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codeName="ThisWorkbook"/>
  <mc:AlternateContent xmlns:mc="http://schemas.openxmlformats.org/markup-compatibility/2006">
    <mc:Choice Requires="x15">
      <x15ac:absPath xmlns:x15ac="http://schemas.microsoft.com/office/spreadsheetml/2010/11/ac" url="E:\作業フォルダ\"/>
    </mc:Choice>
  </mc:AlternateContent>
  <xr:revisionPtr revIDLastSave="0" documentId="13_ncr:1_{E161446F-A857-44B1-8422-B6453CE710CD}" xr6:coauthVersionLast="45" xr6:coauthVersionMax="45" xr10:uidLastSave="{00000000-0000-0000-0000-000000000000}"/>
  <bookViews>
    <workbookView xWindow="1410" yWindow="315" windowWidth="21780" windowHeight="15885" tabRatio="761" activeTab="1" xr2:uid="{00000000-000D-0000-FFFF-FFFF00000000}"/>
  </bookViews>
  <sheets>
    <sheet name="ﾎﾞｯｸｽﾗｰﾒﾝ" sheetId="31" r:id="rId1"/>
    <sheet name="ﾜｰｸｼｰﾄの解説書" sheetId="32" r:id="rId2"/>
  </sheets>
  <definedNames>
    <definedName name="_xlnm.Print_Area" localSheetId="0">ﾎﾞｯｸｽﾗｰﾒﾝ!$A$1:$AW$38</definedName>
    <definedName name="地目1">#REF!</definedName>
    <definedName name="地目2">#REF!</definedName>
    <definedName name="地目3">#REF!</definedName>
    <definedName name="流速公式">#REF!</definedName>
  </definedNames>
  <calcPr calcId="181029"/>
</workbook>
</file>

<file path=xl/calcChain.xml><?xml version="1.0" encoding="utf-8"?>
<calcChain xmlns="http://schemas.openxmlformats.org/spreadsheetml/2006/main">
  <c r="G3" i="31" l="1"/>
  <c r="I3" i="31"/>
  <c r="K3" i="31"/>
  <c r="F5" i="31"/>
  <c r="P6" i="31"/>
  <c r="O8" i="31" s="1"/>
  <c r="F7" i="31"/>
  <c r="L7" i="31"/>
  <c r="P20" i="31" s="1"/>
  <c r="F9" i="31"/>
  <c r="T10" i="31"/>
  <c r="X20" i="31" s="1"/>
  <c r="I12" i="31"/>
  <c r="O14" i="31"/>
  <c r="F19" i="31"/>
  <c r="P21" i="31"/>
  <c r="B23" i="31"/>
  <c r="I23" i="31"/>
  <c r="T23" i="31"/>
  <c r="F27" i="31"/>
  <c r="AC28" i="31"/>
  <c r="AD28" i="31" s="1"/>
  <c r="AC29" i="31"/>
  <c r="AD29" i="31" s="1"/>
  <c r="AT30" i="31"/>
  <c r="AT36" i="31" s="1"/>
  <c r="AU30" i="31"/>
  <c r="AV30" i="31"/>
  <c r="AW30" i="31"/>
  <c r="AT31" i="31"/>
  <c r="AU31" i="31"/>
  <c r="AV31" i="31"/>
  <c r="AW31" i="31"/>
  <c r="AS32" i="31"/>
  <c r="AT32" i="31"/>
  <c r="AU32" i="31"/>
  <c r="AV32" i="31"/>
  <c r="AW32" i="31"/>
  <c r="AT33" i="31"/>
  <c r="AU33" i="31"/>
  <c r="AV33" i="31"/>
  <c r="AW33" i="31"/>
  <c r="AT34" i="31"/>
  <c r="AU34" i="31"/>
  <c r="AV34" i="31"/>
  <c r="AW34" i="31"/>
  <c r="AS35" i="31"/>
  <c r="AT35" i="31"/>
  <c r="AU35" i="31"/>
  <c r="AV35" i="31"/>
  <c r="AW35" i="31"/>
  <c r="AU36" i="31"/>
  <c r="AV36" i="31"/>
  <c r="AW36" i="31"/>
  <c r="O28" i="31" l="1"/>
  <c r="T12" i="31"/>
  <c r="O10" i="31"/>
  <c r="O12" i="31"/>
  <c r="AC20" i="31"/>
  <c r="AM16" i="31"/>
  <c r="AM6" i="31"/>
  <c r="O30" i="31"/>
  <c r="AH16" i="31"/>
  <c r="T8" i="31"/>
  <c r="AH6" i="31"/>
  <c r="T24" i="31"/>
  <c r="W7" i="31" s="1"/>
  <c r="T14" i="31"/>
  <c r="W6" i="31" l="1"/>
  <c r="X22" i="31"/>
  <c r="AC24" i="31"/>
  <c r="AC22" i="31"/>
  <c r="X24" i="31"/>
  <c r="O34" i="31"/>
  <c r="W8" i="31"/>
  <c r="O32" i="31"/>
  <c r="AS25" i="31"/>
  <c r="AM25" i="31"/>
  <c r="AR28" i="31" s="1"/>
  <c r="AS28" i="31"/>
  <c r="AM23" i="31"/>
  <c r="AR25" i="31" s="1"/>
  <c r="X18" i="31"/>
  <c r="W5" i="31"/>
  <c r="AC18" i="31"/>
  <c r="X29" i="31"/>
  <c r="AQ28" i="31"/>
  <c r="AR26" i="31" l="1"/>
  <c r="AR31" i="31"/>
  <c r="AQ30" i="31"/>
  <c r="AQ36" i="31" s="1"/>
  <c r="AQ34" i="31"/>
  <c r="AS30" i="31"/>
  <c r="AS36" i="31" s="1"/>
  <c r="AS34" i="31"/>
  <c r="AR29" i="31"/>
  <c r="AR34" i="31"/>
  <c r="X28" i="31"/>
  <c r="AQ25" i="31"/>
  <c r="AH10" i="31"/>
  <c r="AM10" i="31"/>
  <c r="AQ26" i="31" s="1"/>
  <c r="AQ32" i="31" s="1"/>
  <c r="AS27" i="31"/>
  <c r="AS33" i="31" s="1"/>
  <c r="AS31" i="31"/>
  <c r="AM20" i="31"/>
  <c r="AQ29" i="31" s="1"/>
  <c r="AQ35" i="31" s="1"/>
  <c r="AH20" i="31"/>
  <c r="AR30" i="31" l="1"/>
  <c r="AR36" i="31" s="1"/>
  <c r="AR35" i="31"/>
  <c r="AR32" i="31"/>
  <c r="AR27" i="31"/>
  <c r="AR33" i="31" s="1"/>
  <c r="AQ31" i="31"/>
  <c r="AQ27" i="31"/>
  <c r="AQ33" i="3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Fumio Yasunaga</author>
  </authors>
  <commentList>
    <comment ref="X11" authorId="0" shapeId="0" xr:uid="{00000000-0006-0000-0000-000001000000}">
      <text>
        <r>
          <rPr>
            <b/>
            <sz val="12"/>
            <color indexed="81"/>
            <rFont val="ＭＳ Ｐゴシック"/>
            <family val="3"/>
            <charset val="128"/>
          </rPr>
          <t>別途、計算を行い入力願います。</t>
        </r>
      </text>
    </comment>
    <comment ref="X12" authorId="0" shapeId="0" xr:uid="{00000000-0006-0000-0000-000002000000}">
      <text>
        <r>
          <rPr>
            <b/>
            <sz val="12"/>
            <color indexed="81"/>
            <rFont val="ＭＳ Ｐゴシック"/>
            <family val="3"/>
            <charset val="128"/>
          </rPr>
          <t>別途、計算を行い入力願います。</t>
        </r>
      </text>
    </comment>
  </commentList>
</comments>
</file>

<file path=xl/sharedStrings.xml><?xml version="1.0" encoding="utf-8"?>
<sst xmlns="http://schemas.openxmlformats.org/spreadsheetml/2006/main" count="266" uniqueCount="194">
  <si>
    <t>kN・m</t>
    <phoneticPr fontId="1"/>
  </si>
  <si>
    <t>=</t>
    <phoneticPr fontId="1"/>
  </si>
  <si>
    <t>　　節点曲げモーメントは、平衡方程式である節点方程式及び層方程式から未知変数量を求める</t>
    <rPh sb="2" eb="3">
      <t>セツ</t>
    </rPh>
    <rPh sb="3" eb="4">
      <t>テン</t>
    </rPh>
    <rPh sb="4" eb="5">
      <t>マ</t>
    </rPh>
    <rPh sb="13" eb="15">
      <t>ヘイコウ</t>
    </rPh>
    <rPh sb="15" eb="18">
      <t>ホウテイシキ</t>
    </rPh>
    <rPh sb="21" eb="22">
      <t>セツ</t>
    </rPh>
    <rPh sb="22" eb="23">
      <t>テン</t>
    </rPh>
    <rPh sb="23" eb="26">
      <t>ホウテイシキ</t>
    </rPh>
    <rPh sb="26" eb="27">
      <t>オヨ</t>
    </rPh>
    <rPh sb="28" eb="29">
      <t>ソウ</t>
    </rPh>
    <rPh sb="29" eb="32">
      <t>ホウテイシキ</t>
    </rPh>
    <rPh sb="34" eb="36">
      <t>ミチ</t>
    </rPh>
    <rPh sb="36" eb="38">
      <t>ヘンスウ</t>
    </rPh>
    <rPh sb="38" eb="39">
      <t>リョウ</t>
    </rPh>
    <rPh sb="40" eb="41">
      <t>モト</t>
    </rPh>
    <phoneticPr fontId="1"/>
  </si>
  <si>
    <t>各部材の設計断面力の計算</t>
    <rPh sb="0" eb="1">
      <t>カク</t>
    </rPh>
    <rPh sb="1" eb="2">
      <t>ブ</t>
    </rPh>
    <rPh sb="2" eb="3">
      <t>ザイ</t>
    </rPh>
    <rPh sb="4" eb="6">
      <t>セッケイ</t>
    </rPh>
    <rPh sb="6" eb="8">
      <t>ダンメン</t>
    </rPh>
    <rPh sb="8" eb="9">
      <t>チカラ</t>
    </rPh>
    <rPh sb="10" eb="12">
      <t>ケイサン</t>
    </rPh>
    <phoneticPr fontId="1"/>
  </si>
  <si>
    <t>断面力図</t>
    <rPh sb="0" eb="2">
      <t>ダンメン</t>
    </rPh>
    <rPh sb="2" eb="3">
      <t>リョク</t>
    </rPh>
    <rPh sb="3" eb="4">
      <t>ズ</t>
    </rPh>
    <phoneticPr fontId="1"/>
  </si>
  <si>
    <t>未知変数量の選定</t>
    <rPh sb="0" eb="2">
      <t>ミチ</t>
    </rPh>
    <rPh sb="2" eb="4">
      <t>ヘンスウ</t>
    </rPh>
    <rPh sb="4" eb="5">
      <t>リョウ</t>
    </rPh>
    <rPh sb="6" eb="8">
      <t>センテイ</t>
    </rPh>
    <phoneticPr fontId="1"/>
  </si>
  <si>
    <t>　ことによって計算できる。</t>
    <rPh sb="7" eb="9">
      <t>ケイサン</t>
    </rPh>
    <phoneticPr fontId="1"/>
  </si>
  <si>
    <t>及び</t>
    <rPh sb="0" eb="1">
      <t>オヨ</t>
    </rPh>
    <phoneticPr fontId="1"/>
  </si>
  <si>
    <t>右側壁</t>
    <rPh sb="0" eb="1">
      <t>ミギ</t>
    </rPh>
    <rPh sb="1" eb="2">
      <t>ソク</t>
    </rPh>
    <rPh sb="2" eb="3">
      <t>カベ</t>
    </rPh>
    <phoneticPr fontId="1"/>
  </si>
  <si>
    <t>（ｃ-ｄ)</t>
    <phoneticPr fontId="1"/>
  </si>
  <si>
    <t>形状・寸法</t>
    <rPh sb="0" eb="2">
      <t>ケイジョウ</t>
    </rPh>
    <rPh sb="3" eb="5">
      <t>スンポウ</t>
    </rPh>
    <phoneticPr fontId="1"/>
  </si>
  <si>
    <t>せん断力</t>
    <rPh sb="2" eb="3">
      <t>ダン</t>
    </rPh>
    <rPh sb="3" eb="4">
      <t>リョク</t>
    </rPh>
    <phoneticPr fontId="1"/>
  </si>
  <si>
    <t>曲げモーメント図</t>
    <rPh sb="0" eb="1">
      <t>マ</t>
    </rPh>
    <rPh sb="7" eb="8">
      <t>ズ</t>
    </rPh>
    <phoneticPr fontId="1"/>
  </si>
  <si>
    <t>せん断力図</t>
    <rPh sb="2" eb="3">
      <t>ダン</t>
    </rPh>
    <rPh sb="3" eb="4">
      <t>リョク</t>
    </rPh>
    <rPh sb="4" eb="5">
      <t>ズ</t>
    </rPh>
    <phoneticPr fontId="1"/>
  </si>
  <si>
    <t>内幅（長辺）</t>
    <rPh sb="0" eb="1">
      <t>ウチ</t>
    </rPh>
    <rPh sb="1" eb="2">
      <t>ハバ</t>
    </rPh>
    <rPh sb="3" eb="5">
      <t>チョウヘン</t>
    </rPh>
    <phoneticPr fontId="1"/>
  </si>
  <si>
    <t>　節点方程式</t>
    <rPh sb="1" eb="2">
      <t>セツ</t>
    </rPh>
    <rPh sb="2" eb="3">
      <t>テン</t>
    </rPh>
    <rPh sb="3" eb="6">
      <t>ホウテイシキ</t>
    </rPh>
    <phoneticPr fontId="1"/>
  </si>
  <si>
    <t>節点せん断力</t>
    <rPh sb="0" eb="1">
      <t>セツ</t>
    </rPh>
    <rPh sb="1" eb="2">
      <t>テン</t>
    </rPh>
    <rPh sb="4" eb="5">
      <t>ダン</t>
    </rPh>
    <rPh sb="5" eb="6">
      <t>リョク</t>
    </rPh>
    <phoneticPr fontId="1"/>
  </si>
  <si>
    <t>内幅（短辺）</t>
    <rPh sb="0" eb="1">
      <t>ウチ</t>
    </rPh>
    <rPh sb="1" eb="2">
      <t>ハバ</t>
    </rPh>
    <rPh sb="3" eb="5">
      <t>タンペン</t>
    </rPh>
    <phoneticPr fontId="1"/>
  </si>
  <si>
    <t>節点B　：</t>
    <rPh sb="0" eb="1">
      <t>セツ</t>
    </rPh>
    <rPh sb="1" eb="2">
      <t>テン</t>
    </rPh>
    <phoneticPr fontId="1"/>
  </si>
  <si>
    <t>壁厚</t>
    <rPh sb="0" eb="1">
      <t>カベ</t>
    </rPh>
    <rPh sb="1" eb="2">
      <t>アツ</t>
    </rPh>
    <phoneticPr fontId="1"/>
  </si>
  <si>
    <t>荷重項の計算</t>
    <rPh sb="0" eb="2">
      <t>カジュウ</t>
    </rPh>
    <rPh sb="2" eb="3">
      <t>コウ</t>
    </rPh>
    <rPh sb="4" eb="6">
      <t>ケイサン</t>
    </rPh>
    <phoneticPr fontId="1"/>
  </si>
  <si>
    <t>全高</t>
    <rPh sb="0" eb="1">
      <t>ゼン</t>
    </rPh>
    <rPh sb="1" eb="2">
      <t>タカ</t>
    </rPh>
    <phoneticPr fontId="1"/>
  </si>
  <si>
    <t>節点C　：</t>
    <rPh sb="0" eb="1">
      <t>セツ</t>
    </rPh>
    <rPh sb="1" eb="2">
      <t>テン</t>
    </rPh>
    <phoneticPr fontId="1"/>
  </si>
  <si>
    <t xml:space="preserve"> d</t>
    <phoneticPr fontId="1"/>
  </si>
  <si>
    <t>・・・・・・・・(2)</t>
    <phoneticPr fontId="1"/>
  </si>
  <si>
    <t>（壁付け根からの高さ）</t>
    <rPh sb="1" eb="2">
      <t>カベ</t>
    </rPh>
    <rPh sb="2" eb="3">
      <t>ツ</t>
    </rPh>
    <rPh sb="4" eb="5">
      <t>ネ</t>
    </rPh>
    <rPh sb="8" eb="9">
      <t>タカ</t>
    </rPh>
    <phoneticPr fontId="1"/>
  </si>
  <si>
    <t>設計条件</t>
    <rPh sb="0" eb="2">
      <t>セッケイ</t>
    </rPh>
    <rPh sb="2" eb="4">
      <t>ジョウケン</t>
    </rPh>
    <phoneticPr fontId="1"/>
  </si>
  <si>
    <t>鉄筋の許容引張応力度</t>
    <rPh sb="0" eb="2">
      <t>テッキン</t>
    </rPh>
    <rPh sb="3" eb="5">
      <t>キョヨウ</t>
    </rPh>
    <rPh sb="5" eb="7">
      <t>ヒッパ</t>
    </rPh>
    <rPh sb="7" eb="9">
      <t>オウリョク</t>
    </rPh>
    <rPh sb="9" eb="10">
      <t>ド</t>
    </rPh>
    <phoneticPr fontId="1"/>
  </si>
  <si>
    <t>ｺﾝｸﾘｰﾄの許容圧縮応力度</t>
    <rPh sb="7" eb="9">
      <t>キョヨウ</t>
    </rPh>
    <rPh sb="9" eb="11">
      <t>アッシュク</t>
    </rPh>
    <rPh sb="11" eb="13">
      <t>オウリョク</t>
    </rPh>
    <rPh sb="13" eb="14">
      <t>ド</t>
    </rPh>
    <phoneticPr fontId="1"/>
  </si>
  <si>
    <t>ｺﾝｸﾘｰﾄの許容せん断応力度</t>
    <rPh sb="7" eb="9">
      <t>キョヨウ</t>
    </rPh>
    <rPh sb="11" eb="12">
      <t>ダン</t>
    </rPh>
    <rPh sb="12" eb="14">
      <t>オウリョク</t>
    </rPh>
    <rPh sb="14" eb="15">
      <t>ド</t>
    </rPh>
    <phoneticPr fontId="1"/>
  </si>
  <si>
    <t>を得る。</t>
    <rPh sb="1" eb="2">
      <t>エ</t>
    </rPh>
    <phoneticPr fontId="1"/>
  </si>
  <si>
    <t>鉄筋の被り</t>
    <rPh sb="0" eb="2">
      <t>テッキン</t>
    </rPh>
    <rPh sb="3" eb="4">
      <t>カブ</t>
    </rPh>
    <phoneticPr fontId="1"/>
  </si>
  <si>
    <t>cm</t>
    <phoneticPr fontId="1"/>
  </si>
  <si>
    <t>部材に作用する荷重</t>
    <rPh sb="0" eb="1">
      <t>ブ</t>
    </rPh>
    <rPh sb="1" eb="2">
      <t>ザイ</t>
    </rPh>
    <rPh sb="3" eb="5">
      <t>サヨウ</t>
    </rPh>
    <rPh sb="7" eb="9">
      <t>カジュウ</t>
    </rPh>
    <phoneticPr fontId="1"/>
  </si>
  <si>
    <t>以上から、各節点曲げモーメントは次のように求まる。</t>
    <rPh sb="0" eb="2">
      <t>イジョウ</t>
    </rPh>
    <rPh sb="5" eb="6">
      <t>カク</t>
    </rPh>
    <rPh sb="6" eb="7">
      <t>セツ</t>
    </rPh>
    <rPh sb="7" eb="8">
      <t>テン</t>
    </rPh>
    <rPh sb="8" eb="9">
      <t>マ</t>
    </rPh>
    <rPh sb="16" eb="17">
      <t>ツギ</t>
    </rPh>
    <rPh sb="21" eb="22">
      <t>モト</t>
    </rPh>
    <phoneticPr fontId="1"/>
  </si>
  <si>
    <t>最大曲げモーメント</t>
    <rPh sb="0" eb="2">
      <t>サイダイ</t>
    </rPh>
    <rPh sb="2" eb="3">
      <t>マ</t>
    </rPh>
    <phoneticPr fontId="1"/>
  </si>
  <si>
    <t>節点(端部）曲げモーメントの計算</t>
    <rPh sb="0" eb="1">
      <t>セツ</t>
    </rPh>
    <rPh sb="1" eb="2">
      <t>テン</t>
    </rPh>
    <rPh sb="3" eb="4">
      <t>タン</t>
    </rPh>
    <rPh sb="4" eb="5">
      <t>ブ</t>
    </rPh>
    <rPh sb="6" eb="7">
      <t>マ</t>
    </rPh>
    <rPh sb="14" eb="16">
      <t>ケイサン</t>
    </rPh>
    <phoneticPr fontId="1"/>
  </si>
  <si>
    <t>剛比</t>
    <rPh sb="0" eb="1">
      <t>ゴウ</t>
    </rPh>
    <rPh sb="1" eb="2">
      <t>ヒ</t>
    </rPh>
    <phoneticPr fontId="1"/>
  </si>
  <si>
    <t>設計断面力及び実応力度等の集計表</t>
    <rPh sb="0" eb="2">
      <t>セッケイ</t>
    </rPh>
    <rPh sb="2" eb="4">
      <t>ダンメン</t>
    </rPh>
    <rPh sb="4" eb="5">
      <t>リョク</t>
    </rPh>
    <rPh sb="5" eb="6">
      <t>オヨ</t>
    </rPh>
    <rPh sb="7" eb="8">
      <t>ジツ</t>
    </rPh>
    <rPh sb="8" eb="10">
      <t>オウリョク</t>
    </rPh>
    <rPh sb="10" eb="11">
      <t>ド</t>
    </rPh>
    <rPh sb="11" eb="12">
      <t>トウ</t>
    </rPh>
    <rPh sb="13" eb="15">
      <t>シュウケイ</t>
    </rPh>
    <rPh sb="15" eb="16">
      <t>ヒョウ</t>
    </rPh>
    <phoneticPr fontId="1"/>
  </si>
  <si>
    <t>照査</t>
    <rPh sb="0" eb="2">
      <t>ショウサ</t>
    </rPh>
    <phoneticPr fontId="1"/>
  </si>
  <si>
    <t>位置</t>
    <rPh sb="0" eb="2">
      <t>イチ</t>
    </rPh>
    <phoneticPr fontId="1"/>
  </si>
  <si>
    <t>（径とピッチ）</t>
    <rPh sb="1" eb="2">
      <t>ケイ</t>
    </rPh>
    <phoneticPr fontId="1"/>
  </si>
  <si>
    <t>左側壁</t>
    <rPh sb="0" eb="1">
      <t>ヒダリ</t>
    </rPh>
    <rPh sb="1" eb="3">
      <t>ソクヘキ</t>
    </rPh>
    <phoneticPr fontId="1"/>
  </si>
  <si>
    <t>中間</t>
    <rPh sb="0" eb="2">
      <t>チュウカン</t>
    </rPh>
    <phoneticPr fontId="1"/>
  </si>
  <si>
    <t>c</t>
    <phoneticPr fontId="1"/>
  </si>
  <si>
    <t>節点方程式の検算</t>
    <rPh sb="0" eb="1">
      <t>セツ</t>
    </rPh>
    <rPh sb="1" eb="2">
      <t>テン</t>
    </rPh>
    <rPh sb="2" eb="5">
      <t>ホウテイシキ</t>
    </rPh>
    <rPh sb="6" eb="8">
      <t>ケンザン</t>
    </rPh>
    <phoneticPr fontId="1"/>
  </si>
  <si>
    <t>（a-b)</t>
    <phoneticPr fontId="1"/>
  </si>
  <si>
    <t>1)</t>
    <phoneticPr fontId="1"/>
  </si>
  <si>
    <t>=</t>
    <phoneticPr fontId="1"/>
  </si>
  <si>
    <t>m</t>
    <phoneticPr fontId="1"/>
  </si>
  <si>
    <t>=</t>
    <phoneticPr fontId="1"/>
  </si>
  <si>
    <t>m</t>
    <phoneticPr fontId="1"/>
  </si>
  <si>
    <t>Sab</t>
    <phoneticPr fontId="1"/>
  </si>
  <si>
    <t>=</t>
    <phoneticPr fontId="1"/>
  </si>
  <si>
    <t>m</t>
    <phoneticPr fontId="1"/>
  </si>
  <si>
    <t xml:space="preserve">  b</t>
    <phoneticPr fontId="1"/>
  </si>
  <si>
    <t xml:space="preserve"> c</t>
    <phoneticPr fontId="1"/>
  </si>
  <si>
    <t>・・・・・・・・(1)</t>
    <phoneticPr fontId="1"/>
  </si>
  <si>
    <t>=</t>
    <phoneticPr fontId="1"/>
  </si>
  <si>
    <t>kN</t>
    <phoneticPr fontId="1"/>
  </si>
  <si>
    <t>Cab =</t>
    <phoneticPr fontId="1"/>
  </si>
  <si>
    <t xml:space="preserve">  a</t>
    <phoneticPr fontId="1"/>
  </si>
  <si>
    <t>kN・m</t>
    <phoneticPr fontId="1"/>
  </si>
  <si>
    <t>=</t>
    <phoneticPr fontId="1"/>
  </si>
  <si>
    <t>Cba =</t>
    <phoneticPr fontId="1"/>
  </si>
  <si>
    <t>=</t>
    <phoneticPr fontId="1"/>
  </si>
  <si>
    <t>kN・m</t>
    <phoneticPr fontId="1"/>
  </si>
  <si>
    <t>kN・m</t>
    <phoneticPr fontId="1"/>
  </si>
  <si>
    <t>σsa=</t>
    <phoneticPr fontId="1"/>
  </si>
  <si>
    <r>
      <t>N/mm</t>
    </r>
    <r>
      <rPr>
        <vertAlign val="superscript"/>
        <sz val="10"/>
        <rFont val="ＭＳ Ｐ明朝"/>
        <family val="1"/>
        <charset val="128"/>
      </rPr>
      <t>2</t>
    </r>
    <phoneticPr fontId="1"/>
  </si>
  <si>
    <t>kN・m</t>
    <phoneticPr fontId="1"/>
  </si>
  <si>
    <t>σca=</t>
    <phoneticPr fontId="1"/>
  </si>
  <si>
    <r>
      <t>N/mm</t>
    </r>
    <r>
      <rPr>
        <vertAlign val="superscript"/>
        <sz val="10"/>
        <rFont val="ＭＳ Ｐ明朝"/>
        <family val="1"/>
        <charset val="128"/>
      </rPr>
      <t>2</t>
    </r>
    <phoneticPr fontId="1"/>
  </si>
  <si>
    <t>kN・m</t>
    <phoneticPr fontId="1"/>
  </si>
  <si>
    <t>τa =</t>
    <phoneticPr fontId="1"/>
  </si>
  <si>
    <r>
      <t>N/mm</t>
    </r>
    <r>
      <rPr>
        <vertAlign val="superscript"/>
        <sz val="10"/>
        <rFont val="ＭＳ Ｐ明朝"/>
        <family val="1"/>
        <charset val="128"/>
      </rPr>
      <t>2</t>
    </r>
    <phoneticPr fontId="1"/>
  </si>
  <si>
    <t>=</t>
    <phoneticPr fontId="1"/>
  </si>
  <si>
    <t>2)</t>
    <phoneticPr fontId="1"/>
  </si>
  <si>
    <t>=</t>
    <phoneticPr fontId="1"/>
  </si>
  <si>
    <t>=</t>
    <phoneticPr fontId="1"/>
  </si>
  <si>
    <t>ｋab =</t>
    <phoneticPr fontId="1"/>
  </si>
  <si>
    <t>kN・m</t>
    <phoneticPr fontId="1"/>
  </si>
  <si>
    <t>kN・m</t>
    <phoneticPr fontId="1"/>
  </si>
  <si>
    <t>a</t>
    <phoneticPr fontId="1"/>
  </si>
  <si>
    <t>Mab =</t>
    <phoneticPr fontId="1"/>
  </si>
  <si>
    <t>kN・m</t>
    <phoneticPr fontId="1"/>
  </si>
  <si>
    <t>b</t>
    <phoneticPr fontId="1"/>
  </si>
  <si>
    <t>kN/m</t>
    <phoneticPr fontId="1"/>
  </si>
  <si>
    <t>Mba =</t>
    <phoneticPr fontId="1"/>
  </si>
  <si>
    <t>b</t>
    <phoneticPr fontId="1"/>
  </si>
  <si>
    <t>=</t>
    <phoneticPr fontId="1"/>
  </si>
  <si>
    <t>c</t>
    <phoneticPr fontId="1"/>
  </si>
  <si>
    <t>d</t>
    <phoneticPr fontId="1"/>
  </si>
  <si>
    <t>D13 ctc 250</t>
    <phoneticPr fontId="1"/>
  </si>
  <si>
    <t>-</t>
    <phoneticPr fontId="1"/>
  </si>
  <si>
    <r>
      <t>- W * L^</t>
    </r>
    <r>
      <rPr>
        <vertAlign val="superscript"/>
        <sz val="11"/>
        <rFont val="ＭＳ Ｐ明朝"/>
        <family val="1"/>
        <charset val="128"/>
      </rPr>
      <t>2</t>
    </r>
    <r>
      <rPr>
        <sz val="11"/>
        <rFont val="ＭＳ Ｐ明朝"/>
        <family val="1"/>
        <charset val="128"/>
      </rPr>
      <t xml:space="preserve"> / 12</t>
    </r>
    <phoneticPr fontId="1"/>
  </si>
  <si>
    <r>
      <t xml:space="preserve">  W * L^</t>
    </r>
    <r>
      <rPr>
        <vertAlign val="superscript"/>
        <sz val="11"/>
        <rFont val="ＭＳ Ｐ明朝"/>
        <family val="1"/>
        <charset val="128"/>
      </rPr>
      <t>2</t>
    </r>
    <r>
      <rPr>
        <sz val="11"/>
        <rFont val="ＭＳ Ｐ明朝"/>
        <family val="1"/>
        <charset val="128"/>
      </rPr>
      <t xml:space="preserve"> / 12</t>
    </r>
    <phoneticPr fontId="1"/>
  </si>
  <si>
    <r>
      <t xml:space="preserve">  W * B^</t>
    </r>
    <r>
      <rPr>
        <vertAlign val="superscript"/>
        <sz val="11"/>
        <rFont val="ＭＳ Ｐ明朝"/>
        <family val="1"/>
        <charset val="128"/>
      </rPr>
      <t>2</t>
    </r>
    <r>
      <rPr>
        <sz val="11"/>
        <rFont val="ＭＳ Ｐ明朝"/>
        <family val="1"/>
        <charset val="128"/>
      </rPr>
      <t xml:space="preserve"> / 12</t>
    </r>
    <phoneticPr fontId="1"/>
  </si>
  <si>
    <t>D29 ctc 250</t>
  </si>
  <si>
    <t>D29 ctc 250</t>
    <phoneticPr fontId="1"/>
  </si>
  <si>
    <t>（ボックスラーメンをたわみ角法により解く）</t>
    <rPh sb="13" eb="14">
      <t>カク</t>
    </rPh>
    <rPh sb="14" eb="15">
      <t>ホウ</t>
    </rPh>
    <rPh sb="18" eb="19">
      <t>ト</t>
    </rPh>
    <phoneticPr fontId="1"/>
  </si>
  <si>
    <t>L=</t>
    <phoneticPr fontId="1"/>
  </si>
  <si>
    <t>B=</t>
    <phoneticPr fontId="1"/>
  </si>
  <si>
    <t>W=</t>
    <phoneticPr fontId="1"/>
  </si>
  <si>
    <t>Ψ = 0</t>
    <phoneticPr fontId="1"/>
  </si>
  <si>
    <t>φa = -φd　　φｂ = -φｃ</t>
    <phoneticPr fontId="1"/>
  </si>
  <si>
    <t>Cad =</t>
    <phoneticPr fontId="1"/>
  </si>
  <si>
    <t>Cbc =</t>
    <phoneticPr fontId="1"/>
  </si>
  <si>
    <t>Kab =</t>
    <phoneticPr fontId="1"/>
  </si>
  <si>
    <t>Kbc =</t>
    <phoneticPr fontId="1"/>
  </si>
  <si>
    <t>Kcd =</t>
    <phoneticPr fontId="1"/>
  </si>
  <si>
    <t>Kad =</t>
    <phoneticPr fontId="1"/>
  </si>
  <si>
    <t>K0 とおくと</t>
    <phoneticPr fontId="1"/>
  </si>
  <si>
    <t>ｋab =</t>
    <phoneticPr fontId="1"/>
  </si>
  <si>
    <t>kｂｃ =</t>
    <phoneticPr fontId="1"/>
  </si>
  <si>
    <t>kcd =</t>
    <phoneticPr fontId="1"/>
  </si>
  <si>
    <t>kad =</t>
    <phoneticPr fontId="1"/>
  </si>
  <si>
    <t>Kab/K0=</t>
    <phoneticPr fontId="1"/>
  </si>
  <si>
    <t>Kbc/K0=</t>
    <phoneticPr fontId="1"/>
  </si>
  <si>
    <t>ラーメン解析は、”たわみ角法によって行う</t>
    <rPh sb="4" eb="6">
      <t>カイセキ</t>
    </rPh>
    <rPh sb="12" eb="13">
      <t>カク</t>
    </rPh>
    <rPh sb="13" eb="14">
      <t>ホウ</t>
    </rPh>
    <rPh sb="18" eb="19">
      <t>オコナ</t>
    </rPh>
    <phoneticPr fontId="1"/>
  </si>
  <si>
    <t>Mad =</t>
    <phoneticPr fontId="1"/>
  </si>
  <si>
    <t>Mbc =</t>
    <phoneticPr fontId="1"/>
  </si>
  <si>
    <t>kab * (2φa +φｂ + Ψ） + Ｃａｂ</t>
    <phoneticPr fontId="1"/>
  </si>
  <si>
    <t>左右対称なので左半分のモーメントを考慮する。</t>
    <rPh sb="0" eb="2">
      <t>サユウ</t>
    </rPh>
    <rPh sb="2" eb="4">
      <t>タイショウ</t>
    </rPh>
    <rPh sb="7" eb="10">
      <t>ヒダリハンブン</t>
    </rPh>
    <rPh sb="17" eb="19">
      <t>コウリョ</t>
    </rPh>
    <phoneticPr fontId="1"/>
  </si>
  <si>
    <t>kbc * (2φa + φd + Ψ） + Ｃad</t>
    <phoneticPr fontId="1"/>
  </si>
  <si>
    <t>kab * (φa + 2φｂ + Ψ） + Ｃab</t>
    <phoneticPr fontId="1"/>
  </si>
  <si>
    <t>kbc * (2φb + φc + Ψ） + Ｃcb</t>
    <phoneticPr fontId="1"/>
  </si>
  <si>
    <t>式(1)(2)の連立方程式を解いて</t>
    <rPh sb="0" eb="1">
      <t>シキ</t>
    </rPh>
    <rPh sb="8" eb="10">
      <t>レンリツ</t>
    </rPh>
    <rPh sb="10" eb="13">
      <t>ホウテイシキ</t>
    </rPh>
    <rPh sb="14" eb="15">
      <t>ト</t>
    </rPh>
    <phoneticPr fontId="1"/>
  </si>
  <si>
    <t>Mab + Mad =</t>
    <phoneticPr fontId="1"/>
  </si>
  <si>
    <t>Mba + Mbc =</t>
    <phoneticPr fontId="1"/>
  </si>
  <si>
    <t>φb =</t>
    <phoneticPr fontId="1"/>
  </si>
  <si>
    <t>φa =</t>
    <phoneticPr fontId="1"/>
  </si>
  <si>
    <t>側壁</t>
    <rPh sb="0" eb="1">
      <t>ソク</t>
    </rPh>
    <rPh sb="1" eb="2">
      <t>カベ</t>
    </rPh>
    <phoneticPr fontId="1"/>
  </si>
  <si>
    <t>W × L / 2</t>
    <phoneticPr fontId="1"/>
  </si>
  <si>
    <t>W × L^2 / 8 + Mab</t>
    <phoneticPr fontId="1"/>
  </si>
  <si>
    <t>（b-c)</t>
    <phoneticPr fontId="1"/>
  </si>
  <si>
    <t>（a-ｄ)</t>
    <phoneticPr fontId="1"/>
  </si>
  <si>
    <t>W × B / 2</t>
    <phoneticPr fontId="1"/>
  </si>
  <si>
    <t>Mab(max)</t>
    <phoneticPr fontId="1"/>
  </si>
  <si>
    <t>Mad(max)</t>
    <phoneticPr fontId="1"/>
  </si>
  <si>
    <t>軸　力</t>
    <rPh sb="0" eb="1">
      <t>ジク</t>
    </rPh>
    <rPh sb="2" eb="3">
      <t>リョク</t>
    </rPh>
    <phoneticPr fontId="1"/>
  </si>
  <si>
    <t>Nab</t>
    <phoneticPr fontId="1"/>
  </si>
  <si>
    <t>Sad</t>
    <phoneticPr fontId="1"/>
  </si>
  <si>
    <t>Sad</t>
    <phoneticPr fontId="1"/>
  </si>
  <si>
    <t>ゆえに、未知変数量は、φa、φd の計2個である。</t>
    <rPh sb="4" eb="6">
      <t>ミチ</t>
    </rPh>
    <rPh sb="6" eb="8">
      <t>ヘンスウ</t>
    </rPh>
    <rPh sb="8" eb="9">
      <t>リョウ</t>
    </rPh>
    <rPh sb="18" eb="19">
      <t>ケイ</t>
    </rPh>
    <rPh sb="20" eb="21">
      <t>コ</t>
    </rPh>
    <phoneticPr fontId="1"/>
  </si>
  <si>
    <t>対称構造、対称荷重であることから、</t>
    <rPh sb="0" eb="2">
      <t>タイショウ</t>
    </rPh>
    <rPh sb="2" eb="4">
      <t>コウゾウ</t>
    </rPh>
    <rPh sb="5" eb="7">
      <t>タイショウ</t>
    </rPh>
    <rPh sb="7" eb="9">
      <t>カジュウ</t>
    </rPh>
    <phoneticPr fontId="1"/>
  </si>
  <si>
    <t>kab ×(2φa +φｂ + Ψ） + Ｃａｂ</t>
    <phoneticPr fontId="1"/>
  </si>
  <si>
    <t>kab ×(φa + 2φｂ + Ψ） + Ｃba</t>
    <phoneticPr fontId="1"/>
  </si>
  <si>
    <t>kad ×(2φa + φd + Ψ） + Ｃad</t>
    <phoneticPr fontId="1"/>
  </si>
  <si>
    <t>kbc ×(2φb + φc + Ψ） + Ｃcb</t>
    <phoneticPr fontId="1"/>
  </si>
  <si>
    <t>W × B^2 / 8 + Mbc</t>
    <phoneticPr fontId="1"/>
  </si>
  <si>
    <t>上側壁</t>
    <rPh sb="0" eb="1">
      <t>ウエ</t>
    </rPh>
    <rPh sb="1" eb="2">
      <t>ソク</t>
    </rPh>
    <rPh sb="2" eb="3">
      <t>カベ</t>
    </rPh>
    <phoneticPr fontId="1"/>
  </si>
  <si>
    <t>下側壁</t>
    <rPh sb="0" eb="1">
      <t>シタ</t>
    </rPh>
    <rPh sb="1" eb="2">
      <t>ソク</t>
    </rPh>
    <rPh sb="2" eb="3">
      <t>カベ</t>
    </rPh>
    <phoneticPr fontId="1"/>
  </si>
  <si>
    <t>Nad</t>
    <phoneticPr fontId="1"/>
  </si>
  <si>
    <t>Sab</t>
    <phoneticPr fontId="1"/>
  </si>
  <si>
    <t>a</t>
    <phoneticPr fontId="1"/>
  </si>
  <si>
    <t>d</t>
    <phoneticPr fontId="1"/>
  </si>
  <si>
    <t>kN・m</t>
    <phoneticPr fontId="1"/>
  </si>
  <si>
    <t>kN</t>
    <phoneticPr fontId="1"/>
  </si>
  <si>
    <r>
      <t>kN/mm</t>
    </r>
    <r>
      <rPr>
        <vertAlign val="superscript"/>
        <sz val="11"/>
        <rFont val="ＭＳ Ｐ明朝"/>
        <family val="1"/>
        <charset val="128"/>
      </rPr>
      <t>2</t>
    </r>
    <phoneticPr fontId="1"/>
  </si>
  <si>
    <r>
      <t>kN/mm</t>
    </r>
    <r>
      <rPr>
        <vertAlign val="superscript"/>
        <sz val="11"/>
        <rFont val="ＭＳ Ｐ明朝"/>
        <family val="1"/>
        <charset val="128"/>
      </rPr>
      <t>2</t>
    </r>
    <phoneticPr fontId="1"/>
  </si>
  <si>
    <t>M</t>
    <phoneticPr fontId="1"/>
  </si>
  <si>
    <t>N</t>
    <phoneticPr fontId="1"/>
  </si>
  <si>
    <t>S</t>
    <phoneticPr fontId="1"/>
  </si>
  <si>
    <t>As</t>
    <phoneticPr fontId="1"/>
  </si>
  <si>
    <t>σc</t>
    <phoneticPr fontId="1"/>
  </si>
  <si>
    <t>σs</t>
    <phoneticPr fontId="1"/>
  </si>
  <si>
    <t>τ</t>
    <phoneticPr fontId="1"/>
  </si>
  <si>
    <t>(a-b)</t>
    <phoneticPr fontId="1"/>
  </si>
  <si>
    <t>(b-c)</t>
    <phoneticPr fontId="1"/>
  </si>
  <si>
    <t>(c-d)</t>
    <phoneticPr fontId="1"/>
  </si>
  <si>
    <t>(a-d)</t>
    <phoneticPr fontId="1"/>
  </si>
  <si>
    <t>：</t>
    <phoneticPr fontId="10"/>
  </si>
  <si>
    <t>：</t>
    <phoneticPr fontId="10"/>
  </si>
  <si>
    <t>使用法</t>
    <rPh sb="0" eb="3">
      <t>シヨウホウ</t>
    </rPh>
    <phoneticPr fontId="10"/>
  </si>
  <si>
    <t>kN/m</t>
    <phoneticPr fontId="1"/>
  </si>
  <si>
    <t>τa (2d)=</t>
    <phoneticPr fontId="1"/>
  </si>
  <si>
    <t>四辺に同じ等分布荷重が作用する場合のみ、計算可能です。</t>
    <rPh sb="0" eb="2">
      <t>ヨンヘン</t>
    </rPh>
    <rPh sb="3" eb="4">
      <t>オナ</t>
    </rPh>
    <rPh sb="5" eb="6">
      <t>トウ</t>
    </rPh>
    <rPh sb="6" eb="8">
      <t>ブンプ</t>
    </rPh>
    <rPh sb="8" eb="10">
      <t>カジュウ</t>
    </rPh>
    <rPh sb="11" eb="13">
      <t>サヨウ</t>
    </rPh>
    <rPh sb="15" eb="17">
      <t>バアイ</t>
    </rPh>
    <rPh sb="20" eb="22">
      <t>ケイサン</t>
    </rPh>
    <rPh sb="22" eb="24">
      <t>カノウ</t>
    </rPh>
    <phoneticPr fontId="10"/>
  </si>
  <si>
    <t>ボックスラーメンシート</t>
    <phoneticPr fontId="10"/>
  </si>
  <si>
    <t>　薄いグリーンのセルのみ入力します。</t>
    <rPh sb="1" eb="2">
      <t>ウス</t>
    </rPh>
    <rPh sb="12" eb="14">
      <t>ニュウリョク</t>
    </rPh>
    <phoneticPr fontId="10"/>
  </si>
  <si>
    <t>　計算されたモーメント・せん断力・軸力により、断面検討をして下さい。</t>
    <rPh sb="1" eb="3">
      <t>ケイサン</t>
    </rPh>
    <rPh sb="14" eb="15">
      <t>ダン</t>
    </rPh>
    <rPh sb="15" eb="16">
      <t>リョク</t>
    </rPh>
    <rPh sb="17" eb="18">
      <t>ジク</t>
    </rPh>
    <rPh sb="18" eb="19">
      <t>リョク</t>
    </rPh>
    <rPh sb="23" eb="25">
      <t>ダンメン</t>
    </rPh>
    <rPh sb="25" eb="27">
      <t>ケントウ</t>
    </rPh>
    <rPh sb="30" eb="31">
      <t>クダ</t>
    </rPh>
    <phoneticPr fontId="10"/>
  </si>
  <si>
    <t>　申し訳ありませんが、３ページ目の’式(1)(2)の連立方程式’は、使用者において解いて下さい。</t>
    <rPh sb="1" eb="2">
      <t>モウ</t>
    </rPh>
    <rPh sb="3" eb="4">
      <t>ワケ</t>
    </rPh>
    <rPh sb="15" eb="16">
      <t>メ</t>
    </rPh>
    <rPh sb="34" eb="37">
      <t>シヨウシャ</t>
    </rPh>
    <rPh sb="44" eb="45">
      <t>クダ</t>
    </rPh>
    <phoneticPr fontId="10"/>
  </si>
  <si>
    <t>部材厚は四辺とも同厚とします。</t>
    <rPh sb="0" eb="1">
      <t>ブ</t>
    </rPh>
    <rPh sb="1" eb="2">
      <t>ザイ</t>
    </rPh>
    <rPh sb="2" eb="3">
      <t>アツ</t>
    </rPh>
    <rPh sb="4" eb="6">
      <t>ヨンヘン</t>
    </rPh>
    <rPh sb="8" eb="9">
      <t>ドウ</t>
    </rPh>
    <rPh sb="9" eb="10">
      <t>アツ</t>
    </rPh>
    <phoneticPr fontId="10"/>
  </si>
  <si>
    <t>条件</t>
    <rPh sb="0" eb="2">
      <t>ジョウケン</t>
    </rPh>
    <phoneticPr fontId="10"/>
  </si>
  <si>
    <t>　モーメント図、せん断力図は使用者で作図してください。</t>
    <rPh sb="6" eb="7">
      <t>ズ</t>
    </rPh>
    <rPh sb="10" eb="11">
      <t>ダン</t>
    </rPh>
    <rPh sb="11" eb="12">
      <t>リョク</t>
    </rPh>
    <rPh sb="12" eb="13">
      <t>ズ</t>
    </rPh>
    <rPh sb="14" eb="17">
      <t>シヨウシャ</t>
    </rPh>
    <rPh sb="18" eb="20">
      <t>サクズ</t>
    </rPh>
    <phoneticPr fontId="10"/>
  </si>
  <si>
    <t>名      称</t>
    <phoneticPr fontId="16"/>
  </si>
  <si>
    <t>取り扱い種別</t>
    <phoneticPr fontId="16"/>
  </si>
  <si>
    <t>フリーソフト</t>
  </si>
  <si>
    <t xml:space="preserve">問合せ先  </t>
    <phoneticPr fontId="16"/>
  </si>
  <si>
    <t>mirainet1712@topaz.plala.or.jp</t>
  </si>
  <si>
    <t>ボックスﾗｰﾒﾝの構造計算（参考）（設計支援）</t>
    <phoneticPr fontId="10"/>
  </si>
  <si>
    <t>ご注意</t>
    <rPh sb="1" eb="3">
      <t>チュウイ</t>
    </rPh>
    <phoneticPr fontId="16"/>
  </si>
  <si>
    <t>成果出力した結果を十分確認し、使用者の責任においてご使用下さい。</t>
    <phoneticPr fontId="16"/>
  </si>
  <si>
    <t>このプログラムを使用した事によって、いかなる損害が発生しましても、一切保証出来ません。</t>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</si>
</sst>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0_ "/>
    <numFmt numFmtId="177" formatCode="0.000"/>
    <numFmt numFmtId="178" formatCode="0.0"/>
    <numFmt numFmtId="179" formatCode="0.000_);[Red]\(0.000\)"/>
  </numFmts>
  <fonts count="17">
    <font>
      <sz val="11"/>
      <name val="ＭＳ Ｐゴシック"/>
      <charset val="128"/>
    </font>
    <font>
      <sz val="6"/>
      <name val="ＭＳ Ｐゴシック"/>
      <family val="3"/>
      <charset val="128"/>
    </font>
    <font>
      <sz val="12"/>
      <name val="ＭＳ Ｐ明朝"/>
      <family val="1"/>
      <charset val="128"/>
    </font>
    <font>
      <vertAlign val="superscript"/>
      <sz val="10"/>
      <name val="ＭＳ Ｐ明朝"/>
      <family val="1"/>
      <charset val="128"/>
    </font>
    <font>
      <sz val="10"/>
      <name val="ＭＳ Ｐ明朝"/>
      <family val="1"/>
      <charset val="128"/>
    </font>
    <font>
      <sz val="11"/>
      <name val="ＭＳ Ｐ明朝"/>
      <family val="1"/>
      <charset val="128"/>
    </font>
    <font>
      <u/>
      <sz val="11"/>
      <name val="ＭＳ Ｐ明朝"/>
      <family val="1"/>
      <charset val="128"/>
    </font>
    <font>
      <vertAlign val="superscript"/>
      <sz val="11"/>
      <name val="ＭＳ Ｐ明朝"/>
      <family val="1"/>
      <charset val="128"/>
    </font>
    <font>
      <b/>
      <sz val="11"/>
      <color indexed="16"/>
      <name val="ＭＳ Ｐ明朝"/>
      <family val="1"/>
      <charset val="128"/>
    </font>
    <font>
      <sz val="12"/>
      <name val="Osaka"/>
      <family val="3"/>
      <charset val="128"/>
    </font>
    <font>
      <sz val="6"/>
      <name val="Osaka"/>
      <family val="3"/>
      <charset val="128"/>
    </font>
    <font>
      <sz val="11"/>
      <name val="Osaka"/>
      <family val="3"/>
      <charset val="128"/>
    </font>
    <font>
      <sz val="11"/>
      <color indexed="10"/>
      <name val="Osaka"/>
      <family val="3"/>
      <charset val="128"/>
    </font>
    <font>
      <b/>
      <sz val="12"/>
      <color indexed="81"/>
      <name val="ＭＳ Ｐゴシック"/>
      <family val="3"/>
      <charset val="128"/>
    </font>
    <font>
      <b/>
      <sz val="11"/>
      <name val="ＭＳ Ｐ明朝"/>
      <family val="1"/>
      <charset val="128"/>
    </font>
    <font>
      <b/>
      <sz val="12"/>
      <color indexed="12"/>
      <name val="ＭＳ Ｐ明朝"/>
      <family val="1"/>
      <charset val="128"/>
    </font>
    <font>
      <sz val="6"/>
      <name val="ＭＳ Ｐ明朝"/>
      <family val="1"/>
      <charset val="128"/>
    </font>
  </fonts>
  <fills count="3">
    <fill>
      <patternFill patternType="none"/>
    </fill>
    <fill>
      <patternFill patternType="gray125"/>
    </fill>
    <fill>
      <patternFill patternType="solid">
        <fgColor indexed="42"/>
        <bgColor indexed="64"/>
      </patternFill>
    </fill>
  </fills>
  <borders count="17">
    <border>
      <left/>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s>
  <cellStyleXfs count="2">
    <xf numFmtId="0" fontId="0" fillId="0" borderId="0"/>
    <xf numFmtId="0" fontId="9" fillId="0" borderId="0" applyFont="0"/>
  </cellStyleXfs>
  <cellXfs count="80">
    <xf numFmtId="0" fontId="0" fillId="0" borderId="0" xfId="0"/>
    <xf numFmtId="0" fontId="5" fillId="0" borderId="0" xfId="0" applyFont="1" applyAlignment="1">
      <alignment vertical="center"/>
    </xf>
    <xf numFmtId="0" fontId="5" fillId="0" borderId="0" xfId="0"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0" applyFont="1" applyAlignment="1" applyProtection="1">
      <alignment vertical="center"/>
    </xf>
    <xf numFmtId="0" fontId="5" fillId="0" borderId="0" xfId="0" applyFont="1" applyAlignment="1" applyProtection="1">
      <alignment horizontal="right" vertical="center"/>
    </xf>
    <xf numFmtId="176" fontId="2" fillId="0" borderId="0" xfId="0" applyNumberFormat="1" applyFont="1" applyAlignment="1" applyProtection="1">
      <alignment vertical="center"/>
    </xf>
    <xf numFmtId="0" fontId="4" fillId="0" borderId="0" xfId="0" applyFont="1" applyAlignment="1" applyProtection="1">
      <alignment vertical="center"/>
    </xf>
    <xf numFmtId="178" fontId="5" fillId="0" borderId="0" xfId="0" applyNumberFormat="1" applyFont="1" applyAlignment="1" applyProtection="1">
      <alignment vertical="center"/>
    </xf>
    <xf numFmtId="2" fontId="5" fillId="0" borderId="0" xfId="0" applyNumberFormat="1" applyFont="1" applyAlignment="1" applyProtection="1">
      <alignment vertical="center"/>
    </xf>
    <xf numFmtId="0" fontId="5" fillId="0" borderId="0" xfId="0" applyFont="1" applyAlignment="1" applyProtection="1">
      <alignment vertical="center"/>
      <protection locked="0"/>
    </xf>
    <xf numFmtId="0" fontId="5" fillId="0" borderId="0" xfId="0" applyFont="1" applyAlignment="1" applyProtection="1">
      <alignment horizontal="right" vertical="center"/>
      <protection locked="0"/>
    </xf>
    <xf numFmtId="2" fontId="5" fillId="0" borderId="0" xfId="0" applyNumberFormat="1" applyFont="1" applyAlignment="1" applyProtection="1">
      <alignment vertical="center"/>
      <protection locked="0"/>
    </xf>
    <xf numFmtId="0" fontId="12" fillId="0" borderId="0" xfId="1" applyFont="1" applyAlignment="1">
      <alignment vertical="center" wrapText="1"/>
    </xf>
    <xf numFmtId="0" fontId="11" fillId="0" borderId="0" xfId="1" applyFont="1" applyAlignment="1">
      <alignment vertical="center" wrapText="1"/>
    </xf>
    <xf numFmtId="0" fontId="5" fillId="2" borderId="0" xfId="0" applyFont="1" applyFill="1" applyAlignment="1" applyProtection="1">
      <alignment vertical="center"/>
      <protection locked="0"/>
    </xf>
    <xf numFmtId="2" fontId="5" fillId="2" borderId="0" xfId="0" applyNumberFormat="1" applyFont="1" applyFill="1" applyAlignment="1" applyProtection="1">
      <alignment vertical="center"/>
      <protection locked="0"/>
    </xf>
    <xf numFmtId="177" fontId="5" fillId="2" borderId="0" xfId="0" applyNumberFormat="1" applyFont="1" applyFill="1" applyAlignment="1" applyProtection="1">
      <alignment vertical="center"/>
      <protection locked="0"/>
    </xf>
    <xf numFmtId="0" fontId="5" fillId="0" borderId="0" xfId="0" applyFont="1" applyAlignment="1" applyProtection="1">
      <alignment horizontal="center" vertical="center"/>
      <protection locked="0"/>
    </xf>
    <xf numFmtId="177" fontId="5" fillId="0" borderId="0" xfId="0" applyNumberFormat="1" applyFont="1" applyAlignment="1" applyProtection="1">
      <alignment vertical="center"/>
      <protection locked="0"/>
    </xf>
    <xf numFmtId="177" fontId="5" fillId="0" borderId="0" xfId="0" applyNumberFormat="1" applyFont="1" applyAlignment="1" applyProtection="1">
      <alignment horizontal="left" vertical="center"/>
      <protection locked="0"/>
    </xf>
    <xf numFmtId="0" fontId="5" fillId="0" borderId="1" xfId="0"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2" fillId="0" borderId="2"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176" fontId="5" fillId="0" borderId="6" xfId="0" applyNumberFormat="1" applyFont="1" applyBorder="1" applyAlignment="1" applyProtection="1">
      <alignment horizontal="center" vertical="center"/>
      <protection locked="0"/>
    </xf>
    <xf numFmtId="176" fontId="5" fillId="0" borderId="7" xfId="0" applyNumberFormat="1"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2" fontId="5" fillId="0" borderId="9" xfId="0" applyNumberFormat="1" applyFont="1" applyBorder="1" applyAlignment="1" applyProtection="1">
      <alignment vertical="center"/>
      <protection locked="0"/>
    </xf>
    <xf numFmtId="0" fontId="5" fillId="2" borderId="9" xfId="0" applyFont="1" applyFill="1" applyBorder="1" applyAlignment="1" applyProtection="1">
      <alignment horizontal="center" vertical="center"/>
      <protection locked="0"/>
    </xf>
    <xf numFmtId="178" fontId="5" fillId="2" borderId="9" xfId="0" applyNumberFormat="1" applyFont="1" applyFill="1" applyBorder="1" applyAlignment="1" applyProtection="1">
      <alignment vertical="center"/>
      <protection locked="0"/>
    </xf>
    <xf numFmtId="0" fontId="5" fillId="2" borderId="9" xfId="0" applyFont="1" applyFill="1" applyBorder="1" applyAlignment="1" applyProtection="1">
      <alignment horizontal="right" vertical="center"/>
      <protection locked="0"/>
    </xf>
    <xf numFmtId="0" fontId="5" fillId="2" borderId="10" xfId="0" applyFont="1" applyFill="1" applyBorder="1" applyAlignment="1" applyProtection="1">
      <alignment vertical="center"/>
      <protection locked="0"/>
    </xf>
    <xf numFmtId="2" fontId="5" fillId="0" borderId="6" xfId="0" applyNumberFormat="1" applyFont="1" applyBorder="1" applyAlignment="1" applyProtection="1">
      <alignment vertical="center"/>
      <protection locked="0"/>
    </xf>
    <xf numFmtId="0" fontId="5" fillId="0" borderId="6" xfId="0" applyFont="1" applyBorder="1" applyAlignment="1" applyProtection="1">
      <alignment vertical="center"/>
      <protection locked="0"/>
    </xf>
    <xf numFmtId="0" fontId="5" fillId="2" borderId="6" xfId="0" applyFont="1" applyFill="1" applyBorder="1" applyAlignment="1" applyProtection="1">
      <alignment horizontal="center" vertical="center"/>
      <protection locked="0"/>
    </xf>
    <xf numFmtId="178" fontId="5" fillId="2" borderId="6" xfId="0" applyNumberFormat="1" applyFont="1" applyFill="1" applyBorder="1" applyAlignment="1" applyProtection="1">
      <alignment vertical="center"/>
      <protection locked="0"/>
    </xf>
    <xf numFmtId="0" fontId="5" fillId="2" borderId="6" xfId="0" applyFont="1" applyFill="1" applyBorder="1" applyAlignment="1" applyProtection="1">
      <alignment horizontal="right" vertical="center"/>
      <protection locked="0"/>
    </xf>
    <xf numFmtId="0" fontId="5" fillId="2" borderId="11" xfId="0" applyFont="1" applyFill="1" applyBorder="1" applyAlignment="1" applyProtection="1">
      <alignment horizontal="right" vertical="center"/>
      <protection locked="0"/>
    </xf>
    <xf numFmtId="0" fontId="5" fillId="2" borderId="10" xfId="0" applyFont="1" applyFill="1" applyBorder="1" applyAlignment="1" applyProtection="1">
      <alignment horizontal="right" vertical="center"/>
      <protection locked="0"/>
    </xf>
    <xf numFmtId="0" fontId="5" fillId="0" borderId="12"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2" fontId="5" fillId="0" borderId="13" xfId="0" applyNumberFormat="1" applyFont="1" applyBorder="1" applyAlignment="1" applyProtection="1">
      <alignment vertical="center"/>
      <protection locked="0"/>
    </xf>
    <xf numFmtId="0" fontId="5" fillId="2" borderId="13" xfId="0" applyFont="1" applyFill="1" applyBorder="1" applyAlignment="1" applyProtection="1">
      <alignment horizontal="center" vertical="center"/>
      <protection locked="0"/>
    </xf>
    <xf numFmtId="178" fontId="5" fillId="2" borderId="13" xfId="0" applyNumberFormat="1" applyFont="1" applyFill="1" applyBorder="1" applyAlignment="1" applyProtection="1">
      <alignment vertical="center"/>
      <protection locked="0"/>
    </xf>
    <xf numFmtId="0" fontId="5" fillId="2" borderId="13" xfId="0" applyFont="1" applyFill="1" applyBorder="1" applyAlignment="1" applyProtection="1">
      <alignment horizontal="right" vertical="center"/>
      <protection locked="0"/>
    </xf>
    <xf numFmtId="0" fontId="5" fillId="2" borderId="7" xfId="0" applyFont="1" applyFill="1" applyBorder="1" applyAlignment="1" applyProtection="1">
      <alignment horizontal="right" vertical="center"/>
      <protection locked="0"/>
    </xf>
    <xf numFmtId="0" fontId="5" fillId="0" borderId="14"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2" fontId="5" fillId="0" borderId="15" xfId="0" applyNumberFormat="1" applyFont="1" applyBorder="1" applyAlignment="1" applyProtection="1">
      <alignment vertical="center"/>
      <protection locked="0"/>
    </xf>
    <xf numFmtId="0" fontId="5" fillId="2" borderId="15" xfId="0" applyFont="1" applyFill="1" applyBorder="1" applyAlignment="1" applyProtection="1">
      <alignment horizontal="center" vertical="center"/>
      <protection locked="0"/>
    </xf>
    <xf numFmtId="178" fontId="5" fillId="2" borderId="15" xfId="0" applyNumberFormat="1" applyFont="1" applyFill="1" applyBorder="1" applyAlignment="1" applyProtection="1">
      <alignment vertical="center"/>
      <protection locked="0"/>
    </xf>
    <xf numFmtId="0" fontId="5" fillId="2" borderId="15" xfId="0" applyFont="1" applyFill="1" applyBorder="1" applyAlignment="1" applyProtection="1">
      <alignment horizontal="right" vertical="center"/>
      <protection locked="0"/>
    </xf>
    <xf numFmtId="0" fontId="5" fillId="2" borderId="16" xfId="0" applyFont="1" applyFill="1" applyBorder="1" applyAlignment="1" applyProtection="1">
      <alignment horizontal="right" vertical="center"/>
      <protection locked="0"/>
    </xf>
    <xf numFmtId="0" fontId="5" fillId="0" borderId="0" xfId="0" applyFont="1" applyAlignment="1" applyProtection="1">
      <alignment horizontal="center" vertical="center"/>
    </xf>
    <xf numFmtId="177" fontId="5" fillId="0" borderId="0" xfId="0" applyNumberFormat="1" applyFont="1" applyAlignment="1" applyProtection="1">
      <alignment vertical="center"/>
    </xf>
    <xf numFmtId="0" fontId="6" fillId="0" borderId="0" xfId="0" applyFont="1" applyAlignment="1" applyProtection="1">
      <alignment vertical="center"/>
    </xf>
    <xf numFmtId="0" fontId="5" fillId="0" borderId="0" xfId="0" quotePrefix="1" applyFont="1" applyAlignment="1" applyProtection="1">
      <alignment vertical="center"/>
    </xf>
    <xf numFmtId="0" fontId="8" fillId="0" borderId="0" xfId="0" applyFont="1" applyFill="1" applyAlignment="1" applyProtection="1">
      <alignment vertical="center"/>
    </xf>
    <xf numFmtId="178" fontId="5" fillId="0" borderId="0" xfId="0" applyNumberFormat="1" applyFont="1" applyAlignment="1" applyProtection="1">
      <alignment horizontal="center" vertical="center"/>
    </xf>
    <xf numFmtId="176" fontId="2" fillId="0" borderId="0" xfId="0" applyNumberFormat="1" applyFont="1" applyAlignment="1" applyProtection="1">
      <alignment horizontal="center" vertical="center"/>
    </xf>
    <xf numFmtId="0" fontId="14" fillId="2" borderId="0" xfId="0" applyFont="1" applyFill="1" applyAlignment="1" applyProtection="1">
      <alignment vertical="center"/>
      <protection locked="0"/>
    </xf>
    <xf numFmtId="0" fontId="15" fillId="0" borderId="0" xfId="1" applyFont="1" applyAlignment="1">
      <alignment vertical="center" wrapText="1"/>
    </xf>
    <xf numFmtId="0" fontId="2" fillId="0" borderId="0" xfId="0" applyFont="1" applyAlignment="1" applyProtection="1">
      <alignment vertical="center"/>
      <protection locked="0"/>
    </xf>
    <xf numFmtId="177" fontId="5" fillId="0" borderId="0" xfId="0" applyNumberFormat="1" applyFont="1" applyAlignment="1" applyProtection="1">
      <alignment horizontal="center" vertical="center"/>
      <protection locked="0"/>
    </xf>
    <xf numFmtId="0" fontId="5" fillId="0" borderId="0" xfId="0" applyFont="1" applyAlignment="1" applyProtection="1">
      <alignment horizontal="left" vertical="center"/>
      <protection locked="0"/>
    </xf>
    <xf numFmtId="179" fontId="5" fillId="0" borderId="0" xfId="0" applyNumberFormat="1" applyFont="1" applyAlignment="1" applyProtection="1">
      <alignment vertical="center"/>
      <protection locked="0"/>
    </xf>
    <xf numFmtId="176" fontId="2" fillId="0" borderId="0" xfId="0" applyNumberFormat="1" applyFont="1" applyAlignment="1" applyProtection="1">
      <alignment vertical="center"/>
      <protection locked="0"/>
    </xf>
    <xf numFmtId="0" fontId="14" fillId="0" borderId="0" xfId="0" applyFont="1" applyFill="1" applyAlignment="1" applyProtection="1">
      <alignment vertical="center"/>
      <protection locked="0"/>
    </xf>
    <xf numFmtId="176" fontId="2" fillId="0" borderId="0" xfId="0" applyNumberFormat="1" applyFont="1" applyFill="1" applyAlignment="1" applyProtection="1">
      <alignment vertical="center"/>
      <protection locked="0"/>
    </xf>
    <xf numFmtId="0" fontId="4" fillId="0" borderId="0" xfId="0" applyFont="1" applyAlignment="1" applyProtection="1">
      <alignment vertical="center"/>
      <protection locked="0"/>
    </xf>
    <xf numFmtId="178" fontId="5" fillId="0" borderId="0" xfId="0" applyNumberFormat="1" applyFont="1" applyAlignment="1" applyProtection="1">
      <alignment vertical="center"/>
      <protection locked="0"/>
    </xf>
    <xf numFmtId="176" fontId="2" fillId="0" borderId="0" xfId="0" applyNumberFormat="1" applyFont="1" applyAlignment="1" applyProtection="1">
      <alignment horizontal="right" vertical="center"/>
      <protection locked="0"/>
    </xf>
    <xf numFmtId="0" fontId="0" fillId="0" borderId="0" xfId="0" applyAlignment="1">
      <alignment vertical="center"/>
    </xf>
    <xf numFmtId="177" fontId="5" fillId="0" borderId="0" xfId="0" applyNumberFormat="1" applyFont="1" applyAlignment="1" applyProtection="1">
      <alignment horizontal="center" vertical="center"/>
      <protection locked="0"/>
    </xf>
  </cellXfs>
  <cellStyles count="2">
    <cellStyle name="標準" xfId="0" builtinId="0"/>
    <cellStyle name="標準_流量計算表v18" xfId="1" xr:uid="{00000000-0005-0000-0000-000001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257175</xdr:colOff>
      <xdr:row>3</xdr:row>
      <xdr:rowOff>190500</xdr:rowOff>
    </xdr:from>
    <xdr:to>
      <xdr:col>6</xdr:col>
      <xdr:colOff>257175</xdr:colOff>
      <xdr:row>9</xdr:row>
      <xdr:rowOff>200025</xdr:rowOff>
    </xdr:to>
    <xdr:sp macro="" textlink="">
      <xdr:nvSpPr>
        <xdr:cNvPr id="19459" name="Line 3">
          <a:extLst>
            <a:ext uri="{FF2B5EF4-FFF2-40B4-BE49-F238E27FC236}">
              <a16:creationId xmlns:a16="http://schemas.microsoft.com/office/drawing/2014/main" id="{7408F72A-191B-45C6-AE4D-330C9A3EDE2A}"/>
            </a:ext>
          </a:extLst>
        </xdr:cNvPr>
        <xdr:cNvSpPr>
          <a:spLocks noChangeShapeType="1"/>
        </xdr:cNvSpPr>
      </xdr:nvSpPr>
      <xdr:spPr bwMode="auto">
        <a:xfrm flipV="1">
          <a:off x="3629025" y="933450"/>
          <a:ext cx="0" cy="1495425"/>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257175</xdr:colOff>
      <xdr:row>3</xdr:row>
      <xdr:rowOff>190500</xdr:rowOff>
    </xdr:from>
    <xdr:to>
      <xdr:col>10</xdr:col>
      <xdr:colOff>485775</xdr:colOff>
      <xdr:row>3</xdr:row>
      <xdr:rowOff>190500</xdr:rowOff>
    </xdr:to>
    <xdr:sp macro="" textlink="">
      <xdr:nvSpPr>
        <xdr:cNvPr id="19460" name="Line 4">
          <a:extLst>
            <a:ext uri="{FF2B5EF4-FFF2-40B4-BE49-F238E27FC236}">
              <a16:creationId xmlns:a16="http://schemas.microsoft.com/office/drawing/2014/main" id="{18E4281E-10AA-4B54-B352-1BE2D5DBEC41}"/>
            </a:ext>
          </a:extLst>
        </xdr:cNvPr>
        <xdr:cNvSpPr>
          <a:spLocks noChangeShapeType="1"/>
        </xdr:cNvSpPr>
      </xdr:nvSpPr>
      <xdr:spPr bwMode="auto">
        <a:xfrm>
          <a:off x="3629025" y="933450"/>
          <a:ext cx="224790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485775</xdr:colOff>
      <xdr:row>3</xdr:row>
      <xdr:rowOff>190500</xdr:rowOff>
    </xdr:from>
    <xdr:to>
      <xdr:col>10</xdr:col>
      <xdr:colOff>485775</xdr:colOff>
      <xdr:row>9</xdr:row>
      <xdr:rowOff>190500</xdr:rowOff>
    </xdr:to>
    <xdr:sp macro="" textlink="">
      <xdr:nvSpPr>
        <xdr:cNvPr id="19461" name="Line 5">
          <a:extLst>
            <a:ext uri="{FF2B5EF4-FFF2-40B4-BE49-F238E27FC236}">
              <a16:creationId xmlns:a16="http://schemas.microsoft.com/office/drawing/2014/main" id="{48B02858-4939-4321-AF88-EB5A26F2DF6B}"/>
            </a:ext>
          </a:extLst>
        </xdr:cNvPr>
        <xdr:cNvSpPr>
          <a:spLocks noChangeShapeType="1"/>
        </xdr:cNvSpPr>
      </xdr:nvSpPr>
      <xdr:spPr bwMode="auto">
        <a:xfrm>
          <a:off x="5876925" y="933450"/>
          <a:ext cx="0" cy="148590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238125</xdr:colOff>
      <xdr:row>5</xdr:row>
      <xdr:rowOff>114300</xdr:rowOff>
    </xdr:from>
    <xdr:to>
      <xdr:col>7</xdr:col>
      <xdr:colOff>238125</xdr:colOff>
      <xdr:row>8</xdr:row>
      <xdr:rowOff>0</xdr:rowOff>
    </xdr:to>
    <xdr:sp macro="" textlink="">
      <xdr:nvSpPr>
        <xdr:cNvPr id="19462" name="Line 6">
          <a:extLst>
            <a:ext uri="{FF2B5EF4-FFF2-40B4-BE49-F238E27FC236}">
              <a16:creationId xmlns:a16="http://schemas.microsoft.com/office/drawing/2014/main" id="{2B18764F-83A9-4FBD-BBFD-6732C2FBB8CC}"/>
            </a:ext>
          </a:extLst>
        </xdr:cNvPr>
        <xdr:cNvSpPr>
          <a:spLocks noChangeShapeType="1"/>
        </xdr:cNvSpPr>
      </xdr:nvSpPr>
      <xdr:spPr bwMode="auto">
        <a:xfrm flipV="1">
          <a:off x="4114800" y="1352550"/>
          <a:ext cx="0" cy="62865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238125</xdr:colOff>
      <xdr:row>5</xdr:row>
      <xdr:rowOff>114300</xdr:rowOff>
    </xdr:from>
    <xdr:to>
      <xdr:col>9</xdr:col>
      <xdr:colOff>495300</xdr:colOff>
      <xdr:row>5</xdr:row>
      <xdr:rowOff>114300</xdr:rowOff>
    </xdr:to>
    <xdr:sp macro="" textlink="">
      <xdr:nvSpPr>
        <xdr:cNvPr id="19463" name="Line 7">
          <a:extLst>
            <a:ext uri="{FF2B5EF4-FFF2-40B4-BE49-F238E27FC236}">
              <a16:creationId xmlns:a16="http://schemas.microsoft.com/office/drawing/2014/main" id="{495A1F53-CADC-437B-8F41-E280F19F5F1E}"/>
            </a:ext>
          </a:extLst>
        </xdr:cNvPr>
        <xdr:cNvSpPr>
          <a:spLocks noChangeShapeType="1"/>
        </xdr:cNvSpPr>
      </xdr:nvSpPr>
      <xdr:spPr bwMode="auto">
        <a:xfrm>
          <a:off x="4114800" y="1352550"/>
          <a:ext cx="1266825"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495300</xdr:colOff>
      <xdr:row>5</xdr:row>
      <xdr:rowOff>114300</xdr:rowOff>
    </xdr:from>
    <xdr:to>
      <xdr:col>9</xdr:col>
      <xdr:colOff>495300</xdr:colOff>
      <xdr:row>8</xdr:row>
      <xdr:rowOff>0</xdr:rowOff>
    </xdr:to>
    <xdr:sp macro="" textlink="">
      <xdr:nvSpPr>
        <xdr:cNvPr id="19464" name="Line 8">
          <a:extLst>
            <a:ext uri="{FF2B5EF4-FFF2-40B4-BE49-F238E27FC236}">
              <a16:creationId xmlns:a16="http://schemas.microsoft.com/office/drawing/2014/main" id="{96D014CA-FEAC-405E-97A3-4DE3940628D7}"/>
            </a:ext>
          </a:extLst>
        </xdr:cNvPr>
        <xdr:cNvSpPr>
          <a:spLocks noChangeShapeType="1"/>
        </xdr:cNvSpPr>
      </xdr:nvSpPr>
      <xdr:spPr bwMode="auto">
        <a:xfrm>
          <a:off x="5381625" y="1352550"/>
          <a:ext cx="0" cy="62865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495300</xdr:colOff>
      <xdr:row>4</xdr:row>
      <xdr:rowOff>142875</xdr:rowOff>
    </xdr:from>
    <xdr:to>
      <xdr:col>6</xdr:col>
      <xdr:colOff>495300</xdr:colOff>
      <xdr:row>8</xdr:row>
      <xdr:rowOff>228600</xdr:rowOff>
    </xdr:to>
    <xdr:sp macro="" textlink="">
      <xdr:nvSpPr>
        <xdr:cNvPr id="19465" name="Line 9">
          <a:extLst>
            <a:ext uri="{FF2B5EF4-FFF2-40B4-BE49-F238E27FC236}">
              <a16:creationId xmlns:a16="http://schemas.microsoft.com/office/drawing/2014/main" id="{1D6C8B24-2883-47CD-81C8-A3B832D2C09A}"/>
            </a:ext>
          </a:extLst>
        </xdr:cNvPr>
        <xdr:cNvSpPr>
          <a:spLocks noChangeShapeType="1"/>
        </xdr:cNvSpPr>
      </xdr:nvSpPr>
      <xdr:spPr bwMode="auto">
        <a:xfrm flipV="1">
          <a:off x="3867150" y="1133475"/>
          <a:ext cx="0" cy="1076325"/>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clientData/>
  </xdr:twoCellAnchor>
  <xdr:twoCellAnchor>
    <xdr:from>
      <xdr:col>6</xdr:col>
      <xdr:colOff>495300</xdr:colOff>
      <xdr:row>4</xdr:row>
      <xdr:rowOff>142875</xdr:rowOff>
    </xdr:from>
    <xdr:to>
      <xdr:col>10</xdr:col>
      <xdr:colOff>238125</xdr:colOff>
      <xdr:row>4</xdr:row>
      <xdr:rowOff>142875</xdr:rowOff>
    </xdr:to>
    <xdr:sp macro="" textlink="">
      <xdr:nvSpPr>
        <xdr:cNvPr id="19466" name="Line 10">
          <a:extLst>
            <a:ext uri="{FF2B5EF4-FFF2-40B4-BE49-F238E27FC236}">
              <a16:creationId xmlns:a16="http://schemas.microsoft.com/office/drawing/2014/main" id="{CA698DE0-B262-4020-B35B-5872E2393E00}"/>
            </a:ext>
          </a:extLst>
        </xdr:cNvPr>
        <xdr:cNvSpPr>
          <a:spLocks noChangeShapeType="1"/>
        </xdr:cNvSpPr>
      </xdr:nvSpPr>
      <xdr:spPr bwMode="auto">
        <a:xfrm>
          <a:off x="3867150" y="1133475"/>
          <a:ext cx="176212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clientData/>
  </xdr:twoCellAnchor>
  <xdr:twoCellAnchor>
    <xdr:from>
      <xdr:col>10</xdr:col>
      <xdr:colOff>238125</xdr:colOff>
      <xdr:row>4</xdr:row>
      <xdr:rowOff>142875</xdr:rowOff>
    </xdr:from>
    <xdr:to>
      <xdr:col>10</xdr:col>
      <xdr:colOff>238125</xdr:colOff>
      <xdr:row>8</xdr:row>
      <xdr:rowOff>228600</xdr:rowOff>
    </xdr:to>
    <xdr:sp macro="" textlink="">
      <xdr:nvSpPr>
        <xdr:cNvPr id="19467" name="Line 11">
          <a:extLst>
            <a:ext uri="{FF2B5EF4-FFF2-40B4-BE49-F238E27FC236}">
              <a16:creationId xmlns:a16="http://schemas.microsoft.com/office/drawing/2014/main" id="{B647AD86-0D04-488C-9FDF-F662451472E7}"/>
            </a:ext>
          </a:extLst>
        </xdr:cNvPr>
        <xdr:cNvSpPr>
          <a:spLocks noChangeShapeType="1"/>
        </xdr:cNvSpPr>
      </xdr:nvSpPr>
      <xdr:spPr bwMode="auto">
        <a:xfrm>
          <a:off x="5629275" y="1133475"/>
          <a:ext cx="0" cy="1076325"/>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clientData/>
  </xdr:twoCellAnchor>
  <xdr:twoCellAnchor>
    <xdr:from>
      <xdr:col>6</xdr:col>
      <xdr:colOff>257175</xdr:colOff>
      <xdr:row>2</xdr:row>
      <xdr:rowOff>238125</xdr:rowOff>
    </xdr:from>
    <xdr:to>
      <xdr:col>6</xdr:col>
      <xdr:colOff>257175</xdr:colOff>
      <xdr:row>3</xdr:row>
      <xdr:rowOff>123825</xdr:rowOff>
    </xdr:to>
    <xdr:sp macro="" textlink="">
      <xdr:nvSpPr>
        <xdr:cNvPr id="19468" name="Line 12">
          <a:extLst>
            <a:ext uri="{FF2B5EF4-FFF2-40B4-BE49-F238E27FC236}">
              <a16:creationId xmlns:a16="http://schemas.microsoft.com/office/drawing/2014/main" id="{2342F23D-91CE-475A-B0D5-4058A9EE7EBB}"/>
            </a:ext>
          </a:extLst>
        </xdr:cNvPr>
        <xdr:cNvSpPr>
          <a:spLocks noChangeShapeType="1"/>
        </xdr:cNvSpPr>
      </xdr:nvSpPr>
      <xdr:spPr bwMode="auto">
        <a:xfrm flipV="1">
          <a:off x="3629025" y="733425"/>
          <a:ext cx="0" cy="1333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485775</xdr:colOff>
      <xdr:row>3</xdr:row>
      <xdr:rowOff>9525</xdr:rowOff>
    </xdr:from>
    <xdr:to>
      <xdr:col>10</xdr:col>
      <xdr:colOff>485775</xdr:colOff>
      <xdr:row>3</xdr:row>
      <xdr:rowOff>142875</xdr:rowOff>
    </xdr:to>
    <xdr:sp macro="" textlink="">
      <xdr:nvSpPr>
        <xdr:cNvPr id="19469" name="Line 13">
          <a:extLst>
            <a:ext uri="{FF2B5EF4-FFF2-40B4-BE49-F238E27FC236}">
              <a16:creationId xmlns:a16="http://schemas.microsoft.com/office/drawing/2014/main" id="{3F7BF1CB-E8F7-4022-B9A3-FA82255E9ABF}"/>
            </a:ext>
          </a:extLst>
        </xdr:cNvPr>
        <xdr:cNvSpPr>
          <a:spLocks noChangeShapeType="1"/>
        </xdr:cNvSpPr>
      </xdr:nvSpPr>
      <xdr:spPr bwMode="auto">
        <a:xfrm flipV="1">
          <a:off x="5876925" y="752475"/>
          <a:ext cx="0" cy="1333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400050</xdr:colOff>
      <xdr:row>3</xdr:row>
      <xdr:rowOff>190500</xdr:rowOff>
    </xdr:from>
    <xdr:to>
      <xdr:col>6</xdr:col>
      <xdr:colOff>209550</xdr:colOff>
      <xdr:row>3</xdr:row>
      <xdr:rowOff>190500</xdr:rowOff>
    </xdr:to>
    <xdr:sp macro="" textlink="">
      <xdr:nvSpPr>
        <xdr:cNvPr id="19470" name="Line 14">
          <a:extLst>
            <a:ext uri="{FF2B5EF4-FFF2-40B4-BE49-F238E27FC236}">
              <a16:creationId xmlns:a16="http://schemas.microsoft.com/office/drawing/2014/main" id="{37784941-849E-4A5E-90DE-222655739190}"/>
            </a:ext>
          </a:extLst>
        </xdr:cNvPr>
        <xdr:cNvSpPr>
          <a:spLocks noChangeShapeType="1"/>
        </xdr:cNvSpPr>
      </xdr:nvSpPr>
      <xdr:spPr bwMode="auto">
        <a:xfrm flipH="1">
          <a:off x="3267075" y="933450"/>
          <a:ext cx="314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466725</xdr:colOff>
      <xdr:row>3</xdr:row>
      <xdr:rowOff>190500</xdr:rowOff>
    </xdr:from>
    <xdr:to>
      <xdr:col>5</xdr:col>
      <xdr:colOff>466725</xdr:colOff>
      <xdr:row>9</xdr:row>
      <xdr:rowOff>190500</xdr:rowOff>
    </xdr:to>
    <xdr:sp macro="" textlink="">
      <xdr:nvSpPr>
        <xdr:cNvPr id="19471" name="Line 15">
          <a:extLst>
            <a:ext uri="{FF2B5EF4-FFF2-40B4-BE49-F238E27FC236}">
              <a16:creationId xmlns:a16="http://schemas.microsoft.com/office/drawing/2014/main" id="{140F72EB-4DAB-4B70-A542-8896D3F17F9B}"/>
            </a:ext>
          </a:extLst>
        </xdr:cNvPr>
        <xdr:cNvSpPr>
          <a:spLocks noChangeShapeType="1"/>
        </xdr:cNvSpPr>
      </xdr:nvSpPr>
      <xdr:spPr bwMode="auto">
        <a:xfrm>
          <a:off x="3333750" y="933450"/>
          <a:ext cx="0" cy="1485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409575</xdr:colOff>
      <xdr:row>5</xdr:row>
      <xdr:rowOff>123825</xdr:rowOff>
    </xdr:from>
    <xdr:to>
      <xdr:col>6</xdr:col>
      <xdr:colOff>209550</xdr:colOff>
      <xdr:row>5</xdr:row>
      <xdr:rowOff>123825</xdr:rowOff>
    </xdr:to>
    <xdr:sp macro="" textlink="">
      <xdr:nvSpPr>
        <xdr:cNvPr id="19472" name="Line 16">
          <a:extLst>
            <a:ext uri="{FF2B5EF4-FFF2-40B4-BE49-F238E27FC236}">
              <a16:creationId xmlns:a16="http://schemas.microsoft.com/office/drawing/2014/main" id="{377BCFE3-1699-4659-B414-6069CEB7C2A5}"/>
            </a:ext>
          </a:extLst>
        </xdr:cNvPr>
        <xdr:cNvSpPr>
          <a:spLocks noChangeShapeType="1"/>
        </xdr:cNvSpPr>
      </xdr:nvSpPr>
      <xdr:spPr bwMode="auto">
        <a:xfrm flipH="1">
          <a:off x="3276600" y="13620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257175</xdr:colOff>
      <xdr:row>3</xdr:row>
      <xdr:rowOff>57150</xdr:rowOff>
    </xdr:from>
    <xdr:to>
      <xdr:col>10</xdr:col>
      <xdr:colOff>485775</xdr:colOff>
      <xdr:row>3</xdr:row>
      <xdr:rowOff>57150</xdr:rowOff>
    </xdr:to>
    <xdr:sp macro="" textlink="">
      <xdr:nvSpPr>
        <xdr:cNvPr id="19473" name="Line 17">
          <a:extLst>
            <a:ext uri="{FF2B5EF4-FFF2-40B4-BE49-F238E27FC236}">
              <a16:creationId xmlns:a16="http://schemas.microsoft.com/office/drawing/2014/main" id="{11FF5E1D-DD56-47D8-8500-B9CF08B4A32A}"/>
            </a:ext>
          </a:extLst>
        </xdr:cNvPr>
        <xdr:cNvSpPr>
          <a:spLocks noChangeShapeType="1"/>
        </xdr:cNvSpPr>
      </xdr:nvSpPr>
      <xdr:spPr bwMode="auto">
        <a:xfrm>
          <a:off x="3629025" y="800100"/>
          <a:ext cx="2247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257175</xdr:colOff>
      <xdr:row>3</xdr:row>
      <xdr:rowOff>0</xdr:rowOff>
    </xdr:from>
    <xdr:to>
      <xdr:col>7</xdr:col>
      <xdr:colOff>257175</xdr:colOff>
      <xdr:row>3</xdr:row>
      <xdr:rowOff>152400</xdr:rowOff>
    </xdr:to>
    <xdr:sp macro="" textlink="">
      <xdr:nvSpPr>
        <xdr:cNvPr id="19474" name="Line 18">
          <a:extLst>
            <a:ext uri="{FF2B5EF4-FFF2-40B4-BE49-F238E27FC236}">
              <a16:creationId xmlns:a16="http://schemas.microsoft.com/office/drawing/2014/main" id="{5375E54C-0F53-4F4E-BBAF-53A91F75748C}"/>
            </a:ext>
          </a:extLst>
        </xdr:cNvPr>
        <xdr:cNvSpPr>
          <a:spLocks noChangeShapeType="1"/>
        </xdr:cNvSpPr>
      </xdr:nvSpPr>
      <xdr:spPr bwMode="auto">
        <a:xfrm flipV="1">
          <a:off x="4133850" y="74295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485775</xdr:colOff>
      <xdr:row>3</xdr:row>
      <xdr:rowOff>0</xdr:rowOff>
    </xdr:from>
    <xdr:to>
      <xdr:col>9</xdr:col>
      <xdr:colOff>485775</xdr:colOff>
      <xdr:row>3</xdr:row>
      <xdr:rowOff>142875</xdr:rowOff>
    </xdr:to>
    <xdr:sp macro="" textlink="">
      <xdr:nvSpPr>
        <xdr:cNvPr id="19475" name="Line 19">
          <a:extLst>
            <a:ext uri="{FF2B5EF4-FFF2-40B4-BE49-F238E27FC236}">
              <a16:creationId xmlns:a16="http://schemas.microsoft.com/office/drawing/2014/main" id="{538B87B8-177E-4DF2-83BA-27277944345E}"/>
            </a:ext>
          </a:extLst>
        </xdr:cNvPr>
        <xdr:cNvSpPr>
          <a:spLocks noChangeShapeType="1"/>
        </xdr:cNvSpPr>
      </xdr:nvSpPr>
      <xdr:spPr bwMode="auto">
        <a:xfrm flipV="1">
          <a:off x="5372100" y="742950"/>
          <a:ext cx="0" cy="1428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552450</xdr:colOff>
      <xdr:row>4</xdr:row>
      <xdr:rowOff>142875</xdr:rowOff>
    </xdr:from>
    <xdr:to>
      <xdr:col>11</xdr:col>
      <xdr:colOff>133350</xdr:colOff>
      <xdr:row>4</xdr:row>
      <xdr:rowOff>142875</xdr:rowOff>
    </xdr:to>
    <xdr:sp macro="" textlink="">
      <xdr:nvSpPr>
        <xdr:cNvPr id="19476" name="Line 20">
          <a:extLst>
            <a:ext uri="{FF2B5EF4-FFF2-40B4-BE49-F238E27FC236}">
              <a16:creationId xmlns:a16="http://schemas.microsoft.com/office/drawing/2014/main" id="{286F7AC1-E51E-42B4-A7A8-DA550593E13A}"/>
            </a:ext>
          </a:extLst>
        </xdr:cNvPr>
        <xdr:cNvSpPr>
          <a:spLocks noChangeShapeType="1"/>
        </xdr:cNvSpPr>
      </xdr:nvSpPr>
      <xdr:spPr bwMode="auto">
        <a:xfrm>
          <a:off x="5943600" y="1133475"/>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66675</xdr:colOff>
      <xdr:row>4</xdr:row>
      <xdr:rowOff>142875</xdr:rowOff>
    </xdr:from>
    <xdr:to>
      <xdr:col>11</xdr:col>
      <xdr:colOff>66675</xdr:colOff>
      <xdr:row>8</xdr:row>
      <xdr:rowOff>228600</xdr:rowOff>
    </xdr:to>
    <xdr:sp macro="" textlink="">
      <xdr:nvSpPr>
        <xdr:cNvPr id="19477" name="Line 21">
          <a:extLst>
            <a:ext uri="{FF2B5EF4-FFF2-40B4-BE49-F238E27FC236}">
              <a16:creationId xmlns:a16="http://schemas.microsoft.com/office/drawing/2014/main" id="{BE1D4395-CF2D-4996-8F2A-F09A3700EBA9}"/>
            </a:ext>
          </a:extLst>
        </xdr:cNvPr>
        <xdr:cNvSpPr>
          <a:spLocks noChangeShapeType="1"/>
        </xdr:cNvSpPr>
      </xdr:nvSpPr>
      <xdr:spPr bwMode="auto">
        <a:xfrm>
          <a:off x="6115050" y="1133475"/>
          <a:ext cx="0" cy="10763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485775</xdr:colOff>
      <xdr:row>10</xdr:row>
      <xdr:rowOff>104775</xdr:rowOff>
    </xdr:from>
    <xdr:to>
      <xdr:col>10</xdr:col>
      <xdr:colOff>238125</xdr:colOff>
      <xdr:row>12</xdr:row>
      <xdr:rowOff>85725</xdr:rowOff>
    </xdr:to>
    <xdr:grpSp>
      <xdr:nvGrpSpPr>
        <xdr:cNvPr id="19585" name="Group 129">
          <a:extLst>
            <a:ext uri="{FF2B5EF4-FFF2-40B4-BE49-F238E27FC236}">
              <a16:creationId xmlns:a16="http://schemas.microsoft.com/office/drawing/2014/main" id="{F5298ED5-D5EE-4AB1-AC85-9A22AE75D747}"/>
            </a:ext>
          </a:extLst>
        </xdr:cNvPr>
        <xdr:cNvGrpSpPr>
          <a:grpSpLocks/>
        </xdr:cNvGrpSpPr>
      </xdr:nvGrpSpPr>
      <xdr:grpSpPr bwMode="auto">
        <a:xfrm>
          <a:off x="3858746" y="2570069"/>
          <a:ext cx="1769408" cy="474009"/>
          <a:chOff x="405" y="212"/>
          <a:chExt cx="186" cy="50"/>
        </a:xfrm>
      </xdr:grpSpPr>
      <xdr:sp macro="" textlink="">
        <xdr:nvSpPr>
          <xdr:cNvPr id="19493" name="Line 37">
            <a:extLst>
              <a:ext uri="{FF2B5EF4-FFF2-40B4-BE49-F238E27FC236}">
                <a16:creationId xmlns:a16="http://schemas.microsoft.com/office/drawing/2014/main" id="{47E7FD3C-8A4D-47C6-94F1-9B66FDDBF561}"/>
              </a:ext>
            </a:extLst>
          </xdr:cNvPr>
          <xdr:cNvSpPr>
            <a:spLocks noChangeShapeType="1"/>
          </xdr:cNvSpPr>
        </xdr:nvSpPr>
        <xdr:spPr bwMode="auto">
          <a:xfrm>
            <a:off x="405" y="212"/>
            <a:ext cx="0" cy="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94" name="Line 38">
            <a:extLst>
              <a:ext uri="{FF2B5EF4-FFF2-40B4-BE49-F238E27FC236}">
                <a16:creationId xmlns:a16="http://schemas.microsoft.com/office/drawing/2014/main" id="{3FBA1650-56EC-4A8C-8B8C-75A4E655729A}"/>
              </a:ext>
            </a:extLst>
          </xdr:cNvPr>
          <xdr:cNvSpPr>
            <a:spLocks noChangeShapeType="1"/>
          </xdr:cNvSpPr>
        </xdr:nvSpPr>
        <xdr:spPr bwMode="auto">
          <a:xfrm>
            <a:off x="591" y="213"/>
            <a:ext cx="0" cy="4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495" name="Line 39">
            <a:extLst>
              <a:ext uri="{FF2B5EF4-FFF2-40B4-BE49-F238E27FC236}">
                <a16:creationId xmlns:a16="http://schemas.microsoft.com/office/drawing/2014/main" id="{1261353C-108E-4307-95B7-71E107E9E8C5}"/>
              </a:ext>
            </a:extLst>
          </xdr:cNvPr>
          <xdr:cNvSpPr>
            <a:spLocks noChangeShapeType="1"/>
          </xdr:cNvSpPr>
        </xdr:nvSpPr>
        <xdr:spPr bwMode="auto">
          <a:xfrm>
            <a:off x="405" y="258"/>
            <a:ext cx="18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clientData/>
  </xdr:twoCellAnchor>
  <xdr:twoCellAnchor>
    <xdr:from>
      <xdr:col>42</xdr:col>
      <xdr:colOff>95250</xdr:colOff>
      <xdr:row>8</xdr:row>
      <xdr:rowOff>228600</xdr:rowOff>
    </xdr:from>
    <xdr:to>
      <xdr:col>42</xdr:col>
      <xdr:colOff>95250</xdr:colOff>
      <xdr:row>15</xdr:row>
      <xdr:rowOff>95250</xdr:rowOff>
    </xdr:to>
    <xdr:sp macro="" textlink="">
      <xdr:nvSpPr>
        <xdr:cNvPr id="19516" name="Line 60">
          <a:extLst>
            <a:ext uri="{FF2B5EF4-FFF2-40B4-BE49-F238E27FC236}">
              <a16:creationId xmlns:a16="http://schemas.microsoft.com/office/drawing/2014/main" id="{4D729113-4794-4581-B4FC-64D30B973451}"/>
            </a:ext>
          </a:extLst>
        </xdr:cNvPr>
        <xdr:cNvSpPr>
          <a:spLocks noChangeShapeType="1"/>
        </xdr:cNvSpPr>
      </xdr:nvSpPr>
      <xdr:spPr bwMode="auto">
        <a:xfrm flipV="1">
          <a:off x="27174825" y="2209800"/>
          <a:ext cx="0" cy="1600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95250</xdr:colOff>
      <xdr:row>8</xdr:row>
      <xdr:rowOff>228600</xdr:rowOff>
    </xdr:from>
    <xdr:to>
      <xdr:col>44</xdr:col>
      <xdr:colOff>238125</xdr:colOff>
      <xdr:row>8</xdr:row>
      <xdr:rowOff>228600</xdr:rowOff>
    </xdr:to>
    <xdr:sp macro="" textlink="">
      <xdr:nvSpPr>
        <xdr:cNvPr id="19517" name="Line 61">
          <a:extLst>
            <a:ext uri="{FF2B5EF4-FFF2-40B4-BE49-F238E27FC236}">
              <a16:creationId xmlns:a16="http://schemas.microsoft.com/office/drawing/2014/main" id="{1FC6AA76-113E-4D3C-BB94-055BF874DB9D}"/>
            </a:ext>
          </a:extLst>
        </xdr:cNvPr>
        <xdr:cNvSpPr>
          <a:spLocks noChangeShapeType="1"/>
        </xdr:cNvSpPr>
      </xdr:nvSpPr>
      <xdr:spPr bwMode="auto">
        <a:xfrm>
          <a:off x="27174825" y="2209800"/>
          <a:ext cx="1609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247650</xdr:colOff>
      <xdr:row>8</xdr:row>
      <xdr:rowOff>228600</xdr:rowOff>
    </xdr:from>
    <xdr:to>
      <xdr:col>44</xdr:col>
      <xdr:colOff>247650</xdr:colOff>
      <xdr:row>15</xdr:row>
      <xdr:rowOff>95250</xdr:rowOff>
    </xdr:to>
    <xdr:sp macro="" textlink="">
      <xdr:nvSpPr>
        <xdr:cNvPr id="19518" name="Line 62">
          <a:extLst>
            <a:ext uri="{FF2B5EF4-FFF2-40B4-BE49-F238E27FC236}">
              <a16:creationId xmlns:a16="http://schemas.microsoft.com/office/drawing/2014/main" id="{2E0EB1E1-DD2A-42D6-A83E-70334433CAA5}"/>
            </a:ext>
          </a:extLst>
        </xdr:cNvPr>
        <xdr:cNvSpPr>
          <a:spLocks noChangeShapeType="1"/>
        </xdr:cNvSpPr>
      </xdr:nvSpPr>
      <xdr:spPr bwMode="auto">
        <a:xfrm flipV="1">
          <a:off x="28794075" y="2209800"/>
          <a:ext cx="0" cy="1600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45</xdr:col>
      <xdr:colOff>800100</xdr:colOff>
      <xdr:row>8</xdr:row>
      <xdr:rowOff>219075</xdr:rowOff>
    </xdr:from>
    <xdr:to>
      <xdr:col>48</xdr:col>
      <xdr:colOff>152400</xdr:colOff>
      <xdr:row>8</xdr:row>
      <xdr:rowOff>219075</xdr:rowOff>
    </xdr:to>
    <xdr:sp macro="" textlink="">
      <xdr:nvSpPr>
        <xdr:cNvPr id="19522" name="Line 66">
          <a:extLst>
            <a:ext uri="{FF2B5EF4-FFF2-40B4-BE49-F238E27FC236}">
              <a16:creationId xmlns:a16="http://schemas.microsoft.com/office/drawing/2014/main" id="{34B645DE-6AE0-4DCC-9DAC-3719DCD257DF}"/>
            </a:ext>
          </a:extLst>
        </xdr:cNvPr>
        <xdr:cNvSpPr>
          <a:spLocks noChangeShapeType="1"/>
        </xdr:cNvSpPr>
      </xdr:nvSpPr>
      <xdr:spPr bwMode="auto">
        <a:xfrm>
          <a:off x="30079950" y="2200275"/>
          <a:ext cx="18573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45</xdr:col>
      <xdr:colOff>800100</xdr:colOff>
      <xdr:row>7</xdr:row>
      <xdr:rowOff>47625</xdr:rowOff>
    </xdr:from>
    <xdr:to>
      <xdr:col>45</xdr:col>
      <xdr:colOff>800100</xdr:colOff>
      <xdr:row>8</xdr:row>
      <xdr:rowOff>228600</xdr:rowOff>
    </xdr:to>
    <xdr:sp macro="" textlink="">
      <xdr:nvSpPr>
        <xdr:cNvPr id="19525" name="Line 69">
          <a:extLst>
            <a:ext uri="{FF2B5EF4-FFF2-40B4-BE49-F238E27FC236}">
              <a16:creationId xmlns:a16="http://schemas.microsoft.com/office/drawing/2014/main" id="{91B9B38B-C5B0-4AEB-9CC6-C9872A9E9340}"/>
            </a:ext>
          </a:extLst>
        </xdr:cNvPr>
        <xdr:cNvSpPr>
          <a:spLocks noChangeShapeType="1"/>
        </xdr:cNvSpPr>
      </xdr:nvSpPr>
      <xdr:spPr bwMode="auto">
        <a:xfrm flipV="1">
          <a:off x="30079950" y="1781175"/>
          <a:ext cx="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45</xdr:col>
      <xdr:colOff>790575</xdr:colOff>
      <xdr:row>7</xdr:row>
      <xdr:rowOff>47625</xdr:rowOff>
    </xdr:from>
    <xdr:to>
      <xdr:col>48</xdr:col>
      <xdr:colOff>152400</xdr:colOff>
      <xdr:row>10</xdr:row>
      <xdr:rowOff>114300</xdr:rowOff>
    </xdr:to>
    <xdr:sp macro="" textlink="">
      <xdr:nvSpPr>
        <xdr:cNvPr id="19526" name="Line 70">
          <a:extLst>
            <a:ext uri="{FF2B5EF4-FFF2-40B4-BE49-F238E27FC236}">
              <a16:creationId xmlns:a16="http://schemas.microsoft.com/office/drawing/2014/main" id="{BBF2ED35-0709-4E38-AFE1-41B36226C7FC}"/>
            </a:ext>
          </a:extLst>
        </xdr:cNvPr>
        <xdr:cNvSpPr>
          <a:spLocks noChangeShapeType="1"/>
        </xdr:cNvSpPr>
      </xdr:nvSpPr>
      <xdr:spPr bwMode="auto">
        <a:xfrm>
          <a:off x="30070425" y="1781175"/>
          <a:ext cx="1866900" cy="809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47</xdr:col>
      <xdr:colOff>504825</xdr:colOff>
      <xdr:row>8</xdr:row>
      <xdr:rowOff>219075</xdr:rowOff>
    </xdr:from>
    <xdr:to>
      <xdr:col>48</xdr:col>
      <xdr:colOff>571500</xdr:colOff>
      <xdr:row>15</xdr:row>
      <xdr:rowOff>85725</xdr:rowOff>
    </xdr:to>
    <xdr:sp macro="" textlink="">
      <xdr:nvSpPr>
        <xdr:cNvPr id="19528" name="Line 72">
          <a:extLst>
            <a:ext uri="{FF2B5EF4-FFF2-40B4-BE49-F238E27FC236}">
              <a16:creationId xmlns:a16="http://schemas.microsoft.com/office/drawing/2014/main" id="{D71BBB40-E49D-4BF0-B1EC-A61F0DD8D9ED}"/>
            </a:ext>
          </a:extLst>
        </xdr:cNvPr>
        <xdr:cNvSpPr>
          <a:spLocks noChangeShapeType="1"/>
        </xdr:cNvSpPr>
      </xdr:nvSpPr>
      <xdr:spPr bwMode="auto">
        <a:xfrm flipH="1">
          <a:off x="31556325" y="2200275"/>
          <a:ext cx="800100" cy="1600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45</xdr:col>
      <xdr:colOff>361950</xdr:colOff>
      <xdr:row>8</xdr:row>
      <xdr:rowOff>219075</xdr:rowOff>
    </xdr:from>
    <xdr:to>
      <xdr:col>46</xdr:col>
      <xdr:colOff>161925</xdr:colOff>
      <xdr:row>15</xdr:row>
      <xdr:rowOff>85725</xdr:rowOff>
    </xdr:to>
    <xdr:sp macro="" textlink="">
      <xdr:nvSpPr>
        <xdr:cNvPr id="19529" name="Line 73">
          <a:extLst>
            <a:ext uri="{FF2B5EF4-FFF2-40B4-BE49-F238E27FC236}">
              <a16:creationId xmlns:a16="http://schemas.microsoft.com/office/drawing/2014/main" id="{8ADDB1CE-CB95-434B-B999-678BF62BE008}"/>
            </a:ext>
          </a:extLst>
        </xdr:cNvPr>
        <xdr:cNvSpPr>
          <a:spLocks noChangeShapeType="1"/>
        </xdr:cNvSpPr>
      </xdr:nvSpPr>
      <xdr:spPr bwMode="auto">
        <a:xfrm flipH="1">
          <a:off x="29641800" y="2200275"/>
          <a:ext cx="838200" cy="1600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41</xdr:col>
      <xdr:colOff>66675</xdr:colOff>
      <xdr:row>8</xdr:row>
      <xdr:rowOff>228600</xdr:rowOff>
    </xdr:from>
    <xdr:to>
      <xdr:col>42</xdr:col>
      <xdr:colOff>104775</xdr:colOff>
      <xdr:row>8</xdr:row>
      <xdr:rowOff>228600</xdr:rowOff>
    </xdr:to>
    <xdr:sp macro="" textlink="">
      <xdr:nvSpPr>
        <xdr:cNvPr id="19531" name="Line 75">
          <a:extLst>
            <a:ext uri="{FF2B5EF4-FFF2-40B4-BE49-F238E27FC236}">
              <a16:creationId xmlns:a16="http://schemas.microsoft.com/office/drawing/2014/main" id="{5105A16C-6B7A-4BB2-95BF-B279F838D9A4}"/>
            </a:ext>
          </a:extLst>
        </xdr:cNvPr>
        <xdr:cNvSpPr>
          <a:spLocks noChangeShapeType="1"/>
        </xdr:cNvSpPr>
      </xdr:nvSpPr>
      <xdr:spPr bwMode="auto">
        <a:xfrm>
          <a:off x="26717625" y="2209800"/>
          <a:ext cx="466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247650</xdr:colOff>
      <xdr:row>7</xdr:row>
      <xdr:rowOff>47625</xdr:rowOff>
    </xdr:from>
    <xdr:to>
      <xdr:col>44</xdr:col>
      <xdr:colOff>247650</xdr:colOff>
      <xdr:row>8</xdr:row>
      <xdr:rowOff>228600</xdr:rowOff>
    </xdr:to>
    <xdr:sp macro="" textlink="">
      <xdr:nvSpPr>
        <xdr:cNvPr id="19532" name="Line 76">
          <a:extLst>
            <a:ext uri="{FF2B5EF4-FFF2-40B4-BE49-F238E27FC236}">
              <a16:creationId xmlns:a16="http://schemas.microsoft.com/office/drawing/2014/main" id="{DAC4EFD1-A930-48E3-B19F-723747A80ECC}"/>
            </a:ext>
          </a:extLst>
        </xdr:cNvPr>
        <xdr:cNvSpPr>
          <a:spLocks noChangeShapeType="1"/>
        </xdr:cNvSpPr>
      </xdr:nvSpPr>
      <xdr:spPr bwMode="auto">
        <a:xfrm flipV="1">
          <a:off x="28794075" y="1781175"/>
          <a:ext cx="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95250</xdr:colOff>
      <xdr:row>7</xdr:row>
      <xdr:rowOff>47625</xdr:rowOff>
    </xdr:from>
    <xdr:to>
      <xdr:col>42</xdr:col>
      <xdr:colOff>95250</xdr:colOff>
      <xdr:row>8</xdr:row>
      <xdr:rowOff>228600</xdr:rowOff>
    </xdr:to>
    <xdr:sp macro="" textlink="">
      <xdr:nvSpPr>
        <xdr:cNvPr id="19533" name="Line 77">
          <a:extLst>
            <a:ext uri="{FF2B5EF4-FFF2-40B4-BE49-F238E27FC236}">
              <a16:creationId xmlns:a16="http://schemas.microsoft.com/office/drawing/2014/main" id="{DB556BDF-5BAF-4680-A6E1-08A65784C2DA}"/>
            </a:ext>
          </a:extLst>
        </xdr:cNvPr>
        <xdr:cNvSpPr>
          <a:spLocks noChangeShapeType="1"/>
        </xdr:cNvSpPr>
      </xdr:nvSpPr>
      <xdr:spPr bwMode="auto">
        <a:xfrm flipV="1">
          <a:off x="27174825" y="1781175"/>
          <a:ext cx="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104775</xdr:colOff>
      <xdr:row>7</xdr:row>
      <xdr:rowOff>57150</xdr:rowOff>
    </xdr:from>
    <xdr:to>
      <xdr:col>44</xdr:col>
      <xdr:colOff>247650</xdr:colOff>
      <xdr:row>9</xdr:row>
      <xdr:rowOff>209550</xdr:rowOff>
    </xdr:to>
    <xdr:sp macro="" textlink="">
      <xdr:nvSpPr>
        <xdr:cNvPr id="19536" name="Freeform 80">
          <a:extLst>
            <a:ext uri="{FF2B5EF4-FFF2-40B4-BE49-F238E27FC236}">
              <a16:creationId xmlns:a16="http://schemas.microsoft.com/office/drawing/2014/main" id="{9452F964-700D-4967-A510-6180B0A544C9}"/>
            </a:ext>
          </a:extLst>
        </xdr:cNvPr>
        <xdr:cNvSpPr>
          <a:spLocks/>
        </xdr:cNvSpPr>
      </xdr:nvSpPr>
      <xdr:spPr bwMode="auto">
        <a:xfrm>
          <a:off x="27184350" y="1790700"/>
          <a:ext cx="1609725" cy="647700"/>
        </a:xfrm>
        <a:custGeom>
          <a:avLst/>
          <a:gdLst>
            <a:gd name="T0" fmla="*/ 0 w 172"/>
            <a:gd name="T1" fmla="*/ 0 h 68"/>
            <a:gd name="T2" fmla="*/ 88 w 172"/>
            <a:gd name="T3" fmla="*/ 68 h 68"/>
            <a:gd name="T4" fmla="*/ 172 w 172"/>
            <a:gd name="T5" fmla="*/ 0 h 68"/>
          </a:gdLst>
          <a:ahLst/>
          <a:cxnLst>
            <a:cxn ang="0">
              <a:pos x="T0" y="T1"/>
            </a:cxn>
            <a:cxn ang="0">
              <a:pos x="T2" y="T3"/>
            </a:cxn>
            <a:cxn ang="0">
              <a:pos x="T4" y="T5"/>
            </a:cxn>
          </a:cxnLst>
          <a:rect l="0" t="0" r="r" b="b"/>
          <a:pathLst>
            <a:path w="172" h="68">
              <a:moveTo>
                <a:pt x="0" y="0"/>
              </a:moveTo>
              <a:cubicBezTo>
                <a:pt x="29" y="34"/>
                <a:pt x="59" y="68"/>
                <a:pt x="88" y="68"/>
              </a:cubicBezTo>
              <a:cubicBezTo>
                <a:pt x="117" y="68"/>
                <a:pt x="144" y="34"/>
                <a:pt x="172" y="0"/>
              </a:cubicBez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44</xdr:col>
      <xdr:colOff>257175</xdr:colOff>
      <xdr:row>6</xdr:row>
      <xdr:rowOff>142875</xdr:rowOff>
    </xdr:from>
    <xdr:to>
      <xdr:col>44</xdr:col>
      <xdr:colOff>495300</xdr:colOff>
      <xdr:row>8</xdr:row>
      <xdr:rowOff>123825</xdr:rowOff>
    </xdr:to>
    <xdr:sp macro="" textlink="$AQ$30">
      <xdr:nvSpPr>
        <xdr:cNvPr id="19537" name="Text Box 81">
          <a:extLst>
            <a:ext uri="{FF2B5EF4-FFF2-40B4-BE49-F238E27FC236}">
              <a16:creationId xmlns:a16="http://schemas.microsoft.com/office/drawing/2014/main" id="{CC8F76C2-F3CF-4878-B0C7-AA63564F1D67}"/>
            </a:ext>
          </a:extLst>
        </xdr:cNvPr>
        <xdr:cNvSpPr txBox="1">
          <a:spLocks noChangeArrowheads="1" noTextEdit="1"/>
        </xdr:cNvSpPr>
      </xdr:nvSpPr>
      <xdr:spPr bwMode="auto">
        <a:xfrm>
          <a:off x="28803600" y="1628775"/>
          <a:ext cx="238125" cy="4762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vert="vert270" wrap="square" lIns="27432" tIns="18288" rIns="0" bIns="0" anchor="t" upright="1"/>
        <a:lstStyle/>
        <a:p>
          <a:pPr algn="r" rtl="0">
            <a:defRPr sz="1000"/>
          </a:pPr>
          <a:fld id="{4A7D73CB-D20A-4326-AB4B-47DD4A20E880}" type="TxLink">
            <a:rPr lang="ja-JP" altLang="en-US" sz="1100" b="0" i="0" u="none" strike="noStrike" baseline="0">
              <a:solidFill>
                <a:srgbClr val="000000"/>
              </a:solidFill>
              <a:latin typeface="ＭＳ Ｐ明朝"/>
              <a:ea typeface="ＭＳ Ｐ明朝"/>
            </a:rPr>
            <a:pPr algn="r" rtl="0">
              <a:defRPr sz="1000"/>
            </a:pPr>
            <a:t>226.49</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42</xdr:col>
      <xdr:colOff>371475</xdr:colOff>
      <xdr:row>11</xdr:row>
      <xdr:rowOff>161925</xdr:rowOff>
    </xdr:from>
    <xdr:to>
      <xdr:col>43</xdr:col>
      <xdr:colOff>295275</xdr:colOff>
      <xdr:row>12</xdr:row>
      <xdr:rowOff>142875</xdr:rowOff>
    </xdr:to>
    <xdr:sp macro="" textlink="$AQ$26">
      <xdr:nvSpPr>
        <xdr:cNvPr id="19538" name="Text Box 82">
          <a:extLst>
            <a:ext uri="{FF2B5EF4-FFF2-40B4-BE49-F238E27FC236}">
              <a16:creationId xmlns:a16="http://schemas.microsoft.com/office/drawing/2014/main" id="{FF906A10-C7BE-4061-809D-413CE1A516D5}"/>
            </a:ext>
          </a:extLst>
        </xdr:cNvPr>
        <xdr:cNvSpPr txBox="1">
          <a:spLocks noChangeArrowheads="1" noTextEdit="1"/>
        </xdr:cNvSpPr>
      </xdr:nvSpPr>
      <xdr:spPr bwMode="auto">
        <a:xfrm>
          <a:off x="27451050" y="2886075"/>
          <a:ext cx="657225" cy="2286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fld id="{FDB76368-412F-4A08-BB6F-7B44DA4E7137}" type="TxLink">
            <a:rPr lang="ja-JP" altLang="en-US" sz="1100" b="0" i="0" u="none" strike="noStrike" baseline="0">
              <a:solidFill>
                <a:srgbClr val="000000"/>
              </a:solidFill>
              <a:latin typeface="ＭＳ Ｐ明朝"/>
              <a:ea typeface="ＭＳ Ｐ明朝"/>
            </a:rPr>
            <a:pPr algn="l" rtl="0">
              <a:defRPr sz="1000"/>
            </a:pPr>
            <a:t>44.24</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40</xdr:col>
      <xdr:colOff>533400</xdr:colOff>
      <xdr:row>8</xdr:row>
      <xdr:rowOff>19050</xdr:rowOff>
    </xdr:from>
    <xdr:to>
      <xdr:col>41</xdr:col>
      <xdr:colOff>390525</xdr:colOff>
      <xdr:row>8</xdr:row>
      <xdr:rowOff>200025</xdr:rowOff>
    </xdr:to>
    <xdr:sp macro="" textlink="$AQ$27">
      <xdr:nvSpPr>
        <xdr:cNvPr id="19539" name="Text Box 83">
          <a:extLst>
            <a:ext uri="{FF2B5EF4-FFF2-40B4-BE49-F238E27FC236}">
              <a16:creationId xmlns:a16="http://schemas.microsoft.com/office/drawing/2014/main" id="{99ECE00C-CB76-4E13-B460-F2CF2AC0AEE0}"/>
            </a:ext>
          </a:extLst>
        </xdr:cNvPr>
        <xdr:cNvSpPr txBox="1">
          <a:spLocks noChangeArrowheads="1" noTextEdit="1"/>
        </xdr:cNvSpPr>
      </xdr:nvSpPr>
      <xdr:spPr bwMode="auto">
        <a:xfrm>
          <a:off x="26450925" y="2000250"/>
          <a:ext cx="59055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fld id="{3A7CF0E2-3E48-43CB-84B6-C1F9E6DA3F09}" type="TxLink">
            <a:rPr lang="ja-JP" altLang="en-US" sz="1100" b="0" i="0" u="none" strike="noStrike" baseline="0">
              <a:solidFill>
                <a:srgbClr val="000000"/>
              </a:solidFill>
              <a:latin typeface="ＭＳ Ｐ明朝"/>
              <a:ea typeface="ＭＳ Ｐ明朝"/>
            </a:rPr>
            <a:pPr algn="l" rtl="0">
              <a:defRPr sz="1000"/>
            </a:pPr>
            <a:t>226.49</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44</xdr:col>
      <xdr:colOff>400050</xdr:colOff>
      <xdr:row>15</xdr:row>
      <xdr:rowOff>114300</xdr:rowOff>
    </xdr:from>
    <xdr:to>
      <xdr:col>45</xdr:col>
      <xdr:colOff>266700</xdr:colOff>
      <xdr:row>16</xdr:row>
      <xdr:rowOff>57150</xdr:rowOff>
    </xdr:to>
    <xdr:sp macro="" textlink="$AQ$33">
      <xdr:nvSpPr>
        <xdr:cNvPr id="19540" name="Text Box 84">
          <a:extLst>
            <a:ext uri="{FF2B5EF4-FFF2-40B4-BE49-F238E27FC236}">
              <a16:creationId xmlns:a16="http://schemas.microsoft.com/office/drawing/2014/main" id="{04AC335C-FCE2-450E-AB45-D0312B7A43A9}"/>
            </a:ext>
          </a:extLst>
        </xdr:cNvPr>
        <xdr:cNvSpPr txBox="1">
          <a:spLocks noChangeArrowheads="1" noTextEdit="1"/>
        </xdr:cNvSpPr>
      </xdr:nvSpPr>
      <xdr:spPr bwMode="auto">
        <a:xfrm>
          <a:off x="28946475" y="3829050"/>
          <a:ext cx="600075" cy="1905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fld id="{B4D5F613-BB6D-43B0-B548-50F1F449C1D0}" type="TxLink">
            <a:rPr lang="ja-JP" altLang="en-US" sz="1100" b="0" i="0" u="none" strike="noStrike" baseline="0">
              <a:solidFill>
                <a:srgbClr val="000000"/>
              </a:solidFill>
              <a:latin typeface="ＭＳ Ｐ明朝"/>
              <a:ea typeface="ＭＳ Ｐ明朝"/>
            </a:rPr>
            <a:pPr algn="l" rtl="0">
              <a:defRPr sz="1000"/>
            </a:pPr>
            <a:t>226.49</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40</xdr:col>
      <xdr:colOff>504825</xdr:colOff>
      <xdr:row>15</xdr:row>
      <xdr:rowOff>123825</xdr:rowOff>
    </xdr:from>
    <xdr:to>
      <xdr:col>41</xdr:col>
      <xdr:colOff>266700</xdr:colOff>
      <xdr:row>16</xdr:row>
      <xdr:rowOff>104775</xdr:rowOff>
    </xdr:to>
    <xdr:sp macro="" textlink="$AQ$25">
      <xdr:nvSpPr>
        <xdr:cNvPr id="19541" name="Text Box 85">
          <a:extLst>
            <a:ext uri="{FF2B5EF4-FFF2-40B4-BE49-F238E27FC236}">
              <a16:creationId xmlns:a16="http://schemas.microsoft.com/office/drawing/2014/main" id="{8B0823C0-9AAA-4970-9664-D2D49519619C}"/>
            </a:ext>
          </a:extLst>
        </xdr:cNvPr>
        <xdr:cNvSpPr txBox="1">
          <a:spLocks noChangeArrowheads="1" noTextEdit="1"/>
        </xdr:cNvSpPr>
      </xdr:nvSpPr>
      <xdr:spPr bwMode="auto">
        <a:xfrm>
          <a:off x="26422350" y="3838575"/>
          <a:ext cx="495300" cy="2286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fld id="{C67E20D1-BAFF-4C71-BD55-B3B6C933D01B}" type="TxLink">
            <a:rPr lang="ja-JP" altLang="en-US" sz="1100" b="0" i="0" u="none" strike="noStrike" baseline="0">
              <a:solidFill>
                <a:srgbClr val="000000"/>
              </a:solidFill>
              <a:latin typeface="ＭＳ Ｐ明朝"/>
              <a:ea typeface="ＭＳ Ｐ明朝"/>
            </a:rPr>
            <a:pPr algn="l" rtl="0">
              <a:defRPr sz="1000"/>
            </a:pPr>
            <a:t>226.49</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48</xdr:col>
      <xdr:colOff>200025</xdr:colOff>
      <xdr:row>8</xdr:row>
      <xdr:rowOff>28575</xdr:rowOff>
    </xdr:from>
    <xdr:to>
      <xdr:col>49</xdr:col>
      <xdr:colOff>19050</xdr:colOff>
      <xdr:row>9</xdr:row>
      <xdr:rowOff>9525</xdr:rowOff>
    </xdr:to>
    <xdr:sp macro="" textlink="$AS$31">
      <xdr:nvSpPr>
        <xdr:cNvPr id="19543" name="Text Box 87">
          <a:extLst>
            <a:ext uri="{FF2B5EF4-FFF2-40B4-BE49-F238E27FC236}">
              <a16:creationId xmlns:a16="http://schemas.microsoft.com/office/drawing/2014/main" id="{978B4618-FD5F-4045-AF97-1B7C208D395C}"/>
            </a:ext>
          </a:extLst>
        </xdr:cNvPr>
        <xdr:cNvSpPr txBox="1">
          <a:spLocks noChangeArrowheads="1" noTextEdit="1"/>
        </xdr:cNvSpPr>
      </xdr:nvSpPr>
      <xdr:spPr bwMode="auto">
        <a:xfrm>
          <a:off x="31984950" y="2009775"/>
          <a:ext cx="552450" cy="2286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fld id="{3962E6AC-1540-4661-AA5B-7D4429B3766B}" type="TxLink">
            <a:rPr lang="ja-JP" altLang="en-US" sz="1100" b="0" i="0" u="none" strike="noStrike" baseline="0">
              <a:solidFill>
                <a:srgbClr val="000000"/>
              </a:solidFill>
              <a:latin typeface="ＭＳ Ｐ明朝"/>
              <a:ea typeface="ＭＳ Ｐ明朝"/>
            </a:rPr>
            <a:pPr algn="l" rtl="0">
              <a:defRPr sz="1000"/>
            </a:pPr>
            <a:t>202.50</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48</xdr:col>
      <xdr:colOff>200025</xdr:colOff>
      <xdr:row>14</xdr:row>
      <xdr:rowOff>133350</xdr:rowOff>
    </xdr:from>
    <xdr:to>
      <xdr:col>49</xdr:col>
      <xdr:colOff>19050</xdr:colOff>
      <xdr:row>15</xdr:row>
      <xdr:rowOff>85725</xdr:rowOff>
    </xdr:to>
    <xdr:sp macro="" textlink="$AS$33">
      <xdr:nvSpPr>
        <xdr:cNvPr id="19544" name="Text Box 88">
          <a:extLst>
            <a:ext uri="{FF2B5EF4-FFF2-40B4-BE49-F238E27FC236}">
              <a16:creationId xmlns:a16="http://schemas.microsoft.com/office/drawing/2014/main" id="{78AB000C-CF39-4C74-B694-7AF1DC42FB79}"/>
            </a:ext>
          </a:extLst>
        </xdr:cNvPr>
        <xdr:cNvSpPr txBox="1">
          <a:spLocks noChangeArrowheads="1" noTextEdit="1"/>
        </xdr:cNvSpPr>
      </xdr:nvSpPr>
      <xdr:spPr bwMode="auto">
        <a:xfrm>
          <a:off x="31984950" y="3600450"/>
          <a:ext cx="552450" cy="20002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fld id="{3D8AC39C-683E-4DA8-BBC1-9248D250CA78}" type="TxLink">
            <a:rPr lang="ja-JP" altLang="en-US" sz="1100" b="0" i="0" u="none" strike="noStrike" baseline="0">
              <a:solidFill>
                <a:srgbClr val="000000"/>
              </a:solidFill>
              <a:latin typeface="ＭＳ Ｐ明朝"/>
              <a:ea typeface="ＭＳ Ｐ明朝"/>
            </a:rPr>
            <a:pPr algn="l" rtl="0">
              <a:defRPr sz="1000"/>
            </a:pPr>
            <a:t>202.50</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45</xdr:col>
      <xdr:colOff>295275</xdr:colOff>
      <xdr:row>15</xdr:row>
      <xdr:rowOff>95250</xdr:rowOff>
    </xdr:from>
    <xdr:to>
      <xdr:col>45</xdr:col>
      <xdr:colOff>885825</xdr:colOff>
      <xdr:row>16</xdr:row>
      <xdr:rowOff>76200</xdr:rowOff>
    </xdr:to>
    <xdr:sp macro="" textlink="$AS$25">
      <xdr:nvSpPr>
        <xdr:cNvPr id="19545" name="Text Box 89">
          <a:extLst>
            <a:ext uri="{FF2B5EF4-FFF2-40B4-BE49-F238E27FC236}">
              <a16:creationId xmlns:a16="http://schemas.microsoft.com/office/drawing/2014/main" id="{6BB66917-7DE8-439A-8D61-807598EFAB3E}"/>
            </a:ext>
          </a:extLst>
        </xdr:cNvPr>
        <xdr:cNvSpPr txBox="1">
          <a:spLocks noChangeArrowheads="1" noTextEdit="1"/>
        </xdr:cNvSpPr>
      </xdr:nvSpPr>
      <xdr:spPr bwMode="auto">
        <a:xfrm>
          <a:off x="29575125" y="3810000"/>
          <a:ext cx="590550" cy="2286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fld id="{A77A58C3-5844-4980-B633-8156A625D5C3}" type="TxLink">
            <a:rPr lang="ja-JP" altLang="en-US" sz="1100" b="0" i="0" u="none" strike="noStrike" baseline="0">
              <a:solidFill>
                <a:srgbClr val="000000"/>
              </a:solidFill>
              <a:latin typeface="ＭＳ Ｐ明朝"/>
              <a:ea typeface="ＭＳ Ｐ明朝"/>
            </a:rPr>
            <a:pPr algn="l" rtl="0">
              <a:defRPr sz="1000"/>
            </a:pPr>
            <a:t>202.50</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43</xdr:col>
      <xdr:colOff>381000</xdr:colOff>
      <xdr:row>11</xdr:row>
      <xdr:rowOff>171450</xdr:rowOff>
    </xdr:from>
    <xdr:to>
      <xdr:col>44</xdr:col>
      <xdr:colOff>571500</xdr:colOff>
      <xdr:row>12</xdr:row>
      <xdr:rowOff>152400</xdr:rowOff>
    </xdr:to>
    <xdr:sp macro="" textlink="$AQ$32">
      <xdr:nvSpPr>
        <xdr:cNvPr id="19546" name="Text Box 90">
          <a:extLst>
            <a:ext uri="{FF2B5EF4-FFF2-40B4-BE49-F238E27FC236}">
              <a16:creationId xmlns:a16="http://schemas.microsoft.com/office/drawing/2014/main" id="{79B003B4-8E45-43CA-8229-658268BAD36D}"/>
            </a:ext>
          </a:extLst>
        </xdr:cNvPr>
        <xdr:cNvSpPr txBox="1">
          <a:spLocks noChangeArrowheads="1" noTextEdit="1"/>
        </xdr:cNvSpPr>
      </xdr:nvSpPr>
      <xdr:spPr bwMode="auto">
        <a:xfrm>
          <a:off x="28194000" y="2895600"/>
          <a:ext cx="923925" cy="2286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fld id="{A6EC7E49-6C32-4B26-B529-D2BDDBAB7E78}" type="TxLink">
            <a:rPr lang="ja-JP" altLang="en-US" sz="1100" b="0" i="0" u="none" strike="noStrike" baseline="0">
              <a:solidFill>
                <a:srgbClr val="000000"/>
              </a:solidFill>
              <a:latin typeface="ＭＳ Ｐ明朝"/>
              <a:ea typeface="ＭＳ Ｐ明朝"/>
            </a:rPr>
            <a:pPr algn="l" rtl="0">
              <a:defRPr sz="1000"/>
            </a:pPr>
            <a:t>44.24</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44</xdr:col>
      <xdr:colOff>438150</xdr:colOff>
      <xdr:row>8</xdr:row>
      <xdr:rowOff>9525</xdr:rowOff>
    </xdr:from>
    <xdr:to>
      <xdr:col>45</xdr:col>
      <xdr:colOff>314325</xdr:colOff>
      <xdr:row>8</xdr:row>
      <xdr:rowOff>238125</xdr:rowOff>
    </xdr:to>
    <xdr:sp macro="" textlink="$AQ$31">
      <xdr:nvSpPr>
        <xdr:cNvPr id="19547" name="Text Box 91">
          <a:extLst>
            <a:ext uri="{FF2B5EF4-FFF2-40B4-BE49-F238E27FC236}">
              <a16:creationId xmlns:a16="http://schemas.microsoft.com/office/drawing/2014/main" id="{147F9806-CB97-4185-B7FE-9C9F897D79FA}"/>
            </a:ext>
          </a:extLst>
        </xdr:cNvPr>
        <xdr:cNvSpPr txBox="1">
          <a:spLocks noChangeArrowheads="1" noTextEdit="1"/>
        </xdr:cNvSpPr>
      </xdr:nvSpPr>
      <xdr:spPr bwMode="auto">
        <a:xfrm>
          <a:off x="28984575" y="1990725"/>
          <a:ext cx="609600" cy="2286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fld id="{86488F5D-2DE6-459A-8CE0-AD6428213825}" type="TxLink">
            <a:rPr lang="ja-JP" altLang="en-US" sz="1100" b="0" i="0" u="none" strike="noStrike" baseline="0">
              <a:solidFill>
                <a:srgbClr val="000000"/>
              </a:solidFill>
              <a:latin typeface="ＭＳ Ｐ明朝"/>
              <a:ea typeface="ＭＳ Ｐ明朝"/>
            </a:rPr>
            <a:pPr algn="l" rtl="0">
              <a:defRPr sz="1000"/>
            </a:pPr>
            <a:t>226.49</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45</xdr:col>
      <xdr:colOff>571500</xdr:colOff>
      <xdr:row>6</xdr:row>
      <xdr:rowOff>47625</xdr:rowOff>
    </xdr:from>
    <xdr:to>
      <xdr:col>45</xdr:col>
      <xdr:colOff>809625</xdr:colOff>
      <xdr:row>8</xdr:row>
      <xdr:rowOff>142875</xdr:rowOff>
    </xdr:to>
    <xdr:sp macro="" textlink="$AS$28">
      <xdr:nvSpPr>
        <xdr:cNvPr id="19548" name="Text Box 92">
          <a:extLst>
            <a:ext uri="{FF2B5EF4-FFF2-40B4-BE49-F238E27FC236}">
              <a16:creationId xmlns:a16="http://schemas.microsoft.com/office/drawing/2014/main" id="{4AAA04E8-5980-4C75-8203-1F433F75E31D}"/>
            </a:ext>
          </a:extLst>
        </xdr:cNvPr>
        <xdr:cNvSpPr txBox="1">
          <a:spLocks noChangeArrowheads="1" noTextEdit="1"/>
        </xdr:cNvSpPr>
      </xdr:nvSpPr>
      <xdr:spPr bwMode="auto">
        <a:xfrm>
          <a:off x="29851350" y="1533525"/>
          <a:ext cx="238125" cy="590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vert="vert270" wrap="square" lIns="27432" tIns="18288" rIns="0" bIns="0" anchor="t" upright="1"/>
        <a:lstStyle/>
        <a:p>
          <a:pPr algn="r" rtl="0">
            <a:defRPr sz="1000"/>
          </a:pPr>
          <a:fld id="{AEC4D60A-7337-4839-9084-169D9461FFDE}" type="TxLink">
            <a:rPr lang="ja-JP" altLang="en-US" sz="1100" b="0" i="0" u="none" strike="noStrike" baseline="0">
              <a:solidFill>
                <a:srgbClr val="000000"/>
              </a:solidFill>
              <a:latin typeface="ＭＳ Ｐ明朝"/>
              <a:ea typeface="ＭＳ Ｐ明朝"/>
            </a:rPr>
            <a:pPr algn="r" rtl="0">
              <a:defRPr sz="1000"/>
            </a:pPr>
            <a:t>315.00</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48</xdr:col>
      <xdr:colOff>0</xdr:colOff>
      <xdr:row>6</xdr:row>
      <xdr:rowOff>76200</xdr:rowOff>
    </xdr:from>
    <xdr:to>
      <xdr:col>48</xdr:col>
      <xdr:colOff>209550</xdr:colOff>
      <xdr:row>8</xdr:row>
      <xdr:rowOff>152400</xdr:rowOff>
    </xdr:to>
    <xdr:sp macro="" textlink="$AS$30">
      <xdr:nvSpPr>
        <xdr:cNvPr id="19549" name="Text Box 93">
          <a:extLst>
            <a:ext uri="{FF2B5EF4-FFF2-40B4-BE49-F238E27FC236}">
              <a16:creationId xmlns:a16="http://schemas.microsoft.com/office/drawing/2014/main" id="{1FEA902F-0C9B-4224-B431-BAC93DACE649}"/>
            </a:ext>
          </a:extLst>
        </xdr:cNvPr>
        <xdr:cNvSpPr txBox="1">
          <a:spLocks noChangeArrowheads="1" noTextEdit="1"/>
        </xdr:cNvSpPr>
      </xdr:nvSpPr>
      <xdr:spPr bwMode="auto">
        <a:xfrm>
          <a:off x="31784925" y="1562100"/>
          <a:ext cx="209550" cy="5715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vert="vert270" wrap="square" lIns="27432" tIns="18288" rIns="0" bIns="0" anchor="t" upright="1"/>
        <a:lstStyle/>
        <a:p>
          <a:pPr algn="r" rtl="0">
            <a:defRPr sz="1000"/>
          </a:pPr>
          <a:fld id="{0F9EE436-A51E-4054-9798-A36267C97D80}" type="TxLink">
            <a:rPr lang="ja-JP" altLang="en-US" sz="1100" b="0" i="0" u="none" strike="noStrike" baseline="0">
              <a:solidFill>
                <a:srgbClr val="000000"/>
              </a:solidFill>
              <a:latin typeface="ＭＳ Ｐ明朝"/>
              <a:ea typeface="ＭＳ Ｐ明朝"/>
            </a:rPr>
            <a:pPr algn="r" rtl="0">
              <a:defRPr sz="1000"/>
            </a:pPr>
            <a:t>315.00</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41</xdr:col>
      <xdr:colOff>295275</xdr:colOff>
      <xdr:row>6</xdr:row>
      <xdr:rowOff>142875</xdr:rowOff>
    </xdr:from>
    <xdr:to>
      <xdr:col>42</xdr:col>
      <xdr:colOff>66675</xdr:colOff>
      <xdr:row>8</xdr:row>
      <xdr:rowOff>171450</xdr:rowOff>
    </xdr:to>
    <xdr:sp macro="" textlink="$AQ$28">
      <xdr:nvSpPr>
        <xdr:cNvPr id="19550" name="Text Box 94">
          <a:extLst>
            <a:ext uri="{FF2B5EF4-FFF2-40B4-BE49-F238E27FC236}">
              <a16:creationId xmlns:a16="http://schemas.microsoft.com/office/drawing/2014/main" id="{3B2376DC-DD1E-48BD-821F-C3B86C698E72}"/>
            </a:ext>
          </a:extLst>
        </xdr:cNvPr>
        <xdr:cNvSpPr txBox="1">
          <a:spLocks noChangeArrowheads="1" noTextEdit="1"/>
        </xdr:cNvSpPr>
      </xdr:nvSpPr>
      <xdr:spPr bwMode="auto">
        <a:xfrm>
          <a:off x="26946225" y="1628775"/>
          <a:ext cx="200025" cy="5238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vert="vert270" wrap="square" lIns="27432" tIns="18288" rIns="0" bIns="0" anchor="t" upright="1"/>
        <a:lstStyle/>
        <a:p>
          <a:pPr algn="r" rtl="0">
            <a:defRPr sz="1000"/>
          </a:pPr>
          <a:fld id="{1E6FF625-4456-4359-A652-12B106AD1986}" type="TxLink">
            <a:rPr lang="ja-JP" altLang="en-US" sz="1100" b="0" i="0" u="none" strike="noStrike" baseline="0">
              <a:solidFill>
                <a:srgbClr val="000000"/>
              </a:solidFill>
              <a:latin typeface="ＭＳ Ｐ明朝"/>
              <a:ea typeface="ＭＳ Ｐ明朝"/>
            </a:rPr>
            <a:pPr algn="r" rtl="0">
              <a:defRPr sz="1000"/>
            </a:pPr>
            <a:t>226.49</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45</xdr:col>
      <xdr:colOff>885825</xdr:colOff>
      <xdr:row>9</xdr:row>
      <xdr:rowOff>57150</xdr:rowOff>
    </xdr:from>
    <xdr:to>
      <xdr:col>45</xdr:col>
      <xdr:colOff>1000125</xdr:colOff>
      <xdr:row>9</xdr:row>
      <xdr:rowOff>209550</xdr:rowOff>
    </xdr:to>
    <xdr:sp macro="" textlink="">
      <xdr:nvSpPr>
        <xdr:cNvPr id="19553" name="Text Box 97">
          <a:extLst>
            <a:ext uri="{FF2B5EF4-FFF2-40B4-BE49-F238E27FC236}">
              <a16:creationId xmlns:a16="http://schemas.microsoft.com/office/drawing/2014/main" id="{11328892-CD15-448D-BDC3-91381EC326E8}"/>
            </a:ext>
          </a:extLst>
        </xdr:cNvPr>
        <xdr:cNvSpPr txBox="1">
          <a:spLocks noChangeArrowheads="1"/>
        </xdr:cNvSpPr>
      </xdr:nvSpPr>
      <xdr:spPr bwMode="auto">
        <a:xfrm>
          <a:off x="30165675" y="2286000"/>
          <a:ext cx="11430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48</xdr:col>
      <xdr:colOff>266700</xdr:colOff>
      <xdr:row>9</xdr:row>
      <xdr:rowOff>66675</xdr:rowOff>
    </xdr:from>
    <xdr:to>
      <xdr:col>48</xdr:col>
      <xdr:colOff>438150</xdr:colOff>
      <xdr:row>9</xdr:row>
      <xdr:rowOff>219075</xdr:rowOff>
    </xdr:to>
    <xdr:sp macro="" textlink="">
      <xdr:nvSpPr>
        <xdr:cNvPr id="19556" name="Text Box 100">
          <a:extLst>
            <a:ext uri="{FF2B5EF4-FFF2-40B4-BE49-F238E27FC236}">
              <a16:creationId xmlns:a16="http://schemas.microsoft.com/office/drawing/2014/main" id="{DE9828CD-7D0F-4592-BE32-8DC893EECF46}"/>
            </a:ext>
          </a:extLst>
        </xdr:cNvPr>
        <xdr:cNvSpPr txBox="1">
          <a:spLocks noChangeArrowheads="1"/>
        </xdr:cNvSpPr>
      </xdr:nvSpPr>
      <xdr:spPr bwMode="auto">
        <a:xfrm>
          <a:off x="32051625" y="2295525"/>
          <a:ext cx="17145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45</xdr:col>
      <xdr:colOff>942975</xdr:colOff>
      <xdr:row>14</xdr:row>
      <xdr:rowOff>104775</xdr:rowOff>
    </xdr:from>
    <xdr:to>
      <xdr:col>46</xdr:col>
      <xdr:colOff>19050</xdr:colOff>
      <xdr:row>15</xdr:row>
      <xdr:rowOff>9525</xdr:rowOff>
    </xdr:to>
    <xdr:sp macro="" textlink="">
      <xdr:nvSpPr>
        <xdr:cNvPr id="19557" name="Text Box 101">
          <a:extLst>
            <a:ext uri="{FF2B5EF4-FFF2-40B4-BE49-F238E27FC236}">
              <a16:creationId xmlns:a16="http://schemas.microsoft.com/office/drawing/2014/main" id="{E1304660-C9CC-450D-BB0F-BCB952B09337}"/>
            </a:ext>
          </a:extLst>
        </xdr:cNvPr>
        <xdr:cNvSpPr txBox="1">
          <a:spLocks noChangeArrowheads="1"/>
        </xdr:cNvSpPr>
      </xdr:nvSpPr>
      <xdr:spPr bwMode="auto">
        <a:xfrm>
          <a:off x="30222825" y="3571875"/>
          <a:ext cx="11430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45</xdr:col>
      <xdr:colOff>962025</xdr:colOff>
      <xdr:row>8</xdr:row>
      <xdr:rowOff>0</xdr:rowOff>
    </xdr:from>
    <xdr:to>
      <xdr:col>46</xdr:col>
      <xdr:colOff>85725</xdr:colOff>
      <xdr:row>8</xdr:row>
      <xdr:rowOff>152400</xdr:rowOff>
    </xdr:to>
    <xdr:sp macro="" textlink="">
      <xdr:nvSpPr>
        <xdr:cNvPr id="19563" name="Text Box 107">
          <a:extLst>
            <a:ext uri="{FF2B5EF4-FFF2-40B4-BE49-F238E27FC236}">
              <a16:creationId xmlns:a16="http://schemas.microsoft.com/office/drawing/2014/main" id="{00B2D461-A23F-4664-87FC-1B772866E4D5}"/>
            </a:ext>
          </a:extLst>
        </xdr:cNvPr>
        <xdr:cNvSpPr txBox="1">
          <a:spLocks noChangeArrowheads="1"/>
        </xdr:cNvSpPr>
      </xdr:nvSpPr>
      <xdr:spPr bwMode="auto">
        <a:xfrm>
          <a:off x="30241875" y="1981200"/>
          <a:ext cx="161925"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45</xdr:col>
      <xdr:colOff>552450</xdr:colOff>
      <xdr:row>14</xdr:row>
      <xdr:rowOff>85725</xdr:rowOff>
    </xdr:from>
    <xdr:to>
      <xdr:col>45</xdr:col>
      <xdr:colOff>714375</xdr:colOff>
      <xdr:row>14</xdr:row>
      <xdr:rowOff>238125</xdr:rowOff>
    </xdr:to>
    <xdr:sp macro="" textlink="">
      <xdr:nvSpPr>
        <xdr:cNvPr id="19564" name="Text Box 108">
          <a:extLst>
            <a:ext uri="{FF2B5EF4-FFF2-40B4-BE49-F238E27FC236}">
              <a16:creationId xmlns:a16="http://schemas.microsoft.com/office/drawing/2014/main" id="{683DAFC5-D777-467D-80AD-F255F5084E95}"/>
            </a:ext>
          </a:extLst>
        </xdr:cNvPr>
        <xdr:cNvSpPr txBox="1">
          <a:spLocks noChangeArrowheads="1"/>
        </xdr:cNvSpPr>
      </xdr:nvSpPr>
      <xdr:spPr bwMode="auto">
        <a:xfrm>
          <a:off x="29832300" y="3552825"/>
          <a:ext cx="161925"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47</xdr:col>
      <xdr:colOff>647700</xdr:colOff>
      <xdr:row>9</xdr:row>
      <xdr:rowOff>28575</xdr:rowOff>
    </xdr:from>
    <xdr:to>
      <xdr:col>48</xdr:col>
      <xdr:colOff>180975</xdr:colOff>
      <xdr:row>9</xdr:row>
      <xdr:rowOff>180975</xdr:rowOff>
    </xdr:to>
    <xdr:sp macro="" textlink="">
      <xdr:nvSpPr>
        <xdr:cNvPr id="19565" name="Text Box 109">
          <a:extLst>
            <a:ext uri="{FF2B5EF4-FFF2-40B4-BE49-F238E27FC236}">
              <a16:creationId xmlns:a16="http://schemas.microsoft.com/office/drawing/2014/main" id="{DF5FBACA-E685-4A6D-93CC-AC32E4A6C66A}"/>
            </a:ext>
          </a:extLst>
        </xdr:cNvPr>
        <xdr:cNvSpPr txBox="1">
          <a:spLocks noChangeArrowheads="1"/>
        </xdr:cNvSpPr>
      </xdr:nvSpPr>
      <xdr:spPr bwMode="auto">
        <a:xfrm>
          <a:off x="31699200" y="2257425"/>
          <a:ext cx="26670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47</xdr:col>
      <xdr:colOff>695325</xdr:colOff>
      <xdr:row>14</xdr:row>
      <xdr:rowOff>85725</xdr:rowOff>
    </xdr:from>
    <xdr:to>
      <xdr:col>48</xdr:col>
      <xdr:colOff>76200</xdr:colOff>
      <xdr:row>14</xdr:row>
      <xdr:rowOff>238125</xdr:rowOff>
    </xdr:to>
    <xdr:sp macro="" textlink="">
      <xdr:nvSpPr>
        <xdr:cNvPr id="19566" name="Text Box 110">
          <a:extLst>
            <a:ext uri="{FF2B5EF4-FFF2-40B4-BE49-F238E27FC236}">
              <a16:creationId xmlns:a16="http://schemas.microsoft.com/office/drawing/2014/main" id="{C08F6463-2447-4A20-B93A-D14BB3086C75}"/>
            </a:ext>
          </a:extLst>
        </xdr:cNvPr>
        <xdr:cNvSpPr txBox="1">
          <a:spLocks noChangeArrowheads="1"/>
        </xdr:cNvSpPr>
      </xdr:nvSpPr>
      <xdr:spPr bwMode="auto">
        <a:xfrm>
          <a:off x="31746825" y="3552825"/>
          <a:ext cx="11430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7</xdr:col>
      <xdr:colOff>238125</xdr:colOff>
      <xdr:row>7</xdr:row>
      <xdr:rowOff>238125</xdr:rowOff>
    </xdr:from>
    <xdr:to>
      <xdr:col>9</xdr:col>
      <xdr:colOff>495300</xdr:colOff>
      <xdr:row>7</xdr:row>
      <xdr:rowOff>238125</xdr:rowOff>
    </xdr:to>
    <xdr:sp macro="" textlink="">
      <xdr:nvSpPr>
        <xdr:cNvPr id="19583" name="Line 127">
          <a:extLst>
            <a:ext uri="{FF2B5EF4-FFF2-40B4-BE49-F238E27FC236}">
              <a16:creationId xmlns:a16="http://schemas.microsoft.com/office/drawing/2014/main" id="{1A02C6C5-5EE3-4F0F-B5CF-FE0CF34CB3E5}"/>
            </a:ext>
          </a:extLst>
        </xdr:cNvPr>
        <xdr:cNvSpPr>
          <a:spLocks noChangeShapeType="1"/>
        </xdr:cNvSpPr>
      </xdr:nvSpPr>
      <xdr:spPr bwMode="auto">
        <a:xfrm>
          <a:off x="4114800" y="1971675"/>
          <a:ext cx="1266825"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266700</xdr:colOff>
      <xdr:row>9</xdr:row>
      <xdr:rowOff>190500</xdr:rowOff>
    </xdr:from>
    <xdr:to>
      <xdr:col>10</xdr:col>
      <xdr:colOff>495300</xdr:colOff>
      <xdr:row>9</xdr:row>
      <xdr:rowOff>190500</xdr:rowOff>
    </xdr:to>
    <xdr:sp macro="" textlink="">
      <xdr:nvSpPr>
        <xdr:cNvPr id="19584" name="Line 128">
          <a:extLst>
            <a:ext uri="{FF2B5EF4-FFF2-40B4-BE49-F238E27FC236}">
              <a16:creationId xmlns:a16="http://schemas.microsoft.com/office/drawing/2014/main" id="{B2FA6FE1-01C1-4F2E-8E1A-4C48F4A643FD}"/>
            </a:ext>
          </a:extLst>
        </xdr:cNvPr>
        <xdr:cNvSpPr>
          <a:spLocks noChangeShapeType="1"/>
        </xdr:cNvSpPr>
      </xdr:nvSpPr>
      <xdr:spPr bwMode="auto">
        <a:xfrm>
          <a:off x="3638550" y="2419350"/>
          <a:ext cx="224790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495300</xdr:colOff>
      <xdr:row>8</xdr:row>
      <xdr:rowOff>228600</xdr:rowOff>
    </xdr:from>
    <xdr:to>
      <xdr:col>10</xdr:col>
      <xdr:colOff>238125</xdr:colOff>
      <xdr:row>8</xdr:row>
      <xdr:rowOff>228600</xdr:rowOff>
    </xdr:to>
    <xdr:sp macro="" textlink="">
      <xdr:nvSpPr>
        <xdr:cNvPr id="19586" name="Line 130">
          <a:extLst>
            <a:ext uri="{FF2B5EF4-FFF2-40B4-BE49-F238E27FC236}">
              <a16:creationId xmlns:a16="http://schemas.microsoft.com/office/drawing/2014/main" id="{DE81EED1-00DB-40CC-9240-48AD7AA63C7B}"/>
            </a:ext>
          </a:extLst>
        </xdr:cNvPr>
        <xdr:cNvSpPr>
          <a:spLocks noChangeShapeType="1"/>
        </xdr:cNvSpPr>
      </xdr:nvSpPr>
      <xdr:spPr bwMode="auto">
        <a:xfrm>
          <a:off x="3867150" y="2209800"/>
          <a:ext cx="176212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clientData/>
  </xdr:twoCellAnchor>
  <xdr:twoCellAnchor>
    <xdr:from>
      <xdr:col>10</xdr:col>
      <xdr:colOff>552450</xdr:colOff>
      <xdr:row>8</xdr:row>
      <xdr:rowOff>228600</xdr:rowOff>
    </xdr:from>
    <xdr:to>
      <xdr:col>11</xdr:col>
      <xdr:colOff>133350</xdr:colOff>
      <xdr:row>8</xdr:row>
      <xdr:rowOff>228600</xdr:rowOff>
    </xdr:to>
    <xdr:sp macro="" textlink="">
      <xdr:nvSpPr>
        <xdr:cNvPr id="19587" name="Line 131">
          <a:extLst>
            <a:ext uri="{FF2B5EF4-FFF2-40B4-BE49-F238E27FC236}">
              <a16:creationId xmlns:a16="http://schemas.microsoft.com/office/drawing/2014/main" id="{F46D6E1C-430A-403B-86A9-C3C3DD2135E7}"/>
            </a:ext>
          </a:extLst>
        </xdr:cNvPr>
        <xdr:cNvSpPr>
          <a:spLocks noChangeShapeType="1"/>
        </xdr:cNvSpPr>
      </xdr:nvSpPr>
      <xdr:spPr bwMode="auto">
        <a:xfrm>
          <a:off x="5943600" y="2209800"/>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409575</xdr:colOff>
      <xdr:row>7</xdr:row>
      <xdr:rowOff>238125</xdr:rowOff>
    </xdr:from>
    <xdr:to>
      <xdr:col>6</xdr:col>
      <xdr:colOff>209550</xdr:colOff>
      <xdr:row>7</xdr:row>
      <xdr:rowOff>238125</xdr:rowOff>
    </xdr:to>
    <xdr:sp macro="" textlink="">
      <xdr:nvSpPr>
        <xdr:cNvPr id="19588" name="Line 132">
          <a:extLst>
            <a:ext uri="{FF2B5EF4-FFF2-40B4-BE49-F238E27FC236}">
              <a16:creationId xmlns:a16="http://schemas.microsoft.com/office/drawing/2014/main" id="{E5B0A957-D5F8-49F0-959B-37409D7CBCCC}"/>
            </a:ext>
          </a:extLst>
        </xdr:cNvPr>
        <xdr:cNvSpPr>
          <a:spLocks noChangeShapeType="1"/>
        </xdr:cNvSpPr>
      </xdr:nvSpPr>
      <xdr:spPr bwMode="auto">
        <a:xfrm flipH="1">
          <a:off x="3276600" y="19716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409575</xdr:colOff>
      <xdr:row>9</xdr:row>
      <xdr:rowOff>190500</xdr:rowOff>
    </xdr:from>
    <xdr:to>
      <xdr:col>6</xdr:col>
      <xdr:colOff>209550</xdr:colOff>
      <xdr:row>9</xdr:row>
      <xdr:rowOff>190500</xdr:rowOff>
    </xdr:to>
    <xdr:sp macro="" textlink="">
      <xdr:nvSpPr>
        <xdr:cNvPr id="19589" name="Line 133">
          <a:extLst>
            <a:ext uri="{FF2B5EF4-FFF2-40B4-BE49-F238E27FC236}">
              <a16:creationId xmlns:a16="http://schemas.microsoft.com/office/drawing/2014/main" id="{A61F809D-8335-49A1-B0E3-02E0B7E62ED4}"/>
            </a:ext>
          </a:extLst>
        </xdr:cNvPr>
        <xdr:cNvSpPr>
          <a:spLocks noChangeShapeType="1"/>
        </xdr:cNvSpPr>
      </xdr:nvSpPr>
      <xdr:spPr bwMode="auto">
        <a:xfrm flipH="1">
          <a:off x="3276600" y="24193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238125</xdr:colOff>
      <xdr:row>8</xdr:row>
      <xdr:rowOff>228600</xdr:rowOff>
    </xdr:from>
    <xdr:to>
      <xdr:col>44</xdr:col>
      <xdr:colOff>704850</xdr:colOff>
      <xdr:row>8</xdr:row>
      <xdr:rowOff>228600</xdr:rowOff>
    </xdr:to>
    <xdr:sp macro="" textlink="">
      <xdr:nvSpPr>
        <xdr:cNvPr id="19591" name="Line 135">
          <a:extLst>
            <a:ext uri="{FF2B5EF4-FFF2-40B4-BE49-F238E27FC236}">
              <a16:creationId xmlns:a16="http://schemas.microsoft.com/office/drawing/2014/main" id="{3D421FB6-CC45-4A75-9376-1FBC958A715F}"/>
            </a:ext>
          </a:extLst>
        </xdr:cNvPr>
        <xdr:cNvSpPr>
          <a:spLocks noChangeShapeType="1"/>
        </xdr:cNvSpPr>
      </xdr:nvSpPr>
      <xdr:spPr bwMode="auto">
        <a:xfrm>
          <a:off x="28784550" y="2209800"/>
          <a:ext cx="466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95250</xdr:colOff>
      <xdr:row>15</xdr:row>
      <xdr:rowOff>104775</xdr:rowOff>
    </xdr:from>
    <xdr:to>
      <xdr:col>44</xdr:col>
      <xdr:colOff>238125</xdr:colOff>
      <xdr:row>15</xdr:row>
      <xdr:rowOff>104775</xdr:rowOff>
    </xdr:to>
    <xdr:sp macro="" textlink="">
      <xdr:nvSpPr>
        <xdr:cNvPr id="19592" name="Line 136">
          <a:extLst>
            <a:ext uri="{FF2B5EF4-FFF2-40B4-BE49-F238E27FC236}">
              <a16:creationId xmlns:a16="http://schemas.microsoft.com/office/drawing/2014/main" id="{4B191881-20EE-4DFF-A132-10E9926543CA}"/>
            </a:ext>
          </a:extLst>
        </xdr:cNvPr>
        <xdr:cNvSpPr>
          <a:spLocks noChangeShapeType="1"/>
        </xdr:cNvSpPr>
      </xdr:nvSpPr>
      <xdr:spPr bwMode="auto">
        <a:xfrm>
          <a:off x="27174825" y="3819525"/>
          <a:ext cx="1609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41</xdr:col>
      <xdr:colOff>85725</xdr:colOff>
      <xdr:row>15</xdr:row>
      <xdr:rowOff>104775</xdr:rowOff>
    </xdr:from>
    <xdr:to>
      <xdr:col>42</xdr:col>
      <xdr:colOff>123825</xdr:colOff>
      <xdr:row>15</xdr:row>
      <xdr:rowOff>104775</xdr:rowOff>
    </xdr:to>
    <xdr:sp macro="" textlink="">
      <xdr:nvSpPr>
        <xdr:cNvPr id="19594" name="Line 138">
          <a:extLst>
            <a:ext uri="{FF2B5EF4-FFF2-40B4-BE49-F238E27FC236}">
              <a16:creationId xmlns:a16="http://schemas.microsoft.com/office/drawing/2014/main" id="{3F460DB6-5BB2-41E8-A5FF-8433A327A04A}"/>
            </a:ext>
          </a:extLst>
        </xdr:cNvPr>
        <xdr:cNvSpPr>
          <a:spLocks noChangeShapeType="1"/>
        </xdr:cNvSpPr>
      </xdr:nvSpPr>
      <xdr:spPr bwMode="auto">
        <a:xfrm>
          <a:off x="26736675" y="3819525"/>
          <a:ext cx="466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247650</xdr:colOff>
      <xdr:row>15</xdr:row>
      <xdr:rowOff>104775</xdr:rowOff>
    </xdr:from>
    <xdr:to>
      <xdr:col>44</xdr:col>
      <xdr:colOff>714375</xdr:colOff>
      <xdr:row>15</xdr:row>
      <xdr:rowOff>104775</xdr:rowOff>
    </xdr:to>
    <xdr:sp macro="" textlink="">
      <xdr:nvSpPr>
        <xdr:cNvPr id="19595" name="Line 139">
          <a:extLst>
            <a:ext uri="{FF2B5EF4-FFF2-40B4-BE49-F238E27FC236}">
              <a16:creationId xmlns:a16="http://schemas.microsoft.com/office/drawing/2014/main" id="{5F504182-484E-481E-A24B-775ADC65B7D7}"/>
            </a:ext>
          </a:extLst>
        </xdr:cNvPr>
        <xdr:cNvSpPr>
          <a:spLocks noChangeShapeType="1"/>
        </xdr:cNvSpPr>
      </xdr:nvSpPr>
      <xdr:spPr bwMode="auto">
        <a:xfrm>
          <a:off x="28794075" y="3819525"/>
          <a:ext cx="466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247650</xdr:colOff>
      <xdr:row>15</xdr:row>
      <xdr:rowOff>95250</xdr:rowOff>
    </xdr:from>
    <xdr:to>
      <xdr:col>44</xdr:col>
      <xdr:colOff>247650</xdr:colOff>
      <xdr:row>17</xdr:row>
      <xdr:rowOff>28575</xdr:rowOff>
    </xdr:to>
    <xdr:sp macro="" textlink="">
      <xdr:nvSpPr>
        <xdr:cNvPr id="19596" name="Line 140">
          <a:extLst>
            <a:ext uri="{FF2B5EF4-FFF2-40B4-BE49-F238E27FC236}">
              <a16:creationId xmlns:a16="http://schemas.microsoft.com/office/drawing/2014/main" id="{0E5D546C-F843-454E-8B35-96DB6CA01897}"/>
            </a:ext>
          </a:extLst>
        </xdr:cNvPr>
        <xdr:cNvSpPr>
          <a:spLocks noChangeShapeType="1"/>
        </xdr:cNvSpPr>
      </xdr:nvSpPr>
      <xdr:spPr bwMode="auto">
        <a:xfrm flipV="1">
          <a:off x="28794075" y="3810000"/>
          <a:ext cx="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95250</xdr:colOff>
      <xdr:row>15</xdr:row>
      <xdr:rowOff>104775</xdr:rowOff>
    </xdr:from>
    <xdr:to>
      <xdr:col>42</xdr:col>
      <xdr:colOff>95250</xdr:colOff>
      <xdr:row>17</xdr:row>
      <xdr:rowOff>38100</xdr:rowOff>
    </xdr:to>
    <xdr:sp macro="" textlink="">
      <xdr:nvSpPr>
        <xdr:cNvPr id="19597" name="Line 141">
          <a:extLst>
            <a:ext uri="{FF2B5EF4-FFF2-40B4-BE49-F238E27FC236}">
              <a16:creationId xmlns:a16="http://schemas.microsoft.com/office/drawing/2014/main" id="{11E502A5-3DD7-4C6F-9487-4DEB66B17698}"/>
            </a:ext>
          </a:extLst>
        </xdr:cNvPr>
        <xdr:cNvSpPr>
          <a:spLocks noChangeShapeType="1"/>
        </xdr:cNvSpPr>
      </xdr:nvSpPr>
      <xdr:spPr bwMode="auto">
        <a:xfrm flipV="1">
          <a:off x="27174825" y="3819525"/>
          <a:ext cx="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95250</xdr:colOff>
      <xdr:row>14</xdr:row>
      <xdr:rowOff>123825</xdr:rowOff>
    </xdr:from>
    <xdr:to>
      <xdr:col>44</xdr:col>
      <xdr:colOff>238125</xdr:colOff>
      <xdr:row>17</xdr:row>
      <xdr:rowOff>28575</xdr:rowOff>
    </xdr:to>
    <xdr:sp macro="" textlink="">
      <xdr:nvSpPr>
        <xdr:cNvPr id="19598" name="Freeform 142">
          <a:extLst>
            <a:ext uri="{FF2B5EF4-FFF2-40B4-BE49-F238E27FC236}">
              <a16:creationId xmlns:a16="http://schemas.microsoft.com/office/drawing/2014/main" id="{FC355A53-1A9C-46D4-A74F-013EA7440E54}"/>
            </a:ext>
          </a:extLst>
        </xdr:cNvPr>
        <xdr:cNvSpPr>
          <a:spLocks/>
        </xdr:cNvSpPr>
      </xdr:nvSpPr>
      <xdr:spPr bwMode="auto">
        <a:xfrm rot="-10800000">
          <a:off x="27174825" y="3590925"/>
          <a:ext cx="1609725" cy="647700"/>
        </a:xfrm>
        <a:custGeom>
          <a:avLst/>
          <a:gdLst>
            <a:gd name="T0" fmla="*/ 0 w 172"/>
            <a:gd name="T1" fmla="*/ 0 h 68"/>
            <a:gd name="T2" fmla="*/ 88 w 172"/>
            <a:gd name="T3" fmla="*/ 68 h 68"/>
            <a:gd name="T4" fmla="*/ 172 w 172"/>
            <a:gd name="T5" fmla="*/ 0 h 68"/>
          </a:gdLst>
          <a:ahLst/>
          <a:cxnLst>
            <a:cxn ang="0">
              <a:pos x="T0" y="T1"/>
            </a:cxn>
            <a:cxn ang="0">
              <a:pos x="T2" y="T3"/>
            </a:cxn>
            <a:cxn ang="0">
              <a:pos x="T4" y="T5"/>
            </a:cxn>
          </a:cxnLst>
          <a:rect l="0" t="0" r="r" b="b"/>
          <a:pathLst>
            <a:path w="172" h="68">
              <a:moveTo>
                <a:pt x="0" y="0"/>
              </a:moveTo>
              <a:cubicBezTo>
                <a:pt x="29" y="34"/>
                <a:pt x="59" y="68"/>
                <a:pt x="88" y="68"/>
              </a:cubicBezTo>
              <a:cubicBezTo>
                <a:pt x="117" y="68"/>
                <a:pt x="144" y="34"/>
                <a:pt x="172" y="0"/>
              </a:cubicBez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45</xdr:col>
      <xdr:colOff>800100</xdr:colOff>
      <xdr:row>15</xdr:row>
      <xdr:rowOff>85725</xdr:rowOff>
    </xdr:from>
    <xdr:to>
      <xdr:col>48</xdr:col>
      <xdr:colOff>152400</xdr:colOff>
      <xdr:row>15</xdr:row>
      <xdr:rowOff>85725</xdr:rowOff>
    </xdr:to>
    <xdr:sp macro="" textlink="">
      <xdr:nvSpPr>
        <xdr:cNvPr id="19600" name="Line 144">
          <a:extLst>
            <a:ext uri="{FF2B5EF4-FFF2-40B4-BE49-F238E27FC236}">
              <a16:creationId xmlns:a16="http://schemas.microsoft.com/office/drawing/2014/main" id="{F1332119-8CBE-43D9-9B46-3FE2F7A44CE4}"/>
            </a:ext>
          </a:extLst>
        </xdr:cNvPr>
        <xdr:cNvSpPr>
          <a:spLocks noChangeShapeType="1"/>
        </xdr:cNvSpPr>
      </xdr:nvSpPr>
      <xdr:spPr bwMode="auto">
        <a:xfrm>
          <a:off x="30079950" y="3800475"/>
          <a:ext cx="18573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45</xdr:col>
      <xdr:colOff>800100</xdr:colOff>
      <xdr:row>8</xdr:row>
      <xdr:rowOff>219075</xdr:rowOff>
    </xdr:from>
    <xdr:to>
      <xdr:col>45</xdr:col>
      <xdr:colOff>800100</xdr:colOff>
      <xdr:row>15</xdr:row>
      <xdr:rowOff>85725</xdr:rowOff>
    </xdr:to>
    <xdr:sp macro="" textlink="">
      <xdr:nvSpPr>
        <xdr:cNvPr id="19601" name="Line 145">
          <a:extLst>
            <a:ext uri="{FF2B5EF4-FFF2-40B4-BE49-F238E27FC236}">
              <a16:creationId xmlns:a16="http://schemas.microsoft.com/office/drawing/2014/main" id="{7912E067-5340-4664-B49B-5E1CF3A6B813}"/>
            </a:ext>
          </a:extLst>
        </xdr:cNvPr>
        <xdr:cNvSpPr>
          <a:spLocks noChangeShapeType="1"/>
        </xdr:cNvSpPr>
      </xdr:nvSpPr>
      <xdr:spPr bwMode="auto">
        <a:xfrm flipV="1">
          <a:off x="30079950" y="2200275"/>
          <a:ext cx="0" cy="1600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48</xdr:col>
      <xdr:colOff>152400</xdr:colOff>
      <xdr:row>8</xdr:row>
      <xdr:rowOff>219075</xdr:rowOff>
    </xdr:from>
    <xdr:to>
      <xdr:col>48</xdr:col>
      <xdr:colOff>152400</xdr:colOff>
      <xdr:row>15</xdr:row>
      <xdr:rowOff>85725</xdr:rowOff>
    </xdr:to>
    <xdr:sp macro="" textlink="">
      <xdr:nvSpPr>
        <xdr:cNvPr id="19602" name="Line 146">
          <a:extLst>
            <a:ext uri="{FF2B5EF4-FFF2-40B4-BE49-F238E27FC236}">
              <a16:creationId xmlns:a16="http://schemas.microsoft.com/office/drawing/2014/main" id="{95D612CB-BE00-480E-8E5A-AB6D33C08EB4}"/>
            </a:ext>
          </a:extLst>
        </xdr:cNvPr>
        <xdr:cNvSpPr>
          <a:spLocks noChangeShapeType="1"/>
        </xdr:cNvSpPr>
      </xdr:nvSpPr>
      <xdr:spPr bwMode="auto">
        <a:xfrm flipV="1">
          <a:off x="31937325" y="2200275"/>
          <a:ext cx="0" cy="1600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48</xdr:col>
      <xdr:colOff>142875</xdr:colOff>
      <xdr:row>8</xdr:row>
      <xdr:rowOff>219075</xdr:rowOff>
    </xdr:from>
    <xdr:to>
      <xdr:col>48</xdr:col>
      <xdr:colOff>571500</xdr:colOff>
      <xdr:row>8</xdr:row>
      <xdr:rowOff>219075</xdr:rowOff>
    </xdr:to>
    <xdr:sp macro="" textlink="">
      <xdr:nvSpPr>
        <xdr:cNvPr id="19603" name="Line 147">
          <a:extLst>
            <a:ext uri="{FF2B5EF4-FFF2-40B4-BE49-F238E27FC236}">
              <a16:creationId xmlns:a16="http://schemas.microsoft.com/office/drawing/2014/main" id="{79F7FA8B-65CB-432E-9004-DE2EE20559B1}"/>
            </a:ext>
          </a:extLst>
        </xdr:cNvPr>
        <xdr:cNvSpPr>
          <a:spLocks noChangeShapeType="1"/>
        </xdr:cNvSpPr>
      </xdr:nvSpPr>
      <xdr:spPr bwMode="auto">
        <a:xfrm rot="16200000" flipV="1">
          <a:off x="32142113" y="1985962"/>
          <a:ext cx="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48</xdr:col>
      <xdr:colOff>152400</xdr:colOff>
      <xdr:row>15</xdr:row>
      <xdr:rowOff>76200</xdr:rowOff>
    </xdr:from>
    <xdr:to>
      <xdr:col>48</xdr:col>
      <xdr:colOff>152400</xdr:colOff>
      <xdr:row>17</xdr:row>
      <xdr:rowOff>9525</xdr:rowOff>
    </xdr:to>
    <xdr:sp macro="" textlink="">
      <xdr:nvSpPr>
        <xdr:cNvPr id="19604" name="Line 148">
          <a:extLst>
            <a:ext uri="{FF2B5EF4-FFF2-40B4-BE49-F238E27FC236}">
              <a16:creationId xmlns:a16="http://schemas.microsoft.com/office/drawing/2014/main" id="{ACD156D5-C65F-4C7C-ABDB-8142183EB297}"/>
            </a:ext>
          </a:extLst>
        </xdr:cNvPr>
        <xdr:cNvSpPr>
          <a:spLocks noChangeShapeType="1"/>
        </xdr:cNvSpPr>
      </xdr:nvSpPr>
      <xdr:spPr bwMode="auto">
        <a:xfrm flipV="1">
          <a:off x="31937325" y="3790950"/>
          <a:ext cx="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45</xdr:col>
      <xdr:colOff>361950</xdr:colOff>
      <xdr:row>15</xdr:row>
      <xdr:rowOff>85725</xdr:rowOff>
    </xdr:from>
    <xdr:to>
      <xdr:col>45</xdr:col>
      <xdr:colOff>790575</xdr:colOff>
      <xdr:row>15</xdr:row>
      <xdr:rowOff>85725</xdr:rowOff>
    </xdr:to>
    <xdr:sp macro="" textlink="">
      <xdr:nvSpPr>
        <xdr:cNvPr id="19605" name="Line 149">
          <a:extLst>
            <a:ext uri="{FF2B5EF4-FFF2-40B4-BE49-F238E27FC236}">
              <a16:creationId xmlns:a16="http://schemas.microsoft.com/office/drawing/2014/main" id="{6272E4C8-78CB-4E64-9843-CF3702C786F5}"/>
            </a:ext>
          </a:extLst>
        </xdr:cNvPr>
        <xdr:cNvSpPr>
          <a:spLocks noChangeShapeType="1"/>
        </xdr:cNvSpPr>
      </xdr:nvSpPr>
      <xdr:spPr bwMode="auto">
        <a:xfrm rot="16200000" flipV="1">
          <a:off x="29856113" y="3586162"/>
          <a:ext cx="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45</xdr:col>
      <xdr:colOff>790575</xdr:colOff>
      <xdr:row>13</xdr:row>
      <xdr:rowOff>180975</xdr:rowOff>
    </xdr:from>
    <xdr:to>
      <xdr:col>48</xdr:col>
      <xdr:colOff>152400</xdr:colOff>
      <xdr:row>17</xdr:row>
      <xdr:rowOff>0</xdr:rowOff>
    </xdr:to>
    <xdr:sp macro="" textlink="">
      <xdr:nvSpPr>
        <xdr:cNvPr id="19606" name="Line 150">
          <a:extLst>
            <a:ext uri="{FF2B5EF4-FFF2-40B4-BE49-F238E27FC236}">
              <a16:creationId xmlns:a16="http://schemas.microsoft.com/office/drawing/2014/main" id="{6D4C88E9-B225-4365-A88B-255657E5C759}"/>
            </a:ext>
          </a:extLst>
        </xdr:cNvPr>
        <xdr:cNvSpPr>
          <a:spLocks noChangeShapeType="1"/>
        </xdr:cNvSpPr>
      </xdr:nvSpPr>
      <xdr:spPr bwMode="auto">
        <a:xfrm>
          <a:off x="30070425" y="3400425"/>
          <a:ext cx="1866900" cy="809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48</xdr:col>
      <xdr:colOff>190500</xdr:colOff>
      <xdr:row>15</xdr:row>
      <xdr:rowOff>123825</xdr:rowOff>
    </xdr:from>
    <xdr:to>
      <xdr:col>48</xdr:col>
      <xdr:colOff>419100</xdr:colOff>
      <xdr:row>17</xdr:row>
      <xdr:rowOff>104775</xdr:rowOff>
    </xdr:to>
    <xdr:sp macro="" textlink="$AS$34">
      <xdr:nvSpPr>
        <xdr:cNvPr id="19607" name="Text Box 151">
          <a:extLst>
            <a:ext uri="{FF2B5EF4-FFF2-40B4-BE49-F238E27FC236}">
              <a16:creationId xmlns:a16="http://schemas.microsoft.com/office/drawing/2014/main" id="{7A0A9753-4F1B-4339-BB9E-D21DCCD719E3}"/>
            </a:ext>
          </a:extLst>
        </xdr:cNvPr>
        <xdr:cNvSpPr txBox="1">
          <a:spLocks noChangeArrowheads="1" noTextEdit="1"/>
        </xdr:cNvSpPr>
      </xdr:nvSpPr>
      <xdr:spPr bwMode="auto">
        <a:xfrm>
          <a:off x="31975425" y="3838575"/>
          <a:ext cx="228600" cy="4762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vert="vert270" wrap="square" lIns="27432" tIns="18288" rIns="0" bIns="0" anchor="t" upright="1"/>
        <a:lstStyle/>
        <a:p>
          <a:pPr algn="r" rtl="0">
            <a:defRPr sz="1000"/>
          </a:pPr>
          <a:fld id="{AB806A37-A4D4-495F-AFB1-16EF58EC4939}" type="TxLink">
            <a:rPr lang="ja-JP" altLang="en-US" sz="1100" b="0" i="0" u="none" strike="noStrike" baseline="0">
              <a:solidFill>
                <a:srgbClr val="000000"/>
              </a:solidFill>
              <a:latin typeface="ＭＳ Ｐ明朝"/>
              <a:ea typeface="ＭＳ Ｐ明朝"/>
            </a:rPr>
            <a:pPr algn="r" rtl="0">
              <a:defRPr sz="1000"/>
            </a:pPr>
            <a:t>315.00</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41</xdr:col>
      <xdr:colOff>285750</xdr:colOff>
      <xdr:row>16</xdr:row>
      <xdr:rowOff>57150</xdr:rowOff>
    </xdr:from>
    <xdr:to>
      <xdr:col>42</xdr:col>
      <xdr:colOff>57150</xdr:colOff>
      <xdr:row>18</xdr:row>
      <xdr:rowOff>152400</xdr:rowOff>
    </xdr:to>
    <xdr:sp macro="" textlink="$AQ$36">
      <xdr:nvSpPr>
        <xdr:cNvPr id="19608" name="Text Box 152">
          <a:extLst>
            <a:ext uri="{FF2B5EF4-FFF2-40B4-BE49-F238E27FC236}">
              <a16:creationId xmlns:a16="http://schemas.microsoft.com/office/drawing/2014/main" id="{9FAEA7DB-0157-46BD-BFDA-6468C0F342ED}"/>
            </a:ext>
          </a:extLst>
        </xdr:cNvPr>
        <xdr:cNvSpPr txBox="1">
          <a:spLocks noChangeArrowheads="1" noTextEdit="1"/>
        </xdr:cNvSpPr>
      </xdr:nvSpPr>
      <xdr:spPr bwMode="auto">
        <a:xfrm>
          <a:off x="26936700" y="4019550"/>
          <a:ext cx="200025" cy="590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vert="vert270" wrap="square" lIns="27432" tIns="18288" rIns="0" bIns="0" anchor="t" upright="1"/>
        <a:lstStyle/>
        <a:p>
          <a:pPr algn="r" rtl="0">
            <a:defRPr sz="1000"/>
          </a:pPr>
          <a:fld id="{E7707650-BCC5-4335-8FA2-1A14B117E2DA}" type="TxLink">
            <a:rPr lang="ja-JP" altLang="en-US" sz="1100" b="0" i="0" u="none" strike="noStrike" baseline="0">
              <a:solidFill>
                <a:srgbClr val="000000"/>
              </a:solidFill>
              <a:latin typeface="ＭＳ Ｐ明朝"/>
              <a:ea typeface="ＭＳ Ｐ明朝"/>
            </a:rPr>
            <a:pPr algn="r" rtl="0">
              <a:defRPr sz="1000"/>
            </a:pPr>
            <a:t>226.49</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44</xdr:col>
      <xdr:colOff>266700</xdr:colOff>
      <xdr:row>16</xdr:row>
      <xdr:rowOff>66675</xdr:rowOff>
    </xdr:from>
    <xdr:to>
      <xdr:col>44</xdr:col>
      <xdr:colOff>523875</xdr:colOff>
      <xdr:row>18</xdr:row>
      <xdr:rowOff>104775</xdr:rowOff>
    </xdr:to>
    <xdr:sp macro="" textlink="$AQ$34">
      <xdr:nvSpPr>
        <xdr:cNvPr id="19609" name="Text Box 153">
          <a:extLst>
            <a:ext uri="{FF2B5EF4-FFF2-40B4-BE49-F238E27FC236}">
              <a16:creationId xmlns:a16="http://schemas.microsoft.com/office/drawing/2014/main" id="{BEA6E4F8-FD45-4A7D-B1D2-97D35E0EE8F1}"/>
            </a:ext>
          </a:extLst>
        </xdr:cNvPr>
        <xdr:cNvSpPr txBox="1">
          <a:spLocks noChangeArrowheads="1" noTextEdit="1"/>
        </xdr:cNvSpPr>
      </xdr:nvSpPr>
      <xdr:spPr bwMode="auto">
        <a:xfrm>
          <a:off x="28813125" y="4029075"/>
          <a:ext cx="257175" cy="533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vert="vert270" wrap="square" lIns="27432" tIns="18288" rIns="0" bIns="0" anchor="t" upright="1"/>
        <a:lstStyle/>
        <a:p>
          <a:pPr algn="r" rtl="0">
            <a:defRPr sz="1000"/>
          </a:pPr>
          <a:fld id="{530535B9-C93F-4411-BE6A-3FC30F7E1F6C}" type="TxLink">
            <a:rPr lang="ja-JP" altLang="en-US" sz="1100" b="0" i="0" u="none" strike="noStrike" baseline="0">
              <a:solidFill>
                <a:srgbClr val="000000"/>
              </a:solidFill>
              <a:latin typeface="ＭＳ Ｐ明朝"/>
              <a:ea typeface="ＭＳ Ｐ明朝"/>
            </a:rPr>
            <a:pPr algn="r" rtl="0">
              <a:defRPr sz="1000"/>
            </a:pPr>
            <a:t>226.49</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45</xdr:col>
      <xdr:colOff>809625</xdr:colOff>
      <xdr:row>15</xdr:row>
      <xdr:rowOff>104775</xdr:rowOff>
    </xdr:from>
    <xdr:to>
      <xdr:col>46</xdr:col>
      <xdr:colOff>9525</xdr:colOff>
      <xdr:row>17</xdr:row>
      <xdr:rowOff>95250</xdr:rowOff>
    </xdr:to>
    <xdr:sp macro="" textlink="$AS$36">
      <xdr:nvSpPr>
        <xdr:cNvPr id="19610" name="Text Box 154">
          <a:extLst>
            <a:ext uri="{FF2B5EF4-FFF2-40B4-BE49-F238E27FC236}">
              <a16:creationId xmlns:a16="http://schemas.microsoft.com/office/drawing/2014/main" id="{E4D8A7BD-7B7E-4280-AA93-0B48C39FF25F}"/>
            </a:ext>
          </a:extLst>
        </xdr:cNvPr>
        <xdr:cNvSpPr txBox="1">
          <a:spLocks noChangeArrowheads="1" noTextEdit="1"/>
        </xdr:cNvSpPr>
      </xdr:nvSpPr>
      <xdr:spPr bwMode="auto">
        <a:xfrm>
          <a:off x="30089475" y="3819525"/>
          <a:ext cx="238125" cy="4857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vert="vert270" wrap="square" lIns="27432" tIns="18288" rIns="0" bIns="0" anchor="t" upright="1"/>
        <a:lstStyle/>
        <a:p>
          <a:pPr algn="r" rtl="0">
            <a:defRPr sz="1000"/>
          </a:pPr>
          <a:fld id="{22EDF6CF-9B61-4679-A9F4-5F0408C7AA5B}" type="TxLink">
            <a:rPr lang="ja-JP" altLang="en-US" sz="1100" b="0" i="0" u="none" strike="noStrike" baseline="0">
              <a:solidFill>
                <a:srgbClr val="000000"/>
              </a:solidFill>
              <a:latin typeface="ＭＳ Ｐ明朝"/>
              <a:ea typeface="ＭＳ Ｐ明朝"/>
            </a:rPr>
            <a:pPr algn="r" rtl="0">
              <a:defRPr sz="1000"/>
            </a:pPr>
            <a:t>315.00</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45</xdr:col>
      <xdr:colOff>333375</xdr:colOff>
      <xdr:row>8</xdr:row>
      <xdr:rowOff>200025</xdr:rowOff>
    </xdr:from>
    <xdr:to>
      <xdr:col>45</xdr:col>
      <xdr:colOff>923925</xdr:colOff>
      <xdr:row>9</xdr:row>
      <xdr:rowOff>180975</xdr:rowOff>
    </xdr:to>
    <xdr:sp macro="" textlink="$AS$27">
      <xdr:nvSpPr>
        <xdr:cNvPr id="19611" name="Text Box 155">
          <a:extLst>
            <a:ext uri="{FF2B5EF4-FFF2-40B4-BE49-F238E27FC236}">
              <a16:creationId xmlns:a16="http://schemas.microsoft.com/office/drawing/2014/main" id="{046E4689-685C-45DD-A969-44C54EE6B2D8}"/>
            </a:ext>
          </a:extLst>
        </xdr:cNvPr>
        <xdr:cNvSpPr txBox="1">
          <a:spLocks noChangeArrowheads="1" noTextEdit="1"/>
        </xdr:cNvSpPr>
      </xdr:nvSpPr>
      <xdr:spPr bwMode="auto">
        <a:xfrm>
          <a:off x="29613225" y="2181225"/>
          <a:ext cx="590550" cy="2286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fld id="{8C066FC8-5147-403A-B4B4-98B9925397F2}" type="TxLink">
            <a:rPr lang="ja-JP" altLang="en-US" sz="1100" b="0" i="0" u="none" strike="noStrike" baseline="0">
              <a:solidFill>
                <a:srgbClr val="000000"/>
              </a:solidFill>
              <a:latin typeface="ＭＳ Ｐ明朝"/>
              <a:ea typeface="ＭＳ Ｐ明朝"/>
            </a:rPr>
            <a:pPr algn="l" rtl="0">
              <a:defRPr sz="1000"/>
            </a:pPr>
            <a:t>202.50</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43</xdr:col>
      <xdr:colOff>19050</xdr:colOff>
      <xdr:row>15</xdr:row>
      <xdr:rowOff>161925</xdr:rowOff>
    </xdr:from>
    <xdr:to>
      <xdr:col>43</xdr:col>
      <xdr:colOff>276225</xdr:colOff>
      <xdr:row>18</xdr:row>
      <xdr:rowOff>76200</xdr:rowOff>
    </xdr:to>
    <xdr:sp macro="" textlink="$AQ$35">
      <xdr:nvSpPr>
        <xdr:cNvPr id="19612" name="Text Box 156">
          <a:extLst>
            <a:ext uri="{FF2B5EF4-FFF2-40B4-BE49-F238E27FC236}">
              <a16:creationId xmlns:a16="http://schemas.microsoft.com/office/drawing/2014/main" id="{5AF7FAAE-787C-40DE-BABC-C2F2AEFA54EF}"/>
            </a:ext>
          </a:extLst>
        </xdr:cNvPr>
        <xdr:cNvSpPr txBox="1">
          <a:spLocks noChangeArrowheads="1" noTextEdit="1"/>
        </xdr:cNvSpPr>
      </xdr:nvSpPr>
      <xdr:spPr bwMode="auto">
        <a:xfrm>
          <a:off x="27832050" y="3876675"/>
          <a:ext cx="257175" cy="65722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vert="vert270" wrap="square" lIns="27432" tIns="18288" rIns="0" bIns="0" anchor="t" upright="1"/>
        <a:lstStyle/>
        <a:p>
          <a:pPr algn="r" rtl="0">
            <a:defRPr sz="1000"/>
          </a:pPr>
          <a:fld id="{9B40F40A-C71B-4C8E-BD2B-FCCA21A211A1}" type="TxLink">
            <a:rPr lang="ja-JP" altLang="en-US" sz="1100" b="0" i="0" u="none" strike="noStrike" baseline="0">
              <a:solidFill>
                <a:srgbClr val="000000"/>
              </a:solidFill>
              <a:latin typeface="ＭＳ Ｐ明朝"/>
              <a:ea typeface="ＭＳ Ｐ明朝"/>
            </a:rPr>
            <a:pPr algn="r" rtl="0">
              <a:defRPr sz="1000"/>
            </a:pPr>
            <a:t>214.51</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43</xdr:col>
      <xdr:colOff>47625</xdr:colOff>
      <xdr:row>6</xdr:row>
      <xdr:rowOff>209550</xdr:rowOff>
    </xdr:from>
    <xdr:to>
      <xdr:col>43</xdr:col>
      <xdr:colOff>304800</xdr:colOff>
      <xdr:row>9</xdr:row>
      <xdr:rowOff>123825</xdr:rowOff>
    </xdr:to>
    <xdr:sp macro="" textlink="$AQ$29">
      <xdr:nvSpPr>
        <xdr:cNvPr id="19613" name="Text Box 157">
          <a:extLst>
            <a:ext uri="{FF2B5EF4-FFF2-40B4-BE49-F238E27FC236}">
              <a16:creationId xmlns:a16="http://schemas.microsoft.com/office/drawing/2014/main" id="{A315EFBE-63E2-4919-AF0A-D45FD47681EE}"/>
            </a:ext>
          </a:extLst>
        </xdr:cNvPr>
        <xdr:cNvSpPr txBox="1">
          <a:spLocks noChangeArrowheads="1" noTextEdit="1"/>
        </xdr:cNvSpPr>
      </xdr:nvSpPr>
      <xdr:spPr bwMode="auto">
        <a:xfrm>
          <a:off x="27860625" y="1695450"/>
          <a:ext cx="257175" cy="65722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vert="vert270" wrap="square" lIns="27432" tIns="18288" rIns="0" bIns="0" anchor="t" upright="1"/>
        <a:lstStyle/>
        <a:p>
          <a:pPr algn="r" rtl="0">
            <a:defRPr sz="1000"/>
          </a:pPr>
          <a:fld id="{6E23ADB8-D3E9-4394-9147-637F9F7243C2}" type="TxLink">
            <a:rPr lang="ja-JP" altLang="en-US" sz="1100" b="0" i="0" u="none" strike="noStrike" baseline="0">
              <a:solidFill>
                <a:srgbClr val="000000"/>
              </a:solidFill>
              <a:latin typeface="ＭＳ Ｐ明朝"/>
              <a:ea typeface="ＭＳ Ｐ明朝"/>
            </a:rPr>
            <a:pPr algn="r" rtl="0">
              <a:defRPr sz="1000"/>
            </a:pPr>
            <a:t>214.51</a:t>
          </a:fld>
          <a:endParaRPr lang="ja-JP" altLang="en-US" sz="1100" b="0" i="0" u="none" strike="noStrike" baseline="0">
            <a:solidFill>
              <a:srgbClr val="000000"/>
            </a:solidFill>
            <a:latin typeface="ＭＳ Ｐ明朝"/>
            <a:ea typeface="ＭＳ Ｐ明朝"/>
          </a:endParaRPr>
        </a:p>
      </xdr:txBody>
    </xdr:sp>
    <xdr:clientData/>
  </xdr:twoCellAnchor>
  <xdr:twoCellAnchor>
    <xdr:from>
      <xdr:col>47</xdr:col>
      <xdr:colOff>638175</xdr:colOff>
      <xdr:row>15</xdr:row>
      <xdr:rowOff>123825</xdr:rowOff>
    </xdr:from>
    <xdr:to>
      <xdr:col>48</xdr:col>
      <xdr:colOff>66675</xdr:colOff>
      <xdr:row>16</xdr:row>
      <xdr:rowOff>28575</xdr:rowOff>
    </xdr:to>
    <xdr:sp macro="" textlink="">
      <xdr:nvSpPr>
        <xdr:cNvPr id="19614" name="Text Box 158">
          <a:extLst>
            <a:ext uri="{FF2B5EF4-FFF2-40B4-BE49-F238E27FC236}">
              <a16:creationId xmlns:a16="http://schemas.microsoft.com/office/drawing/2014/main" id="{234C1AEE-17D6-450C-84A4-9C4C429D8D37}"/>
            </a:ext>
          </a:extLst>
        </xdr:cNvPr>
        <xdr:cNvSpPr txBox="1">
          <a:spLocks noChangeArrowheads="1"/>
        </xdr:cNvSpPr>
      </xdr:nvSpPr>
      <xdr:spPr bwMode="auto">
        <a:xfrm>
          <a:off x="31689675" y="3838575"/>
          <a:ext cx="161925"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3</xdr:col>
      <xdr:colOff>457200</xdr:colOff>
      <xdr:row>20</xdr:row>
      <xdr:rowOff>123825</xdr:rowOff>
    </xdr:from>
    <xdr:to>
      <xdr:col>3</xdr:col>
      <xdr:colOff>457200</xdr:colOff>
      <xdr:row>25</xdr:row>
      <xdr:rowOff>0</xdr:rowOff>
    </xdr:to>
    <xdr:sp macro="" textlink="">
      <xdr:nvSpPr>
        <xdr:cNvPr id="19658" name="Line 202">
          <a:extLst>
            <a:ext uri="{FF2B5EF4-FFF2-40B4-BE49-F238E27FC236}">
              <a16:creationId xmlns:a16="http://schemas.microsoft.com/office/drawing/2014/main" id="{BA45ECFE-8A6D-47BC-AB1D-1686E1409353}"/>
            </a:ext>
          </a:extLst>
        </xdr:cNvPr>
        <xdr:cNvSpPr>
          <a:spLocks noChangeShapeType="1"/>
        </xdr:cNvSpPr>
      </xdr:nvSpPr>
      <xdr:spPr bwMode="auto">
        <a:xfrm flipV="1">
          <a:off x="2152650" y="5076825"/>
          <a:ext cx="0" cy="1114425"/>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695325</xdr:colOff>
      <xdr:row>19</xdr:row>
      <xdr:rowOff>161925</xdr:rowOff>
    </xdr:from>
    <xdr:to>
      <xdr:col>7</xdr:col>
      <xdr:colOff>257175</xdr:colOff>
      <xdr:row>19</xdr:row>
      <xdr:rowOff>161925</xdr:rowOff>
    </xdr:to>
    <xdr:sp macro="" textlink="">
      <xdr:nvSpPr>
        <xdr:cNvPr id="19659" name="Line 203">
          <a:extLst>
            <a:ext uri="{FF2B5EF4-FFF2-40B4-BE49-F238E27FC236}">
              <a16:creationId xmlns:a16="http://schemas.microsoft.com/office/drawing/2014/main" id="{86ACA797-9D4E-42D2-8367-19DB193B5F3A}"/>
            </a:ext>
          </a:extLst>
        </xdr:cNvPr>
        <xdr:cNvSpPr>
          <a:spLocks noChangeShapeType="1"/>
        </xdr:cNvSpPr>
      </xdr:nvSpPr>
      <xdr:spPr bwMode="auto">
        <a:xfrm>
          <a:off x="2390775" y="4867275"/>
          <a:ext cx="1743075"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9525</xdr:colOff>
      <xdr:row>20</xdr:row>
      <xdr:rowOff>123825</xdr:rowOff>
    </xdr:from>
    <xdr:to>
      <xdr:col>8</xdr:col>
      <xdr:colOff>9525</xdr:colOff>
      <xdr:row>25</xdr:row>
      <xdr:rowOff>19050</xdr:rowOff>
    </xdr:to>
    <xdr:sp macro="" textlink="">
      <xdr:nvSpPr>
        <xdr:cNvPr id="19660" name="Line 204">
          <a:extLst>
            <a:ext uri="{FF2B5EF4-FFF2-40B4-BE49-F238E27FC236}">
              <a16:creationId xmlns:a16="http://schemas.microsoft.com/office/drawing/2014/main" id="{694DF1A0-750E-4105-9230-F82C497C416C}"/>
            </a:ext>
          </a:extLst>
        </xdr:cNvPr>
        <xdr:cNvSpPr>
          <a:spLocks noChangeShapeType="1"/>
        </xdr:cNvSpPr>
      </xdr:nvSpPr>
      <xdr:spPr bwMode="auto">
        <a:xfrm>
          <a:off x="4391025" y="5076825"/>
          <a:ext cx="0" cy="1133475"/>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695325</xdr:colOff>
      <xdr:row>20</xdr:row>
      <xdr:rowOff>123825</xdr:rowOff>
    </xdr:from>
    <xdr:to>
      <xdr:col>3</xdr:col>
      <xdr:colOff>695325</xdr:colOff>
      <xdr:row>25</xdr:row>
      <xdr:rowOff>9525</xdr:rowOff>
    </xdr:to>
    <xdr:sp macro="" textlink="">
      <xdr:nvSpPr>
        <xdr:cNvPr id="19661" name="Line 205">
          <a:extLst>
            <a:ext uri="{FF2B5EF4-FFF2-40B4-BE49-F238E27FC236}">
              <a16:creationId xmlns:a16="http://schemas.microsoft.com/office/drawing/2014/main" id="{4B78DC4E-AD9F-4E70-BAE4-D473B2B2CB12}"/>
            </a:ext>
          </a:extLst>
        </xdr:cNvPr>
        <xdr:cNvSpPr>
          <a:spLocks noChangeShapeType="1"/>
        </xdr:cNvSpPr>
      </xdr:nvSpPr>
      <xdr:spPr bwMode="auto">
        <a:xfrm flipV="1">
          <a:off x="2390775" y="5076825"/>
          <a:ext cx="0" cy="112395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clientData/>
  </xdr:twoCellAnchor>
  <xdr:twoCellAnchor>
    <xdr:from>
      <xdr:col>3</xdr:col>
      <xdr:colOff>695325</xdr:colOff>
      <xdr:row>20</xdr:row>
      <xdr:rowOff>123825</xdr:rowOff>
    </xdr:from>
    <xdr:to>
      <xdr:col>7</xdr:col>
      <xdr:colOff>266700</xdr:colOff>
      <xdr:row>20</xdr:row>
      <xdr:rowOff>123825</xdr:rowOff>
    </xdr:to>
    <xdr:sp macro="" textlink="">
      <xdr:nvSpPr>
        <xdr:cNvPr id="19662" name="Line 206">
          <a:extLst>
            <a:ext uri="{FF2B5EF4-FFF2-40B4-BE49-F238E27FC236}">
              <a16:creationId xmlns:a16="http://schemas.microsoft.com/office/drawing/2014/main" id="{322EA970-2B5A-411E-97F7-2B1E5C9F9228}"/>
            </a:ext>
          </a:extLst>
        </xdr:cNvPr>
        <xdr:cNvSpPr>
          <a:spLocks noChangeShapeType="1"/>
        </xdr:cNvSpPr>
      </xdr:nvSpPr>
      <xdr:spPr bwMode="auto">
        <a:xfrm>
          <a:off x="2390775" y="5076825"/>
          <a:ext cx="175260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clientData/>
  </xdr:twoCellAnchor>
  <xdr:twoCellAnchor>
    <xdr:from>
      <xdr:col>7</xdr:col>
      <xdr:colOff>266700</xdr:colOff>
      <xdr:row>20</xdr:row>
      <xdr:rowOff>123825</xdr:rowOff>
    </xdr:from>
    <xdr:to>
      <xdr:col>7</xdr:col>
      <xdr:colOff>266700</xdr:colOff>
      <xdr:row>25</xdr:row>
      <xdr:rowOff>19050</xdr:rowOff>
    </xdr:to>
    <xdr:sp macro="" textlink="">
      <xdr:nvSpPr>
        <xdr:cNvPr id="19663" name="Line 207">
          <a:extLst>
            <a:ext uri="{FF2B5EF4-FFF2-40B4-BE49-F238E27FC236}">
              <a16:creationId xmlns:a16="http://schemas.microsoft.com/office/drawing/2014/main" id="{30D8C502-E7D2-417E-AEF7-06E62A474056}"/>
            </a:ext>
          </a:extLst>
        </xdr:cNvPr>
        <xdr:cNvSpPr>
          <a:spLocks noChangeShapeType="1"/>
        </xdr:cNvSpPr>
      </xdr:nvSpPr>
      <xdr:spPr bwMode="auto">
        <a:xfrm>
          <a:off x="4143375" y="5076825"/>
          <a:ext cx="0" cy="1133475"/>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clientData/>
  </xdr:twoCellAnchor>
  <xdr:twoCellAnchor>
    <xdr:from>
      <xdr:col>3</xdr:col>
      <xdr:colOff>457200</xdr:colOff>
      <xdr:row>20</xdr:row>
      <xdr:rowOff>123825</xdr:rowOff>
    </xdr:from>
    <xdr:to>
      <xdr:col>3</xdr:col>
      <xdr:colOff>695325</xdr:colOff>
      <xdr:row>20</xdr:row>
      <xdr:rowOff>123825</xdr:rowOff>
    </xdr:to>
    <xdr:sp macro="" textlink="">
      <xdr:nvSpPr>
        <xdr:cNvPr id="19679" name="Line 223">
          <a:extLst>
            <a:ext uri="{FF2B5EF4-FFF2-40B4-BE49-F238E27FC236}">
              <a16:creationId xmlns:a16="http://schemas.microsoft.com/office/drawing/2014/main" id="{9E77B148-2574-4B48-9960-87415AF4A0E0}"/>
            </a:ext>
          </a:extLst>
        </xdr:cNvPr>
        <xdr:cNvSpPr>
          <a:spLocks noChangeShapeType="1"/>
        </xdr:cNvSpPr>
      </xdr:nvSpPr>
      <xdr:spPr bwMode="auto">
        <a:xfrm flipH="1">
          <a:off x="2152650" y="5076825"/>
          <a:ext cx="238125"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695325</xdr:colOff>
      <xdr:row>19</xdr:row>
      <xdr:rowOff>161925</xdr:rowOff>
    </xdr:from>
    <xdr:to>
      <xdr:col>3</xdr:col>
      <xdr:colOff>695325</xdr:colOff>
      <xdr:row>20</xdr:row>
      <xdr:rowOff>133350</xdr:rowOff>
    </xdr:to>
    <xdr:sp macro="" textlink="">
      <xdr:nvSpPr>
        <xdr:cNvPr id="19680" name="Line 224">
          <a:extLst>
            <a:ext uri="{FF2B5EF4-FFF2-40B4-BE49-F238E27FC236}">
              <a16:creationId xmlns:a16="http://schemas.microsoft.com/office/drawing/2014/main" id="{B73347A3-76AA-47A8-9709-4549CF125749}"/>
            </a:ext>
          </a:extLst>
        </xdr:cNvPr>
        <xdr:cNvSpPr>
          <a:spLocks noChangeShapeType="1"/>
        </xdr:cNvSpPr>
      </xdr:nvSpPr>
      <xdr:spPr bwMode="auto">
        <a:xfrm flipV="1">
          <a:off x="2390775" y="4867275"/>
          <a:ext cx="0" cy="219075"/>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266700</xdr:colOff>
      <xdr:row>19</xdr:row>
      <xdr:rowOff>161925</xdr:rowOff>
    </xdr:from>
    <xdr:to>
      <xdr:col>7</xdr:col>
      <xdr:colOff>266700</xdr:colOff>
      <xdr:row>20</xdr:row>
      <xdr:rowOff>133350</xdr:rowOff>
    </xdr:to>
    <xdr:sp macro="" textlink="">
      <xdr:nvSpPr>
        <xdr:cNvPr id="19681" name="Line 225">
          <a:extLst>
            <a:ext uri="{FF2B5EF4-FFF2-40B4-BE49-F238E27FC236}">
              <a16:creationId xmlns:a16="http://schemas.microsoft.com/office/drawing/2014/main" id="{478A5197-875C-449C-B63C-C924E2F042FC}"/>
            </a:ext>
          </a:extLst>
        </xdr:cNvPr>
        <xdr:cNvSpPr>
          <a:spLocks noChangeShapeType="1"/>
        </xdr:cNvSpPr>
      </xdr:nvSpPr>
      <xdr:spPr bwMode="auto">
        <a:xfrm flipV="1">
          <a:off x="4143375" y="4867275"/>
          <a:ext cx="0" cy="219075"/>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276225</xdr:colOff>
      <xdr:row>20</xdr:row>
      <xdr:rowOff>123825</xdr:rowOff>
    </xdr:from>
    <xdr:to>
      <xdr:col>8</xdr:col>
      <xdr:colOff>9525</xdr:colOff>
      <xdr:row>20</xdr:row>
      <xdr:rowOff>123825</xdr:rowOff>
    </xdr:to>
    <xdr:sp macro="" textlink="">
      <xdr:nvSpPr>
        <xdr:cNvPr id="19682" name="Line 226">
          <a:extLst>
            <a:ext uri="{FF2B5EF4-FFF2-40B4-BE49-F238E27FC236}">
              <a16:creationId xmlns:a16="http://schemas.microsoft.com/office/drawing/2014/main" id="{52283506-CABF-40E7-8F10-B90350564478}"/>
            </a:ext>
          </a:extLst>
        </xdr:cNvPr>
        <xdr:cNvSpPr>
          <a:spLocks noChangeShapeType="1"/>
        </xdr:cNvSpPr>
      </xdr:nvSpPr>
      <xdr:spPr bwMode="auto">
        <a:xfrm flipH="1">
          <a:off x="4152900" y="5076825"/>
          <a:ext cx="238125"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457200</xdr:colOff>
      <xdr:row>21</xdr:row>
      <xdr:rowOff>57150</xdr:rowOff>
    </xdr:from>
    <xdr:to>
      <xdr:col>3</xdr:col>
      <xdr:colOff>695325</xdr:colOff>
      <xdr:row>21</xdr:row>
      <xdr:rowOff>57150</xdr:rowOff>
    </xdr:to>
    <xdr:sp macro="" textlink="">
      <xdr:nvSpPr>
        <xdr:cNvPr id="19683" name="Line 227">
          <a:extLst>
            <a:ext uri="{FF2B5EF4-FFF2-40B4-BE49-F238E27FC236}">
              <a16:creationId xmlns:a16="http://schemas.microsoft.com/office/drawing/2014/main" id="{078BC239-4615-4ACA-B51D-01433B0736B7}"/>
            </a:ext>
          </a:extLst>
        </xdr:cNvPr>
        <xdr:cNvSpPr>
          <a:spLocks noChangeShapeType="1"/>
        </xdr:cNvSpPr>
      </xdr:nvSpPr>
      <xdr:spPr bwMode="auto">
        <a:xfrm flipH="1">
          <a:off x="2152650" y="5257800"/>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a:ln>
        <a:extLst>
          <a:ext uri="{909E8E84-426E-40DD-AFC4-6F175D3DCCD1}">
            <a14:hiddenFill xmlns:a14="http://schemas.microsoft.com/office/drawing/2010/main">
              <a:noFill/>
            </a14:hiddenFill>
          </a:ext>
        </a:extLst>
      </xdr:spPr>
    </xdr:sp>
    <xdr:clientData/>
  </xdr:twoCellAnchor>
  <xdr:twoCellAnchor>
    <xdr:from>
      <xdr:col>3</xdr:col>
      <xdr:colOff>457200</xdr:colOff>
      <xdr:row>22</xdr:row>
      <xdr:rowOff>47625</xdr:rowOff>
    </xdr:from>
    <xdr:to>
      <xdr:col>3</xdr:col>
      <xdr:colOff>695325</xdr:colOff>
      <xdr:row>22</xdr:row>
      <xdr:rowOff>47625</xdr:rowOff>
    </xdr:to>
    <xdr:sp macro="" textlink="">
      <xdr:nvSpPr>
        <xdr:cNvPr id="19684" name="Line 228">
          <a:extLst>
            <a:ext uri="{FF2B5EF4-FFF2-40B4-BE49-F238E27FC236}">
              <a16:creationId xmlns:a16="http://schemas.microsoft.com/office/drawing/2014/main" id="{001AB1AC-0192-4F6B-978C-534E8D74A454}"/>
            </a:ext>
          </a:extLst>
        </xdr:cNvPr>
        <xdr:cNvSpPr>
          <a:spLocks noChangeShapeType="1"/>
        </xdr:cNvSpPr>
      </xdr:nvSpPr>
      <xdr:spPr bwMode="auto">
        <a:xfrm flipH="1">
          <a:off x="2152650" y="5495925"/>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a:ln>
        <a:extLst>
          <a:ext uri="{909E8E84-426E-40DD-AFC4-6F175D3DCCD1}">
            <a14:hiddenFill xmlns:a14="http://schemas.microsoft.com/office/drawing/2010/main">
              <a:noFill/>
            </a14:hiddenFill>
          </a:ext>
        </a:extLst>
      </xdr:spPr>
    </xdr:sp>
    <xdr:clientData/>
  </xdr:twoCellAnchor>
  <xdr:twoCellAnchor>
    <xdr:from>
      <xdr:col>3</xdr:col>
      <xdr:colOff>457200</xdr:colOff>
      <xdr:row>23</xdr:row>
      <xdr:rowOff>57150</xdr:rowOff>
    </xdr:from>
    <xdr:to>
      <xdr:col>3</xdr:col>
      <xdr:colOff>695325</xdr:colOff>
      <xdr:row>23</xdr:row>
      <xdr:rowOff>57150</xdr:rowOff>
    </xdr:to>
    <xdr:sp macro="" textlink="">
      <xdr:nvSpPr>
        <xdr:cNvPr id="19685" name="Line 229">
          <a:extLst>
            <a:ext uri="{FF2B5EF4-FFF2-40B4-BE49-F238E27FC236}">
              <a16:creationId xmlns:a16="http://schemas.microsoft.com/office/drawing/2014/main" id="{7030F65D-FFC1-4665-AD66-57623571521E}"/>
            </a:ext>
          </a:extLst>
        </xdr:cNvPr>
        <xdr:cNvSpPr>
          <a:spLocks noChangeShapeType="1"/>
        </xdr:cNvSpPr>
      </xdr:nvSpPr>
      <xdr:spPr bwMode="auto">
        <a:xfrm flipH="1">
          <a:off x="2152650" y="5753100"/>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a:ln>
        <a:extLst>
          <a:ext uri="{909E8E84-426E-40DD-AFC4-6F175D3DCCD1}">
            <a14:hiddenFill xmlns:a14="http://schemas.microsoft.com/office/drawing/2010/main">
              <a:noFill/>
            </a14:hiddenFill>
          </a:ext>
        </a:extLst>
      </xdr:spPr>
    </xdr:sp>
    <xdr:clientData/>
  </xdr:twoCellAnchor>
  <xdr:twoCellAnchor>
    <xdr:from>
      <xdr:col>4</xdr:col>
      <xdr:colOff>228600</xdr:colOff>
      <xdr:row>19</xdr:row>
      <xdr:rowOff>161925</xdr:rowOff>
    </xdr:from>
    <xdr:to>
      <xdr:col>4</xdr:col>
      <xdr:colOff>228600</xdr:colOff>
      <xdr:row>20</xdr:row>
      <xdr:rowOff>133350</xdr:rowOff>
    </xdr:to>
    <xdr:sp macro="" textlink="">
      <xdr:nvSpPr>
        <xdr:cNvPr id="19686" name="Line 230">
          <a:extLst>
            <a:ext uri="{FF2B5EF4-FFF2-40B4-BE49-F238E27FC236}">
              <a16:creationId xmlns:a16="http://schemas.microsoft.com/office/drawing/2014/main" id="{35B5E41D-A9D7-4FC0-A465-67E3AFF97B71}"/>
            </a:ext>
          </a:extLst>
        </xdr:cNvPr>
        <xdr:cNvSpPr>
          <a:spLocks noChangeShapeType="1"/>
        </xdr:cNvSpPr>
      </xdr:nvSpPr>
      <xdr:spPr bwMode="auto">
        <a:xfrm flipV="1">
          <a:off x="2628900" y="486727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a:ln>
        <a:extLst>
          <a:ext uri="{909E8E84-426E-40DD-AFC4-6F175D3DCCD1}">
            <a14:hiddenFill xmlns:a14="http://schemas.microsoft.com/office/drawing/2010/main">
              <a:noFill/>
            </a14:hiddenFill>
          </a:ext>
        </a:extLst>
      </xdr:spPr>
    </xdr:sp>
    <xdr:clientData/>
  </xdr:twoCellAnchor>
  <xdr:twoCellAnchor>
    <xdr:from>
      <xdr:col>7</xdr:col>
      <xdr:colOff>276225</xdr:colOff>
      <xdr:row>21</xdr:row>
      <xdr:rowOff>66675</xdr:rowOff>
    </xdr:from>
    <xdr:to>
      <xdr:col>8</xdr:col>
      <xdr:colOff>9525</xdr:colOff>
      <xdr:row>21</xdr:row>
      <xdr:rowOff>66675</xdr:rowOff>
    </xdr:to>
    <xdr:sp macro="" textlink="">
      <xdr:nvSpPr>
        <xdr:cNvPr id="19687" name="Line 231">
          <a:extLst>
            <a:ext uri="{FF2B5EF4-FFF2-40B4-BE49-F238E27FC236}">
              <a16:creationId xmlns:a16="http://schemas.microsoft.com/office/drawing/2014/main" id="{68BE7AE1-E79D-40A9-A7F5-5D2DD3445299}"/>
            </a:ext>
          </a:extLst>
        </xdr:cNvPr>
        <xdr:cNvSpPr>
          <a:spLocks noChangeShapeType="1"/>
        </xdr:cNvSpPr>
      </xdr:nvSpPr>
      <xdr:spPr bwMode="auto">
        <a:xfrm flipH="1">
          <a:off x="4152900" y="5267325"/>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arrow" w="med" len="med"/>
        </a:ln>
        <a:extLst>
          <a:ext uri="{909E8E84-426E-40DD-AFC4-6F175D3DCCD1}">
            <a14:hiddenFill xmlns:a14="http://schemas.microsoft.com/office/drawing/2010/main">
              <a:noFill/>
            </a14:hiddenFill>
          </a:ext>
        </a:extLst>
      </xdr:spPr>
    </xdr:sp>
    <xdr:clientData/>
  </xdr:twoCellAnchor>
  <xdr:twoCellAnchor>
    <xdr:from>
      <xdr:col>7</xdr:col>
      <xdr:colOff>266700</xdr:colOff>
      <xdr:row>22</xdr:row>
      <xdr:rowOff>57150</xdr:rowOff>
    </xdr:from>
    <xdr:to>
      <xdr:col>8</xdr:col>
      <xdr:colOff>0</xdr:colOff>
      <xdr:row>22</xdr:row>
      <xdr:rowOff>57150</xdr:rowOff>
    </xdr:to>
    <xdr:sp macro="" textlink="">
      <xdr:nvSpPr>
        <xdr:cNvPr id="19688" name="Line 232">
          <a:extLst>
            <a:ext uri="{FF2B5EF4-FFF2-40B4-BE49-F238E27FC236}">
              <a16:creationId xmlns:a16="http://schemas.microsoft.com/office/drawing/2014/main" id="{09F5E91B-19AA-4E88-8901-8C961F618C22}"/>
            </a:ext>
          </a:extLst>
        </xdr:cNvPr>
        <xdr:cNvSpPr>
          <a:spLocks noChangeShapeType="1"/>
        </xdr:cNvSpPr>
      </xdr:nvSpPr>
      <xdr:spPr bwMode="auto">
        <a:xfrm flipH="1">
          <a:off x="4143375" y="5505450"/>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arrow" w="med" len="med"/>
        </a:ln>
        <a:extLst>
          <a:ext uri="{909E8E84-426E-40DD-AFC4-6F175D3DCCD1}">
            <a14:hiddenFill xmlns:a14="http://schemas.microsoft.com/office/drawing/2010/main">
              <a:noFill/>
            </a14:hiddenFill>
          </a:ext>
        </a:extLst>
      </xdr:spPr>
    </xdr:sp>
    <xdr:clientData/>
  </xdr:twoCellAnchor>
  <xdr:twoCellAnchor>
    <xdr:from>
      <xdr:col>7</xdr:col>
      <xdr:colOff>266700</xdr:colOff>
      <xdr:row>23</xdr:row>
      <xdr:rowOff>38100</xdr:rowOff>
    </xdr:from>
    <xdr:to>
      <xdr:col>8</xdr:col>
      <xdr:colOff>0</xdr:colOff>
      <xdr:row>23</xdr:row>
      <xdr:rowOff>38100</xdr:rowOff>
    </xdr:to>
    <xdr:sp macro="" textlink="">
      <xdr:nvSpPr>
        <xdr:cNvPr id="19689" name="Line 233">
          <a:extLst>
            <a:ext uri="{FF2B5EF4-FFF2-40B4-BE49-F238E27FC236}">
              <a16:creationId xmlns:a16="http://schemas.microsoft.com/office/drawing/2014/main" id="{E6C7DA78-D927-4DA7-A15F-8CBFA7DE5D8D}"/>
            </a:ext>
          </a:extLst>
        </xdr:cNvPr>
        <xdr:cNvSpPr>
          <a:spLocks noChangeShapeType="1"/>
        </xdr:cNvSpPr>
      </xdr:nvSpPr>
      <xdr:spPr bwMode="auto">
        <a:xfrm flipH="1">
          <a:off x="4143375" y="5734050"/>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arrow" w="med" len="med"/>
        </a:ln>
        <a:extLst>
          <a:ext uri="{909E8E84-426E-40DD-AFC4-6F175D3DCCD1}">
            <a14:hiddenFill xmlns:a14="http://schemas.microsoft.com/office/drawing/2010/main">
              <a:noFill/>
            </a14:hiddenFill>
          </a:ext>
        </a:extLst>
      </xdr:spPr>
    </xdr:sp>
    <xdr:clientData/>
  </xdr:twoCellAnchor>
  <xdr:twoCellAnchor>
    <xdr:from>
      <xdr:col>4</xdr:col>
      <xdr:colOff>457200</xdr:colOff>
      <xdr:row>19</xdr:row>
      <xdr:rowOff>161925</xdr:rowOff>
    </xdr:from>
    <xdr:to>
      <xdr:col>4</xdr:col>
      <xdr:colOff>457200</xdr:colOff>
      <xdr:row>20</xdr:row>
      <xdr:rowOff>133350</xdr:rowOff>
    </xdr:to>
    <xdr:sp macro="" textlink="">
      <xdr:nvSpPr>
        <xdr:cNvPr id="19690" name="Line 234">
          <a:extLst>
            <a:ext uri="{FF2B5EF4-FFF2-40B4-BE49-F238E27FC236}">
              <a16:creationId xmlns:a16="http://schemas.microsoft.com/office/drawing/2014/main" id="{5387F652-5DB7-4468-A8DA-4F8DA37BF008}"/>
            </a:ext>
          </a:extLst>
        </xdr:cNvPr>
        <xdr:cNvSpPr>
          <a:spLocks noChangeShapeType="1"/>
        </xdr:cNvSpPr>
      </xdr:nvSpPr>
      <xdr:spPr bwMode="auto">
        <a:xfrm flipV="1">
          <a:off x="2857500" y="486727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a:ln>
        <a:extLst>
          <a:ext uri="{909E8E84-426E-40DD-AFC4-6F175D3DCCD1}">
            <a14:hiddenFill xmlns:a14="http://schemas.microsoft.com/office/drawing/2010/main">
              <a:noFill/>
            </a14:hiddenFill>
          </a:ext>
        </a:extLst>
      </xdr:spPr>
    </xdr:sp>
    <xdr:clientData/>
  </xdr:twoCellAnchor>
  <xdr:twoCellAnchor>
    <xdr:from>
      <xdr:col>5</xdr:col>
      <xdr:colOff>228600</xdr:colOff>
      <xdr:row>19</xdr:row>
      <xdr:rowOff>171450</xdr:rowOff>
    </xdr:from>
    <xdr:to>
      <xdr:col>5</xdr:col>
      <xdr:colOff>228600</xdr:colOff>
      <xdr:row>20</xdr:row>
      <xdr:rowOff>142875</xdr:rowOff>
    </xdr:to>
    <xdr:sp macro="" textlink="">
      <xdr:nvSpPr>
        <xdr:cNvPr id="19691" name="Line 235">
          <a:extLst>
            <a:ext uri="{FF2B5EF4-FFF2-40B4-BE49-F238E27FC236}">
              <a16:creationId xmlns:a16="http://schemas.microsoft.com/office/drawing/2014/main" id="{E9206CD9-3F6E-4824-B75C-D3E50451F13F}"/>
            </a:ext>
          </a:extLst>
        </xdr:cNvPr>
        <xdr:cNvSpPr>
          <a:spLocks noChangeShapeType="1"/>
        </xdr:cNvSpPr>
      </xdr:nvSpPr>
      <xdr:spPr bwMode="auto">
        <a:xfrm flipV="1">
          <a:off x="3095625" y="48768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a:ln>
        <a:extLst>
          <a:ext uri="{909E8E84-426E-40DD-AFC4-6F175D3DCCD1}">
            <a14:hiddenFill xmlns:a14="http://schemas.microsoft.com/office/drawing/2010/main">
              <a:noFill/>
            </a14:hiddenFill>
          </a:ext>
        </a:extLst>
      </xdr:spPr>
    </xdr:sp>
    <xdr:clientData/>
  </xdr:twoCellAnchor>
  <xdr:twoCellAnchor>
    <xdr:from>
      <xdr:col>5</xdr:col>
      <xdr:colOff>466725</xdr:colOff>
      <xdr:row>19</xdr:row>
      <xdr:rowOff>161925</xdr:rowOff>
    </xdr:from>
    <xdr:to>
      <xdr:col>5</xdr:col>
      <xdr:colOff>466725</xdr:colOff>
      <xdr:row>20</xdr:row>
      <xdr:rowOff>133350</xdr:rowOff>
    </xdr:to>
    <xdr:sp macro="" textlink="">
      <xdr:nvSpPr>
        <xdr:cNvPr id="19692" name="Line 236">
          <a:extLst>
            <a:ext uri="{FF2B5EF4-FFF2-40B4-BE49-F238E27FC236}">
              <a16:creationId xmlns:a16="http://schemas.microsoft.com/office/drawing/2014/main" id="{0064DDC6-2D72-4D2D-9B1C-56F023A6EABA}"/>
            </a:ext>
          </a:extLst>
        </xdr:cNvPr>
        <xdr:cNvSpPr>
          <a:spLocks noChangeShapeType="1"/>
        </xdr:cNvSpPr>
      </xdr:nvSpPr>
      <xdr:spPr bwMode="auto">
        <a:xfrm flipV="1">
          <a:off x="3333750" y="486727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a:ln>
        <a:extLst>
          <a:ext uri="{909E8E84-426E-40DD-AFC4-6F175D3DCCD1}">
            <a14:hiddenFill xmlns:a14="http://schemas.microsoft.com/office/drawing/2010/main">
              <a:noFill/>
            </a14:hiddenFill>
          </a:ext>
        </a:extLst>
      </xdr:spPr>
    </xdr:sp>
    <xdr:clientData/>
  </xdr:twoCellAnchor>
  <xdr:twoCellAnchor>
    <xdr:from>
      <xdr:col>6</xdr:col>
      <xdr:colOff>238125</xdr:colOff>
      <xdr:row>19</xdr:row>
      <xdr:rowOff>161925</xdr:rowOff>
    </xdr:from>
    <xdr:to>
      <xdr:col>6</xdr:col>
      <xdr:colOff>238125</xdr:colOff>
      <xdr:row>20</xdr:row>
      <xdr:rowOff>133350</xdr:rowOff>
    </xdr:to>
    <xdr:sp macro="" textlink="">
      <xdr:nvSpPr>
        <xdr:cNvPr id="19693" name="Line 237">
          <a:extLst>
            <a:ext uri="{FF2B5EF4-FFF2-40B4-BE49-F238E27FC236}">
              <a16:creationId xmlns:a16="http://schemas.microsoft.com/office/drawing/2014/main" id="{E3AB5027-063B-4EEF-BB24-161B836564B4}"/>
            </a:ext>
          </a:extLst>
        </xdr:cNvPr>
        <xdr:cNvSpPr>
          <a:spLocks noChangeShapeType="1"/>
        </xdr:cNvSpPr>
      </xdr:nvSpPr>
      <xdr:spPr bwMode="auto">
        <a:xfrm flipV="1">
          <a:off x="3609975" y="486727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a:ln>
        <a:extLst>
          <a:ext uri="{909E8E84-426E-40DD-AFC4-6F175D3DCCD1}">
            <a14:hiddenFill xmlns:a14="http://schemas.microsoft.com/office/drawing/2010/main">
              <a:noFill/>
            </a14:hiddenFill>
          </a:ext>
        </a:extLst>
      </xdr:spPr>
    </xdr:sp>
    <xdr:clientData/>
  </xdr:twoCellAnchor>
  <xdr:twoCellAnchor>
    <xdr:from>
      <xdr:col>6</xdr:col>
      <xdr:colOff>495300</xdr:colOff>
      <xdr:row>19</xdr:row>
      <xdr:rowOff>161925</xdr:rowOff>
    </xdr:from>
    <xdr:to>
      <xdr:col>6</xdr:col>
      <xdr:colOff>495300</xdr:colOff>
      <xdr:row>20</xdr:row>
      <xdr:rowOff>133350</xdr:rowOff>
    </xdr:to>
    <xdr:sp macro="" textlink="">
      <xdr:nvSpPr>
        <xdr:cNvPr id="19694" name="Line 238">
          <a:extLst>
            <a:ext uri="{FF2B5EF4-FFF2-40B4-BE49-F238E27FC236}">
              <a16:creationId xmlns:a16="http://schemas.microsoft.com/office/drawing/2014/main" id="{674406B5-2DE1-498D-AFDC-556294D20D19}"/>
            </a:ext>
          </a:extLst>
        </xdr:cNvPr>
        <xdr:cNvSpPr>
          <a:spLocks noChangeShapeType="1"/>
        </xdr:cNvSpPr>
      </xdr:nvSpPr>
      <xdr:spPr bwMode="auto">
        <a:xfrm flipV="1">
          <a:off x="3867150" y="486727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a:ln>
        <a:extLst>
          <a:ext uri="{909E8E84-426E-40DD-AFC4-6F175D3DCCD1}">
            <a14:hiddenFill xmlns:a14="http://schemas.microsoft.com/office/drawing/2010/main">
              <a:noFill/>
            </a14:hiddenFill>
          </a:ext>
        </a:extLst>
      </xdr:spPr>
    </xdr:sp>
    <xdr:clientData/>
  </xdr:twoCellAnchor>
  <xdr:twoCellAnchor>
    <xdr:from>
      <xdr:col>3</xdr:col>
      <xdr:colOff>695325</xdr:colOff>
      <xdr:row>25</xdr:row>
      <xdr:rowOff>0</xdr:rowOff>
    </xdr:from>
    <xdr:to>
      <xdr:col>7</xdr:col>
      <xdr:colOff>266700</xdr:colOff>
      <xdr:row>25</xdr:row>
      <xdr:rowOff>228600</xdr:rowOff>
    </xdr:to>
    <xdr:grpSp>
      <xdr:nvGrpSpPr>
        <xdr:cNvPr id="19705" name="Group 249">
          <a:extLst>
            <a:ext uri="{FF2B5EF4-FFF2-40B4-BE49-F238E27FC236}">
              <a16:creationId xmlns:a16="http://schemas.microsoft.com/office/drawing/2014/main" id="{354D5FB1-D159-47BB-9085-B6F2FC835852}"/>
            </a:ext>
          </a:extLst>
        </xdr:cNvPr>
        <xdr:cNvGrpSpPr>
          <a:grpSpLocks/>
        </xdr:cNvGrpSpPr>
      </xdr:nvGrpSpPr>
      <xdr:grpSpPr bwMode="auto">
        <a:xfrm flipV="1">
          <a:off x="2387413" y="6163235"/>
          <a:ext cx="1756522" cy="228600"/>
          <a:chOff x="249" y="650"/>
          <a:chExt cx="184" cy="24"/>
        </a:xfrm>
      </xdr:grpSpPr>
      <xdr:sp macro="" textlink="">
        <xdr:nvSpPr>
          <xdr:cNvPr id="19695" name="Line 239">
            <a:extLst>
              <a:ext uri="{FF2B5EF4-FFF2-40B4-BE49-F238E27FC236}">
                <a16:creationId xmlns:a16="http://schemas.microsoft.com/office/drawing/2014/main" id="{2EE9F61E-B229-4A17-8C6F-F8070E8D2BE9}"/>
              </a:ext>
            </a:extLst>
          </xdr:cNvPr>
          <xdr:cNvSpPr>
            <a:spLocks noChangeShapeType="1"/>
          </xdr:cNvSpPr>
        </xdr:nvSpPr>
        <xdr:spPr bwMode="auto">
          <a:xfrm>
            <a:off x="249" y="650"/>
            <a:ext cx="183"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696" name="Line 240">
            <a:extLst>
              <a:ext uri="{FF2B5EF4-FFF2-40B4-BE49-F238E27FC236}">
                <a16:creationId xmlns:a16="http://schemas.microsoft.com/office/drawing/2014/main" id="{75385E00-BDFC-45CF-A32B-0CFDF0F45936}"/>
              </a:ext>
            </a:extLst>
          </xdr:cNvPr>
          <xdr:cNvSpPr>
            <a:spLocks noChangeShapeType="1"/>
          </xdr:cNvSpPr>
        </xdr:nvSpPr>
        <xdr:spPr bwMode="auto">
          <a:xfrm>
            <a:off x="249" y="672"/>
            <a:ext cx="184"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9697" name="Line 241">
            <a:extLst>
              <a:ext uri="{FF2B5EF4-FFF2-40B4-BE49-F238E27FC236}">
                <a16:creationId xmlns:a16="http://schemas.microsoft.com/office/drawing/2014/main" id="{9FA64DBA-C60A-49BF-8A4C-9A009A8267AC}"/>
              </a:ext>
            </a:extLst>
          </xdr:cNvPr>
          <xdr:cNvSpPr>
            <a:spLocks noChangeShapeType="1"/>
          </xdr:cNvSpPr>
        </xdr:nvSpPr>
        <xdr:spPr bwMode="auto">
          <a:xfrm flipV="1">
            <a:off x="249" y="650"/>
            <a:ext cx="0" cy="23"/>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698" name="Line 242">
            <a:extLst>
              <a:ext uri="{FF2B5EF4-FFF2-40B4-BE49-F238E27FC236}">
                <a16:creationId xmlns:a16="http://schemas.microsoft.com/office/drawing/2014/main" id="{32BBC90A-41BE-42FE-B31B-AEAD7F924905}"/>
              </a:ext>
            </a:extLst>
          </xdr:cNvPr>
          <xdr:cNvSpPr>
            <a:spLocks noChangeShapeType="1"/>
          </xdr:cNvSpPr>
        </xdr:nvSpPr>
        <xdr:spPr bwMode="auto">
          <a:xfrm flipV="1">
            <a:off x="433" y="650"/>
            <a:ext cx="0" cy="23"/>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699" name="Line 243">
            <a:extLst>
              <a:ext uri="{FF2B5EF4-FFF2-40B4-BE49-F238E27FC236}">
                <a16:creationId xmlns:a16="http://schemas.microsoft.com/office/drawing/2014/main" id="{971D32FB-6D22-4E9A-8312-E1353B2D166F}"/>
              </a:ext>
            </a:extLst>
          </xdr:cNvPr>
          <xdr:cNvSpPr>
            <a:spLocks noChangeShapeType="1"/>
          </xdr:cNvSpPr>
        </xdr:nvSpPr>
        <xdr:spPr bwMode="auto">
          <a:xfrm flipV="1">
            <a:off x="274" y="650"/>
            <a:ext cx="0" cy="2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a:ln>
          <a:extLst>
            <a:ext uri="{909E8E84-426E-40DD-AFC4-6F175D3DCCD1}">
              <a14:hiddenFill xmlns:a14="http://schemas.microsoft.com/office/drawing/2010/main">
                <a:noFill/>
              </a14:hiddenFill>
            </a:ext>
          </a:extLst>
        </xdr:spPr>
      </xdr:sp>
      <xdr:sp macro="" textlink="">
        <xdr:nvSpPr>
          <xdr:cNvPr id="19700" name="Line 244">
            <a:extLst>
              <a:ext uri="{FF2B5EF4-FFF2-40B4-BE49-F238E27FC236}">
                <a16:creationId xmlns:a16="http://schemas.microsoft.com/office/drawing/2014/main" id="{3F2756E5-7EB7-4E8C-9B80-12F13B974728}"/>
              </a:ext>
            </a:extLst>
          </xdr:cNvPr>
          <xdr:cNvSpPr>
            <a:spLocks noChangeShapeType="1"/>
          </xdr:cNvSpPr>
        </xdr:nvSpPr>
        <xdr:spPr bwMode="auto">
          <a:xfrm flipV="1">
            <a:off x="298" y="650"/>
            <a:ext cx="0" cy="2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a:ln>
          <a:extLst>
            <a:ext uri="{909E8E84-426E-40DD-AFC4-6F175D3DCCD1}">
              <a14:hiddenFill xmlns:a14="http://schemas.microsoft.com/office/drawing/2010/main">
                <a:noFill/>
              </a14:hiddenFill>
            </a:ext>
          </a:extLst>
        </xdr:spPr>
      </xdr:sp>
      <xdr:sp macro="" textlink="">
        <xdr:nvSpPr>
          <xdr:cNvPr id="19701" name="Line 245">
            <a:extLst>
              <a:ext uri="{FF2B5EF4-FFF2-40B4-BE49-F238E27FC236}">
                <a16:creationId xmlns:a16="http://schemas.microsoft.com/office/drawing/2014/main" id="{5D8B8D5A-5347-48C1-9BFD-D1F6955523C8}"/>
              </a:ext>
            </a:extLst>
          </xdr:cNvPr>
          <xdr:cNvSpPr>
            <a:spLocks noChangeShapeType="1"/>
          </xdr:cNvSpPr>
        </xdr:nvSpPr>
        <xdr:spPr bwMode="auto">
          <a:xfrm flipV="1">
            <a:off x="323" y="651"/>
            <a:ext cx="0" cy="2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a:ln>
          <a:extLst>
            <a:ext uri="{909E8E84-426E-40DD-AFC4-6F175D3DCCD1}">
              <a14:hiddenFill xmlns:a14="http://schemas.microsoft.com/office/drawing/2010/main">
                <a:noFill/>
              </a14:hiddenFill>
            </a:ext>
          </a:extLst>
        </xdr:spPr>
      </xdr:sp>
      <xdr:sp macro="" textlink="">
        <xdr:nvSpPr>
          <xdr:cNvPr id="19702" name="Line 246">
            <a:extLst>
              <a:ext uri="{FF2B5EF4-FFF2-40B4-BE49-F238E27FC236}">
                <a16:creationId xmlns:a16="http://schemas.microsoft.com/office/drawing/2014/main" id="{B50DDBE6-2385-43F6-932A-08476A46DAAD}"/>
              </a:ext>
            </a:extLst>
          </xdr:cNvPr>
          <xdr:cNvSpPr>
            <a:spLocks noChangeShapeType="1"/>
          </xdr:cNvSpPr>
        </xdr:nvSpPr>
        <xdr:spPr bwMode="auto">
          <a:xfrm flipV="1">
            <a:off x="348" y="650"/>
            <a:ext cx="0" cy="2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a:ln>
          <a:extLst>
            <a:ext uri="{909E8E84-426E-40DD-AFC4-6F175D3DCCD1}">
              <a14:hiddenFill xmlns:a14="http://schemas.microsoft.com/office/drawing/2010/main">
                <a:noFill/>
              </a14:hiddenFill>
            </a:ext>
          </a:extLst>
        </xdr:spPr>
      </xdr:sp>
      <xdr:sp macro="" textlink="">
        <xdr:nvSpPr>
          <xdr:cNvPr id="19703" name="Line 247">
            <a:extLst>
              <a:ext uri="{FF2B5EF4-FFF2-40B4-BE49-F238E27FC236}">
                <a16:creationId xmlns:a16="http://schemas.microsoft.com/office/drawing/2014/main" id="{6E832C8F-BF20-48B2-8FB0-0C02D9E377CE}"/>
              </a:ext>
            </a:extLst>
          </xdr:cNvPr>
          <xdr:cNvSpPr>
            <a:spLocks noChangeShapeType="1"/>
          </xdr:cNvSpPr>
        </xdr:nvSpPr>
        <xdr:spPr bwMode="auto">
          <a:xfrm flipV="1">
            <a:off x="377" y="650"/>
            <a:ext cx="0" cy="2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a:ln>
          <a:extLst>
            <a:ext uri="{909E8E84-426E-40DD-AFC4-6F175D3DCCD1}">
              <a14:hiddenFill xmlns:a14="http://schemas.microsoft.com/office/drawing/2010/main">
                <a:noFill/>
              </a14:hiddenFill>
            </a:ext>
          </a:extLst>
        </xdr:spPr>
      </xdr:sp>
      <xdr:sp macro="" textlink="">
        <xdr:nvSpPr>
          <xdr:cNvPr id="19704" name="Line 248">
            <a:extLst>
              <a:ext uri="{FF2B5EF4-FFF2-40B4-BE49-F238E27FC236}">
                <a16:creationId xmlns:a16="http://schemas.microsoft.com/office/drawing/2014/main" id="{FB03806A-FF33-4B3E-8051-980C8B3B6976}"/>
              </a:ext>
            </a:extLst>
          </xdr:cNvPr>
          <xdr:cNvSpPr>
            <a:spLocks noChangeShapeType="1"/>
          </xdr:cNvSpPr>
        </xdr:nvSpPr>
        <xdr:spPr bwMode="auto">
          <a:xfrm flipV="1">
            <a:off x="404" y="650"/>
            <a:ext cx="0" cy="2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a:ln>
          <a:extLst>
            <a:ext uri="{909E8E84-426E-40DD-AFC4-6F175D3DCCD1}">
              <a14:hiddenFill xmlns:a14="http://schemas.microsoft.com/office/drawing/2010/main">
                <a:noFill/>
              </a14:hiddenFill>
            </a:ext>
          </a:extLst>
        </xdr:spPr>
      </xdr:sp>
    </xdr:grpSp>
    <xdr:clientData/>
  </xdr:twoCellAnchor>
  <xdr:twoCellAnchor>
    <xdr:from>
      <xdr:col>3</xdr:col>
      <xdr:colOff>457200</xdr:colOff>
      <xdr:row>24</xdr:row>
      <xdr:rowOff>57150</xdr:rowOff>
    </xdr:from>
    <xdr:to>
      <xdr:col>3</xdr:col>
      <xdr:colOff>695325</xdr:colOff>
      <xdr:row>24</xdr:row>
      <xdr:rowOff>57150</xdr:rowOff>
    </xdr:to>
    <xdr:sp macro="" textlink="">
      <xdr:nvSpPr>
        <xdr:cNvPr id="19706" name="Line 250">
          <a:extLst>
            <a:ext uri="{FF2B5EF4-FFF2-40B4-BE49-F238E27FC236}">
              <a16:creationId xmlns:a16="http://schemas.microsoft.com/office/drawing/2014/main" id="{0547B727-006B-45AD-9C77-EA5A36FD9B10}"/>
            </a:ext>
          </a:extLst>
        </xdr:cNvPr>
        <xdr:cNvSpPr>
          <a:spLocks noChangeShapeType="1"/>
        </xdr:cNvSpPr>
      </xdr:nvSpPr>
      <xdr:spPr bwMode="auto">
        <a:xfrm flipH="1">
          <a:off x="2152650" y="6000750"/>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arrow" w="med" len="med"/>
          <a:tailEnd/>
        </a:ln>
        <a:extLst>
          <a:ext uri="{909E8E84-426E-40DD-AFC4-6F175D3DCCD1}">
            <a14:hiddenFill xmlns:a14="http://schemas.microsoft.com/office/drawing/2010/main">
              <a:noFill/>
            </a14:hiddenFill>
          </a:ext>
        </a:extLst>
      </xdr:spPr>
    </xdr:sp>
    <xdr:clientData/>
  </xdr:twoCellAnchor>
  <xdr:twoCellAnchor>
    <xdr:from>
      <xdr:col>3</xdr:col>
      <xdr:colOff>457200</xdr:colOff>
      <xdr:row>25</xdr:row>
      <xdr:rowOff>9525</xdr:rowOff>
    </xdr:from>
    <xdr:to>
      <xdr:col>3</xdr:col>
      <xdr:colOff>695325</xdr:colOff>
      <xdr:row>25</xdr:row>
      <xdr:rowOff>9525</xdr:rowOff>
    </xdr:to>
    <xdr:sp macro="" textlink="">
      <xdr:nvSpPr>
        <xdr:cNvPr id="19708" name="Line 252">
          <a:extLst>
            <a:ext uri="{FF2B5EF4-FFF2-40B4-BE49-F238E27FC236}">
              <a16:creationId xmlns:a16="http://schemas.microsoft.com/office/drawing/2014/main" id="{F09C2559-C134-42A3-84DD-07E53D9E614B}"/>
            </a:ext>
          </a:extLst>
        </xdr:cNvPr>
        <xdr:cNvSpPr>
          <a:spLocks noChangeShapeType="1"/>
        </xdr:cNvSpPr>
      </xdr:nvSpPr>
      <xdr:spPr bwMode="auto">
        <a:xfrm flipH="1">
          <a:off x="2152650" y="6200775"/>
          <a:ext cx="238125"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266700</xdr:colOff>
      <xdr:row>25</xdr:row>
      <xdr:rowOff>19050</xdr:rowOff>
    </xdr:from>
    <xdr:to>
      <xdr:col>8</xdr:col>
      <xdr:colOff>0</xdr:colOff>
      <xdr:row>25</xdr:row>
      <xdr:rowOff>19050</xdr:rowOff>
    </xdr:to>
    <xdr:sp macro="" textlink="">
      <xdr:nvSpPr>
        <xdr:cNvPr id="19709" name="Line 253">
          <a:extLst>
            <a:ext uri="{FF2B5EF4-FFF2-40B4-BE49-F238E27FC236}">
              <a16:creationId xmlns:a16="http://schemas.microsoft.com/office/drawing/2014/main" id="{25251A22-374B-461B-841C-8A4F5FDA8738}"/>
            </a:ext>
          </a:extLst>
        </xdr:cNvPr>
        <xdr:cNvSpPr>
          <a:spLocks noChangeShapeType="1"/>
        </xdr:cNvSpPr>
      </xdr:nvSpPr>
      <xdr:spPr bwMode="auto">
        <a:xfrm flipH="1">
          <a:off x="4143375" y="6210300"/>
          <a:ext cx="238125"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266700</xdr:colOff>
      <xdr:row>24</xdr:row>
      <xdr:rowOff>38100</xdr:rowOff>
    </xdr:from>
    <xdr:to>
      <xdr:col>8</xdr:col>
      <xdr:colOff>0</xdr:colOff>
      <xdr:row>24</xdr:row>
      <xdr:rowOff>38100</xdr:rowOff>
    </xdr:to>
    <xdr:sp macro="" textlink="">
      <xdr:nvSpPr>
        <xdr:cNvPr id="19710" name="Line 254">
          <a:extLst>
            <a:ext uri="{FF2B5EF4-FFF2-40B4-BE49-F238E27FC236}">
              <a16:creationId xmlns:a16="http://schemas.microsoft.com/office/drawing/2014/main" id="{DAFD065E-3026-4A91-A4D8-895AF13EBFFC}"/>
            </a:ext>
          </a:extLst>
        </xdr:cNvPr>
        <xdr:cNvSpPr>
          <a:spLocks noChangeShapeType="1"/>
        </xdr:cNvSpPr>
      </xdr:nvSpPr>
      <xdr:spPr bwMode="auto">
        <a:xfrm flipH="1">
          <a:off x="4143375" y="5981700"/>
          <a:ext cx="238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arrow" w="med" len="med"/>
        </a:ln>
        <a:extLst>
          <a:ext uri="{909E8E84-426E-40DD-AFC4-6F175D3DCCD1}">
            <a14:hiddenFill xmlns:a14="http://schemas.microsoft.com/office/drawing/2010/main">
              <a:noFill/>
            </a14:hiddenFill>
          </a:ext>
        </a:extLst>
      </xdr:spPr>
    </xdr:sp>
    <xdr:clientData/>
  </xdr:twoCellAnchor>
  <xdr:twoCellAnchor>
    <xdr:from>
      <xdr:col>41</xdr:col>
      <xdr:colOff>76200</xdr:colOff>
      <xdr:row>8</xdr:row>
      <xdr:rowOff>228600</xdr:rowOff>
    </xdr:from>
    <xdr:to>
      <xdr:col>42</xdr:col>
      <xdr:colOff>9525</xdr:colOff>
      <xdr:row>15</xdr:row>
      <xdr:rowOff>104775</xdr:rowOff>
    </xdr:to>
    <xdr:sp macro="" textlink="">
      <xdr:nvSpPr>
        <xdr:cNvPr id="19713" name="Freeform 257">
          <a:extLst>
            <a:ext uri="{FF2B5EF4-FFF2-40B4-BE49-F238E27FC236}">
              <a16:creationId xmlns:a16="http://schemas.microsoft.com/office/drawing/2014/main" id="{0F49775F-D386-4376-81C5-211EE8E79E75}"/>
            </a:ext>
          </a:extLst>
        </xdr:cNvPr>
        <xdr:cNvSpPr>
          <a:spLocks/>
        </xdr:cNvSpPr>
      </xdr:nvSpPr>
      <xdr:spPr bwMode="auto">
        <a:xfrm>
          <a:off x="26727150" y="2209800"/>
          <a:ext cx="361950" cy="1609725"/>
        </a:xfrm>
        <a:custGeom>
          <a:avLst/>
          <a:gdLst>
            <a:gd name="T0" fmla="*/ 0 w 38"/>
            <a:gd name="T1" fmla="*/ 0 h 169"/>
            <a:gd name="T2" fmla="*/ 38 w 38"/>
            <a:gd name="T3" fmla="*/ 83 h 169"/>
            <a:gd name="T4" fmla="*/ 0 w 38"/>
            <a:gd name="T5" fmla="*/ 169 h 169"/>
          </a:gdLst>
          <a:ahLst/>
          <a:cxnLst>
            <a:cxn ang="0">
              <a:pos x="T0" y="T1"/>
            </a:cxn>
            <a:cxn ang="0">
              <a:pos x="T2" y="T3"/>
            </a:cxn>
            <a:cxn ang="0">
              <a:pos x="T4" y="T5"/>
            </a:cxn>
          </a:cxnLst>
          <a:rect l="0" t="0" r="r" b="b"/>
          <a:pathLst>
            <a:path w="38" h="169">
              <a:moveTo>
                <a:pt x="0" y="0"/>
              </a:moveTo>
              <a:cubicBezTo>
                <a:pt x="19" y="27"/>
                <a:pt x="38" y="55"/>
                <a:pt x="38" y="83"/>
              </a:cubicBezTo>
              <a:cubicBezTo>
                <a:pt x="38" y="111"/>
                <a:pt x="19" y="140"/>
                <a:pt x="0" y="169"/>
              </a:cubicBez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44</xdr:col>
      <xdr:colOff>352425</xdr:colOff>
      <xdr:row>8</xdr:row>
      <xdr:rowOff>219075</xdr:rowOff>
    </xdr:from>
    <xdr:to>
      <xdr:col>44</xdr:col>
      <xdr:colOff>714375</xdr:colOff>
      <xdr:row>15</xdr:row>
      <xdr:rowOff>95250</xdr:rowOff>
    </xdr:to>
    <xdr:sp macro="" textlink="">
      <xdr:nvSpPr>
        <xdr:cNvPr id="19714" name="Freeform 258">
          <a:extLst>
            <a:ext uri="{FF2B5EF4-FFF2-40B4-BE49-F238E27FC236}">
              <a16:creationId xmlns:a16="http://schemas.microsoft.com/office/drawing/2014/main" id="{3939E42A-D146-4213-A9F9-193E8340B71E}"/>
            </a:ext>
          </a:extLst>
        </xdr:cNvPr>
        <xdr:cNvSpPr>
          <a:spLocks/>
        </xdr:cNvSpPr>
      </xdr:nvSpPr>
      <xdr:spPr bwMode="auto">
        <a:xfrm flipH="1">
          <a:off x="28898850" y="2200275"/>
          <a:ext cx="361950" cy="1609725"/>
        </a:xfrm>
        <a:custGeom>
          <a:avLst/>
          <a:gdLst>
            <a:gd name="T0" fmla="*/ 0 w 38"/>
            <a:gd name="T1" fmla="*/ 0 h 169"/>
            <a:gd name="T2" fmla="*/ 38 w 38"/>
            <a:gd name="T3" fmla="*/ 83 h 169"/>
            <a:gd name="T4" fmla="*/ 0 w 38"/>
            <a:gd name="T5" fmla="*/ 169 h 169"/>
          </a:gdLst>
          <a:ahLst/>
          <a:cxnLst>
            <a:cxn ang="0">
              <a:pos x="T0" y="T1"/>
            </a:cxn>
            <a:cxn ang="0">
              <a:pos x="T2" y="T3"/>
            </a:cxn>
            <a:cxn ang="0">
              <a:pos x="T4" y="T5"/>
            </a:cxn>
          </a:cxnLst>
          <a:rect l="0" t="0" r="r" b="b"/>
          <a:pathLst>
            <a:path w="38" h="169">
              <a:moveTo>
                <a:pt x="0" y="0"/>
              </a:moveTo>
              <a:cubicBezTo>
                <a:pt x="19" y="27"/>
                <a:pt x="38" y="55"/>
                <a:pt x="38" y="83"/>
              </a:cubicBezTo>
              <a:cubicBezTo>
                <a:pt x="38" y="111"/>
                <a:pt x="19" y="140"/>
                <a:pt x="0" y="169"/>
              </a:cubicBez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W38"/>
  <sheetViews>
    <sheetView showGridLines="0" view="pageBreakPreview" zoomScale="85" zoomScaleNormal="100" workbookViewId="0">
      <selection activeCell="D4" sqref="D4"/>
    </sheetView>
  </sheetViews>
  <sheetFormatPr defaultRowHeight="20.100000000000001" customHeight="1"/>
  <cols>
    <col min="1" max="1" width="9" style="1"/>
    <col min="2" max="2" width="10.625" style="1" customWidth="1"/>
    <col min="3" max="3" width="2.625" style="1" customWidth="1"/>
    <col min="4" max="4" width="9.25" style="1" bestFit="1" customWidth="1"/>
    <col min="5" max="5" width="6.125" style="1" bestFit="1" customWidth="1"/>
    <col min="6" max="10" width="6.625" style="1" customWidth="1"/>
    <col min="11" max="11" width="8.625" style="1" customWidth="1"/>
    <col min="12" max="20" width="9" style="1"/>
    <col min="21" max="21" width="11.625" style="1" customWidth="1"/>
    <col min="22" max="23" width="9" style="1"/>
    <col min="24" max="24" width="9.125" style="1" bestFit="1" customWidth="1"/>
    <col min="25" max="26" width="9" style="1"/>
    <col min="27" max="27" width="14.625" style="1" customWidth="1"/>
    <col min="28" max="28" width="5.75" style="1" customWidth="1"/>
    <col min="29" max="29" width="9.125" style="1" bestFit="1" customWidth="1"/>
    <col min="30" max="30" width="8.375" style="1" customWidth="1"/>
    <col min="31" max="32" width="9" style="1"/>
    <col min="33" max="33" width="3.625" style="2" customWidth="1"/>
    <col min="34" max="34" width="9.125" style="1" bestFit="1" customWidth="1"/>
    <col min="35" max="36" width="9" style="1"/>
    <col min="37" max="37" width="16.625" style="1" customWidth="1"/>
    <col min="38" max="38" width="3.625" style="2" customWidth="1"/>
    <col min="39" max="39" width="9.5" style="1" bestFit="1" customWidth="1"/>
    <col min="40" max="40" width="6.625" style="1" customWidth="1"/>
    <col min="41" max="41" width="9.625" style="2" customWidth="1"/>
    <col min="42" max="42" width="5.625" style="2" customWidth="1"/>
    <col min="43" max="45" width="9.625" style="1" customWidth="1"/>
    <col min="46" max="46" width="13.625" style="1" customWidth="1"/>
    <col min="47" max="49" width="9.625" style="1" customWidth="1"/>
    <col min="50" max="16384" width="9" style="1"/>
  </cols>
  <sheetData>
    <row r="1" spans="1:49" ht="20.100000000000001" customHeight="1">
      <c r="A1" s="68"/>
      <c r="B1" s="11"/>
      <c r="C1" s="11"/>
      <c r="D1" s="11"/>
      <c r="E1" s="11"/>
      <c r="F1" s="11"/>
      <c r="G1" s="11"/>
      <c r="H1" s="11"/>
      <c r="I1" s="11"/>
      <c r="J1" s="11"/>
      <c r="K1" s="11"/>
      <c r="L1" s="11"/>
      <c r="M1" s="5" t="s">
        <v>119</v>
      </c>
      <c r="N1" s="5"/>
      <c r="O1" s="5"/>
      <c r="P1" s="5"/>
      <c r="Q1" s="5"/>
      <c r="R1" s="5"/>
      <c r="S1" s="5"/>
      <c r="T1" s="5"/>
      <c r="U1" s="5"/>
      <c r="V1" s="5" t="s">
        <v>2</v>
      </c>
      <c r="W1" s="5"/>
      <c r="X1" s="5"/>
      <c r="Y1" s="5"/>
      <c r="Z1" s="5"/>
      <c r="AA1" s="5"/>
      <c r="AB1" s="5"/>
      <c r="AC1" s="5"/>
      <c r="AD1" s="5"/>
      <c r="AE1" s="5" t="s">
        <v>3</v>
      </c>
      <c r="AF1" s="5"/>
      <c r="AG1" s="59"/>
      <c r="AH1" s="5"/>
      <c r="AI1" s="5"/>
      <c r="AJ1" s="5"/>
      <c r="AK1" s="5"/>
      <c r="AL1" s="59"/>
      <c r="AM1" s="5"/>
      <c r="AN1" s="5"/>
      <c r="AO1" s="11" t="s">
        <v>4</v>
      </c>
      <c r="AP1" s="19"/>
      <c r="AQ1" s="11"/>
      <c r="AR1" s="11"/>
      <c r="AS1" s="11"/>
      <c r="AT1" s="11"/>
      <c r="AU1" s="11"/>
      <c r="AV1" s="11"/>
      <c r="AW1" s="11"/>
    </row>
    <row r="2" spans="1:49" ht="20.100000000000001" customHeight="1">
      <c r="A2" s="11"/>
      <c r="B2" s="11" t="s">
        <v>100</v>
      </c>
      <c r="C2" s="11"/>
      <c r="D2" s="11"/>
      <c r="E2" s="11"/>
      <c r="F2" s="11"/>
      <c r="G2" s="11"/>
      <c r="H2" s="11"/>
      <c r="I2" s="11"/>
      <c r="J2" s="11"/>
      <c r="K2" s="11"/>
      <c r="L2" s="11"/>
      <c r="M2" s="5" t="s">
        <v>5</v>
      </c>
      <c r="N2" s="5"/>
      <c r="O2" s="5" t="s">
        <v>145</v>
      </c>
      <c r="P2" s="5"/>
      <c r="Q2" s="5"/>
      <c r="R2" s="5"/>
      <c r="S2" s="5"/>
      <c r="T2" s="5"/>
      <c r="U2" s="5"/>
      <c r="V2" s="5" t="s">
        <v>6</v>
      </c>
      <c r="W2" s="5"/>
      <c r="X2" s="5"/>
      <c r="Y2" s="5"/>
      <c r="Z2" s="5"/>
      <c r="AA2" s="5"/>
      <c r="AB2" s="5"/>
      <c r="AC2" s="5"/>
      <c r="AD2" s="5"/>
      <c r="AE2" s="6" t="s">
        <v>132</v>
      </c>
      <c r="AF2" s="5" t="s">
        <v>46</v>
      </c>
      <c r="AG2" s="59" t="s">
        <v>7</v>
      </c>
      <c r="AH2" s="6" t="s">
        <v>132</v>
      </c>
      <c r="AI2" s="5" t="s">
        <v>9</v>
      </c>
      <c r="AJ2" s="5"/>
      <c r="AK2" s="5"/>
      <c r="AL2" s="59"/>
      <c r="AM2" s="5"/>
      <c r="AN2" s="5"/>
      <c r="AO2" s="19"/>
      <c r="AP2" s="19"/>
      <c r="AQ2" s="11"/>
      <c r="AR2" s="11"/>
      <c r="AS2" s="11"/>
      <c r="AT2" s="11"/>
      <c r="AU2" s="11"/>
      <c r="AV2" s="11"/>
      <c r="AW2" s="11"/>
    </row>
    <row r="3" spans="1:49" ht="20.100000000000001" customHeight="1">
      <c r="A3" s="11" t="s">
        <v>10</v>
      </c>
      <c r="B3" s="11"/>
      <c r="C3" s="11"/>
      <c r="D3" s="11"/>
      <c r="E3" s="11"/>
      <c r="F3" s="11"/>
      <c r="G3" s="79">
        <f>D6</f>
        <v>0.6</v>
      </c>
      <c r="H3" s="79"/>
      <c r="I3" s="20">
        <f>D4</f>
        <v>5</v>
      </c>
      <c r="J3" s="11"/>
      <c r="K3" s="21">
        <f>D6</f>
        <v>0.6</v>
      </c>
      <c r="L3" s="11"/>
      <c r="M3" s="5"/>
      <c r="N3" s="5" t="s">
        <v>104</v>
      </c>
      <c r="O3" s="5" t="s">
        <v>105</v>
      </c>
      <c r="P3" s="5"/>
      <c r="Q3" s="5"/>
      <c r="R3" s="5"/>
      <c r="S3" s="5"/>
      <c r="T3" s="5"/>
      <c r="U3" s="7"/>
      <c r="V3" s="5"/>
      <c r="W3" s="5"/>
      <c r="X3" s="5"/>
      <c r="Y3" s="5"/>
      <c r="Z3" s="5"/>
      <c r="AA3" s="5"/>
      <c r="AB3" s="5"/>
      <c r="AC3" s="5"/>
      <c r="AD3" s="5"/>
      <c r="AE3" s="6" t="s">
        <v>47</v>
      </c>
      <c r="AF3" s="5" t="s">
        <v>11</v>
      </c>
      <c r="AG3" s="59"/>
      <c r="AH3" s="5"/>
      <c r="AI3" s="5"/>
      <c r="AJ3" s="5"/>
      <c r="AK3" s="5"/>
      <c r="AL3" s="59"/>
      <c r="AM3" s="5"/>
      <c r="AN3" s="5"/>
      <c r="AO3" s="19"/>
      <c r="AP3" s="19"/>
      <c r="AQ3" s="11"/>
      <c r="AR3" s="12" t="s">
        <v>12</v>
      </c>
      <c r="AS3" s="11"/>
      <c r="AT3" s="11"/>
      <c r="AU3" s="12" t="s">
        <v>13</v>
      </c>
      <c r="AV3" s="11"/>
      <c r="AW3" s="11"/>
    </row>
    <row r="4" spans="1:49" ht="20.100000000000001" customHeight="1">
      <c r="A4" s="11"/>
      <c r="B4" s="11" t="s">
        <v>14</v>
      </c>
      <c r="C4" s="11" t="s">
        <v>48</v>
      </c>
      <c r="D4" s="18">
        <v>5</v>
      </c>
      <c r="E4" s="11" t="s">
        <v>49</v>
      </c>
      <c r="F4" s="20"/>
      <c r="G4" s="11"/>
      <c r="H4" s="11"/>
      <c r="I4" s="11"/>
      <c r="J4" s="11"/>
      <c r="K4" s="11"/>
      <c r="L4" s="11"/>
      <c r="M4" s="5"/>
      <c r="N4" s="5" t="s">
        <v>144</v>
      </c>
      <c r="O4" s="5"/>
      <c r="P4" s="5"/>
      <c r="Q4" s="5"/>
      <c r="R4" s="5"/>
      <c r="S4" s="5"/>
      <c r="T4" s="5"/>
      <c r="U4" s="5"/>
      <c r="V4" s="5" t="s">
        <v>15</v>
      </c>
      <c r="W4" s="5"/>
      <c r="X4" s="5"/>
      <c r="Y4" s="5"/>
      <c r="Z4" s="5"/>
      <c r="AA4" s="5"/>
      <c r="AB4" s="5"/>
      <c r="AC4" s="5"/>
      <c r="AD4" s="5"/>
      <c r="AE4" s="5"/>
      <c r="AF4" s="5" t="s">
        <v>16</v>
      </c>
      <c r="AG4" s="59"/>
      <c r="AH4" s="5"/>
      <c r="AI4" s="5"/>
      <c r="AJ4" s="5"/>
      <c r="AK4" s="5"/>
      <c r="AL4" s="59"/>
      <c r="AM4" s="5"/>
      <c r="AN4" s="5"/>
      <c r="AO4" s="19"/>
      <c r="AP4" s="19"/>
      <c r="AQ4" s="11"/>
      <c r="AR4" s="11"/>
      <c r="AS4" s="11"/>
      <c r="AT4" s="11"/>
      <c r="AU4" s="11"/>
      <c r="AV4" s="11"/>
      <c r="AW4" s="11"/>
    </row>
    <row r="5" spans="1:49" ht="20.100000000000001" customHeight="1">
      <c r="A5" s="11"/>
      <c r="B5" s="11" t="s">
        <v>17</v>
      </c>
      <c r="C5" s="11" t="s">
        <v>50</v>
      </c>
      <c r="D5" s="18">
        <v>3</v>
      </c>
      <c r="E5" s="11" t="s">
        <v>51</v>
      </c>
      <c r="F5" s="21">
        <f>D6</f>
        <v>0.6</v>
      </c>
      <c r="G5" s="11"/>
      <c r="H5" s="11"/>
      <c r="I5" s="11"/>
      <c r="J5" s="11"/>
      <c r="K5" s="11"/>
      <c r="L5" s="20"/>
      <c r="M5" s="5"/>
      <c r="N5" s="5"/>
      <c r="O5" s="5"/>
      <c r="P5" s="5"/>
      <c r="Q5" s="5"/>
      <c r="R5" s="5"/>
      <c r="S5" s="5"/>
      <c r="T5" s="5"/>
      <c r="U5" s="5"/>
      <c r="V5" s="6" t="s">
        <v>18</v>
      </c>
      <c r="W5" s="5" t="str">
        <f>"Mab + Mad = 2φa  + φb + ("&amp;T8&amp;") + "&amp;T24&amp;"φa + "&amp;T12&amp;"=0"</f>
        <v>Mab + Mad = 2φa  + φb + (-121.5) + 0.643φa + 294=0</v>
      </c>
      <c r="X5" s="5"/>
      <c r="Y5" s="5"/>
      <c r="Z5" s="5"/>
      <c r="AA5" s="5"/>
      <c r="AB5" s="5"/>
      <c r="AC5" s="5"/>
      <c r="AD5" s="5"/>
      <c r="AE5" s="5"/>
      <c r="AF5" s="6" t="s">
        <v>52</v>
      </c>
      <c r="AG5" s="59" t="s">
        <v>53</v>
      </c>
      <c r="AH5" s="5" t="s">
        <v>133</v>
      </c>
      <c r="AI5" s="5"/>
      <c r="AJ5" s="5"/>
      <c r="AK5" s="5"/>
      <c r="AL5" s="59"/>
      <c r="AM5" s="5"/>
      <c r="AN5" s="5"/>
      <c r="AO5" s="11"/>
      <c r="AP5" s="11"/>
      <c r="AQ5" s="11"/>
      <c r="AR5" s="11"/>
      <c r="AS5" s="11"/>
      <c r="AT5" s="11"/>
      <c r="AU5" s="11"/>
      <c r="AV5" s="11"/>
      <c r="AW5" s="11"/>
    </row>
    <row r="6" spans="1:49" ht="20.100000000000001" customHeight="1">
      <c r="A6" s="11"/>
      <c r="B6" s="11" t="s">
        <v>19</v>
      </c>
      <c r="C6" s="11" t="s">
        <v>53</v>
      </c>
      <c r="D6" s="18">
        <v>0.6</v>
      </c>
      <c r="E6" s="11" t="s">
        <v>54</v>
      </c>
      <c r="F6" s="70"/>
      <c r="G6" s="11"/>
      <c r="H6" s="11" t="s">
        <v>55</v>
      </c>
      <c r="I6" s="11"/>
      <c r="J6" s="11"/>
      <c r="K6" s="11" t="s">
        <v>56</v>
      </c>
      <c r="L6" s="19" t="s">
        <v>101</v>
      </c>
      <c r="M6" s="5" t="s">
        <v>20</v>
      </c>
      <c r="N6" s="5"/>
      <c r="O6" s="6" t="s">
        <v>103</v>
      </c>
      <c r="P6" s="5">
        <f>$D$16</f>
        <v>112.5</v>
      </c>
      <c r="Q6" s="7" t="s">
        <v>87</v>
      </c>
      <c r="R6" s="5"/>
      <c r="S6" s="5"/>
      <c r="T6" s="5"/>
      <c r="U6" s="5"/>
      <c r="V6" s="5"/>
      <c r="W6" s="61" t="str">
        <f>2+T24&amp;"φa + φb = "&amp;-(T8+T12)</f>
        <v>2.643φa + φb = -172.5</v>
      </c>
      <c r="X6" s="5"/>
      <c r="Y6" s="5"/>
      <c r="Z6" s="5"/>
      <c r="AA6" s="5" t="s">
        <v>57</v>
      </c>
      <c r="AB6" s="62"/>
      <c r="AC6" s="5"/>
      <c r="AD6" s="5"/>
      <c r="AE6" s="5"/>
      <c r="AF6" s="5"/>
      <c r="AG6" s="59" t="s">
        <v>58</v>
      </c>
      <c r="AH6" s="5" t="str">
        <f>P6&amp;" × "&amp;L7&amp;"/2"</f>
        <v>112.5 × 3.6/2</v>
      </c>
      <c r="AI6" s="5"/>
      <c r="AJ6" s="5"/>
      <c r="AK6" s="5"/>
      <c r="AL6" s="59" t="s">
        <v>58</v>
      </c>
      <c r="AM6" s="10">
        <f>ROUND(P6*L7/2,2)</f>
        <v>202.5</v>
      </c>
      <c r="AN6" s="5" t="s">
        <v>59</v>
      </c>
      <c r="AO6" s="11"/>
      <c r="AP6" s="11"/>
      <c r="AQ6" s="11"/>
      <c r="AR6" s="11"/>
      <c r="AS6" s="11"/>
      <c r="AT6" s="11"/>
      <c r="AU6" s="11"/>
      <c r="AV6" s="11"/>
      <c r="AW6" s="11"/>
    </row>
    <row r="7" spans="1:49" ht="20.100000000000001" customHeight="1">
      <c r="A7" s="11"/>
      <c r="B7" s="11" t="s">
        <v>21</v>
      </c>
      <c r="C7" s="11" t="s">
        <v>53</v>
      </c>
      <c r="D7" s="18">
        <v>12.5</v>
      </c>
      <c r="E7" s="11" t="s">
        <v>54</v>
      </c>
      <c r="F7" s="21">
        <f>D5</f>
        <v>3</v>
      </c>
      <c r="G7" s="11"/>
      <c r="H7" s="11"/>
      <c r="I7" s="11"/>
      <c r="J7" s="11"/>
      <c r="K7" s="11"/>
      <c r="L7" s="69">
        <f>D5+D6</f>
        <v>3.6</v>
      </c>
      <c r="M7" s="6"/>
      <c r="N7" s="6" t="s">
        <v>60</v>
      </c>
      <c r="O7" s="62" t="s">
        <v>95</v>
      </c>
      <c r="P7" s="5"/>
      <c r="Q7" s="5"/>
      <c r="R7" s="5"/>
      <c r="S7" s="5"/>
      <c r="T7" s="5"/>
      <c r="U7" s="5"/>
      <c r="V7" s="6" t="s">
        <v>22</v>
      </c>
      <c r="W7" s="5" t="str">
        <f>"Mba + Mbc = φa + "&amp;2&amp;"φb + ("&amp;T10&amp;") +"&amp;T24&amp;"φb + ("&amp;T14&amp;") = 0"</f>
        <v>Mba + Mbc = φa + 2φb + (121.5) +0.643φb + (-294) = 0</v>
      </c>
      <c r="X7" s="5"/>
      <c r="Y7" s="5"/>
      <c r="Z7" s="5"/>
      <c r="AA7" s="5"/>
      <c r="AB7" s="5"/>
      <c r="AC7" s="5"/>
      <c r="AD7" s="5"/>
      <c r="AE7" s="5"/>
      <c r="AF7" s="6"/>
      <c r="AG7" s="59"/>
      <c r="AH7" s="5"/>
      <c r="AI7" s="5"/>
      <c r="AJ7" s="5"/>
      <c r="AK7" s="5"/>
      <c r="AL7" s="59"/>
      <c r="AM7" s="10"/>
      <c r="AN7" s="5"/>
      <c r="AO7" s="11"/>
      <c r="AP7" s="11"/>
      <c r="AQ7" s="11"/>
      <c r="AR7" s="11"/>
      <c r="AS7" s="11"/>
      <c r="AT7" s="20"/>
      <c r="AU7" s="11"/>
      <c r="AV7" s="11"/>
      <c r="AW7" s="11"/>
    </row>
    <row r="8" spans="1:49" ht="20.100000000000001" customHeight="1">
      <c r="A8" s="11"/>
      <c r="B8" s="11" t="s">
        <v>25</v>
      </c>
      <c r="C8" s="11"/>
      <c r="D8" s="20"/>
      <c r="E8" s="11"/>
      <c r="F8" s="11"/>
      <c r="G8" s="11"/>
      <c r="H8" s="11"/>
      <c r="I8" s="11"/>
      <c r="J8" s="11"/>
      <c r="K8" s="11"/>
      <c r="L8" s="11"/>
      <c r="M8" s="5"/>
      <c r="N8" s="6" t="s">
        <v>1</v>
      </c>
      <c r="O8" s="5" t="str">
        <f>"-"&amp;P6&amp;" × "&amp;$L$7&amp;"^2 / 12"</f>
        <v>-112.5 × 3.6^2 / 12</v>
      </c>
      <c r="P8" s="5"/>
      <c r="Q8" s="5"/>
      <c r="R8" s="5"/>
      <c r="S8" s="6" t="s">
        <v>1</v>
      </c>
      <c r="T8" s="10">
        <f>ROUND(-P6*($L$7)^2/12,2)</f>
        <v>-121.5</v>
      </c>
      <c r="U8" s="7" t="s">
        <v>62</v>
      </c>
      <c r="V8" s="5"/>
      <c r="W8" s="61" t="str">
        <f>"φa + "&amp;T24+2&amp;"φb = "&amp;-(T10+T14)</f>
        <v>φa + 2.643φb = 172.5</v>
      </c>
      <c r="X8" s="5"/>
      <c r="Y8" s="5"/>
      <c r="Z8" s="5"/>
      <c r="AA8" s="5" t="s">
        <v>24</v>
      </c>
      <c r="AB8" s="5"/>
      <c r="AC8" s="5"/>
      <c r="AD8" s="5"/>
      <c r="AE8" s="6" t="s">
        <v>77</v>
      </c>
      <c r="AF8" s="5" t="s">
        <v>35</v>
      </c>
      <c r="AG8" s="59"/>
      <c r="AH8" s="5"/>
      <c r="AI8" s="5"/>
      <c r="AJ8" s="5"/>
      <c r="AK8" s="5"/>
      <c r="AL8" s="59"/>
      <c r="AM8" s="10"/>
      <c r="AN8" s="5"/>
      <c r="AO8" s="11"/>
      <c r="AP8" s="11"/>
      <c r="AQ8" s="11"/>
      <c r="AR8" s="11"/>
      <c r="AS8" s="11"/>
      <c r="AT8" s="11"/>
      <c r="AU8" s="11"/>
      <c r="AV8" s="11"/>
      <c r="AW8" s="11"/>
    </row>
    <row r="9" spans="1:49" ht="20.100000000000001" customHeight="1">
      <c r="A9" s="11"/>
      <c r="B9" s="11"/>
      <c r="C9" s="11"/>
      <c r="D9" s="11"/>
      <c r="E9" s="11"/>
      <c r="F9" s="21">
        <f>D6</f>
        <v>0.6</v>
      </c>
      <c r="G9" s="11"/>
      <c r="H9" s="11" t="s">
        <v>61</v>
      </c>
      <c r="I9" s="11"/>
      <c r="J9" s="11"/>
      <c r="K9" s="11" t="s">
        <v>23</v>
      </c>
      <c r="L9" s="11"/>
      <c r="M9" s="5"/>
      <c r="N9" s="6" t="s">
        <v>64</v>
      </c>
      <c r="O9" s="62" t="s">
        <v>96</v>
      </c>
      <c r="P9" s="5"/>
      <c r="Q9" s="5"/>
      <c r="R9" s="5"/>
      <c r="S9" s="5"/>
      <c r="T9" s="10"/>
      <c r="U9" s="5"/>
      <c r="V9" s="5"/>
      <c r="W9" s="5"/>
      <c r="X9" s="5"/>
      <c r="Y9" s="5"/>
      <c r="Z9" s="5"/>
      <c r="AA9" s="5"/>
      <c r="AB9" s="5"/>
      <c r="AC9" s="5"/>
      <c r="AD9" s="5"/>
      <c r="AE9" s="5"/>
      <c r="AF9" s="6" t="s">
        <v>138</v>
      </c>
      <c r="AG9" s="59" t="s">
        <v>78</v>
      </c>
      <c r="AH9" s="5" t="s">
        <v>134</v>
      </c>
      <c r="AI9" s="5"/>
      <c r="AJ9" s="5"/>
      <c r="AK9" s="5"/>
      <c r="AL9" s="59"/>
      <c r="AM9" s="10"/>
      <c r="AN9" s="5"/>
      <c r="AO9" s="11"/>
      <c r="AP9" s="11"/>
      <c r="AQ9" s="11"/>
      <c r="AR9" s="11"/>
      <c r="AS9" s="11"/>
      <c r="AT9" s="11"/>
      <c r="AU9" s="11"/>
      <c r="AV9" s="11"/>
      <c r="AW9" s="13"/>
    </row>
    <row r="10" spans="1:49" ht="20.100000000000001" customHeight="1">
      <c r="A10" s="11"/>
      <c r="B10" s="11"/>
      <c r="C10" s="11"/>
      <c r="D10" s="11"/>
      <c r="E10" s="11"/>
      <c r="F10" s="11"/>
      <c r="G10" s="11"/>
      <c r="H10" s="12"/>
      <c r="I10" s="20"/>
      <c r="J10" s="11"/>
      <c r="K10" s="11"/>
      <c r="L10" s="11"/>
      <c r="M10" s="5"/>
      <c r="N10" s="6" t="s">
        <v>1</v>
      </c>
      <c r="O10" s="5" t="str">
        <f>" "&amp;P6&amp;" × "&amp;$L$7&amp;"^2 / 12"</f>
        <v xml:space="preserve"> 112.5 × 3.6^2 / 12</v>
      </c>
      <c r="P10" s="5"/>
      <c r="Q10" s="5"/>
      <c r="R10" s="5"/>
      <c r="S10" s="6" t="s">
        <v>1</v>
      </c>
      <c r="T10" s="10">
        <f>ROUND(P6*$L$7^2/12,2)</f>
        <v>121.5</v>
      </c>
      <c r="U10" s="7" t="s">
        <v>62</v>
      </c>
      <c r="V10" s="5"/>
      <c r="W10" s="5" t="s">
        <v>127</v>
      </c>
      <c r="X10" s="5"/>
      <c r="Y10" s="5"/>
      <c r="Z10" s="5"/>
      <c r="AA10" s="5"/>
      <c r="AB10" s="5"/>
      <c r="AC10" s="5"/>
      <c r="AD10" s="5"/>
      <c r="AE10" s="5"/>
      <c r="AF10" s="6"/>
      <c r="AG10" s="59" t="s">
        <v>76</v>
      </c>
      <c r="AH10" s="5" t="str">
        <f>P6&amp;" × "&amp;L7&amp;"^2 / 8 + ("&amp;AC18&amp;")"</f>
        <v>112.5 × 3.6^2 / 8 + (-226.49)</v>
      </c>
      <c r="AI10" s="5"/>
      <c r="AJ10" s="5"/>
      <c r="AK10" s="5"/>
      <c r="AL10" s="59" t="s">
        <v>76</v>
      </c>
      <c r="AM10" s="10">
        <f>ROUND(P6*L7^2/8+AC18,2)</f>
        <v>-44.24</v>
      </c>
      <c r="AN10" s="7" t="s">
        <v>85</v>
      </c>
      <c r="AO10" s="11"/>
      <c r="AP10" s="11"/>
      <c r="AQ10" s="11"/>
      <c r="AR10" s="11"/>
      <c r="AS10" s="11"/>
      <c r="AT10" s="21"/>
      <c r="AU10" s="11"/>
      <c r="AV10" s="11"/>
      <c r="AW10" s="11"/>
    </row>
    <row r="11" spans="1:49" ht="20.100000000000001" customHeight="1">
      <c r="A11" s="11"/>
      <c r="B11" s="11"/>
      <c r="C11" s="11"/>
      <c r="D11" s="11"/>
      <c r="E11" s="11"/>
      <c r="F11" s="11"/>
      <c r="G11" s="11"/>
      <c r="H11" s="11"/>
      <c r="I11" s="11"/>
      <c r="J11" s="11"/>
      <c r="K11" s="11"/>
      <c r="L11" s="11"/>
      <c r="M11" s="5"/>
      <c r="N11" s="6" t="s">
        <v>106</v>
      </c>
      <c r="O11" s="62" t="s">
        <v>97</v>
      </c>
      <c r="P11" s="5"/>
      <c r="Q11" s="5"/>
      <c r="R11" s="5"/>
      <c r="S11" s="5"/>
      <c r="T11" s="10"/>
      <c r="U11" s="5"/>
      <c r="V11" s="5"/>
      <c r="W11" s="6" t="s">
        <v>131</v>
      </c>
      <c r="X11" s="66">
        <v>-104.99</v>
      </c>
      <c r="Y11" s="7" t="s">
        <v>70</v>
      </c>
      <c r="Z11" s="5"/>
      <c r="AA11" s="5"/>
      <c r="AB11" s="5"/>
      <c r="AC11" s="5"/>
      <c r="AD11" s="5"/>
      <c r="AE11" s="5"/>
      <c r="AF11" s="5"/>
      <c r="AG11" s="59"/>
      <c r="AH11" s="5"/>
      <c r="AI11" s="5"/>
      <c r="AJ11" s="5"/>
      <c r="AK11" s="5"/>
      <c r="AL11" s="59"/>
      <c r="AM11" s="10"/>
      <c r="AN11" s="5"/>
      <c r="AO11" s="11"/>
      <c r="AP11" s="11"/>
      <c r="AQ11" s="11"/>
      <c r="AR11" s="20"/>
      <c r="AS11" s="11"/>
      <c r="AT11" s="11"/>
      <c r="AU11" s="11"/>
      <c r="AV11" s="13"/>
      <c r="AW11" s="11"/>
    </row>
    <row r="12" spans="1:49" ht="20.100000000000001" customHeight="1">
      <c r="A12" s="11"/>
      <c r="B12" s="11"/>
      <c r="C12" s="11"/>
      <c r="D12" s="11"/>
      <c r="E12" s="12"/>
      <c r="F12" s="11"/>
      <c r="G12" s="11"/>
      <c r="H12" s="12" t="s">
        <v>102</v>
      </c>
      <c r="I12" s="71">
        <f>D4+D6</f>
        <v>5.6</v>
      </c>
      <c r="J12" s="11"/>
      <c r="K12" s="11"/>
      <c r="L12" s="11"/>
      <c r="M12" s="5"/>
      <c r="N12" s="6" t="s">
        <v>65</v>
      </c>
      <c r="O12" s="62" t="str">
        <f>" "&amp;P6&amp;" × "&amp;I12&amp;"^2 / 12"</f>
        <v xml:space="preserve"> 112.5 × 5.6^2 / 12</v>
      </c>
      <c r="P12" s="5"/>
      <c r="Q12" s="5"/>
      <c r="R12" s="5"/>
      <c r="S12" s="6" t="s">
        <v>65</v>
      </c>
      <c r="T12" s="10">
        <f>ROUND(P6*I12^2/12,2)</f>
        <v>294</v>
      </c>
      <c r="U12" s="7" t="s">
        <v>66</v>
      </c>
      <c r="V12" s="5"/>
      <c r="W12" s="6" t="s">
        <v>130</v>
      </c>
      <c r="X12" s="66">
        <v>104.99</v>
      </c>
      <c r="Y12" s="7" t="s">
        <v>73</v>
      </c>
      <c r="Z12" s="5" t="s">
        <v>30</v>
      </c>
      <c r="AA12" s="5"/>
      <c r="AB12" s="62"/>
      <c r="AC12" s="5"/>
      <c r="AD12" s="5"/>
      <c r="AE12" s="6" t="s">
        <v>132</v>
      </c>
      <c r="AF12" s="5" t="s">
        <v>135</v>
      </c>
      <c r="AG12" s="59" t="s">
        <v>7</v>
      </c>
      <c r="AH12" s="6" t="s">
        <v>132</v>
      </c>
      <c r="AI12" s="5" t="s">
        <v>136</v>
      </c>
      <c r="AJ12" s="5"/>
      <c r="AK12" s="5"/>
      <c r="AL12" s="59"/>
      <c r="AM12" s="10"/>
      <c r="AN12" s="5"/>
      <c r="AO12" s="11"/>
      <c r="AP12" s="11"/>
      <c r="AQ12" s="11"/>
      <c r="AR12" s="11"/>
      <c r="AS12" s="11"/>
      <c r="AT12" s="11"/>
      <c r="AU12" s="11"/>
      <c r="AV12" s="11"/>
      <c r="AW12" s="11"/>
    </row>
    <row r="13" spans="1:49" ht="20.100000000000001" customHeight="1">
      <c r="A13" s="11"/>
      <c r="B13" s="11"/>
      <c r="C13" s="11"/>
      <c r="D13" s="11"/>
      <c r="E13" s="12"/>
      <c r="F13" s="11"/>
      <c r="G13" s="11"/>
      <c r="H13" s="11"/>
      <c r="I13" s="11"/>
      <c r="J13" s="11"/>
      <c r="K13" s="11"/>
      <c r="L13" s="11"/>
      <c r="M13" s="5"/>
      <c r="N13" s="6" t="s">
        <v>107</v>
      </c>
      <c r="O13" s="62" t="s">
        <v>97</v>
      </c>
      <c r="P13" s="5"/>
      <c r="Q13" s="5"/>
      <c r="R13" s="5"/>
      <c r="S13" s="5"/>
      <c r="T13" s="10"/>
      <c r="U13" s="5"/>
      <c r="V13" s="5"/>
      <c r="W13" s="6"/>
      <c r="X13" s="63"/>
      <c r="Y13" s="7"/>
      <c r="Z13" s="5"/>
      <c r="AA13" s="5"/>
      <c r="AB13" s="5"/>
      <c r="AC13" s="5"/>
      <c r="AD13" s="5"/>
      <c r="AE13" s="6" t="s">
        <v>47</v>
      </c>
      <c r="AF13" s="5" t="s">
        <v>11</v>
      </c>
      <c r="AG13" s="59"/>
      <c r="AH13" s="5"/>
      <c r="AI13" s="5"/>
      <c r="AJ13" s="5"/>
      <c r="AK13" s="5"/>
      <c r="AL13" s="59"/>
      <c r="AM13" s="10"/>
      <c r="AN13" s="5"/>
      <c r="AO13" s="11"/>
      <c r="AP13" s="11"/>
      <c r="AQ13" s="20"/>
      <c r="AR13" s="11"/>
      <c r="AS13" s="20"/>
      <c r="AT13" s="11"/>
      <c r="AU13" s="11"/>
      <c r="AV13" s="11"/>
      <c r="AW13" s="11"/>
    </row>
    <row r="14" spans="1:49" ht="20.100000000000001" customHeight="1">
      <c r="A14" s="11"/>
      <c r="B14" s="11"/>
      <c r="C14" s="11"/>
      <c r="D14" s="11"/>
      <c r="E14" s="11"/>
      <c r="F14" s="11"/>
      <c r="G14" s="11"/>
      <c r="H14" s="11"/>
      <c r="I14" s="11"/>
      <c r="J14" s="11"/>
      <c r="K14" s="11"/>
      <c r="L14" s="20"/>
      <c r="M14" s="5"/>
      <c r="N14" s="6" t="s">
        <v>48</v>
      </c>
      <c r="O14" s="5" t="str">
        <f>"-"&amp;P6&amp;" × "&amp;I12&amp;"^2 / 12"</f>
        <v>-112.5 × 5.6^2 / 12</v>
      </c>
      <c r="P14" s="5"/>
      <c r="Q14" s="5"/>
      <c r="R14" s="5"/>
      <c r="S14" s="6" t="s">
        <v>48</v>
      </c>
      <c r="T14" s="10">
        <f>ROUND(-P6*I12^2/12,2)</f>
        <v>-294</v>
      </c>
      <c r="U14" s="7" t="s">
        <v>67</v>
      </c>
      <c r="V14" s="5"/>
      <c r="W14" s="5"/>
      <c r="X14" s="5"/>
      <c r="Y14" s="5"/>
      <c r="Z14" s="5"/>
      <c r="AA14" s="5"/>
      <c r="AB14" s="5"/>
      <c r="AC14" s="5"/>
      <c r="AD14" s="5"/>
      <c r="AE14" s="5"/>
      <c r="AF14" s="5" t="s">
        <v>16</v>
      </c>
      <c r="AG14" s="59"/>
      <c r="AH14" s="5"/>
      <c r="AI14" s="5"/>
      <c r="AJ14" s="5"/>
      <c r="AK14" s="5"/>
      <c r="AL14" s="59"/>
      <c r="AM14" s="10"/>
      <c r="AN14" s="5"/>
      <c r="AO14" s="11"/>
      <c r="AP14" s="11"/>
      <c r="AQ14" s="11"/>
      <c r="AR14" s="11"/>
      <c r="AS14" s="11"/>
      <c r="AT14" s="11"/>
      <c r="AU14" s="11"/>
      <c r="AV14" s="11"/>
      <c r="AW14" s="11"/>
    </row>
    <row r="15" spans="1:49" ht="20.100000000000001" customHeight="1">
      <c r="A15" s="11" t="s">
        <v>33</v>
      </c>
      <c r="B15" s="11"/>
      <c r="C15" s="11"/>
      <c r="D15" s="11"/>
      <c r="E15" s="11"/>
      <c r="F15" s="11"/>
      <c r="G15" s="11"/>
      <c r="H15" s="11"/>
      <c r="I15" s="11"/>
      <c r="J15" s="11"/>
      <c r="K15" s="11"/>
      <c r="L15" s="11"/>
      <c r="M15" s="5"/>
      <c r="N15" s="6"/>
      <c r="O15" s="62"/>
      <c r="P15" s="5"/>
      <c r="Q15" s="5"/>
      <c r="R15" s="5"/>
      <c r="S15" s="5"/>
      <c r="T15" s="5"/>
      <c r="U15" s="5"/>
      <c r="V15" s="5"/>
      <c r="W15" s="6"/>
      <c r="X15" s="63"/>
      <c r="Y15" s="7"/>
      <c r="Z15" s="5"/>
      <c r="AA15" s="5"/>
      <c r="AB15" s="5"/>
      <c r="AC15" s="5"/>
      <c r="AD15" s="5"/>
      <c r="AE15" s="5"/>
      <c r="AF15" s="6" t="s">
        <v>143</v>
      </c>
      <c r="AG15" s="59" t="s">
        <v>53</v>
      </c>
      <c r="AH15" s="5" t="s">
        <v>137</v>
      </c>
      <c r="AI15" s="5"/>
      <c r="AJ15" s="5"/>
      <c r="AK15" s="5"/>
      <c r="AL15" s="59"/>
      <c r="AM15" s="10"/>
      <c r="AN15" s="5"/>
      <c r="AO15" s="11"/>
      <c r="AP15" s="11"/>
      <c r="AQ15" s="11"/>
      <c r="AR15" s="11"/>
      <c r="AS15" s="11"/>
      <c r="AT15" s="20"/>
      <c r="AU15" s="11"/>
      <c r="AV15" s="11"/>
      <c r="AW15" s="20"/>
    </row>
    <row r="16" spans="1:49" ht="20.100000000000001" customHeight="1">
      <c r="A16" s="11"/>
      <c r="B16" s="12"/>
      <c r="C16" s="11"/>
      <c r="D16" s="66">
        <v>112.5</v>
      </c>
      <c r="E16" s="72" t="s">
        <v>175</v>
      </c>
      <c r="F16" s="73"/>
      <c r="G16" s="74"/>
      <c r="H16" s="11"/>
      <c r="I16" s="11"/>
      <c r="J16" s="11"/>
      <c r="K16" s="11"/>
      <c r="L16" s="11"/>
      <c r="M16" s="5"/>
      <c r="N16" s="5"/>
      <c r="O16" s="5"/>
      <c r="P16" s="5"/>
      <c r="Q16" s="5"/>
      <c r="R16" s="5"/>
      <c r="S16" s="6"/>
      <c r="T16" s="5"/>
      <c r="U16" s="7"/>
      <c r="V16" s="5"/>
      <c r="W16" s="5" t="s">
        <v>34</v>
      </c>
      <c r="X16" s="5"/>
      <c r="Y16" s="5"/>
      <c r="Z16" s="5"/>
      <c r="AA16" s="5"/>
      <c r="AB16" s="5"/>
      <c r="AC16" s="5"/>
      <c r="AD16" s="5"/>
      <c r="AE16" s="5"/>
      <c r="AF16" s="5"/>
      <c r="AG16" s="59" t="s">
        <v>58</v>
      </c>
      <c r="AH16" s="5" t="str">
        <f>P6&amp;" × "&amp;I12&amp;"/2"</f>
        <v>112.5 × 5.6/2</v>
      </c>
      <c r="AI16" s="5"/>
      <c r="AJ16" s="5"/>
      <c r="AK16" s="5"/>
      <c r="AL16" s="59" t="s">
        <v>58</v>
      </c>
      <c r="AM16" s="10">
        <f>ROUND(P6*I12/2,2)</f>
        <v>315</v>
      </c>
      <c r="AN16" s="5" t="s">
        <v>59</v>
      </c>
      <c r="AO16" s="11"/>
      <c r="AP16" s="11"/>
      <c r="AQ16" s="11"/>
      <c r="AR16" s="11"/>
      <c r="AS16" s="11"/>
      <c r="AT16" s="11"/>
      <c r="AU16" s="11"/>
      <c r="AV16" s="11"/>
      <c r="AW16" s="11"/>
    </row>
    <row r="17" spans="1:49" ht="20.100000000000001" customHeight="1">
      <c r="A17" s="11"/>
      <c r="B17" s="75"/>
      <c r="C17" s="11"/>
      <c r="D17" s="11"/>
      <c r="E17" s="12"/>
      <c r="F17" s="11"/>
      <c r="G17" s="72"/>
      <c r="H17" s="11"/>
      <c r="I17" s="11"/>
      <c r="J17" s="11"/>
      <c r="K17" s="11"/>
      <c r="L17" s="21"/>
      <c r="M17" s="5"/>
      <c r="N17" s="5"/>
      <c r="O17" s="5"/>
      <c r="P17" s="5"/>
      <c r="Q17" s="5"/>
      <c r="R17" s="5"/>
      <c r="S17" s="5"/>
      <c r="T17" s="5"/>
      <c r="U17" s="5"/>
      <c r="V17" s="5"/>
      <c r="W17" s="6" t="s">
        <v>84</v>
      </c>
      <c r="X17" s="5" t="s">
        <v>122</v>
      </c>
      <c r="Y17" s="5"/>
      <c r="Z17" s="5"/>
      <c r="AA17" s="5"/>
      <c r="AB17" s="5"/>
      <c r="AC17" s="5"/>
      <c r="AD17" s="5"/>
      <c r="AE17" s="5"/>
      <c r="AF17" s="6"/>
      <c r="AG17" s="59"/>
      <c r="AH17" s="5"/>
      <c r="AI17" s="5"/>
      <c r="AJ17" s="5"/>
      <c r="AK17" s="5"/>
      <c r="AL17" s="59"/>
      <c r="AM17" s="10"/>
      <c r="AN17" s="5"/>
      <c r="AO17" s="11"/>
      <c r="AP17" s="11"/>
      <c r="AQ17" s="11"/>
      <c r="AR17" s="11"/>
      <c r="AS17" s="11"/>
      <c r="AT17" s="11"/>
      <c r="AU17" s="11"/>
      <c r="AV17" s="11"/>
      <c r="AW17" s="11"/>
    </row>
    <row r="18" spans="1:49" ht="20.100000000000001" customHeight="1">
      <c r="A18" s="11"/>
      <c r="B18" s="11"/>
      <c r="C18" s="11"/>
      <c r="D18" s="11"/>
      <c r="E18" s="12"/>
      <c r="F18" s="11"/>
      <c r="G18" s="11"/>
      <c r="H18" s="11"/>
      <c r="I18" s="11"/>
      <c r="J18" s="11"/>
      <c r="K18" s="11"/>
      <c r="L18" s="11"/>
      <c r="M18" s="5" t="s">
        <v>36</v>
      </c>
      <c r="N18" s="5"/>
      <c r="O18" s="5"/>
      <c r="P18" s="5"/>
      <c r="Q18" s="5"/>
      <c r="R18" s="5"/>
      <c r="S18" s="6"/>
      <c r="T18" s="5"/>
      <c r="U18" s="7"/>
      <c r="V18" s="5"/>
      <c r="W18" s="6" t="s">
        <v>76</v>
      </c>
      <c r="X18" s="5" t="str">
        <f>"2×("&amp;X11&amp;")+ ("&amp;X12&amp;") + ( "&amp;$T$8&amp;" )"</f>
        <v>2×(-104.99)+ (104.99) + ( -121.5 )</v>
      </c>
      <c r="Y18" s="5"/>
      <c r="Z18" s="5"/>
      <c r="AA18" s="5"/>
      <c r="AB18" s="6" t="s">
        <v>58</v>
      </c>
      <c r="AC18" s="10">
        <f>ROUND(2*X11+(X12)+($T$8),2)</f>
        <v>-226.49</v>
      </c>
      <c r="AD18" s="7" t="s">
        <v>0</v>
      </c>
      <c r="AE18" s="6" t="s">
        <v>77</v>
      </c>
      <c r="AF18" s="5" t="s">
        <v>35</v>
      </c>
      <c r="AG18" s="59"/>
      <c r="AH18" s="5"/>
      <c r="AI18" s="5"/>
      <c r="AJ18" s="5"/>
      <c r="AK18" s="5"/>
      <c r="AL18" s="59"/>
      <c r="AM18" s="10"/>
      <c r="AN18" s="5"/>
      <c r="AO18" s="19"/>
      <c r="AP18" s="19"/>
      <c r="AQ18" s="11"/>
      <c r="AR18" s="11"/>
      <c r="AS18" s="11"/>
      <c r="AT18" s="11"/>
      <c r="AU18" s="11"/>
      <c r="AV18" s="11"/>
      <c r="AW18" s="11"/>
    </row>
    <row r="19" spans="1:49" ht="20.100000000000001" customHeight="1">
      <c r="A19" s="11"/>
      <c r="B19" s="11"/>
      <c r="C19" s="11"/>
      <c r="D19" s="11"/>
      <c r="E19" s="12"/>
      <c r="F19" s="11">
        <f>D16</f>
        <v>112.5</v>
      </c>
      <c r="G19" s="72" t="s">
        <v>175</v>
      </c>
      <c r="H19" s="11"/>
      <c r="I19" s="11"/>
      <c r="J19" s="76"/>
      <c r="K19" s="76"/>
      <c r="L19" s="11"/>
      <c r="M19" s="5"/>
      <c r="N19" s="5" t="s">
        <v>37</v>
      </c>
      <c r="O19" s="5"/>
      <c r="P19" s="5"/>
      <c r="Q19" s="5"/>
      <c r="R19" s="5"/>
      <c r="S19" s="5"/>
      <c r="T19" s="5"/>
      <c r="U19" s="5"/>
      <c r="V19" s="5"/>
      <c r="W19" s="6" t="s">
        <v>88</v>
      </c>
      <c r="X19" s="5" t="s">
        <v>125</v>
      </c>
      <c r="Y19" s="5"/>
      <c r="Z19" s="5"/>
      <c r="AA19" s="5"/>
      <c r="AB19" s="6"/>
      <c r="AC19" s="10"/>
      <c r="AD19" s="5"/>
      <c r="AE19" s="5"/>
      <c r="AF19" s="6" t="s">
        <v>139</v>
      </c>
      <c r="AG19" s="59" t="s">
        <v>78</v>
      </c>
      <c r="AH19" s="5" t="s">
        <v>150</v>
      </c>
      <c r="AI19" s="5"/>
      <c r="AJ19" s="5"/>
      <c r="AK19" s="5"/>
      <c r="AL19" s="59"/>
      <c r="AM19" s="10"/>
      <c r="AN19" s="5"/>
      <c r="AO19" s="19"/>
      <c r="AP19" s="19"/>
      <c r="AQ19" s="11"/>
      <c r="AR19" s="11"/>
      <c r="AS19" s="11"/>
      <c r="AT19" s="11"/>
      <c r="AU19" s="11"/>
      <c r="AV19" s="11"/>
      <c r="AW19" s="11"/>
    </row>
    <row r="20" spans="1:49" ht="20.100000000000001" customHeight="1">
      <c r="A20" s="11"/>
      <c r="B20" s="75"/>
      <c r="C20" s="11"/>
      <c r="D20" s="11"/>
      <c r="E20" s="12"/>
      <c r="F20" s="11"/>
      <c r="G20" s="72"/>
      <c r="H20" s="11"/>
      <c r="I20" s="11"/>
      <c r="J20" s="77"/>
      <c r="K20" s="77"/>
      <c r="L20" s="11"/>
      <c r="M20" s="5"/>
      <c r="N20" s="6" t="s">
        <v>108</v>
      </c>
      <c r="O20" s="64" t="s">
        <v>110</v>
      </c>
      <c r="P20" s="9" t="str">
        <f>"I / "&amp;L7</f>
        <v>I / 3.6</v>
      </c>
      <c r="Q20" s="5"/>
      <c r="R20" s="5"/>
      <c r="S20" s="6"/>
      <c r="T20" s="5"/>
      <c r="U20" s="5"/>
      <c r="V20" s="5"/>
      <c r="W20" s="6" t="s">
        <v>90</v>
      </c>
      <c r="X20" s="5" t="str">
        <f>X11&amp;" + 2×("&amp;X12&amp;")+ ( "&amp;$T$10&amp;" )"</f>
        <v>-104.99 + 2×(104.99)+ ( 121.5 )</v>
      </c>
      <c r="Y20" s="5"/>
      <c r="Z20" s="5"/>
      <c r="AA20" s="5"/>
      <c r="AB20" s="6" t="s">
        <v>58</v>
      </c>
      <c r="AC20" s="10">
        <f>ROUND(X11+2*X12+($T$10),2)</f>
        <v>226.49</v>
      </c>
      <c r="AD20" s="7" t="s">
        <v>81</v>
      </c>
      <c r="AE20" s="5"/>
      <c r="AF20" s="6"/>
      <c r="AG20" s="59" t="s">
        <v>76</v>
      </c>
      <c r="AH20" s="5" t="str">
        <f>P6&amp;" × "&amp;I12&amp;"^2 / 8 + ("&amp;AC24&amp;")"</f>
        <v>112.5 × 5.6^2 / 8 + (-226.49)</v>
      </c>
      <c r="AI20" s="5"/>
      <c r="AJ20" s="5"/>
      <c r="AK20" s="5"/>
      <c r="AL20" s="59" t="s">
        <v>76</v>
      </c>
      <c r="AM20" s="10">
        <f>ROUND(P6*I12^2/8+(AC24),2)</f>
        <v>214.51</v>
      </c>
      <c r="AN20" s="7" t="s">
        <v>85</v>
      </c>
      <c r="AO20" s="19"/>
      <c r="AP20" s="19"/>
      <c r="AQ20" s="11"/>
      <c r="AR20" s="11"/>
      <c r="AS20" s="11"/>
      <c r="AT20" s="11"/>
      <c r="AU20" s="11"/>
      <c r="AV20" s="11"/>
      <c r="AW20" s="11"/>
    </row>
    <row r="21" spans="1:49" ht="20.100000000000001" customHeight="1">
      <c r="A21" s="11"/>
      <c r="B21" s="75"/>
      <c r="C21" s="11"/>
      <c r="D21" s="11"/>
      <c r="E21" s="12"/>
      <c r="F21" s="11"/>
      <c r="G21" s="72"/>
      <c r="H21" s="11"/>
      <c r="I21" s="11"/>
      <c r="J21" s="11"/>
      <c r="K21" s="11"/>
      <c r="L21" s="11"/>
      <c r="M21" s="5"/>
      <c r="N21" s="6" t="s">
        <v>109</v>
      </c>
      <c r="O21" s="64" t="s">
        <v>111</v>
      </c>
      <c r="P21" s="9" t="str">
        <f>"I / "&amp;I12</f>
        <v>I / 5.6</v>
      </c>
      <c r="Q21" s="5"/>
      <c r="R21" s="5"/>
      <c r="S21" s="6"/>
      <c r="T21" s="5"/>
      <c r="U21" s="5"/>
      <c r="V21" s="5"/>
      <c r="W21" s="6" t="s">
        <v>120</v>
      </c>
      <c r="X21" s="5" t="s">
        <v>124</v>
      </c>
      <c r="Y21" s="5"/>
      <c r="Z21" s="5"/>
      <c r="AA21" s="5"/>
      <c r="AB21" s="6"/>
      <c r="AC21" s="10"/>
      <c r="AD21" s="5"/>
      <c r="AE21" s="5"/>
      <c r="AF21" s="6"/>
      <c r="AG21" s="59"/>
      <c r="AH21" s="8"/>
      <c r="AI21" s="5"/>
      <c r="AJ21" s="5"/>
      <c r="AK21" s="5"/>
      <c r="AL21" s="59"/>
      <c r="AM21" s="60"/>
      <c r="AN21" s="7"/>
      <c r="AO21" s="11" t="s">
        <v>38</v>
      </c>
      <c r="AP21" s="19"/>
      <c r="AQ21" s="11"/>
      <c r="AR21" s="11"/>
      <c r="AS21" s="11"/>
      <c r="AT21" s="11"/>
      <c r="AU21" s="11"/>
      <c r="AV21" s="11"/>
      <c r="AW21" s="11"/>
    </row>
    <row r="22" spans="1:49" ht="20.100000000000001" customHeight="1">
      <c r="A22" s="11"/>
      <c r="B22" s="75"/>
      <c r="C22" s="11"/>
      <c r="D22" s="11"/>
      <c r="E22" s="12"/>
      <c r="F22" s="13"/>
      <c r="G22" s="72"/>
      <c r="H22" s="11"/>
      <c r="I22" s="11"/>
      <c r="J22" s="11"/>
      <c r="K22" s="11"/>
      <c r="L22" s="11"/>
      <c r="M22" s="5"/>
      <c r="N22" s="6" t="s">
        <v>80</v>
      </c>
      <c r="O22" s="64" t="s">
        <v>112</v>
      </c>
      <c r="P22" s="5"/>
      <c r="Q22" s="5"/>
      <c r="R22" s="5"/>
      <c r="S22" s="6"/>
      <c r="T22" s="5"/>
      <c r="U22" s="5"/>
      <c r="V22" s="5"/>
      <c r="W22" s="6" t="s">
        <v>58</v>
      </c>
      <c r="X22" s="5" t="str">
        <f>T24&amp;"×("&amp;X11&amp;") + "&amp;$T$12</f>
        <v>0.643×(-104.99) + 294</v>
      </c>
      <c r="Y22" s="5"/>
      <c r="Z22" s="5"/>
      <c r="AA22" s="5"/>
      <c r="AB22" s="6" t="s">
        <v>58</v>
      </c>
      <c r="AC22" s="10">
        <f>ROUND(T24*X11+$T$12,2)</f>
        <v>226.49</v>
      </c>
      <c r="AD22" s="7" t="s">
        <v>82</v>
      </c>
      <c r="AE22" s="5" t="s">
        <v>140</v>
      </c>
      <c r="AF22" s="5"/>
      <c r="AG22" s="59"/>
      <c r="AH22" s="5"/>
      <c r="AI22" s="5"/>
      <c r="AJ22" s="5"/>
      <c r="AK22" s="5"/>
      <c r="AL22" s="59"/>
      <c r="AM22" s="60"/>
      <c r="AN22" s="5"/>
      <c r="AO22" s="19"/>
      <c r="AP22" s="19"/>
      <c r="AQ22" s="11"/>
      <c r="AR22" s="11"/>
      <c r="AS22" s="11"/>
      <c r="AT22" s="11"/>
      <c r="AU22" s="11"/>
      <c r="AV22" s="11"/>
      <c r="AW22" s="11"/>
    </row>
    <row r="23" spans="1:49" ht="20.100000000000001" customHeight="1">
      <c r="A23" s="11"/>
      <c r="B23" s="11">
        <f>D16</f>
        <v>112.5</v>
      </c>
      <c r="C23" s="72" t="s">
        <v>175</v>
      </c>
      <c r="D23" s="11"/>
      <c r="E23" s="12"/>
      <c r="F23" s="11"/>
      <c r="G23" s="11"/>
      <c r="H23" s="11"/>
      <c r="I23" s="11">
        <f>D16</f>
        <v>112.5</v>
      </c>
      <c r="J23" s="72" t="s">
        <v>175</v>
      </c>
      <c r="K23" s="11"/>
      <c r="L23" s="72"/>
      <c r="M23" s="5"/>
      <c r="N23" s="6" t="s">
        <v>113</v>
      </c>
      <c r="O23" s="64" t="s">
        <v>115</v>
      </c>
      <c r="P23" s="64" t="s">
        <v>117</v>
      </c>
      <c r="Q23" s="5"/>
      <c r="R23" s="5"/>
      <c r="S23" s="6" t="s">
        <v>79</v>
      </c>
      <c r="T23" s="5">
        <f>L7/L7</f>
        <v>1</v>
      </c>
      <c r="U23" s="5"/>
      <c r="V23" s="5"/>
      <c r="W23" s="6" t="s">
        <v>121</v>
      </c>
      <c r="X23" s="5" t="s">
        <v>126</v>
      </c>
      <c r="Y23" s="5"/>
      <c r="Z23" s="5"/>
      <c r="AA23" s="5"/>
      <c r="AB23" s="6"/>
      <c r="AC23" s="10"/>
      <c r="AD23" s="5"/>
      <c r="AE23" s="5"/>
      <c r="AF23" s="6" t="s">
        <v>141</v>
      </c>
      <c r="AG23" s="59" t="s">
        <v>1</v>
      </c>
      <c r="AH23" s="5" t="s">
        <v>142</v>
      </c>
      <c r="AI23" s="5"/>
      <c r="AJ23" s="5"/>
      <c r="AK23" s="5"/>
      <c r="AL23" s="59" t="s">
        <v>76</v>
      </c>
      <c r="AM23" s="10">
        <f>AM16</f>
        <v>315</v>
      </c>
      <c r="AN23" s="5" t="s">
        <v>59</v>
      </c>
      <c r="AO23" s="22"/>
      <c r="AP23" s="23" t="s">
        <v>39</v>
      </c>
      <c r="AQ23" s="24" t="s">
        <v>161</v>
      </c>
      <c r="AR23" s="24" t="s">
        <v>162</v>
      </c>
      <c r="AS23" s="25" t="s">
        <v>163</v>
      </c>
      <c r="AT23" s="24" t="s">
        <v>164</v>
      </c>
      <c r="AU23" s="24" t="s">
        <v>165</v>
      </c>
      <c r="AV23" s="24" t="s">
        <v>166</v>
      </c>
      <c r="AW23" s="26" t="s">
        <v>167</v>
      </c>
    </row>
    <row r="24" spans="1:49" ht="20.100000000000001" customHeight="1">
      <c r="A24" s="11"/>
      <c r="B24" s="11"/>
      <c r="C24" s="11"/>
      <c r="D24" s="11"/>
      <c r="E24" s="11"/>
      <c r="F24" s="11"/>
      <c r="G24" s="11"/>
      <c r="H24" s="11"/>
      <c r="I24" s="11"/>
      <c r="J24" s="12"/>
      <c r="K24" s="76"/>
      <c r="L24" s="72"/>
      <c r="M24" s="5"/>
      <c r="N24" s="6" t="s">
        <v>114</v>
      </c>
      <c r="O24" s="64" t="s">
        <v>116</v>
      </c>
      <c r="P24" s="64" t="s">
        <v>118</v>
      </c>
      <c r="Q24" s="5"/>
      <c r="R24" s="5"/>
      <c r="S24" s="6" t="s">
        <v>53</v>
      </c>
      <c r="T24" s="60">
        <f>ROUND(L7/I12,3)</f>
        <v>0.64300000000000002</v>
      </c>
      <c r="U24" s="5"/>
      <c r="V24" s="5"/>
      <c r="W24" s="6" t="s">
        <v>76</v>
      </c>
      <c r="X24" s="5" t="str">
        <f>T24&amp;"×("&amp;X12&amp;") + ( "&amp;$T$14&amp;" )"</f>
        <v>0.643×(104.99) + ( -294 )</v>
      </c>
      <c r="Y24" s="5"/>
      <c r="Z24" s="5"/>
      <c r="AA24" s="5"/>
      <c r="AB24" s="6" t="s">
        <v>58</v>
      </c>
      <c r="AC24" s="10">
        <f>ROUND(T24*X12+$T$14,2)</f>
        <v>-226.49</v>
      </c>
      <c r="AD24" s="7" t="s">
        <v>85</v>
      </c>
      <c r="AE24" s="5"/>
      <c r="AF24" s="6"/>
      <c r="AG24" s="59"/>
      <c r="AH24" s="60"/>
      <c r="AI24" s="5"/>
      <c r="AJ24" s="5"/>
      <c r="AK24" s="5"/>
      <c r="AL24" s="59"/>
      <c r="AM24" s="10"/>
      <c r="AN24" s="5"/>
      <c r="AO24" s="27"/>
      <c r="AP24" s="28" t="s">
        <v>40</v>
      </c>
      <c r="AQ24" s="29" t="s">
        <v>157</v>
      </c>
      <c r="AR24" s="28" t="s">
        <v>158</v>
      </c>
      <c r="AS24" s="28" t="s">
        <v>158</v>
      </c>
      <c r="AT24" s="28" t="s">
        <v>41</v>
      </c>
      <c r="AU24" s="29" t="s">
        <v>159</v>
      </c>
      <c r="AV24" s="29" t="s">
        <v>159</v>
      </c>
      <c r="AW24" s="30" t="s">
        <v>160</v>
      </c>
    </row>
    <row r="25" spans="1:49" ht="20.100000000000001" customHeight="1">
      <c r="A25" s="11"/>
      <c r="B25" s="12"/>
      <c r="C25" s="11"/>
      <c r="D25" s="11"/>
      <c r="E25" s="11"/>
      <c r="F25" s="11"/>
      <c r="G25" s="11"/>
      <c r="H25" s="11"/>
      <c r="I25" s="11"/>
      <c r="J25" s="11"/>
      <c r="K25" s="76"/>
      <c r="L25" s="11"/>
      <c r="M25" s="5"/>
      <c r="N25" s="5"/>
      <c r="O25" s="5"/>
      <c r="P25" s="5"/>
      <c r="Q25" s="5"/>
      <c r="R25" s="5"/>
      <c r="S25" s="5"/>
      <c r="T25" s="5"/>
      <c r="U25" s="5"/>
      <c r="V25" s="5"/>
      <c r="W25" s="6"/>
      <c r="X25" s="5"/>
      <c r="Y25" s="5"/>
      <c r="Z25" s="5"/>
      <c r="AA25" s="5"/>
      <c r="AB25" s="5"/>
      <c r="AC25" s="5"/>
      <c r="AD25" s="5"/>
      <c r="AE25" s="5"/>
      <c r="AF25" s="6" t="s">
        <v>153</v>
      </c>
      <c r="AG25" s="59" t="s">
        <v>1</v>
      </c>
      <c r="AH25" s="5" t="s">
        <v>154</v>
      </c>
      <c r="AI25" s="5"/>
      <c r="AJ25" s="5"/>
      <c r="AK25" s="5"/>
      <c r="AL25" s="59" t="s">
        <v>76</v>
      </c>
      <c r="AM25" s="10">
        <f>AM6</f>
        <v>202.5</v>
      </c>
      <c r="AN25" s="5" t="s">
        <v>59</v>
      </c>
      <c r="AO25" s="31" t="s">
        <v>42</v>
      </c>
      <c r="AP25" s="32" t="s">
        <v>83</v>
      </c>
      <c r="AQ25" s="33">
        <f>-AC18</f>
        <v>226.49</v>
      </c>
      <c r="AR25" s="33">
        <f>AM23</f>
        <v>315</v>
      </c>
      <c r="AS25" s="33">
        <f>AM6</f>
        <v>202.5</v>
      </c>
      <c r="AT25" s="34" t="s">
        <v>99</v>
      </c>
      <c r="AU25" s="35">
        <v>6.5</v>
      </c>
      <c r="AV25" s="36">
        <v>138.5</v>
      </c>
      <c r="AW25" s="37">
        <v>0.41</v>
      </c>
    </row>
    <row r="26" spans="1:49" ht="20.100000000000001" customHeight="1">
      <c r="A26" s="11"/>
      <c r="B26" s="11"/>
      <c r="C26" s="11"/>
      <c r="D26" s="11"/>
      <c r="E26" s="11"/>
      <c r="F26" s="11"/>
      <c r="G26" s="11"/>
      <c r="H26" s="11"/>
      <c r="I26" s="11"/>
      <c r="J26" s="11"/>
      <c r="K26" s="76"/>
      <c r="L26" s="11"/>
      <c r="M26" s="5"/>
      <c r="N26" s="5" t="s">
        <v>123</v>
      </c>
      <c r="O26" s="5"/>
      <c r="P26" s="5"/>
      <c r="Q26" s="5"/>
      <c r="R26" s="5"/>
      <c r="S26" s="5"/>
      <c r="T26" s="5"/>
      <c r="U26" s="5"/>
      <c r="V26" s="5"/>
      <c r="W26" s="6"/>
      <c r="X26" s="5"/>
      <c r="Y26" s="5"/>
      <c r="Z26" s="5"/>
      <c r="AA26" s="5"/>
      <c r="AB26" s="6"/>
      <c r="AC26" s="5"/>
      <c r="AD26" s="7"/>
      <c r="AE26" s="5"/>
      <c r="AF26" s="6"/>
      <c r="AG26" s="59"/>
      <c r="AH26" s="5"/>
      <c r="AI26" s="5"/>
      <c r="AJ26" s="5"/>
      <c r="AK26" s="5"/>
      <c r="AL26" s="59"/>
      <c r="AM26" s="60"/>
      <c r="AN26" s="5"/>
      <c r="AO26" s="27" t="s">
        <v>168</v>
      </c>
      <c r="AP26" s="28" t="s">
        <v>43</v>
      </c>
      <c r="AQ26" s="38">
        <f>-AM10</f>
        <v>44.24</v>
      </c>
      <c r="AR26" s="38">
        <f>AR25</f>
        <v>315</v>
      </c>
      <c r="AS26" s="39">
        <v>0</v>
      </c>
      <c r="AT26" s="40" t="s">
        <v>93</v>
      </c>
      <c r="AU26" s="41">
        <v>1.3</v>
      </c>
      <c r="AV26" s="42">
        <v>0.8</v>
      </c>
      <c r="AW26" s="43" t="s">
        <v>94</v>
      </c>
    </row>
    <row r="27" spans="1:49" ht="20.100000000000001" customHeight="1">
      <c r="A27" s="11"/>
      <c r="B27" s="12"/>
      <c r="C27" s="11"/>
      <c r="D27" s="11"/>
      <c r="E27" s="11"/>
      <c r="F27" s="11">
        <f>$D$16</f>
        <v>112.5</v>
      </c>
      <c r="G27" s="72" t="s">
        <v>175</v>
      </c>
      <c r="H27" s="11"/>
      <c r="I27" s="11"/>
      <c r="J27" s="12"/>
      <c r="K27" s="76"/>
      <c r="L27" s="11"/>
      <c r="M27" s="6"/>
      <c r="N27" s="6" t="s">
        <v>84</v>
      </c>
      <c r="O27" s="5" t="s">
        <v>146</v>
      </c>
      <c r="P27" s="5"/>
      <c r="Q27" s="5"/>
      <c r="R27" s="5"/>
      <c r="S27" s="5"/>
      <c r="T27" s="5"/>
      <c r="U27" s="7"/>
      <c r="V27" s="5"/>
      <c r="W27" s="5" t="s">
        <v>45</v>
      </c>
      <c r="X27" s="5"/>
      <c r="Y27" s="5"/>
      <c r="Z27" s="5"/>
      <c r="AA27" s="5"/>
      <c r="AB27" s="5"/>
      <c r="AC27" s="5"/>
      <c r="AD27" s="5"/>
      <c r="AE27" s="5"/>
      <c r="AF27" s="6"/>
      <c r="AG27" s="59"/>
      <c r="AH27" s="8"/>
      <c r="AI27" s="5"/>
      <c r="AJ27" s="5"/>
      <c r="AK27" s="5"/>
      <c r="AL27" s="59"/>
      <c r="AM27" s="60"/>
      <c r="AN27" s="7"/>
      <c r="AO27" s="27"/>
      <c r="AP27" s="28" t="s">
        <v>86</v>
      </c>
      <c r="AQ27" s="38">
        <f>AQ25</f>
        <v>226.49</v>
      </c>
      <c r="AR27" s="38">
        <f>AR26</f>
        <v>315</v>
      </c>
      <c r="AS27" s="38">
        <f>AS25</f>
        <v>202.5</v>
      </c>
      <c r="AT27" s="40" t="s">
        <v>98</v>
      </c>
      <c r="AU27" s="41">
        <v>6.5</v>
      </c>
      <c r="AV27" s="42">
        <v>138.5</v>
      </c>
      <c r="AW27" s="43">
        <v>0.41</v>
      </c>
    </row>
    <row r="28" spans="1:49" ht="20.100000000000001" customHeight="1">
      <c r="A28" s="11" t="s">
        <v>26</v>
      </c>
      <c r="B28" s="11"/>
      <c r="C28" s="11"/>
      <c r="D28" s="11"/>
      <c r="E28" s="12"/>
      <c r="F28" s="11"/>
      <c r="G28" s="11"/>
      <c r="H28" s="11"/>
      <c r="I28" s="11"/>
      <c r="J28" s="11"/>
      <c r="K28" s="76"/>
      <c r="L28" s="11"/>
      <c r="M28" s="5"/>
      <c r="N28" s="6" t="s">
        <v>76</v>
      </c>
      <c r="O28" s="5" t="str">
        <f>T23&amp;" ×(2φa + φb + 0）+("&amp;$T$8&amp;") = 2φa + φb + ( "&amp;$T$8&amp;" )"</f>
        <v>1 ×(2φa + φb + 0）+(-121.5) = 2φa + φb + ( -121.5 )</v>
      </c>
      <c r="P28" s="5"/>
      <c r="Q28" s="5"/>
      <c r="R28" s="5"/>
      <c r="S28" s="6"/>
      <c r="T28" s="5"/>
      <c r="U28" s="5"/>
      <c r="V28" s="5"/>
      <c r="W28" s="6" t="s">
        <v>128</v>
      </c>
      <c r="X28" s="5" t="str">
        <f>AC18&amp;" +( "&amp;AC22&amp;")"</f>
        <v>-226.49 +( 226.49)</v>
      </c>
      <c r="Y28" s="5"/>
      <c r="Z28" s="5"/>
      <c r="AA28" s="5"/>
      <c r="AB28" s="6" t="s">
        <v>1</v>
      </c>
      <c r="AC28" s="5">
        <f>ROUND(AC17+AC19,0)</f>
        <v>0</v>
      </c>
      <c r="AD28" s="65" t="str">
        <f>IF(AC28=0,"ok!","no")</f>
        <v>ok!</v>
      </c>
      <c r="AE28" s="5"/>
      <c r="AF28" s="6"/>
      <c r="AG28" s="59"/>
      <c r="AH28" s="5"/>
      <c r="AI28" s="5"/>
      <c r="AJ28" s="5"/>
      <c r="AK28" s="5"/>
      <c r="AL28" s="59"/>
      <c r="AM28" s="60"/>
      <c r="AN28" s="5"/>
      <c r="AO28" s="31" t="s">
        <v>151</v>
      </c>
      <c r="AP28" s="32" t="s">
        <v>89</v>
      </c>
      <c r="AQ28" s="33">
        <f>AC20</f>
        <v>226.49</v>
      </c>
      <c r="AR28" s="33">
        <f>AM25</f>
        <v>202.5</v>
      </c>
      <c r="AS28" s="33">
        <f>AM16</f>
        <v>315</v>
      </c>
      <c r="AT28" s="34" t="s">
        <v>98</v>
      </c>
      <c r="AU28" s="35">
        <v>6.4</v>
      </c>
      <c r="AV28" s="36">
        <v>158.80000000000001</v>
      </c>
      <c r="AW28" s="44">
        <v>0.63</v>
      </c>
    </row>
    <row r="29" spans="1:49" ht="20.100000000000001" customHeight="1">
      <c r="A29" s="11"/>
      <c r="B29" s="11" t="s">
        <v>27</v>
      </c>
      <c r="C29" s="11"/>
      <c r="D29" s="11"/>
      <c r="E29" s="12" t="s">
        <v>68</v>
      </c>
      <c r="F29" s="16">
        <v>160</v>
      </c>
      <c r="G29" s="72" t="s">
        <v>69</v>
      </c>
      <c r="H29" s="11"/>
      <c r="I29" s="11"/>
      <c r="J29" s="12"/>
      <c r="K29" s="76"/>
      <c r="L29" s="72"/>
      <c r="M29" s="5"/>
      <c r="N29" s="6" t="s">
        <v>88</v>
      </c>
      <c r="O29" s="5" t="s">
        <v>147</v>
      </c>
      <c r="P29" s="5"/>
      <c r="Q29" s="5"/>
      <c r="R29" s="5"/>
      <c r="S29" s="5"/>
      <c r="T29" s="5"/>
      <c r="U29" s="7"/>
      <c r="V29" s="5"/>
      <c r="W29" s="6" t="s">
        <v>129</v>
      </c>
      <c r="X29" s="5" t="str">
        <f>AC20&amp;" +( "&amp;AC24&amp;")"</f>
        <v>226.49 +( -226.49)</v>
      </c>
      <c r="Y29" s="5"/>
      <c r="Z29" s="5"/>
      <c r="AA29" s="5"/>
      <c r="AB29" s="6" t="s">
        <v>63</v>
      </c>
      <c r="AC29" s="5">
        <f>ROUND(AC21+AC23,0)</f>
        <v>0</v>
      </c>
      <c r="AD29" s="65" t="str">
        <f>IF(AC29=0,"ok!","no")</f>
        <v>ok!</v>
      </c>
      <c r="AE29" s="5"/>
      <c r="AF29" s="5"/>
      <c r="AG29" s="59"/>
      <c r="AH29" s="5"/>
      <c r="AI29" s="5"/>
      <c r="AJ29" s="5"/>
      <c r="AK29" s="5"/>
      <c r="AL29" s="59"/>
      <c r="AM29" s="60"/>
      <c r="AN29" s="5"/>
      <c r="AO29" s="27" t="s">
        <v>169</v>
      </c>
      <c r="AP29" s="28" t="s">
        <v>43</v>
      </c>
      <c r="AQ29" s="38">
        <f>AM20</f>
        <v>214.51</v>
      </c>
      <c r="AR29" s="38">
        <f>AR28</f>
        <v>202.5</v>
      </c>
      <c r="AS29" s="39">
        <v>0</v>
      </c>
      <c r="AT29" s="40" t="s">
        <v>99</v>
      </c>
      <c r="AU29" s="41">
        <v>6.1</v>
      </c>
      <c r="AV29" s="42">
        <v>148.19999999999999</v>
      </c>
      <c r="AW29" s="43" t="s">
        <v>94</v>
      </c>
    </row>
    <row r="30" spans="1:49" ht="20.100000000000001" customHeight="1">
      <c r="A30" s="11"/>
      <c r="B30" s="75" t="s">
        <v>28</v>
      </c>
      <c r="C30" s="11"/>
      <c r="D30" s="11"/>
      <c r="E30" s="12" t="s">
        <v>71</v>
      </c>
      <c r="F30" s="16">
        <v>8</v>
      </c>
      <c r="G30" s="72" t="s">
        <v>72</v>
      </c>
      <c r="H30" s="11"/>
      <c r="I30" s="11"/>
      <c r="J30" s="11"/>
      <c r="K30" s="76"/>
      <c r="L30" s="11"/>
      <c r="M30" s="5"/>
      <c r="N30" s="6" t="s">
        <v>90</v>
      </c>
      <c r="O30" s="5" t="str">
        <f>T23&amp;" ×(φa + 2φb + 0）+("&amp;$T$10&amp;") = φa + 2φb + ( "&amp;$T$10&amp;" )"</f>
        <v>1 ×(φa + 2φb + 0）+(121.5) = φa + 2φb + ( 121.5 )</v>
      </c>
      <c r="P30" s="5"/>
      <c r="Q30" s="5"/>
      <c r="R30" s="5"/>
      <c r="S30" s="6"/>
      <c r="T30" s="5"/>
      <c r="U30" s="5"/>
      <c r="V30" s="5"/>
      <c r="W30" s="5"/>
      <c r="X30" s="5"/>
      <c r="Y30" s="5"/>
      <c r="Z30" s="5"/>
      <c r="AA30" s="5"/>
      <c r="AB30" s="5"/>
      <c r="AC30" s="5"/>
      <c r="AD30" s="5"/>
      <c r="AE30" s="5"/>
      <c r="AF30" s="5"/>
      <c r="AG30" s="59"/>
      <c r="AH30" s="5"/>
      <c r="AI30" s="5"/>
      <c r="AJ30" s="5"/>
      <c r="AK30" s="5"/>
      <c r="AL30" s="59"/>
      <c r="AM30" s="60"/>
      <c r="AN30" s="5"/>
      <c r="AO30" s="27"/>
      <c r="AP30" s="28" t="s">
        <v>91</v>
      </c>
      <c r="AQ30" s="38">
        <f>AQ28</f>
        <v>226.49</v>
      </c>
      <c r="AR30" s="38">
        <f>AR29</f>
        <v>202.5</v>
      </c>
      <c r="AS30" s="38">
        <f>AS28</f>
        <v>315</v>
      </c>
      <c r="AT30" s="40" t="str">
        <f>AT28</f>
        <v>D29 ctc 250</v>
      </c>
      <c r="AU30" s="41">
        <f>AU28</f>
        <v>6.4</v>
      </c>
      <c r="AV30" s="42">
        <f>AV28</f>
        <v>158.80000000000001</v>
      </c>
      <c r="AW30" s="43">
        <f>AW28</f>
        <v>0.63</v>
      </c>
    </row>
    <row r="31" spans="1:49" ht="20.100000000000001" customHeight="1">
      <c r="A31" s="11"/>
      <c r="B31" s="75" t="s">
        <v>29</v>
      </c>
      <c r="C31" s="11"/>
      <c r="D31" s="11"/>
      <c r="E31" s="12" t="s">
        <v>74</v>
      </c>
      <c r="F31" s="16">
        <v>0.39</v>
      </c>
      <c r="G31" s="72" t="s">
        <v>75</v>
      </c>
      <c r="H31" s="11"/>
      <c r="I31" s="11"/>
      <c r="J31" s="11"/>
      <c r="K31" s="76"/>
      <c r="L31" s="11"/>
      <c r="M31" s="5"/>
      <c r="N31" s="6" t="s">
        <v>120</v>
      </c>
      <c r="O31" s="5" t="s">
        <v>148</v>
      </c>
      <c r="P31" s="5"/>
      <c r="Q31" s="5"/>
      <c r="R31" s="5"/>
      <c r="S31" s="5"/>
      <c r="T31" s="5"/>
      <c r="U31" s="7"/>
      <c r="V31" s="5"/>
      <c r="W31" s="5"/>
      <c r="X31" s="5"/>
      <c r="Y31" s="5"/>
      <c r="Z31" s="5"/>
      <c r="AA31" s="5"/>
      <c r="AB31" s="5"/>
      <c r="AC31" s="5"/>
      <c r="AD31" s="5"/>
      <c r="AE31" s="5"/>
      <c r="AF31" s="5"/>
      <c r="AG31" s="59"/>
      <c r="AH31" s="5"/>
      <c r="AI31" s="5"/>
      <c r="AJ31" s="5"/>
      <c r="AK31" s="5"/>
      <c r="AL31" s="59"/>
      <c r="AM31" s="60"/>
      <c r="AN31" s="5"/>
      <c r="AO31" s="31" t="s">
        <v>8</v>
      </c>
      <c r="AP31" s="32" t="s">
        <v>44</v>
      </c>
      <c r="AQ31" s="33">
        <f t="shared" ref="AQ31:AW36" si="0">AQ25</f>
        <v>226.49</v>
      </c>
      <c r="AR31" s="33">
        <f t="shared" si="0"/>
        <v>315</v>
      </c>
      <c r="AS31" s="33">
        <f t="shared" si="0"/>
        <v>202.5</v>
      </c>
      <c r="AT31" s="34" t="str">
        <f t="shared" si="0"/>
        <v>D29 ctc 250</v>
      </c>
      <c r="AU31" s="35">
        <f t="shared" si="0"/>
        <v>6.5</v>
      </c>
      <c r="AV31" s="36">
        <f t="shared" si="0"/>
        <v>138.5</v>
      </c>
      <c r="AW31" s="44">
        <f t="shared" si="0"/>
        <v>0.41</v>
      </c>
    </row>
    <row r="32" spans="1:49" ht="20.100000000000001" customHeight="1">
      <c r="A32" s="11"/>
      <c r="B32" s="75" t="s">
        <v>29</v>
      </c>
      <c r="C32" s="11"/>
      <c r="D32" s="11"/>
      <c r="E32" s="12" t="s">
        <v>176</v>
      </c>
      <c r="F32" s="17">
        <v>0.7</v>
      </c>
      <c r="G32" s="72" t="s">
        <v>75</v>
      </c>
      <c r="H32" s="11"/>
      <c r="I32" s="11"/>
      <c r="J32" s="12"/>
      <c r="K32" s="76"/>
      <c r="L32" s="72"/>
      <c r="M32" s="5"/>
      <c r="N32" s="6" t="s">
        <v>58</v>
      </c>
      <c r="O32" s="5" t="str">
        <f>T24&amp;"×(2φa +φd +0）+("&amp;$T$12&amp;") = "&amp;T24&amp;"φa + "&amp;$T$12</f>
        <v>0.643×(2φa +φd +0）+(294) = 0.643φa + 294</v>
      </c>
      <c r="P32" s="5"/>
      <c r="Q32" s="5"/>
      <c r="R32" s="5"/>
      <c r="S32" s="6"/>
      <c r="T32" s="5"/>
      <c r="U32" s="5"/>
      <c r="V32" s="6"/>
      <c r="W32" s="5"/>
      <c r="X32" s="5"/>
      <c r="Y32" s="5"/>
      <c r="Z32" s="5"/>
      <c r="AA32" s="5"/>
      <c r="AB32" s="6"/>
      <c r="AC32" s="5"/>
      <c r="AD32" s="65"/>
      <c r="AE32" s="5"/>
      <c r="AF32" s="5"/>
      <c r="AG32" s="59"/>
      <c r="AH32" s="5"/>
      <c r="AI32" s="5"/>
      <c r="AJ32" s="5"/>
      <c r="AK32" s="5"/>
      <c r="AL32" s="59"/>
      <c r="AM32" s="5"/>
      <c r="AN32" s="5"/>
      <c r="AO32" s="27" t="s">
        <v>170</v>
      </c>
      <c r="AP32" s="28" t="s">
        <v>43</v>
      </c>
      <c r="AQ32" s="38">
        <f t="shared" si="0"/>
        <v>44.24</v>
      </c>
      <c r="AR32" s="38">
        <f t="shared" si="0"/>
        <v>315</v>
      </c>
      <c r="AS32" s="39">
        <f t="shared" si="0"/>
        <v>0</v>
      </c>
      <c r="AT32" s="40" t="str">
        <f t="shared" si="0"/>
        <v>D13 ctc 250</v>
      </c>
      <c r="AU32" s="41">
        <f t="shared" si="0"/>
        <v>1.3</v>
      </c>
      <c r="AV32" s="42">
        <f t="shared" si="0"/>
        <v>0.8</v>
      </c>
      <c r="AW32" s="43" t="str">
        <f t="shared" si="0"/>
        <v>-</v>
      </c>
    </row>
    <row r="33" spans="1:49" ht="20.100000000000001" customHeight="1">
      <c r="A33" s="11"/>
      <c r="B33" s="11" t="s">
        <v>31</v>
      </c>
      <c r="C33" s="11"/>
      <c r="D33" s="11"/>
      <c r="E33" s="12" t="s">
        <v>1</v>
      </c>
      <c r="F33" s="16">
        <v>10</v>
      </c>
      <c r="G33" s="11" t="s">
        <v>32</v>
      </c>
      <c r="H33" s="11"/>
      <c r="I33" s="11"/>
      <c r="J33" s="11"/>
      <c r="K33" s="76"/>
      <c r="L33" s="11"/>
      <c r="M33" s="5"/>
      <c r="N33" s="6" t="s">
        <v>121</v>
      </c>
      <c r="O33" s="5" t="s">
        <v>149</v>
      </c>
      <c r="P33" s="5"/>
      <c r="Q33" s="5"/>
      <c r="R33" s="5"/>
      <c r="S33" s="5"/>
      <c r="T33" s="5"/>
      <c r="U33" s="7"/>
      <c r="V33" s="5"/>
      <c r="W33" s="5"/>
      <c r="X33" s="5"/>
      <c r="Y33" s="5"/>
      <c r="Z33" s="5"/>
      <c r="AA33" s="5"/>
      <c r="AB33" s="5"/>
      <c r="AC33" s="5"/>
      <c r="AD33" s="5"/>
      <c r="AE33" s="5"/>
      <c r="AF33" s="5"/>
      <c r="AG33" s="59"/>
      <c r="AH33" s="5"/>
      <c r="AI33" s="5"/>
      <c r="AJ33" s="5"/>
      <c r="AK33" s="5"/>
      <c r="AL33" s="59"/>
      <c r="AM33" s="5"/>
      <c r="AN33" s="5"/>
      <c r="AO33" s="45"/>
      <c r="AP33" s="46" t="s">
        <v>92</v>
      </c>
      <c r="AQ33" s="47">
        <f t="shared" si="0"/>
        <v>226.49</v>
      </c>
      <c r="AR33" s="47">
        <f t="shared" si="0"/>
        <v>315</v>
      </c>
      <c r="AS33" s="47">
        <f t="shared" si="0"/>
        <v>202.5</v>
      </c>
      <c r="AT33" s="48" t="str">
        <f t="shared" si="0"/>
        <v>D29 ctc 250</v>
      </c>
      <c r="AU33" s="49">
        <f t="shared" si="0"/>
        <v>6.5</v>
      </c>
      <c r="AV33" s="50">
        <f t="shared" si="0"/>
        <v>138.5</v>
      </c>
      <c r="AW33" s="51">
        <f t="shared" si="0"/>
        <v>0.41</v>
      </c>
    </row>
    <row r="34" spans="1:49" ht="20.100000000000001" customHeight="1">
      <c r="A34" s="11"/>
      <c r="B34" s="12"/>
      <c r="C34" s="11"/>
      <c r="D34" s="11"/>
      <c r="E34" s="11"/>
      <c r="F34" s="11"/>
      <c r="G34" s="11"/>
      <c r="H34" s="11"/>
      <c r="I34" s="11"/>
      <c r="J34" s="12"/>
      <c r="K34" s="76"/>
      <c r="L34" s="72"/>
      <c r="M34" s="5"/>
      <c r="N34" s="6" t="s">
        <v>76</v>
      </c>
      <c r="O34" s="5" t="str">
        <f>T24&amp;" ×(2φb + φc +0）+("&amp;$T$14&amp;") ="&amp;T24&amp;"φb + ( "&amp;$T$14&amp;" )"</f>
        <v>0.643 ×(2φb + φc +0）+(-294) =0.643φb + ( -294 )</v>
      </c>
      <c r="P34" s="5"/>
      <c r="Q34" s="5"/>
      <c r="R34" s="5"/>
      <c r="S34" s="6"/>
      <c r="T34" s="5"/>
      <c r="U34" s="5"/>
      <c r="V34" s="5"/>
      <c r="W34" s="5"/>
      <c r="X34" s="5"/>
      <c r="Y34" s="5"/>
      <c r="Z34" s="5"/>
      <c r="AA34" s="5"/>
      <c r="AB34" s="5"/>
      <c r="AC34" s="5"/>
      <c r="AD34" s="5"/>
      <c r="AE34" s="5"/>
      <c r="AF34" s="5"/>
      <c r="AG34" s="59"/>
      <c r="AH34" s="5"/>
      <c r="AI34" s="5"/>
      <c r="AJ34" s="5"/>
      <c r="AK34" s="5"/>
      <c r="AL34" s="59"/>
      <c r="AM34" s="5"/>
      <c r="AN34" s="5"/>
      <c r="AO34" s="27" t="s">
        <v>152</v>
      </c>
      <c r="AP34" s="28" t="s">
        <v>156</v>
      </c>
      <c r="AQ34" s="38">
        <f t="shared" si="0"/>
        <v>226.49</v>
      </c>
      <c r="AR34" s="38">
        <f t="shared" si="0"/>
        <v>202.5</v>
      </c>
      <c r="AS34" s="38">
        <f t="shared" si="0"/>
        <v>315</v>
      </c>
      <c r="AT34" s="40" t="str">
        <f t="shared" si="0"/>
        <v>D29 ctc 250</v>
      </c>
      <c r="AU34" s="41">
        <f t="shared" si="0"/>
        <v>6.4</v>
      </c>
      <c r="AV34" s="42">
        <f t="shared" si="0"/>
        <v>158.80000000000001</v>
      </c>
      <c r="AW34" s="43">
        <f t="shared" si="0"/>
        <v>0.63</v>
      </c>
    </row>
    <row r="35" spans="1:49" ht="20.100000000000001" customHeight="1">
      <c r="A35" s="11"/>
      <c r="B35" s="11"/>
      <c r="C35" s="12"/>
      <c r="D35" s="11"/>
      <c r="E35" s="11"/>
      <c r="F35" s="11"/>
      <c r="G35" s="11"/>
      <c r="H35" s="11"/>
      <c r="I35" s="11"/>
      <c r="J35" s="11"/>
      <c r="K35" s="11"/>
      <c r="L35" s="11"/>
      <c r="M35" s="5"/>
      <c r="N35" s="6"/>
      <c r="O35" s="5"/>
      <c r="P35" s="5"/>
      <c r="Q35" s="5"/>
      <c r="R35" s="5"/>
      <c r="S35" s="5"/>
      <c r="T35" s="5"/>
      <c r="U35" s="7"/>
      <c r="V35" s="6"/>
      <c r="W35" s="5"/>
      <c r="X35" s="5"/>
      <c r="Y35" s="5"/>
      <c r="Z35" s="5"/>
      <c r="AA35" s="5"/>
      <c r="AB35" s="6"/>
      <c r="AC35" s="5"/>
      <c r="AD35" s="65"/>
      <c r="AE35" s="5"/>
      <c r="AF35" s="5"/>
      <c r="AG35" s="59"/>
      <c r="AH35" s="5"/>
      <c r="AI35" s="5"/>
      <c r="AJ35" s="5"/>
      <c r="AK35" s="5"/>
      <c r="AL35" s="59"/>
      <c r="AM35" s="5"/>
      <c r="AN35" s="5"/>
      <c r="AO35" s="27" t="s">
        <v>171</v>
      </c>
      <c r="AP35" s="28" t="s">
        <v>43</v>
      </c>
      <c r="AQ35" s="38">
        <f t="shared" si="0"/>
        <v>214.51</v>
      </c>
      <c r="AR35" s="38">
        <f t="shared" si="0"/>
        <v>202.5</v>
      </c>
      <c r="AS35" s="39">
        <f t="shared" si="0"/>
        <v>0</v>
      </c>
      <c r="AT35" s="40" t="str">
        <f t="shared" si="0"/>
        <v>D29 ctc 250</v>
      </c>
      <c r="AU35" s="41">
        <f t="shared" si="0"/>
        <v>6.1</v>
      </c>
      <c r="AV35" s="42">
        <f t="shared" si="0"/>
        <v>148.19999999999999</v>
      </c>
      <c r="AW35" s="43" t="str">
        <f t="shared" si="0"/>
        <v>-</v>
      </c>
    </row>
    <row r="36" spans="1:49" ht="20.100000000000001" customHeight="1">
      <c r="A36" s="11"/>
      <c r="B36" s="11"/>
      <c r="C36" s="12"/>
      <c r="D36" s="11"/>
      <c r="E36" s="11"/>
      <c r="F36" s="11"/>
      <c r="G36" s="11"/>
      <c r="H36" s="11"/>
      <c r="I36" s="11"/>
      <c r="J36" s="11"/>
      <c r="K36" s="11"/>
      <c r="L36" s="11"/>
      <c r="M36" s="5"/>
      <c r="N36" s="6"/>
      <c r="O36" s="5"/>
      <c r="P36" s="5"/>
      <c r="Q36" s="5"/>
      <c r="R36" s="5"/>
      <c r="S36" s="5"/>
      <c r="T36" s="5"/>
      <c r="U36" s="5"/>
      <c r="V36" s="5"/>
      <c r="W36" s="5"/>
      <c r="X36" s="5"/>
      <c r="Y36" s="5"/>
      <c r="Z36" s="5"/>
      <c r="AA36" s="5"/>
      <c r="AB36" s="5"/>
      <c r="AC36" s="5"/>
      <c r="AD36" s="5"/>
      <c r="AE36" s="5"/>
      <c r="AF36" s="5"/>
      <c r="AG36" s="59"/>
      <c r="AH36" s="5"/>
      <c r="AI36" s="5"/>
      <c r="AJ36" s="5"/>
      <c r="AK36" s="5"/>
      <c r="AL36" s="59"/>
      <c r="AM36" s="5"/>
      <c r="AN36" s="5"/>
      <c r="AO36" s="52"/>
      <c r="AP36" s="53" t="s">
        <v>155</v>
      </c>
      <c r="AQ36" s="54">
        <f t="shared" si="0"/>
        <v>226.49</v>
      </c>
      <c r="AR36" s="54">
        <f t="shared" si="0"/>
        <v>202.5</v>
      </c>
      <c r="AS36" s="54">
        <f t="shared" si="0"/>
        <v>315</v>
      </c>
      <c r="AT36" s="55" t="str">
        <f t="shared" si="0"/>
        <v>D29 ctc 250</v>
      </c>
      <c r="AU36" s="56">
        <f t="shared" si="0"/>
        <v>6.4</v>
      </c>
      <c r="AV36" s="57">
        <f t="shared" si="0"/>
        <v>158.80000000000001</v>
      </c>
      <c r="AW36" s="58">
        <f t="shared" si="0"/>
        <v>0.63</v>
      </c>
    </row>
    <row r="37" spans="1:49" ht="20.100000000000001" customHeight="1">
      <c r="A37" s="11"/>
      <c r="B37" s="11"/>
      <c r="C37" s="12"/>
      <c r="D37" s="11"/>
      <c r="E37" s="11"/>
      <c r="F37" s="11"/>
      <c r="G37" s="11"/>
      <c r="H37" s="11"/>
      <c r="I37" s="11"/>
      <c r="J37" s="11"/>
      <c r="K37" s="11"/>
      <c r="L37" s="11"/>
      <c r="M37" s="5"/>
      <c r="N37" s="6"/>
      <c r="O37" s="5"/>
      <c r="P37" s="5"/>
      <c r="Q37" s="5"/>
      <c r="R37" s="5"/>
      <c r="S37" s="6"/>
      <c r="T37" s="5"/>
      <c r="U37" s="7"/>
      <c r="V37" s="5"/>
      <c r="W37" s="5"/>
      <c r="X37" s="5"/>
      <c r="Y37" s="5"/>
      <c r="Z37" s="5"/>
      <c r="AA37" s="5"/>
      <c r="AB37" s="5"/>
      <c r="AC37" s="5"/>
      <c r="AD37" s="5"/>
      <c r="AE37" s="5"/>
      <c r="AF37" s="5"/>
      <c r="AG37" s="59"/>
      <c r="AH37" s="5"/>
      <c r="AI37" s="5"/>
      <c r="AJ37" s="5"/>
      <c r="AK37" s="5"/>
      <c r="AL37" s="59"/>
      <c r="AM37" s="5"/>
      <c r="AN37" s="5"/>
      <c r="AO37" s="19"/>
      <c r="AP37" s="19"/>
      <c r="AQ37" s="11"/>
      <c r="AR37" s="11"/>
      <c r="AS37" s="11"/>
      <c r="AT37" s="11"/>
      <c r="AU37" s="11"/>
      <c r="AV37" s="11"/>
      <c r="AW37" s="11"/>
    </row>
    <row r="38" spans="1:49" ht="20.100000000000001" customHeight="1">
      <c r="A38" s="11"/>
      <c r="B38" s="11"/>
      <c r="C38" s="12"/>
      <c r="D38" s="11"/>
      <c r="E38" s="11"/>
      <c r="F38" s="11"/>
      <c r="G38" s="11"/>
      <c r="H38" s="11"/>
      <c r="I38" s="11"/>
      <c r="J38" s="11"/>
      <c r="K38" s="11"/>
      <c r="L38" s="11"/>
      <c r="M38" s="5"/>
      <c r="N38" s="6"/>
      <c r="O38" s="5"/>
      <c r="P38" s="5"/>
      <c r="Q38" s="5"/>
      <c r="R38" s="5"/>
      <c r="S38" s="6"/>
      <c r="T38" s="5"/>
      <c r="U38" s="7"/>
      <c r="V38" s="6"/>
      <c r="W38" s="5"/>
      <c r="X38" s="5"/>
      <c r="Y38" s="5"/>
      <c r="Z38" s="5"/>
      <c r="AA38" s="5"/>
      <c r="AB38" s="6"/>
      <c r="AC38" s="5"/>
      <c r="AD38" s="65"/>
      <c r="AE38" s="5"/>
      <c r="AF38" s="5"/>
      <c r="AG38" s="59"/>
      <c r="AH38" s="5"/>
      <c r="AI38" s="5"/>
      <c r="AJ38" s="5"/>
      <c r="AK38" s="5"/>
      <c r="AL38" s="59"/>
      <c r="AM38" s="5"/>
      <c r="AN38" s="5"/>
      <c r="AO38" s="19"/>
      <c r="AP38" s="19"/>
      <c r="AQ38" s="11"/>
      <c r="AR38" s="11"/>
      <c r="AS38" s="11"/>
      <c r="AT38" s="11"/>
      <c r="AU38" s="11"/>
      <c r="AV38" s="11"/>
      <c r="AW38" s="11"/>
    </row>
  </sheetData>
  <sheetProtection sheet="1" objects="1" scenarios="1"/>
  <mergeCells count="1">
    <mergeCell ref="G3:H3"/>
  </mergeCells>
  <phoneticPr fontId="1"/>
  <pageMargins left="0.78740157480314965" right="0.39370078740157483" top="0.78740157480314965" bottom="0.78740157480314965" header="0.51181102362204722" footer="0.51181102362204722"/>
  <pageSetup paperSize="9" orientation="portrait" horizontalDpi="4294967292" verticalDpi="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C16"/>
  <sheetViews>
    <sheetView showGridLines="0" tabSelected="1" workbookViewId="0"/>
  </sheetViews>
  <sheetFormatPr defaultRowHeight="24.95" customHeight="1"/>
  <cols>
    <col min="1" max="1" width="9" style="3"/>
    <col min="2" max="2" width="3.5" style="3" bestFit="1" customWidth="1"/>
    <col min="3" max="3" width="88.5" style="4" customWidth="1"/>
    <col min="4" max="16384" width="9" style="3"/>
  </cols>
  <sheetData>
    <row r="1" spans="1:3" ht="24.95" customHeight="1">
      <c r="A1" s="78" t="s">
        <v>185</v>
      </c>
      <c r="B1" s="3" t="s">
        <v>172</v>
      </c>
      <c r="C1" s="78" t="s">
        <v>190</v>
      </c>
    </row>
    <row r="2" spans="1:3" ht="24.95" customHeight="1">
      <c r="A2" s="78" t="s">
        <v>186</v>
      </c>
      <c r="B2" s="3" t="s">
        <v>172</v>
      </c>
      <c r="C2" s="78" t="s">
        <v>187</v>
      </c>
    </row>
    <row r="3" spans="1:3" ht="24.95" customHeight="1">
      <c r="A3" s="78" t="s">
        <v>188</v>
      </c>
      <c r="B3" s="3" t="s">
        <v>172</v>
      </c>
      <c r="C3" s="78" t="s">
        <v>189</v>
      </c>
    </row>
    <row r="5" spans="1:3" ht="24.95" customHeight="1">
      <c r="A5" s="3" t="s">
        <v>183</v>
      </c>
      <c r="B5" s="3" t="s">
        <v>173</v>
      </c>
      <c r="C5" s="14" t="s">
        <v>177</v>
      </c>
    </row>
    <row r="6" spans="1:3" ht="24.95" customHeight="1">
      <c r="C6" s="15" t="s">
        <v>182</v>
      </c>
    </row>
    <row r="7" spans="1:3" ht="24.95" customHeight="1">
      <c r="C7" s="15"/>
    </row>
    <row r="8" spans="1:3" ht="24.95" customHeight="1">
      <c r="A8" s="3" t="s">
        <v>174</v>
      </c>
      <c r="B8" s="3" t="s">
        <v>172</v>
      </c>
      <c r="C8" s="4" t="s">
        <v>178</v>
      </c>
    </row>
    <row r="9" spans="1:3" ht="24.95" customHeight="1">
      <c r="B9" s="3">
        <v>1</v>
      </c>
      <c r="C9" s="4" t="s">
        <v>179</v>
      </c>
    </row>
    <row r="10" spans="1:3" ht="24.95" customHeight="1">
      <c r="B10" s="3">
        <v>2</v>
      </c>
      <c r="C10" s="67" t="s">
        <v>181</v>
      </c>
    </row>
    <row r="11" spans="1:3" ht="24.95" customHeight="1">
      <c r="B11" s="3">
        <v>3</v>
      </c>
      <c r="C11" s="4" t="s">
        <v>180</v>
      </c>
    </row>
    <row r="12" spans="1:3" ht="24.95" customHeight="1">
      <c r="B12" s="3">
        <v>4</v>
      </c>
      <c r="C12" s="4" t="s">
        <v>184</v>
      </c>
    </row>
    <row r="14" spans="1:3" ht="24.95" customHeight="1">
      <c r="A14" s="78" t="s">
        <v>191</v>
      </c>
    </row>
    <row r="15" spans="1:3" ht="24.95" customHeight="1">
      <c r="A15" s="78" t="s">
        <v>192</v>
      </c>
    </row>
    <row r="16" spans="1:3" ht="24.95" customHeight="1">
      <c r="A16" s="78" t="s">
        <v>193</v>
      </c>
    </row>
  </sheetData>
  <phoneticPr fontId="10"/>
  <pageMargins left="0.78740157480314965" right="0.39370078740157483" top="0.98425196850393704" bottom="0.98425196850393704" header="0.51181102362204722" footer="0.51181102362204722"/>
  <pageSetup paperSize="9" orientation="portrait" horizontalDpi="4294967292"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ﾎﾞｯｸｽﾗｰﾒﾝ</vt:lpstr>
      <vt:lpstr>ﾜｰｸｼｰﾄの解説書</vt:lpstr>
      <vt:lpstr>ﾎﾞｯｸｽﾗｰﾒﾝ!Print_Area</vt:lpstr>
    </vt:vector>
  </TitlesOfParts>
  <Company>anbrand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Fumuio Yasunaga</dc:creator>
  <cp:lastModifiedBy>F.YAS</cp:lastModifiedBy>
  <cp:lastPrinted>2002-08-02T15:02:40Z</cp:lastPrinted>
  <dcterms:created xsi:type="dcterms:W3CDTF">1998-01-30T01:44:15Z</dcterms:created>
  <dcterms:modified xsi:type="dcterms:W3CDTF">2021-01-06T04:02:20Z</dcterms:modified>
</cp:coreProperties>
</file>