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8085"/>
  </bookViews>
  <sheets>
    <sheet name="はじめに" sheetId="1" r:id="rId1"/>
    <sheet name="育苗箱数ｼﾐｭﾚｰｼｮﾝ" sheetId="2" r:id="rId2"/>
    <sheet name="通常単位版" sheetId="4" r:id="rId3"/>
    <sheet name="尺貫法単位版" sheetId="8" r:id="rId4"/>
    <sheet name="あまり条計算" sheetId="6" r:id="rId5"/>
  </sheets>
  <definedNames>
    <definedName name="_xlnm.Print_Area" localSheetId="4">あまり条計算!$A$1:$K$43</definedName>
    <definedName name="_xlnm.Print_Area" localSheetId="0">はじめに!$A$1:$L$37</definedName>
    <definedName name="_xlnm.Print_Area" localSheetId="1">育苗箱数ｼﾐｭﾚｰｼｮﾝ!$A$1:$H$88</definedName>
    <definedName name="_xlnm.Print_Area" localSheetId="3">尺貫法単位版!$A$1:$H$63</definedName>
    <definedName name="_xlnm.Print_Area" localSheetId="2">通常単位版!$A$6:$H$46</definedName>
  </definedNames>
  <calcPr calcId="152511"/>
</workbook>
</file>

<file path=xl/calcChain.xml><?xml version="1.0" encoding="utf-8"?>
<calcChain xmlns="http://schemas.openxmlformats.org/spreadsheetml/2006/main">
  <c r="B57" i="8" l="1"/>
  <c r="B49" i="8"/>
  <c r="B41" i="8"/>
  <c r="B16" i="8" l="1"/>
  <c r="B24" i="8"/>
  <c r="B32" i="8"/>
  <c r="B45" i="4" l="1"/>
  <c r="B37" i="4"/>
  <c r="B29" i="4"/>
  <c r="B21" i="4"/>
  <c r="B13" i="4"/>
  <c r="D57" i="8" l="1"/>
  <c r="D49" i="8"/>
  <c r="D41" i="8"/>
  <c r="D32" i="8"/>
  <c r="D24" i="8"/>
  <c r="D16" i="8"/>
  <c r="C35" i="6" l="1"/>
  <c r="B35" i="6"/>
  <c r="B14" i="6"/>
  <c r="D35" i="6" l="1"/>
  <c r="C14" i="6"/>
  <c r="D14" i="6" s="1"/>
  <c r="B15" i="2" l="1"/>
  <c r="D15" i="2" s="1"/>
  <c r="D45" i="4" l="1"/>
  <c r="D37" i="4"/>
  <c r="D29" i="4"/>
  <c r="D21" i="4"/>
  <c r="D13" i="4"/>
  <c r="B87" i="2"/>
  <c r="D87" i="2" s="1"/>
  <c r="B79" i="2"/>
  <c r="D79" i="2" s="1"/>
  <c r="B71" i="2"/>
  <c r="D71" i="2" s="1"/>
  <c r="B63" i="2"/>
  <c r="D63" i="2" s="1"/>
  <c r="B55" i="2"/>
  <c r="D55" i="2" s="1"/>
  <c r="B47" i="2"/>
  <c r="D47" i="2" s="1"/>
  <c r="B39" i="2"/>
  <c r="D39" i="2" s="1"/>
  <c r="B31" i="2"/>
  <c r="D31" i="2" s="1"/>
  <c r="B23" i="2"/>
  <c r="D23" i="2" s="1"/>
</calcChain>
</file>

<file path=xl/sharedStrings.xml><?xml version="1.0" encoding="utf-8"?>
<sst xmlns="http://schemas.openxmlformats.org/spreadsheetml/2006/main" count="400" uniqueCount="156">
  <si>
    <t>→※単位はｍに換算して入力する。</t>
    <rPh sb="2" eb="4">
      <t>タンイ</t>
    </rPh>
    <rPh sb="7" eb="9">
      <t>カンザン</t>
    </rPh>
    <rPh sb="11" eb="13">
      <t>ニュウリョク</t>
    </rPh>
    <phoneticPr fontId="3"/>
  </si>
  <si>
    <t>面積[m2]</t>
    <rPh sb="0" eb="2">
      <t>メンセキ</t>
    </rPh>
    <phoneticPr fontId="3"/>
  </si>
  <si>
    <t>横送り量 [m]</t>
    <rPh sb="0" eb="1">
      <t>ヨコ</t>
    </rPh>
    <rPh sb="1" eb="2">
      <t>オク</t>
    </rPh>
    <rPh sb="3" eb="4">
      <t>リョウ</t>
    </rPh>
    <phoneticPr fontId="3"/>
  </si>
  <si>
    <t>縦送り量 [m]</t>
    <rPh sb="0" eb="1">
      <t>タテ</t>
    </rPh>
    <rPh sb="1" eb="2">
      <t>オク</t>
    </rPh>
    <rPh sb="3" eb="4">
      <t>リョウ</t>
    </rPh>
    <phoneticPr fontId="3"/>
  </si>
  <si>
    <t>株間 [m]</t>
    <rPh sb="0" eb="2">
      <t>カブマ</t>
    </rPh>
    <phoneticPr fontId="3"/>
  </si>
  <si>
    <t>条間 [m]</t>
    <rPh sb="0" eb="2">
      <t>ジョウマ</t>
    </rPh>
    <phoneticPr fontId="3"/>
  </si>
  <si>
    <t>（入力1）→</t>
    <rPh sb="1" eb="3">
      <t>ニュウリョク</t>
    </rPh>
    <phoneticPr fontId="3"/>
  </si>
  <si>
    <t>（計算結果1）</t>
    <rPh sb="1" eb="3">
      <t>ケイサン</t>
    </rPh>
    <rPh sb="3" eb="5">
      <t>ケッカ</t>
    </rPh>
    <phoneticPr fontId="3"/>
  </si>
  <si>
    <t>（入力2）</t>
    <rPh sb="1" eb="3">
      <t>ニュウリョク</t>
    </rPh>
    <phoneticPr fontId="3"/>
  </si>
  <si>
    <t>（計算結果2）</t>
    <rPh sb="1" eb="3">
      <t>ケイサン</t>
    </rPh>
    <rPh sb="3" eb="5">
      <t>ケッカ</t>
    </rPh>
    <phoneticPr fontId="3"/>
  </si>
  <si>
    <t>（入力3）</t>
    <rPh sb="1" eb="3">
      <t>ニュウリョク</t>
    </rPh>
    <phoneticPr fontId="3"/>
  </si>
  <si>
    <t>（計算結果3）</t>
    <rPh sb="1" eb="3">
      <t>ケイサン</t>
    </rPh>
    <rPh sb="3" eb="5">
      <t>ケッカ</t>
    </rPh>
    <phoneticPr fontId="3"/>
  </si>
  <si>
    <t>（入力4）</t>
    <rPh sb="1" eb="3">
      <t>ニュウリョク</t>
    </rPh>
    <phoneticPr fontId="3"/>
  </si>
  <si>
    <t>（計算結果4）</t>
    <rPh sb="1" eb="3">
      <t>ケイサン</t>
    </rPh>
    <rPh sb="3" eb="5">
      <t>ケッカ</t>
    </rPh>
    <phoneticPr fontId="3"/>
  </si>
  <si>
    <t>（入力5）</t>
    <rPh sb="1" eb="3">
      <t>ニュウリョク</t>
    </rPh>
    <phoneticPr fontId="3"/>
  </si>
  <si>
    <t>（計算結果5）</t>
    <rPh sb="1" eb="3">
      <t>ケイサン</t>
    </rPh>
    <rPh sb="3" eb="5">
      <t>ケッカ</t>
    </rPh>
    <phoneticPr fontId="3"/>
  </si>
  <si>
    <t>　　　↓</t>
    <phoneticPr fontId="3"/>
  </si>
  <si>
    <t>（計算結果６）</t>
    <rPh sb="1" eb="3">
      <t>ケイサン</t>
    </rPh>
    <rPh sb="3" eb="5">
      <t>ケッカ</t>
    </rPh>
    <phoneticPr fontId="3"/>
  </si>
  <si>
    <t>（入力７）</t>
    <rPh sb="1" eb="3">
      <t>ニュウリョク</t>
    </rPh>
    <phoneticPr fontId="3"/>
  </si>
  <si>
    <t>（計算結果７）</t>
    <rPh sb="1" eb="3">
      <t>ケイサン</t>
    </rPh>
    <rPh sb="3" eb="5">
      <t>ケッカ</t>
    </rPh>
    <phoneticPr fontId="3"/>
  </si>
  <si>
    <t>（入力８）</t>
    <rPh sb="1" eb="3">
      <t>ニュウリョク</t>
    </rPh>
    <phoneticPr fontId="3"/>
  </si>
  <si>
    <t>（計算結果８）</t>
    <rPh sb="1" eb="3">
      <t>ケイサン</t>
    </rPh>
    <rPh sb="3" eb="5">
      <t>ケッカ</t>
    </rPh>
    <phoneticPr fontId="3"/>
  </si>
  <si>
    <t>（入力９）</t>
    <rPh sb="1" eb="3">
      <t>ニュウリョク</t>
    </rPh>
    <phoneticPr fontId="3"/>
  </si>
  <si>
    <t>（計算結果９）</t>
    <rPh sb="1" eb="3">
      <t>ケイサン</t>
    </rPh>
    <rPh sb="3" eb="5">
      <t>ケッカ</t>
    </rPh>
    <phoneticPr fontId="3"/>
  </si>
  <si>
    <t>（入力10）</t>
    <rPh sb="1" eb="3">
      <t>ニュウリョク</t>
    </rPh>
    <phoneticPr fontId="3"/>
  </si>
  <si>
    <t>（計算結果10）</t>
    <rPh sb="1" eb="3">
      <t>ケイサン</t>
    </rPh>
    <rPh sb="3" eb="5">
      <t>ケッカ</t>
    </rPh>
    <phoneticPr fontId="3"/>
  </si>
  <si>
    <t>1　はじめに</t>
    <phoneticPr fontId="1"/>
  </si>
  <si>
    <t>　横送り量は回数で表されている場合もあるので、育苗箱の横の内径0.28[m]から割り出します。</t>
    <rPh sb="1" eb="2">
      <t>ヨコ</t>
    </rPh>
    <rPh sb="2" eb="3">
      <t>オク</t>
    </rPh>
    <rPh sb="4" eb="5">
      <t>リョウ</t>
    </rPh>
    <rPh sb="6" eb="8">
      <t>カイスウ</t>
    </rPh>
    <rPh sb="9" eb="10">
      <t>アラワ</t>
    </rPh>
    <rPh sb="15" eb="17">
      <t>バアイ</t>
    </rPh>
    <rPh sb="23" eb="25">
      <t>イクビョウ</t>
    </rPh>
    <rPh sb="25" eb="26">
      <t>バコ</t>
    </rPh>
    <rPh sb="27" eb="28">
      <t>ヨコ</t>
    </rPh>
    <rPh sb="29" eb="31">
      <t>ナイケイ</t>
    </rPh>
    <rPh sb="40" eb="41">
      <t>ワ</t>
    </rPh>
    <rPh sb="42" eb="43">
      <t>ダ</t>
    </rPh>
    <phoneticPr fontId="1"/>
  </si>
  <si>
    <t>　条間、株間のデータもあわせて田植機のカタログ等で調べて下さい。</t>
    <rPh sb="1" eb="3">
      <t>ジョウマ</t>
    </rPh>
    <rPh sb="4" eb="6">
      <t>カブマ</t>
    </rPh>
    <rPh sb="15" eb="18">
      <t>タウエキ</t>
    </rPh>
    <rPh sb="23" eb="24">
      <t>トウ</t>
    </rPh>
    <rPh sb="25" eb="26">
      <t>シラ</t>
    </rPh>
    <rPh sb="28" eb="29">
      <t>クダ</t>
    </rPh>
    <phoneticPr fontId="1"/>
  </si>
  <si>
    <t>　田植機のカタログなどでは、たいていはmm、あるいはcmで表されているのでmになおして下さい。</t>
    <rPh sb="1" eb="3">
      <t>タウ</t>
    </rPh>
    <rPh sb="3" eb="4">
      <t>キ</t>
    </rPh>
    <phoneticPr fontId="1"/>
  </si>
  <si>
    <t>田の面積、田植機の横と縦の送り量、株間、条間のデータを入力すると、必要な育苗箱数を計算します。</t>
    <rPh sb="0" eb="1">
      <t>タ</t>
    </rPh>
    <rPh sb="2" eb="4">
      <t>メンセキ</t>
    </rPh>
    <rPh sb="5" eb="8">
      <t>タウエキ</t>
    </rPh>
    <rPh sb="13" eb="14">
      <t>オク</t>
    </rPh>
    <rPh sb="15" eb="16">
      <t>リョウ</t>
    </rPh>
    <rPh sb="17" eb="19">
      <t>カブマ</t>
    </rPh>
    <rPh sb="20" eb="22">
      <t>ジョウマ</t>
    </rPh>
    <rPh sb="27" eb="29">
      <t>ニュウリョク</t>
    </rPh>
    <rPh sb="33" eb="35">
      <t>ヒツヨウ</t>
    </rPh>
    <rPh sb="36" eb="38">
      <t>イクビョウ</t>
    </rPh>
    <rPh sb="38" eb="39">
      <t>バコ</t>
    </rPh>
    <rPh sb="39" eb="40">
      <t>スウ</t>
    </rPh>
    <rPh sb="41" eb="43">
      <t>ケイサン</t>
    </rPh>
    <phoneticPr fontId="3"/>
  </si>
  <si>
    <t>　また、田植機のカタログなどでは、単位はたいていmm、あるいはcmで表されているのでmになおして下さい。</t>
    <rPh sb="4" eb="6">
      <t>タウ</t>
    </rPh>
    <rPh sb="6" eb="7">
      <t>キ</t>
    </rPh>
    <rPh sb="17" eb="19">
      <t>タンイ</t>
    </rPh>
    <phoneticPr fontId="1"/>
  </si>
  <si>
    <t>　田の面積は固定資産税の課税明細書などが参考になります（正確に言うと畦の分が増えています）。</t>
    <rPh sb="1" eb="2">
      <t>タ</t>
    </rPh>
    <rPh sb="3" eb="5">
      <t>メンセキ</t>
    </rPh>
    <rPh sb="6" eb="8">
      <t>コテイ</t>
    </rPh>
    <rPh sb="8" eb="11">
      <t>シサンゼイ</t>
    </rPh>
    <rPh sb="12" eb="14">
      <t>カゼイ</t>
    </rPh>
    <rPh sb="14" eb="17">
      <t>メイサイショ</t>
    </rPh>
    <rPh sb="20" eb="22">
      <t>サンコウ</t>
    </rPh>
    <rPh sb="28" eb="30">
      <t>セイカク</t>
    </rPh>
    <rPh sb="31" eb="32">
      <t>イ</t>
    </rPh>
    <rPh sb="34" eb="35">
      <t>アゼ</t>
    </rPh>
    <rPh sb="36" eb="37">
      <t>ブン</t>
    </rPh>
    <rPh sb="38" eb="39">
      <t>フ</t>
    </rPh>
    <phoneticPr fontId="1"/>
  </si>
  <si>
    <t>　データを入力したファイルは、デスクトップなどに別名で保存して下さい。</t>
    <phoneticPr fontId="1"/>
  </si>
  <si>
    <t>（入力例）</t>
    <rPh sb="1" eb="3">
      <t>ニュウリョク</t>
    </rPh>
    <rPh sb="3" eb="4">
      <t>レイ</t>
    </rPh>
    <phoneticPr fontId="3"/>
  </si>
  <si>
    <t>　まず必要なデータをそろえます。</t>
    <rPh sb="3" eb="5">
      <t>ヒツヨウ</t>
    </rPh>
    <phoneticPr fontId="1"/>
  </si>
  <si>
    <t>　横送り量、縦送り量は田植機が育苗箱の苗を横縦それぞれ何ミリずつ切り分けていくかという量（長さ）です。</t>
    <rPh sb="1" eb="2">
      <t>ヨコ</t>
    </rPh>
    <rPh sb="2" eb="3">
      <t>オク</t>
    </rPh>
    <rPh sb="4" eb="5">
      <t>リョウ</t>
    </rPh>
    <rPh sb="7" eb="8">
      <t>オク</t>
    </rPh>
    <rPh sb="9" eb="10">
      <t>リョウ</t>
    </rPh>
    <rPh sb="11" eb="14">
      <t>タウエキ</t>
    </rPh>
    <rPh sb="15" eb="17">
      <t>イクビョウ</t>
    </rPh>
    <rPh sb="17" eb="18">
      <t>バコ</t>
    </rPh>
    <rPh sb="19" eb="20">
      <t>ナエ</t>
    </rPh>
    <rPh sb="22" eb="23">
      <t>タテ</t>
    </rPh>
    <rPh sb="27" eb="28">
      <t>ナン</t>
    </rPh>
    <rPh sb="32" eb="33">
      <t>キ</t>
    </rPh>
    <rPh sb="34" eb="35">
      <t>ワ</t>
    </rPh>
    <rPh sb="43" eb="44">
      <t>リョウ</t>
    </rPh>
    <rPh sb="45" eb="46">
      <t>ナガ</t>
    </rPh>
    <phoneticPr fontId="1"/>
  </si>
  <si>
    <t>　　　↓</t>
  </si>
  <si>
    <t>（参考）単位の換算</t>
    <rPh sb="1" eb="3">
      <t>サンコウ</t>
    </rPh>
    <rPh sb="4" eb="6">
      <t>タンイ</t>
    </rPh>
    <rPh sb="7" eb="9">
      <t>カンザン</t>
    </rPh>
    <phoneticPr fontId="1"/>
  </si>
  <si>
    <t>面積　１０　ａ ＝　１０００　ｍ2</t>
    <rPh sb="0" eb="2">
      <t>メンセキ</t>
    </rPh>
    <phoneticPr fontId="1"/>
  </si>
  <si>
    <t>　　　　１　ａ　＝　１００　ｍ2</t>
    <phoneticPr fontId="1"/>
  </si>
  <si>
    <t>長さ 　１　ｃｍ　＝　０．０１　ｍ</t>
    <rPh sb="0" eb="1">
      <t>ナガ</t>
    </rPh>
    <phoneticPr fontId="1"/>
  </si>
  <si>
    <t>　　　　１　町　＝　約９９１７　ｍ2</t>
    <rPh sb="6" eb="7">
      <t>チョウ</t>
    </rPh>
    <rPh sb="10" eb="11">
      <t>ヤク</t>
    </rPh>
    <phoneticPr fontId="1"/>
  </si>
  <si>
    <t>　　　　１　反　＝　約９９２　ｍ2</t>
    <rPh sb="6" eb="7">
      <t>タン</t>
    </rPh>
    <rPh sb="10" eb="11">
      <t>ヤク</t>
    </rPh>
    <phoneticPr fontId="1"/>
  </si>
  <si>
    <t>　　　　１　畝　＝　約９９　ｍ2</t>
    <rPh sb="6" eb="7">
      <t>ウネ</t>
    </rPh>
    <rPh sb="10" eb="11">
      <t>ヤク</t>
    </rPh>
    <phoneticPr fontId="1"/>
  </si>
  <si>
    <t>　　→田の面積[ｍ2]、田植機の縦送り量と横送り量[m]、株間[m]、条間[m]</t>
    <rPh sb="3" eb="4">
      <t>タ</t>
    </rPh>
    <rPh sb="5" eb="7">
      <t>メンセキ</t>
    </rPh>
    <rPh sb="12" eb="15">
      <t>タウエキ</t>
    </rPh>
    <rPh sb="16" eb="17">
      <t>タテ</t>
    </rPh>
    <rPh sb="17" eb="18">
      <t>オク</t>
    </rPh>
    <rPh sb="19" eb="20">
      <t>リョウ</t>
    </rPh>
    <rPh sb="21" eb="22">
      <t>ヨコ</t>
    </rPh>
    <rPh sb="22" eb="23">
      <t>オク</t>
    </rPh>
    <rPh sb="24" eb="25">
      <t>リョウ</t>
    </rPh>
    <rPh sb="29" eb="31">
      <t>カブマ</t>
    </rPh>
    <rPh sb="35" eb="37">
      <t>ジョウマ</t>
    </rPh>
    <phoneticPr fontId="1"/>
  </si>
  <si>
    <t>　必要な育苗箱数を求めるのに必要なデータは次のものです。</t>
    <rPh sb="1" eb="3">
      <t>ヒツヨウ</t>
    </rPh>
    <rPh sb="4" eb="7">
      <t>イクビョウバコ</t>
    </rPh>
    <rPh sb="7" eb="8">
      <t>スウ</t>
    </rPh>
    <rPh sb="9" eb="10">
      <t>モト</t>
    </rPh>
    <rPh sb="14" eb="16">
      <t>ヒツヨウ</t>
    </rPh>
    <rPh sb="21" eb="22">
      <t>ツギ</t>
    </rPh>
    <phoneticPr fontId="1"/>
  </si>
  <si>
    <t>　田植機のデータについてはカタログやマニュアルなどで調べます。</t>
    <rPh sb="1" eb="4">
      <t>タウエキ</t>
    </rPh>
    <rPh sb="26" eb="27">
      <t>シラ</t>
    </rPh>
    <phoneticPr fontId="1"/>
  </si>
  <si>
    <t>　　　　１　ｍｍ　＝　０．００１　ｍ</t>
    <phoneticPr fontId="1"/>
  </si>
  <si>
    <t>　必要なデータは、田の面積[ｍ2]、田植機の横送り量と縦かき取り量（都合により「縦送り量」と呼ぶ）[m]、株間[m]、条間[m]です。</t>
    <rPh sb="1" eb="3">
      <t>ヒツヨウ</t>
    </rPh>
    <rPh sb="9" eb="10">
      <t>タ</t>
    </rPh>
    <rPh sb="11" eb="13">
      <t>メンセキ</t>
    </rPh>
    <rPh sb="18" eb="21">
      <t>タウエキ</t>
    </rPh>
    <rPh sb="23" eb="24">
      <t>オク</t>
    </rPh>
    <rPh sb="25" eb="26">
      <t>リョウ</t>
    </rPh>
    <rPh sb="27" eb="28">
      <t>タテ</t>
    </rPh>
    <rPh sb="30" eb="31">
      <t>ト</t>
    </rPh>
    <rPh sb="32" eb="33">
      <t>リョウ</t>
    </rPh>
    <rPh sb="34" eb="36">
      <t>ツゴウ</t>
    </rPh>
    <rPh sb="41" eb="42">
      <t>オク</t>
    </rPh>
    <rPh sb="43" eb="44">
      <t>リョウ</t>
    </rPh>
    <rPh sb="46" eb="47">
      <t>ヨ</t>
    </rPh>
    <rPh sb="53" eb="55">
      <t>カブマ</t>
    </rPh>
    <rPh sb="59" eb="61">
      <t>ジョウマ</t>
    </rPh>
    <phoneticPr fontId="1"/>
  </si>
  <si>
    <t>　条間（ほとんど０．３ｍ）、株間のデータもあわせて田植機のカタログ等で調べて下さい。</t>
    <rPh sb="1" eb="3">
      <t>ジョウマ</t>
    </rPh>
    <rPh sb="14" eb="16">
      <t>カブマ</t>
    </rPh>
    <rPh sb="25" eb="28">
      <t>タウエキ</t>
    </rPh>
    <rPh sb="33" eb="34">
      <t>トウ</t>
    </rPh>
    <rPh sb="35" eb="36">
      <t>シラ</t>
    </rPh>
    <rPh sb="38" eb="39">
      <t>クダ</t>
    </rPh>
    <phoneticPr fontId="1"/>
  </si>
  <si>
    <t>　横送り量は回数で表されている場合もあります。育苗箱の横の内径０．２８[m]から割り出します。</t>
    <rPh sb="1" eb="2">
      <t>ヨコ</t>
    </rPh>
    <rPh sb="2" eb="3">
      <t>オク</t>
    </rPh>
    <rPh sb="4" eb="5">
      <t>リョウ</t>
    </rPh>
    <rPh sb="6" eb="8">
      <t>カイスウ</t>
    </rPh>
    <rPh sb="9" eb="10">
      <t>アラワ</t>
    </rPh>
    <rPh sb="15" eb="17">
      <t>バアイ</t>
    </rPh>
    <rPh sb="23" eb="25">
      <t>イクビョウ</t>
    </rPh>
    <rPh sb="25" eb="26">
      <t>バコ</t>
    </rPh>
    <rPh sb="27" eb="28">
      <t>ヨコ</t>
    </rPh>
    <rPh sb="29" eb="31">
      <t>ナイケイ</t>
    </rPh>
    <rPh sb="40" eb="41">
      <t>ワ</t>
    </rPh>
    <rPh sb="42" eb="43">
      <t>ダ</t>
    </rPh>
    <phoneticPr fontId="1"/>
  </si>
  <si>
    <t>※［ ］内の単位で値を入力して下さい。</t>
    <rPh sb="4" eb="5">
      <t>ナイ</t>
    </rPh>
    <rPh sb="6" eb="8">
      <t>タンイ</t>
    </rPh>
    <rPh sb="9" eb="10">
      <t>アタイ</t>
    </rPh>
    <rPh sb="11" eb="13">
      <t>ニュウリョク</t>
    </rPh>
    <rPh sb="15" eb="16">
      <t>クダ</t>
    </rPh>
    <phoneticPr fontId="3"/>
  </si>
  <si>
    <t>横送り量 [mm]</t>
    <rPh sb="0" eb="1">
      <t>ヨコ</t>
    </rPh>
    <rPh sb="1" eb="2">
      <t>オク</t>
    </rPh>
    <rPh sb="3" eb="4">
      <t>リョウ</t>
    </rPh>
    <phoneticPr fontId="3"/>
  </si>
  <si>
    <t>縦送り量 [mm]</t>
    <rPh sb="0" eb="1">
      <t>タテ</t>
    </rPh>
    <rPh sb="1" eb="2">
      <t>オク</t>
    </rPh>
    <rPh sb="3" eb="4">
      <t>リョウ</t>
    </rPh>
    <phoneticPr fontId="3"/>
  </si>
  <si>
    <t>株間 [cm]</t>
    <rPh sb="0" eb="2">
      <t>カブマ</t>
    </rPh>
    <phoneticPr fontId="3"/>
  </si>
  <si>
    <t>条間 [cm]</t>
    <rPh sb="0" eb="2">
      <t>ジョウマ</t>
    </rPh>
    <phoneticPr fontId="3"/>
  </si>
  <si>
    <t>（育苗箱数シミュレーション）　１０セット</t>
  </si>
  <si>
    <t>　株間は、坪６０株で株間０．１８ｍ、坪３７株が株間０．３０ｍに相当します。</t>
    <rPh sb="1" eb="3">
      <t>カブマ</t>
    </rPh>
    <rPh sb="5" eb="6">
      <t>ツボ</t>
    </rPh>
    <rPh sb="8" eb="9">
      <t>カブ</t>
    </rPh>
    <rPh sb="10" eb="12">
      <t>カブマ</t>
    </rPh>
    <rPh sb="18" eb="19">
      <t>ツボ</t>
    </rPh>
    <rPh sb="21" eb="22">
      <t>カブ</t>
    </rPh>
    <rPh sb="23" eb="25">
      <t>カブマ</t>
    </rPh>
    <rPh sb="31" eb="33">
      <t>ソウトウ</t>
    </rPh>
    <phoneticPr fontId="1"/>
  </si>
  <si>
    <t>２　田植に必要な育苗箱の数を計算（シミュレーション）するには</t>
    <rPh sb="5" eb="7">
      <t>ヒツヨウ</t>
    </rPh>
    <rPh sb="8" eb="10">
      <t>イクビョウ</t>
    </rPh>
    <rPh sb="10" eb="11">
      <t>バコ</t>
    </rPh>
    <rPh sb="12" eb="13">
      <t>カズ</t>
    </rPh>
    <rPh sb="14" eb="16">
      <t>ケイサン</t>
    </rPh>
    <phoneticPr fontId="1"/>
  </si>
  <si>
    <t>育苗箱数シミュレーション　通常単位版５セット</t>
    <rPh sb="13" eb="15">
      <t>ツウジョウ</t>
    </rPh>
    <rPh sb="15" eb="17">
      <t>タンイ</t>
    </rPh>
    <rPh sb="17" eb="18">
      <t>バン</t>
    </rPh>
    <phoneticPr fontId="3"/>
  </si>
  <si>
    <t>→</t>
    <phoneticPr fontId="1"/>
  </si>
  <si>
    <t>育苗箱数
（理論値）</t>
    <rPh sb="0" eb="2">
      <t>イクビョウ</t>
    </rPh>
    <rPh sb="2" eb="3">
      <t>バコ</t>
    </rPh>
    <rPh sb="3" eb="4">
      <t>スウ</t>
    </rPh>
    <rPh sb="6" eb="9">
      <t>リロンチ</t>
    </rPh>
    <phoneticPr fontId="3"/>
  </si>
  <si>
    <t>倍率：</t>
    <rPh sb="0" eb="2">
      <t>バイリツ</t>
    </rPh>
    <phoneticPr fontId="1"/>
  </si>
  <si>
    <t>倍率</t>
    <rPh sb="0" eb="2">
      <t>バイリツ</t>
    </rPh>
    <phoneticPr fontId="1"/>
  </si>
  <si>
    <t>箱</t>
    <rPh sb="0" eb="1">
      <t>ハコ</t>
    </rPh>
    <phoneticPr fontId="1"/>
  </si>
  <si>
    <t>・動作がおかしいときは、たいてい、処理に時間がかかっているためです。少し待ってみて下さい。</t>
    <rPh sb="1" eb="3">
      <t>ドウサ</t>
    </rPh>
    <rPh sb="34" eb="35">
      <t>スコ</t>
    </rPh>
    <rPh sb="36" eb="37">
      <t>マ</t>
    </rPh>
    <rPh sb="41" eb="42">
      <t>クダ</t>
    </rPh>
    <phoneticPr fontId="1"/>
  </si>
  <si>
    <t>　株間は、坪６０株で株間０．１８ｍ（慣行栽培）、疎植栽培の坪３７株が株間０．３ｍに相当します。</t>
    <rPh sb="1" eb="3">
      <t>カブマ</t>
    </rPh>
    <rPh sb="5" eb="6">
      <t>ツボ</t>
    </rPh>
    <rPh sb="8" eb="9">
      <t>カブ</t>
    </rPh>
    <rPh sb="10" eb="12">
      <t>カブマ</t>
    </rPh>
    <rPh sb="18" eb="20">
      <t>カンコウ</t>
    </rPh>
    <rPh sb="20" eb="22">
      <t>サイバイ</t>
    </rPh>
    <rPh sb="24" eb="26">
      <t>ソショク</t>
    </rPh>
    <rPh sb="26" eb="28">
      <t>サイバイ</t>
    </rPh>
    <rPh sb="29" eb="30">
      <t>ツボ</t>
    </rPh>
    <rPh sb="32" eb="33">
      <t>カブ</t>
    </rPh>
    <rPh sb="34" eb="36">
      <t>カブマ</t>
    </rPh>
    <rPh sb="41" eb="43">
      <t>ソウトウ</t>
    </rPh>
    <phoneticPr fontId="1"/>
  </si>
  <si>
    <t>（入力５）</t>
    <rPh sb="1" eb="3">
      <t>ニュウリョク</t>
    </rPh>
    <phoneticPr fontId="3"/>
  </si>
  <si>
    <t>（入力６）</t>
    <rPh sb="1" eb="3">
      <t>ニュウリョク</t>
    </rPh>
    <phoneticPr fontId="3"/>
  </si>
  <si>
    <t>（参考２）</t>
    <rPh sb="1" eb="3">
      <t>サンコウ</t>
    </rPh>
    <phoneticPr fontId="1"/>
  </si>
  <si>
    <t>↑memo</t>
    <phoneticPr fontId="1"/>
  </si>
  <si>
    <t>（参考１）</t>
    <rPh sb="1" eb="3">
      <t>サンコウ</t>
    </rPh>
    <phoneticPr fontId="1"/>
  </si>
  <si>
    <t>　めやす（推定値）は、理論値に倍率をかけたものです。倍率は、実際の結果をもとに変更して下さい。</t>
    <rPh sb="5" eb="8">
      <t>スイテイチ</t>
    </rPh>
    <rPh sb="11" eb="14">
      <t>リロンチ</t>
    </rPh>
    <rPh sb="15" eb="17">
      <t>バイリツ</t>
    </rPh>
    <rPh sb="26" eb="28">
      <t>バイリツ</t>
    </rPh>
    <rPh sb="30" eb="32">
      <t>ジッサイ</t>
    </rPh>
    <rPh sb="33" eb="35">
      <t>ケッカ</t>
    </rPh>
    <rPh sb="39" eb="41">
      <t>ヘンコウ</t>
    </rPh>
    <rPh sb="43" eb="44">
      <t>クダ</t>
    </rPh>
    <phoneticPr fontId="1"/>
  </si>
  <si>
    <t>田の幅(m)</t>
    <rPh sb="0" eb="1">
      <t>タ</t>
    </rPh>
    <rPh sb="2" eb="3">
      <t>ハバ</t>
    </rPh>
    <phoneticPr fontId="1"/>
  </si>
  <si>
    <t>田植機条数</t>
    <rPh sb="0" eb="3">
      <t>タウエキ</t>
    </rPh>
    <rPh sb="3" eb="5">
      <t>ジョウスウ</t>
    </rPh>
    <phoneticPr fontId="1"/>
  </si>
  <si>
    <t>←入力する</t>
    <rPh sb="1" eb="3">
      <t>ニュウリョク</t>
    </rPh>
    <phoneticPr fontId="1"/>
  </si>
  <si>
    <t>↓</t>
    <phoneticPr fontId="3"/>
  </si>
  <si>
    <t>片道(回)</t>
    <rPh sb="0" eb="2">
      <t>カタミチ</t>
    </rPh>
    <rPh sb="3" eb="4">
      <t>カイ</t>
    </rPh>
    <phoneticPr fontId="1"/>
  </si>
  <si>
    <t>あまり条数</t>
    <rPh sb="3" eb="4">
      <t>ジョウ</t>
    </rPh>
    <rPh sb="4" eb="5">
      <t>スウ</t>
    </rPh>
    <phoneticPr fontId="1"/>
  </si>
  <si>
    <t>残り(m)</t>
    <rPh sb="0" eb="1">
      <t>ノコ</t>
    </rPh>
    <phoneticPr fontId="1"/>
  </si>
  <si>
    <t>あまり条数</t>
    <rPh sb="3" eb="5">
      <t>ジョウスウ</t>
    </rPh>
    <phoneticPr fontId="1"/>
  </si>
  <si>
    <t>条の長さ(m)</t>
    <rPh sb="0" eb="1">
      <t>ジョウ</t>
    </rPh>
    <rPh sb="2" eb="3">
      <t>ナガ</t>
    </rPh>
    <phoneticPr fontId="1"/>
  </si>
  <si>
    <t>↓</t>
    <phoneticPr fontId="3"/>
  </si>
  <si>
    <t>１条当り箱数</t>
    <rPh sb="1" eb="2">
      <t>ジョウ</t>
    </rPh>
    <rPh sb="2" eb="3">
      <t>ア</t>
    </rPh>
    <rPh sb="4" eb="5">
      <t>ハコ</t>
    </rPh>
    <rPh sb="5" eb="6">
      <t>スウ</t>
    </rPh>
    <phoneticPr fontId="1"/>
  </si>
  <si>
    <t>　あまり条の条数と長さ(m)、田植機の設定を単位mで入力すると</t>
    <rPh sb="4" eb="5">
      <t>ジョウ</t>
    </rPh>
    <rPh sb="6" eb="8">
      <t>ジョウスウ</t>
    </rPh>
    <rPh sb="9" eb="10">
      <t>ナガ</t>
    </rPh>
    <rPh sb="15" eb="18">
      <t>タウエキ</t>
    </rPh>
    <rPh sb="19" eb="21">
      <t>セッテイ</t>
    </rPh>
    <rPh sb="22" eb="24">
      <t>タンイ</t>
    </rPh>
    <rPh sb="26" eb="28">
      <t>ニュウリョク</t>
    </rPh>
    <phoneticPr fontId="3"/>
  </si>
  <si>
    <t>片道何回いくと植えられなくなり、その時にあまっている条数と残りの長さ(m)はいくらかを計算します。</t>
    <rPh sb="18" eb="19">
      <t>トキ</t>
    </rPh>
    <rPh sb="29" eb="30">
      <t>ノコ</t>
    </rPh>
    <phoneticPr fontId="3"/>
  </si>
  <si>
    <t>　めやす
（推定値）</t>
    <rPh sb="6" eb="8">
      <t>スイテイ</t>
    </rPh>
    <rPh sb="8" eb="9">
      <t>アタイ</t>
    </rPh>
    <phoneticPr fontId="3"/>
  </si>
  <si>
    <t>　データがそろったら、下の「育苗箱数ｼﾐｭﾚｰｼｮﾝ」タブをクリックし、所定のセルに入力すると計算結果が出ます。</t>
    <rPh sb="11" eb="12">
      <t>シタ</t>
    </rPh>
    <rPh sb="14" eb="16">
      <t>イクビョウ</t>
    </rPh>
    <rPh sb="16" eb="17">
      <t>バコ</t>
    </rPh>
    <rPh sb="17" eb="18">
      <t>スウ</t>
    </rPh>
    <rPh sb="36" eb="38">
      <t>ショテイ</t>
    </rPh>
    <rPh sb="42" eb="44">
      <t>ニュウリョク</t>
    </rPh>
    <rPh sb="47" eb="49">
      <t>ケイサン</t>
    </rPh>
    <rPh sb="49" eb="51">
      <t>ケッカ</t>
    </rPh>
    <rPh sb="52" eb="53">
      <t>デ</t>
    </rPh>
    <phoneticPr fontId="1"/>
  </si>
  <si>
    <t>総箱数</t>
    <rPh sb="0" eb="1">
      <t>ゼンソウ</t>
    </rPh>
    <rPh sb="1" eb="2">
      <t>ハコ</t>
    </rPh>
    <rPh sb="2" eb="3">
      <t>スウ</t>
    </rPh>
    <phoneticPr fontId="1"/>
  </si>
  <si>
    <t>※あまり条を植える分の苗は、それぞれの育苗箱苗から均等に減少し、あまり条を植えるのに使われます。</t>
    <rPh sb="4" eb="5">
      <t>ジョウ</t>
    </rPh>
    <rPh sb="6" eb="7">
      <t>ウ</t>
    </rPh>
    <rPh sb="9" eb="10">
      <t>ブン</t>
    </rPh>
    <rPh sb="11" eb="12">
      <t>ナエ</t>
    </rPh>
    <rPh sb="19" eb="22">
      <t>イクビョウバコ</t>
    </rPh>
    <rPh sb="22" eb="23">
      <t>ナエ</t>
    </rPh>
    <rPh sb="25" eb="27">
      <t>キントウ</t>
    </rPh>
    <rPh sb="28" eb="30">
      <t>ゲンショウ</t>
    </rPh>
    <phoneticPr fontId="1"/>
  </si>
  <si>
    <t>　それにより、あまり条を植える条の育苗箱苗が他より多く必要になり、苗不足になりやすくなります。</t>
    <rPh sb="10" eb="11">
      <t>ジョウ</t>
    </rPh>
    <rPh sb="12" eb="13">
      <t>ウ</t>
    </rPh>
    <rPh sb="15" eb="16">
      <t>ジョウ</t>
    </rPh>
    <rPh sb="17" eb="20">
      <t>イクビョウバコ</t>
    </rPh>
    <rPh sb="20" eb="21">
      <t>ナエ</t>
    </rPh>
    <rPh sb="22" eb="23">
      <t>ホカ</t>
    </rPh>
    <rPh sb="25" eb="26">
      <t>オオ</t>
    </rPh>
    <rPh sb="27" eb="29">
      <t>ヒツヨウ</t>
    </rPh>
    <rPh sb="33" eb="34">
      <t>ナエ</t>
    </rPh>
    <rPh sb="34" eb="36">
      <t>ブソク</t>
    </rPh>
    <phoneticPr fontId="1"/>
  </si>
  <si>
    <t>　特に、育苗箱数に余裕がない、株間が狭い、あまり条の数が少ないなどの場合は不足しがちです。</t>
    <rPh sb="1" eb="2">
      <t>トク</t>
    </rPh>
    <rPh sb="4" eb="7">
      <t>イクビョウバコ</t>
    </rPh>
    <rPh sb="7" eb="8">
      <t>スウ</t>
    </rPh>
    <rPh sb="9" eb="11">
      <t>ヨユウ</t>
    </rPh>
    <rPh sb="15" eb="17">
      <t>カブマ</t>
    </rPh>
    <rPh sb="18" eb="19">
      <t>セマ</t>
    </rPh>
    <rPh sb="24" eb="25">
      <t>ジョウ</t>
    </rPh>
    <rPh sb="26" eb="27">
      <t>カズ</t>
    </rPh>
    <rPh sb="28" eb="29">
      <t>スク</t>
    </rPh>
    <rPh sb="34" eb="36">
      <t>バアイ</t>
    </rPh>
    <rPh sb="37" eb="39">
      <t>フソク</t>
    </rPh>
    <phoneticPr fontId="1"/>
  </si>
  <si>
    <t>☆あまり条がある場合に用意する育苗箱数は、条数繰り上げの数に、あまり条の数を加えた数が適当と思われます。</t>
    <rPh sb="4" eb="5">
      <t>ジョウ</t>
    </rPh>
    <rPh sb="8" eb="10">
      <t>バアイ</t>
    </rPh>
    <rPh sb="11" eb="13">
      <t>ヨウイ</t>
    </rPh>
    <rPh sb="15" eb="18">
      <t>イクビョウバコ</t>
    </rPh>
    <rPh sb="18" eb="19">
      <t>スウ</t>
    </rPh>
    <rPh sb="21" eb="23">
      <t>ジョウスウ</t>
    </rPh>
    <rPh sb="23" eb="24">
      <t>ク</t>
    </rPh>
    <rPh sb="25" eb="26">
      <t>ア</t>
    </rPh>
    <rPh sb="28" eb="29">
      <t>カズ</t>
    </rPh>
    <rPh sb="34" eb="35">
      <t>ジョウ</t>
    </rPh>
    <rPh sb="36" eb="37">
      <t>カズ</t>
    </rPh>
    <rPh sb="38" eb="39">
      <t>クワ</t>
    </rPh>
    <rPh sb="41" eb="42">
      <t>カズ</t>
    </rPh>
    <rPh sb="43" eb="45">
      <t>テキトウ</t>
    </rPh>
    <phoneticPr fontId="3"/>
  </si>
  <si>
    <t>１．あまり条数の計算（あまり条が何条でるか計算）</t>
    <rPh sb="5" eb="6">
      <t>ジョウ</t>
    </rPh>
    <rPh sb="6" eb="7">
      <t>スウ</t>
    </rPh>
    <rPh sb="8" eb="10">
      <t>ケイサン</t>
    </rPh>
    <rPh sb="14" eb="15">
      <t>ジョウ</t>
    </rPh>
    <rPh sb="16" eb="18">
      <t>ナンジョウ</t>
    </rPh>
    <rPh sb="21" eb="23">
      <t>ケイサン</t>
    </rPh>
    <phoneticPr fontId="3"/>
  </si>
  <si>
    <t>※田の幅は、できれば何カ所か測定して平均するか、最大と最小に分けて下さい。</t>
    <rPh sb="1" eb="2">
      <t>タ</t>
    </rPh>
    <rPh sb="3" eb="4">
      <t>ハバ</t>
    </rPh>
    <rPh sb="10" eb="11">
      <t>ナン</t>
    </rPh>
    <rPh sb="12" eb="13">
      <t>ショ</t>
    </rPh>
    <rPh sb="14" eb="16">
      <t>ソクテイ</t>
    </rPh>
    <rPh sb="18" eb="20">
      <t>ヘイキン</t>
    </rPh>
    <rPh sb="24" eb="26">
      <t>サイダイ</t>
    </rPh>
    <rPh sb="27" eb="29">
      <t>サイショウ</t>
    </rPh>
    <rPh sb="30" eb="31">
      <t>ワ</t>
    </rPh>
    <rPh sb="33" eb="34">
      <t>クダ</t>
    </rPh>
    <phoneticPr fontId="1"/>
  </si>
  <si>
    <t>　その分を植えるのに必要な育苗箱数（理論値）を計算します。</t>
    <rPh sb="3" eb="4">
      <t>ブン</t>
    </rPh>
    <rPh sb="5" eb="6">
      <t>ウ</t>
    </rPh>
    <rPh sb="10" eb="12">
      <t>ヒツヨウ</t>
    </rPh>
    <rPh sb="13" eb="16">
      <t>イクビョウバコ</t>
    </rPh>
    <rPh sb="16" eb="17">
      <t>スウ</t>
    </rPh>
    <rPh sb="18" eb="21">
      <t>リロンチ</t>
    </rPh>
    <rPh sb="23" eb="25">
      <t>ケイサン</t>
    </rPh>
    <phoneticPr fontId="3"/>
  </si>
  <si>
    <t>２．あまり条がある場合に、あまり条を植えるのに必要な育苗箱数を求める</t>
    <rPh sb="5" eb="6">
      <t>ジョウ</t>
    </rPh>
    <rPh sb="9" eb="11">
      <t>バアイ</t>
    </rPh>
    <rPh sb="16" eb="17">
      <t>ジョウ</t>
    </rPh>
    <rPh sb="18" eb="19">
      <t>ウ</t>
    </rPh>
    <rPh sb="23" eb="25">
      <t>ヒツヨウ</t>
    </rPh>
    <rPh sb="26" eb="29">
      <t>イクビョウバコ</t>
    </rPh>
    <rPh sb="29" eb="30">
      <t>スウ</t>
    </rPh>
    <rPh sb="31" eb="32">
      <t>モト</t>
    </rPh>
    <phoneticPr fontId="3"/>
  </si>
  <si>
    <t>　切り替えるには下のタブをクリックして下さい。また、別添の資料ファイル（PDF形式）を参照して下さい。</t>
    <rPh sb="1" eb="2">
      <t>キ</t>
    </rPh>
    <rPh sb="3" eb="4">
      <t>カ</t>
    </rPh>
    <rPh sb="8" eb="9">
      <t>シタ</t>
    </rPh>
    <rPh sb="19" eb="20">
      <t>クダ</t>
    </rPh>
    <rPh sb="26" eb="28">
      <t>ベッテン</t>
    </rPh>
    <rPh sb="29" eb="31">
      <t>シリョウ</t>
    </rPh>
    <rPh sb="39" eb="41">
      <t>ケイシキ</t>
    </rPh>
    <rPh sb="43" eb="45">
      <t>サンショウ</t>
    </rPh>
    <rPh sb="47" eb="48">
      <t>クダ</t>
    </rPh>
    <phoneticPr fontId="1"/>
  </si>
  <si>
    <t>「あまり条」というのは、田植機で端から植えていった時に、ちょうど植え終わらずに残る、田植機条数以下の条のことです。</t>
    <rPh sb="12" eb="15">
      <t>タウエキ</t>
    </rPh>
    <rPh sb="16" eb="17">
      <t>ハシ</t>
    </rPh>
    <rPh sb="19" eb="20">
      <t>ウ</t>
    </rPh>
    <rPh sb="25" eb="26">
      <t>トキ</t>
    </rPh>
    <rPh sb="32" eb="33">
      <t>ウ</t>
    </rPh>
    <rPh sb="34" eb="35">
      <t>オ</t>
    </rPh>
    <rPh sb="39" eb="40">
      <t>ノコ</t>
    </rPh>
    <rPh sb="42" eb="45">
      <t>タウエキ</t>
    </rPh>
    <rPh sb="45" eb="47">
      <t>ジョウスウ</t>
    </rPh>
    <rPh sb="47" eb="49">
      <t>イカ</t>
    </rPh>
    <rPh sb="50" eb="51">
      <t>ジョウ</t>
    </rPh>
    <phoneticPr fontId="1"/>
  </si>
  <si>
    <t>　※実際には理論値よりは多く必要です。</t>
    <rPh sb="2" eb="4">
      <t>ジッサイ</t>
    </rPh>
    <rPh sb="6" eb="9">
      <t>リロンチ</t>
    </rPh>
    <rPh sb="12" eb="13">
      <t>オオ</t>
    </rPh>
    <rPh sb="14" eb="16">
      <t>ヒツヨウ</t>
    </rPh>
    <phoneticPr fontId="1"/>
  </si>
  <si>
    <t>　１　町　＝　約９９１７　ｍ2</t>
    <rPh sb="3" eb="4">
      <t>チョウ</t>
    </rPh>
    <rPh sb="7" eb="8">
      <t>ヤク</t>
    </rPh>
    <phoneticPr fontId="1"/>
  </si>
  <si>
    <t>　１　反　＝　約９９１．７　ｍ2</t>
    <rPh sb="3" eb="4">
      <t>タン</t>
    </rPh>
    <rPh sb="7" eb="8">
      <t>ヤク</t>
    </rPh>
    <phoneticPr fontId="1"/>
  </si>
  <si>
    <t>　１　畝　＝　約９９．１７　ｍ2</t>
    <rPh sb="3" eb="4">
      <t>ウネ</t>
    </rPh>
    <rPh sb="7" eb="8">
      <t>ヤク</t>
    </rPh>
    <phoneticPr fontId="1"/>
  </si>
  <si>
    <t>　１　坪　＝　３．３　ｍ2</t>
    <rPh sb="3" eb="4">
      <t>ツボ</t>
    </rPh>
    <phoneticPr fontId="1"/>
  </si>
  <si>
    <t>面積[反]</t>
    <rPh sb="0" eb="2">
      <t>メンセキ</t>
    </rPh>
    <rPh sb="3" eb="4">
      <t>タン</t>
    </rPh>
    <phoneticPr fontId="3"/>
  </si>
  <si>
    <t>株間 [坪株数]</t>
    <rPh sb="0" eb="2">
      <t>カブマ</t>
    </rPh>
    <rPh sb="4" eb="5">
      <t>ツボ</t>
    </rPh>
    <rPh sb="5" eb="6">
      <t>カブ</t>
    </rPh>
    <rPh sb="6" eb="7">
      <t>スウ</t>
    </rPh>
    <phoneticPr fontId="3"/>
  </si>
  <si>
    <t>　めやす
（予測値）</t>
    <rPh sb="6" eb="8">
      <t>ヨソク</t>
    </rPh>
    <phoneticPr fontId="3"/>
  </si>
  <si>
    <t>（入力1-2）</t>
    <rPh sb="1" eb="3">
      <t>ニュウリョク</t>
    </rPh>
    <phoneticPr fontId="3"/>
  </si>
  <si>
    <t>（入力1-3）</t>
    <rPh sb="1" eb="3">
      <t>ニュウリョク</t>
    </rPh>
    <phoneticPr fontId="3"/>
  </si>
  <si>
    <t>（入力2-1）</t>
    <rPh sb="1" eb="3">
      <t>ニュウリョク</t>
    </rPh>
    <phoneticPr fontId="3"/>
  </si>
  <si>
    <t>（入力2-2）</t>
    <rPh sb="1" eb="3">
      <t>ニュウリョク</t>
    </rPh>
    <phoneticPr fontId="3"/>
  </si>
  <si>
    <t>→</t>
    <phoneticPr fontId="1"/>
  </si>
  <si>
    <t>（入力2-3）</t>
    <rPh sb="1" eb="3">
      <t>ニュウリョク</t>
    </rPh>
    <phoneticPr fontId="3"/>
  </si>
  <si>
    <t>（参考）</t>
    <rPh sb="1" eb="3">
      <t>サンコウ</t>
    </rPh>
    <phoneticPr fontId="1"/>
  </si>
  <si>
    <t>・このファイルは「はじめに」「育苗箱数ｼﾐｭﾚｰｼｮﾝ」「通常単位版」「尺貫法単位版」「あまり条計算」の５つのワークシートからできています。</t>
    <rPh sb="15" eb="17">
      <t>イクビョウ</t>
    </rPh>
    <rPh sb="17" eb="18">
      <t>バコ</t>
    </rPh>
    <rPh sb="18" eb="19">
      <t>スウ</t>
    </rPh>
    <rPh sb="29" eb="31">
      <t>ツウジョウ</t>
    </rPh>
    <rPh sb="31" eb="33">
      <t>タンイ</t>
    </rPh>
    <rPh sb="33" eb="34">
      <t>バン</t>
    </rPh>
    <rPh sb="36" eb="39">
      <t>シャッカンホウ</t>
    </rPh>
    <rPh sb="39" eb="41">
      <t>タンイ</t>
    </rPh>
    <rPh sb="41" eb="42">
      <t>バン</t>
    </rPh>
    <rPh sb="47" eb="48">
      <t>ジョウ</t>
    </rPh>
    <rPh sb="48" eb="50">
      <t>ケイサン</t>
    </rPh>
    <phoneticPr fontId="1"/>
  </si>
  <si>
    <t>　なお、回数を入力するとｍｍになおす計算表が別ファイルの「付録Ⅱ」シートについています。</t>
    <rPh sb="4" eb="6">
      <t>カイスウ</t>
    </rPh>
    <rPh sb="7" eb="9">
      <t>ニュウリョク</t>
    </rPh>
    <rPh sb="18" eb="20">
      <t>ケイサン</t>
    </rPh>
    <rPh sb="20" eb="21">
      <t>ヒョウ</t>
    </rPh>
    <rPh sb="22" eb="23">
      <t>ベツ</t>
    </rPh>
    <rPh sb="29" eb="31">
      <t>フロク</t>
    </rPh>
    <phoneticPr fontId="1"/>
  </si>
  <si>
    <t>　「あまり条計算」ワークシートというものを付け加えました。あまり条がでる田の場合にはこちらのシートも利用してみて下さい。</t>
    <rPh sb="21" eb="22">
      <t>ツ</t>
    </rPh>
    <rPh sb="23" eb="24">
      <t>クワ</t>
    </rPh>
    <rPh sb="32" eb="33">
      <t>ジョウ</t>
    </rPh>
    <rPh sb="36" eb="37">
      <t>タ</t>
    </rPh>
    <rPh sb="38" eb="40">
      <t>バアイ</t>
    </rPh>
    <rPh sb="50" eb="52">
      <t>リヨウ</t>
    </rPh>
    <rPh sb="56" eb="57">
      <t>クダ</t>
    </rPh>
    <phoneticPr fontId="1"/>
  </si>
  <si>
    <t>☆スマホやタブレットからも使える尺貫法入力版があります。付録Ⅱシートをご覧下さい。</t>
    <rPh sb="13" eb="14">
      <t>ツカ</t>
    </rPh>
    <rPh sb="16" eb="19">
      <t>シャッカンホウ</t>
    </rPh>
    <rPh sb="19" eb="21">
      <t>ニュウリョク</t>
    </rPh>
    <rPh sb="28" eb="30">
      <t>フロク</t>
    </rPh>
    <rPh sb="36" eb="37">
      <t>ラン</t>
    </rPh>
    <rPh sb="37" eb="38">
      <t>クダ</t>
    </rPh>
    <phoneticPr fontId="2"/>
  </si>
  <si>
    <t>☆面積は、反の単位で入力して下さい。 （例）１町２反３畝の場合→"12.3"と入力</t>
    <rPh sb="1" eb="3">
      <t>メンセキ</t>
    </rPh>
    <rPh sb="5" eb="6">
      <t>タン</t>
    </rPh>
    <rPh sb="7" eb="9">
      <t>タンイ</t>
    </rPh>
    <rPh sb="10" eb="12">
      <t>ニュウリョク</t>
    </rPh>
    <rPh sb="14" eb="15">
      <t>クダ</t>
    </rPh>
    <rPh sb="20" eb="21">
      <t>レイ</t>
    </rPh>
    <rPh sb="23" eb="24">
      <t>チョウ</t>
    </rPh>
    <rPh sb="25" eb="26">
      <t>タン</t>
    </rPh>
    <rPh sb="27" eb="28">
      <t>セ</t>
    </rPh>
    <rPh sb="29" eb="31">
      <t>バアイ</t>
    </rPh>
    <rPh sb="39" eb="41">
      <t>ニュウリョク</t>
    </rPh>
    <phoneticPr fontId="1"/>
  </si>
  <si>
    <t>・このファイル（Excelワークブック）の使い道は、おもに次の３つです。</t>
    <rPh sb="21" eb="22">
      <t>ツカ</t>
    </rPh>
    <rPh sb="23" eb="24">
      <t>ミチ</t>
    </rPh>
    <rPh sb="29" eb="30">
      <t>ツギ</t>
    </rPh>
    <phoneticPr fontId="1"/>
  </si>
  <si>
    <t>　　　　"Vector"ソフトライブラリからのダウンロードをお願いします。なお、最新版があればそちらをご利用下さい。</t>
    <rPh sb="31" eb="32">
      <t>ネガ</t>
    </rPh>
    <rPh sb="40" eb="43">
      <t>サイシンバン</t>
    </rPh>
    <rPh sb="52" eb="54">
      <t>リヨウ</t>
    </rPh>
    <rPh sb="54" eb="55">
      <t>クダ</t>
    </rPh>
    <phoneticPr fontId="1"/>
  </si>
  <si>
    <t>　例：推定値が32箱となった場合、5条植で35箱、6条植で36箱用意するのが適当です。あまり条がある場合はその数を加えます。</t>
    <rPh sb="1" eb="2">
      <t>レイ</t>
    </rPh>
    <rPh sb="3" eb="6">
      <t>スイテイチ</t>
    </rPh>
    <rPh sb="14" eb="16">
      <t>バアイ</t>
    </rPh>
    <rPh sb="18" eb="19">
      <t>ジョウ</t>
    </rPh>
    <rPh sb="19" eb="20">
      <t>ウ</t>
    </rPh>
    <rPh sb="23" eb="24">
      <t>ハコ</t>
    </rPh>
    <rPh sb="26" eb="27">
      <t>ジョウ</t>
    </rPh>
    <rPh sb="27" eb="28">
      <t>ウ</t>
    </rPh>
    <rPh sb="31" eb="32">
      <t>ハコ</t>
    </rPh>
    <rPh sb="32" eb="34">
      <t>ヨウイ</t>
    </rPh>
    <rPh sb="38" eb="40">
      <t>テキトウ</t>
    </rPh>
    <rPh sb="46" eb="47">
      <t>ジョウ</t>
    </rPh>
    <rPh sb="50" eb="52">
      <t>バアイ</t>
    </rPh>
    <rPh sb="55" eb="56">
      <t>カズ</t>
    </rPh>
    <rPh sb="57" eb="58">
      <t>クワ</t>
    </rPh>
    <phoneticPr fontId="1"/>
  </si>
  <si>
    <t>　　植えるときにピッタリ植えきれない「あまり条」がでるかどうかの推定</t>
    <rPh sb="2" eb="3">
      <t>ウ</t>
    </rPh>
    <rPh sb="12" eb="13">
      <t>ウ</t>
    </rPh>
    <rPh sb="22" eb="23">
      <t>ジョウ</t>
    </rPh>
    <rPh sb="32" eb="34">
      <t>スイテイ</t>
    </rPh>
    <phoneticPr fontId="1"/>
  </si>
  <si>
    <t>　（重要）計算結果等は、実際と大きく異なる場合もあります。ご注意下さい。</t>
    <rPh sb="2" eb="4">
      <t>ジュウヨウ</t>
    </rPh>
    <rPh sb="5" eb="7">
      <t>ケイサン</t>
    </rPh>
    <rPh sb="7" eb="9">
      <t>ケッカ</t>
    </rPh>
    <rPh sb="9" eb="10">
      <t>トウ</t>
    </rPh>
    <rPh sb="12" eb="14">
      <t>ジッサイ</t>
    </rPh>
    <rPh sb="15" eb="16">
      <t>オオ</t>
    </rPh>
    <rPh sb="18" eb="19">
      <t>コト</t>
    </rPh>
    <rPh sb="21" eb="23">
      <t>バアイ</t>
    </rPh>
    <rPh sb="30" eb="32">
      <t>チュウイ</t>
    </rPh>
    <rPh sb="32" eb="33">
      <t>クダ</t>
    </rPh>
    <phoneticPr fontId="1"/>
  </si>
  <si>
    <t>　倍率欄の下は、実際に使った育苗箱数等のmemo欄です。</t>
    <rPh sb="1" eb="3">
      <t>バイリツ</t>
    </rPh>
    <rPh sb="3" eb="4">
      <t>ラン</t>
    </rPh>
    <rPh sb="5" eb="6">
      <t>シタ</t>
    </rPh>
    <rPh sb="8" eb="10">
      <t>ジッサイ</t>
    </rPh>
    <rPh sb="11" eb="12">
      <t>ツカ</t>
    </rPh>
    <rPh sb="14" eb="17">
      <t>イクビョウバコ</t>
    </rPh>
    <rPh sb="17" eb="18">
      <t>スウ</t>
    </rPh>
    <rPh sb="18" eb="19">
      <t>トウ</t>
    </rPh>
    <rPh sb="24" eb="25">
      <t>ラン</t>
    </rPh>
    <phoneticPr fontId="1"/>
  </si>
  <si>
    <t>次の表中に田の幅（m）、田植機の条数を入力すると、条間0.3m(30cm)で、田植機の全条を使って植えていったときに、</t>
    <rPh sb="0" eb="1">
      <t>ツギ</t>
    </rPh>
    <rPh sb="2" eb="4">
      <t>ヒョウチュウ</t>
    </rPh>
    <rPh sb="5" eb="6">
      <t>タ</t>
    </rPh>
    <rPh sb="7" eb="8">
      <t>ハバ</t>
    </rPh>
    <rPh sb="12" eb="15">
      <t>タウエキ</t>
    </rPh>
    <rPh sb="16" eb="18">
      <t>ジョウスウ</t>
    </rPh>
    <rPh sb="19" eb="21">
      <t>ニュウリョク</t>
    </rPh>
    <rPh sb="25" eb="26">
      <t>ジョウ</t>
    </rPh>
    <rPh sb="26" eb="27">
      <t>マ</t>
    </rPh>
    <rPh sb="43" eb="44">
      <t>ゼン</t>
    </rPh>
    <rPh sb="44" eb="45">
      <t>ジョウ</t>
    </rPh>
    <rPh sb="46" eb="47">
      <t>ツカ</t>
    </rPh>
    <phoneticPr fontId="3"/>
  </si>
  <si>
    <t>育苗箱数シミュレーション　尺貫法単位版２種（各３セット）</t>
    <rPh sb="13" eb="16">
      <t>シャッカンホウ</t>
    </rPh>
    <rPh sb="16" eb="18">
      <t>タンイ</t>
    </rPh>
    <rPh sb="18" eb="19">
      <t>バン</t>
    </rPh>
    <rPh sb="20" eb="21">
      <t>シュ</t>
    </rPh>
    <rPh sb="22" eb="23">
      <t>カク</t>
    </rPh>
    <phoneticPr fontId="3"/>
  </si>
  <si>
    <t>１　面積の単位は反、株間は坪株数で入力</t>
    <rPh sb="2" eb="4">
      <t>メンセキ</t>
    </rPh>
    <rPh sb="5" eb="7">
      <t>タンイ</t>
    </rPh>
    <rPh sb="8" eb="9">
      <t>タン</t>
    </rPh>
    <rPh sb="10" eb="12">
      <t>カブマ</t>
    </rPh>
    <rPh sb="13" eb="14">
      <t>ツボ</t>
    </rPh>
    <rPh sb="14" eb="16">
      <t>カブスウ</t>
    </rPh>
    <rPh sb="17" eb="19">
      <t>ニュウリョク</t>
    </rPh>
    <phoneticPr fontId="1"/>
  </si>
  <si>
    <t>２　面積はｍ2、株間は坪株数で入力</t>
    <rPh sb="2" eb="4">
      <t>メンセキ</t>
    </rPh>
    <rPh sb="8" eb="10">
      <t>カブマ</t>
    </rPh>
    <rPh sb="11" eb="12">
      <t>ツボ</t>
    </rPh>
    <rPh sb="12" eb="14">
      <t>カブスウ</t>
    </rPh>
    <rPh sb="15" eb="17">
      <t>ニュウリョク</t>
    </rPh>
    <phoneticPr fontId="1"/>
  </si>
  <si>
    <t>あまり条があると、その条だけ他より多く苗を使い、育苗箱（苗）が不足しがちです。</t>
    <rPh sb="3" eb="4">
      <t>ジョウ</t>
    </rPh>
    <rPh sb="11" eb="12">
      <t>ジョウ</t>
    </rPh>
    <rPh sb="14" eb="15">
      <t>ホカ</t>
    </rPh>
    <rPh sb="17" eb="18">
      <t>オオ</t>
    </rPh>
    <rPh sb="19" eb="20">
      <t>ナエ</t>
    </rPh>
    <rPh sb="21" eb="22">
      <t>ツカ</t>
    </rPh>
    <rPh sb="24" eb="26">
      <t>イクビョウ</t>
    </rPh>
    <rPh sb="26" eb="27">
      <t>ハコ</t>
    </rPh>
    <rPh sb="28" eb="29">
      <t>ナエ</t>
    </rPh>
    <rPh sb="31" eb="33">
      <t>フソク</t>
    </rPh>
    <phoneticPr fontId="1"/>
  </si>
  <si>
    <t>　　田植に必要と思われる育苗箱数の予測</t>
    <rPh sb="5" eb="7">
      <t>ヒツヨウ</t>
    </rPh>
    <rPh sb="8" eb="9">
      <t>オモ</t>
    </rPh>
    <rPh sb="15" eb="16">
      <t>スウ</t>
    </rPh>
    <rPh sb="17" eb="19">
      <t>ヨソク</t>
    </rPh>
    <phoneticPr fontId="1"/>
  </si>
  <si>
    <t>　　田植機の設定を変えた場合の育苗箱数等シミュレーション</t>
    <rPh sb="9" eb="10">
      <t>カ</t>
    </rPh>
    <rPh sb="12" eb="14">
      <t>バアイ</t>
    </rPh>
    <rPh sb="18" eb="19">
      <t>カズ</t>
    </rPh>
    <rPh sb="19" eb="20">
      <t>トウ</t>
    </rPh>
    <phoneticPr fontId="1"/>
  </si>
  <si>
    <t>　入力は、１０通りまでできます。比べてシミュレーション等をして下さい。</t>
    <rPh sb="1" eb="3">
      <t>ニュウリョク</t>
    </rPh>
    <rPh sb="7" eb="8">
      <t>トオ</t>
    </rPh>
    <rPh sb="16" eb="17">
      <t>クラ</t>
    </rPh>
    <rPh sb="27" eb="28">
      <t>トウ</t>
    </rPh>
    <rPh sb="31" eb="32">
      <t>クダ</t>
    </rPh>
    <phoneticPr fontId="1"/>
  </si>
  <si>
    <t>　入力例として、データが入っている部分がありますが、修正してお使い下さい。</t>
    <rPh sb="1" eb="4">
      <t>ニュウリョクレイ</t>
    </rPh>
    <rPh sb="12" eb="13">
      <t>ハイ</t>
    </rPh>
    <rPh sb="17" eb="19">
      <t>ブブン</t>
    </rPh>
    <rPh sb="26" eb="28">
      <t>シュウセイ</t>
    </rPh>
    <rPh sb="31" eb="32">
      <t>ツカ</t>
    </rPh>
    <rPh sb="33" eb="34">
      <t>クダ</t>
    </rPh>
    <phoneticPr fontId="1"/>
  </si>
  <si>
    <t>３　用意する育苗箱数、育苗箱数を求める式（「育苗箱方程式」）等について別添の資料（PDF形式）も参考にして下さい。</t>
    <rPh sb="11" eb="13">
      <t>イクビョウ</t>
    </rPh>
    <rPh sb="13" eb="14">
      <t>バコ</t>
    </rPh>
    <rPh sb="14" eb="15">
      <t>スウ</t>
    </rPh>
    <rPh sb="16" eb="17">
      <t>モト</t>
    </rPh>
    <rPh sb="19" eb="20">
      <t>シキ</t>
    </rPh>
    <rPh sb="22" eb="25">
      <t>イクビョウバコ</t>
    </rPh>
    <rPh sb="25" eb="28">
      <t>ホウテイシキ</t>
    </rPh>
    <rPh sb="30" eb="31">
      <t>トウ</t>
    </rPh>
    <rPh sb="35" eb="37">
      <t>ベッテン</t>
    </rPh>
    <rPh sb="38" eb="40">
      <t>シリョウ</t>
    </rPh>
    <rPh sb="44" eb="46">
      <t>ケイシキ</t>
    </rPh>
    <rPh sb="48" eb="50">
      <t>サンコウ</t>
    </rPh>
    <rPh sb="53" eb="54">
      <t>クダ</t>
    </rPh>
    <phoneticPr fontId="1"/>
  </si>
  <si>
    <t>※実際に用意する育苗箱数は、田植機の条数の倍数の繰り上げ数にするのが適当です。（資料参考）</t>
    <rPh sb="1" eb="3">
      <t>ジッサイ</t>
    </rPh>
    <rPh sb="4" eb="6">
      <t>ヨウイ</t>
    </rPh>
    <rPh sb="8" eb="10">
      <t>イクビョウ</t>
    </rPh>
    <rPh sb="10" eb="11">
      <t>バコ</t>
    </rPh>
    <rPh sb="11" eb="12">
      <t>スウ</t>
    </rPh>
    <rPh sb="14" eb="17">
      <t>タウエキ</t>
    </rPh>
    <rPh sb="18" eb="19">
      <t>ジョウ</t>
    </rPh>
    <rPh sb="19" eb="20">
      <t>スウ</t>
    </rPh>
    <rPh sb="21" eb="23">
      <t>バイスウ</t>
    </rPh>
    <rPh sb="24" eb="25">
      <t>ク</t>
    </rPh>
    <rPh sb="26" eb="27">
      <t>ア</t>
    </rPh>
    <rPh sb="28" eb="29">
      <t>スウ</t>
    </rPh>
    <rPh sb="34" eb="36">
      <t>テキトウ</t>
    </rPh>
    <rPh sb="40" eb="42">
      <t>シリョウ</t>
    </rPh>
    <rPh sb="42" eb="44">
      <t>サンコウ</t>
    </rPh>
    <phoneticPr fontId="1"/>
  </si>
  <si>
    <t>※実際に用意する育苗箱数は、田植機の条数の倍数の繰り上がり数にするのが適当です。</t>
    <rPh sb="1" eb="3">
      <t>ジッサイ</t>
    </rPh>
    <rPh sb="4" eb="6">
      <t>ヨウイ</t>
    </rPh>
    <rPh sb="8" eb="10">
      <t>イクビョウ</t>
    </rPh>
    <rPh sb="10" eb="11">
      <t>バコ</t>
    </rPh>
    <rPh sb="11" eb="12">
      <t>スウ</t>
    </rPh>
    <rPh sb="14" eb="17">
      <t>タウエキ</t>
    </rPh>
    <rPh sb="18" eb="19">
      <t>ジョウ</t>
    </rPh>
    <rPh sb="19" eb="20">
      <t>スウ</t>
    </rPh>
    <rPh sb="21" eb="23">
      <t>バイスウ</t>
    </rPh>
    <rPh sb="24" eb="25">
      <t>ク</t>
    </rPh>
    <rPh sb="26" eb="27">
      <t>ア</t>
    </rPh>
    <rPh sb="29" eb="30">
      <t>スウ</t>
    </rPh>
    <rPh sb="35" eb="37">
      <t>テキトウ</t>
    </rPh>
    <phoneticPr fontId="1"/>
  </si>
  <si>
    <t>　めやす（推定値）は、理論値に倍率をかけたものです。倍率は、実際の結果をもとに変更して下さい。</t>
    <rPh sb="5" eb="8">
      <t>スイテイチ</t>
    </rPh>
    <rPh sb="11" eb="13">
      <t>リロン</t>
    </rPh>
    <rPh sb="13" eb="14">
      <t>アタイ</t>
    </rPh>
    <rPh sb="15" eb="17">
      <t>バイリツ</t>
    </rPh>
    <rPh sb="26" eb="28">
      <t>バイリツ</t>
    </rPh>
    <rPh sb="30" eb="32">
      <t>ジッサイ</t>
    </rPh>
    <rPh sb="33" eb="35">
      <t>ケッカ</t>
    </rPh>
    <rPh sb="39" eb="41">
      <t>ヘンコウ</t>
    </rPh>
    <rPh sb="43" eb="44">
      <t>クダ</t>
    </rPh>
    <phoneticPr fontId="1"/>
  </si>
  <si>
    <t>（推定方法）実際の「あまり条」が何条になるかは、残りの長さとあわせて推定します。</t>
    <rPh sb="1" eb="3">
      <t>スイテイ</t>
    </rPh>
    <rPh sb="3" eb="5">
      <t>ホウホウ</t>
    </rPh>
    <rPh sb="6" eb="8">
      <t>ジッサイ</t>
    </rPh>
    <rPh sb="13" eb="14">
      <t>ジョウ</t>
    </rPh>
    <rPh sb="16" eb="18">
      <t>ナンジョウ</t>
    </rPh>
    <rPh sb="24" eb="25">
      <t>ノコ</t>
    </rPh>
    <rPh sb="27" eb="28">
      <t>ナガ</t>
    </rPh>
    <rPh sb="34" eb="36">
      <t>スイテイ</t>
    </rPh>
    <phoneticPr fontId="1"/>
  </si>
  <si>
    <t>　入力例の場合、残り（0.05m）が小さいので、あまり条は2条ではなく、1条と推定します。</t>
    <rPh sb="27" eb="28">
      <t>ジョウ</t>
    </rPh>
    <rPh sb="30" eb="31">
      <t>ジョウ</t>
    </rPh>
    <rPh sb="39" eb="41">
      <t>スイテイ</t>
    </rPh>
    <phoneticPr fontId="1"/>
  </si>
  <si>
    <t>(参考)　"1"の場合も、残りの長さを考慮して1条にするか無し(0条)にするか推定します。</t>
    <rPh sb="1" eb="3">
      <t>サンコウ</t>
    </rPh>
    <rPh sb="9" eb="11">
      <t>バアイ</t>
    </rPh>
    <rPh sb="13" eb="14">
      <t>ノコ</t>
    </rPh>
    <rPh sb="16" eb="17">
      <t>ナガ</t>
    </rPh>
    <rPh sb="19" eb="21">
      <t>コウリョ</t>
    </rPh>
    <rPh sb="24" eb="25">
      <t>ジョウ</t>
    </rPh>
    <rPh sb="29" eb="30">
      <t>ナ</t>
    </rPh>
    <rPh sb="33" eb="34">
      <t>ジョウ</t>
    </rPh>
    <rPh sb="39" eb="41">
      <t>スイテイ</t>
    </rPh>
    <phoneticPr fontId="1"/>
  </si>
  <si>
    <t>　　　　　"0"の場合でも、残りが短ければ （田植機条数）-1 になります。（各自の判断です）</t>
    <rPh sb="14" eb="15">
      <t>ノコ</t>
    </rPh>
    <rPh sb="17" eb="18">
      <t>ミジカ</t>
    </rPh>
    <rPh sb="23" eb="26">
      <t>タウエキ</t>
    </rPh>
    <rPh sb="26" eb="28">
      <t>ジョウスウ</t>
    </rPh>
    <phoneticPr fontId="1"/>
  </si>
  <si>
    <t>　各自の判断ですが、計算だと最後の条と畦との距離が0.05m=5cmとなり、短すぎるためです。</t>
    <rPh sb="10" eb="12">
      <t>ケイサン</t>
    </rPh>
    <rPh sb="14" eb="16">
      <t>サイゴ</t>
    </rPh>
    <rPh sb="17" eb="18">
      <t>ジョウ</t>
    </rPh>
    <rPh sb="19" eb="20">
      <t>アゼ</t>
    </rPh>
    <rPh sb="22" eb="24">
      <t>キョリ</t>
    </rPh>
    <rPh sb="38" eb="39">
      <t>ミジカ</t>
    </rPh>
    <phoneticPr fontId="1"/>
  </si>
  <si>
    <t>☆うまく間隔をあけて、あまり条をなくしたいあるいは特定の数にしたい場合にも計算結果を参考にしてください。</t>
    <rPh sb="4" eb="6">
      <t>カンカク</t>
    </rPh>
    <rPh sb="14" eb="15">
      <t>ジョウ</t>
    </rPh>
    <rPh sb="25" eb="27">
      <t>トクテイ</t>
    </rPh>
    <rPh sb="28" eb="29">
      <t>カズ</t>
    </rPh>
    <rPh sb="33" eb="35">
      <t>バアイ</t>
    </rPh>
    <rPh sb="37" eb="39">
      <t>ケイサン</t>
    </rPh>
    <rPh sb="39" eb="41">
      <t>ケッカ</t>
    </rPh>
    <rPh sb="42" eb="44">
      <t>サンコウ</t>
    </rPh>
    <phoneticPr fontId="3"/>
  </si>
  <si>
    <t>・別ファイル、"Ta-box理論値の計算と付録.xlsx"にはさまざまな計算表があります。ぜひ、ご活用下さい。</t>
    <rPh sb="1" eb="2">
      <t>ベツ</t>
    </rPh>
    <rPh sb="14" eb="17">
      <t>リロンチ</t>
    </rPh>
    <rPh sb="18" eb="20">
      <t>ケイサン</t>
    </rPh>
    <rPh sb="21" eb="23">
      <t>フロク</t>
    </rPh>
    <rPh sb="36" eb="39">
      <t>ケイサンヒョウ</t>
    </rPh>
    <rPh sb="49" eb="51">
      <t>カツヨウ</t>
    </rPh>
    <rPh sb="51" eb="52">
      <t>クダ</t>
    </rPh>
    <phoneticPr fontId="1"/>
  </si>
  <si>
    <t>　（mに直さなくても計算できる通常単位版ワークシート、尺貫法版ワークシートもあります。）</t>
    <rPh sb="4" eb="5">
      <t>ナオ</t>
    </rPh>
    <rPh sb="10" eb="12">
      <t>ケイサン</t>
    </rPh>
    <rPh sb="15" eb="17">
      <t>ツウジョウ</t>
    </rPh>
    <rPh sb="17" eb="19">
      <t>タンイ</t>
    </rPh>
    <rPh sb="19" eb="20">
      <t>バン</t>
    </rPh>
    <rPh sb="27" eb="30">
      <t>シャッカンホウ</t>
    </rPh>
    <rPh sb="30" eb="31">
      <t>バン</t>
    </rPh>
    <phoneticPr fontId="1"/>
  </si>
  <si>
    <t>Ta-box 【田植に必要な育苗箱数シミュレーション】 ver 2.50</t>
    <rPh sb="11" eb="13">
      <t>ヒツヨウ</t>
    </rPh>
    <rPh sb="14" eb="16">
      <t>イクビョウ</t>
    </rPh>
    <rPh sb="16" eb="17">
      <t>バコ</t>
    </rPh>
    <rPh sb="17" eb="18">
      <t>カズ</t>
    </rPh>
    <phoneticPr fontId="3"/>
  </si>
  <si>
    <t xml:space="preserve">Ta-box 2.50【田植に必要な育苗箱数シミュレーション】 </t>
    <rPh sb="15" eb="17">
      <t>ヒツヨウ</t>
    </rPh>
    <rPh sb="18" eb="20">
      <t>イクビョウ</t>
    </rPh>
    <rPh sb="20" eb="21">
      <t>バコ</t>
    </rPh>
    <rPh sb="21" eb="22">
      <t>カズ</t>
    </rPh>
    <phoneticPr fontId="3"/>
  </si>
  <si>
    <t>Ta-box 2.50【育苗箱数シミュレーション】 &lt;通常単位版&gt;単位をｍに換算せずに入力</t>
    <rPh sb="12" eb="14">
      <t>イクビョウ</t>
    </rPh>
    <rPh sb="14" eb="15">
      <t>バコ</t>
    </rPh>
    <rPh sb="15" eb="16">
      <t>カズ</t>
    </rPh>
    <rPh sb="27" eb="29">
      <t>ツウジョウ</t>
    </rPh>
    <rPh sb="29" eb="31">
      <t>タンイ</t>
    </rPh>
    <rPh sb="31" eb="32">
      <t>バン</t>
    </rPh>
    <rPh sb="33" eb="35">
      <t>タンイ</t>
    </rPh>
    <rPh sb="38" eb="40">
      <t>カンザン</t>
    </rPh>
    <rPh sb="43" eb="45">
      <t>ニュウリョク</t>
    </rPh>
    <phoneticPr fontId="3"/>
  </si>
  <si>
    <t>Ta-box2.50 【尺貫法版】面積を反、株間を坪株数で入力</t>
    <rPh sb="12" eb="15">
      <t>シャッカンホウ</t>
    </rPh>
    <rPh sb="15" eb="16">
      <t>バン</t>
    </rPh>
    <rPh sb="17" eb="19">
      <t>メンセキ</t>
    </rPh>
    <rPh sb="20" eb="21">
      <t>ハン</t>
    </rPh>
    <rPh sb="22" eb="24">
      <t>カブマ</t>
    </rPh>
    <rPh sb="25" eb="26">
      <t>ツボ</t>
    </rPh>
    <rPh sb="26" eb="28">
      <t>カブスウ</t>
    </rPh>
    <rPh sb="29" eb="31">
      <t>ニュウリョク</t>
    </rPh>
    <phoneticPr fontId="3"/>
  </si>
  <si>
    <t>Ta-box 2.50【あまり条計算】</t>
    <rPh sb="15" eb="16">
      <t>ジョウ</t>
    </rPh>
    <rPh sb="16" eb="18">
      <t>ケイサン</t>
    </rPh>
    <phoneticPr fontId="3"/>
  </si>
  <si>
    <t>　バージョン2.30から、植えていったときにあまり条（田植機の条数より少ない植え残った条）がでる場合に、より正確に計算するため</t>
    <rPh sb="13" eb="14">
      <t>ウ</t>
    </rPh>
    <rPh sb="25" eb="26">
      <t>ジョウ</t>
    </rPh>
    <rPh sb="27" eb="30">
      <t>タウエキ</t>
    </rPh>
    <rPh sb="31" eb="33">
      <t>ジョウスウ</t>
    </rPh>
    <rPh sb="35" eb="36">
      <t>スク</t>
    </rPh>
    <rPh sb="38" eb="39">
      <t>ウ</t>
    </rPh>
    <rPh sb="40" eb="41">
      <t>ノコ</t>
    </rPh>
    <rPh sb="43" eb="44">
      <t>ジョウ</t>
    </rPh>
    <rPh sb="48" eb="50">
      <t>バアイ</t>
    </rPh>
    <rPh sb="54" eb="56">
      <t>セイカク</t>
    </rPh>
    <rPh sb="57" eb="59">
      <t>ケイサン</t>
    </rPh>
    <phoneticPr fontId="1"/>
  </si>
  <si>
    <t>・(重要)　このソフト（Ta-box250.zip）の使用結果等については、作者は何の責任も持てません。</t>
    <rPh sb="2" eb="4">
      <t>ジュウヨウ</t>
    </rPh>
    <rPh sb="27" eb="29">
      <t>シヨウ</t>
    </rPh>
    <rPh sb="29" eb="31">
      <t>ケッカ</t>
    </rPh>
    <rPh sb="31" eb="32">
      <t>トウ</t>
    </rPh>
    <rPh sb="38" eb="40">
      <t>サクシャ</t>
    </rPh>
    <rPh sb="41" eb="42">
      <t>ナン</t>
    </rPh>
    <rPh sb="43" eb="45">
      <t>セキニン</t>
    </rPh>
    <rPh sb="46" eb="47">
      <t>モ</t>
    </rPh>
    <phoneticPr fontId="1"/>
  </si>
  <si>
    <t>　　　　また、オリジナルファイル（Ta-box250.zip）であれば、他に配布してもかまいませんが、できるだけ転載元の</t>
    <rPh sb="36" eb="37">
      <t>タ</t>
    </rPh>
    <phoneticPr fontId="1"/>
  </si>
  <si>
    <t>　処理速度向上のためには使わないワークシートを削除して下さい。</t>
    <rPh sb="1" eb="3">
      <t>ショリ</t>
    </rPh>
    <rPh sb="3" eb="5">
      <t>ソクド</t>
    </rPh>
    <rPh sb="5" eb="7">
      <t>コウジョウ</t>
    </rPh>
    <rPh sb="12" eb="13">
      <t>ツカ</t>
    </rPh>
    <rPh sb="23" eb="25">
      <t>サクジョ</t>
    </rPh>
    <rPh sb="27" eb="28">
      <t>クダ</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</si>
</sst>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_ "/>
    <numFmt numFmtId="177" formatCode="0.000_ "/>
    <numFmt numFmtId="178" formatCode="0.00000_ "/>
    <numFmt numFmtId="179" formatCode="0.000000000000000_ "/>
    <numFmt numFmtId="180" formatCode="0.000000000000000000_ "/>
  </numFmts>
  <fonts count="60">
    <font>
      <sz val="11"/>
      <color theme="1"/>
      <name val="ＭＳ Ｐゴシック"/>
      <family val="2"/>
      <scheme val="minor"/>
    </font>
    <font>
      <sz val="6"/>
      <name val="ＭＳ Ｐゴシック"/>
      <family val="3"/>
      <charset val="128"/>
      <scheme val="minor"/>
    </font>
    <font>
      <b/>
      <sz val="12"/>
      <color theme="1"/>
      <name val="ＭＳ Ｐゴシック"/>
      <family val="3"/>
      <charset val="128"/>
    </font>
    <font>
      <sz val="6"/>
      <name val="ＭＳ Ｐゴシック"/>
      <family val="2"/>
      <charset val="128"/>
      <scheme val="minor"/>
    </font>
    <font>
      <sz val="9"/>
      <color theme="1"/>
      <name val="ＭＳ ゴシック"/>
      <family val="3"/>
      <charset val="128"/>
    </font>
    <font>
      <b/>
      <sz val="12"/>
      <color theme="1"/>
      <name val="ＭＳ ゴシック"/>
      <family val="3"/>
      <charset val="128"/>
    </font>
    <font>
      <sz val="8"/>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2"/>
      <color theme="1"/>
      <name val="ＭＳ Ｐゴシック"/>
      <family val="2"/>
      <charset val="128"/>
      <scheme val="minor"/>
    </font>
    <font>
      <sz val="10"/>
      <color theme="1"/>
      <name val="ＭＳ Ｐゴシック"/>
      <family val="2"/>
      <charset val="128"/>
      <scheme val="minor"/>
    </font>
    <font>
      <sz val="11"/>
      <color rgb="FFFF0000"/>
      <name val="ＭＳ Ｐゴシック"/>
      <family val="3"/>
      <charset val="128"/>
      <scheme val="minor"/>
    </font>
    <font>
      <b/>
      <sz val="14"/>
      <color rgb="FFFF0000"/>
      <name val="ＭＳ Ｐゴシック"/>
      <family val="3"/>
      <charset val="128"/>
      <scheme val="minor"/>
    </font>
    <font>
      <b/>
      <sz val="11"/>
      <color rgb="FF00B050"/>
      <name val="ＭＳ Ｐゴシック"/>
      <family val="3"/>
      <charset val="128"/>
      <scheme val="minor"/>
    </font>
    <font>
      <sz val="11"/>
      <color rgb="FF00B050"/>
      <name val="ＭＳ Ｐゴシック"/>
      <family val="3"/>
      <charset val="128"/>
      <scheme val="minor"/>
    </font>
    <font>
      <b/>
      <sz val="11"/>
      <color rgb="FF00B0F0"/>
      <name val="ＭＳ Ｐゴシック"/>
      <family val="3"/>
      <charset val="128"/>
      <scheme val="minor"/>
    </font>
    <font>
      <sz val="11"/>
      <color rgb="FF00B0F0"/>
      <name val="ＭＳ Ｐゴシック"/>
      <family val="3"/>
      <charset val="128"/>
      <scheme val="minor"/>
    </font>
    <font>
      <sz val="11"/>
      <color rgb="FF7030A0"/>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b/>
      <sz val="14"/>
      <name val="ＭＳ Ｐゴシック"/>
      <family val="3"/>
      <charset val="128"/>
      <scheme val="minor"/>
    </font>
    <font>
      <b/>
      <sz val="14"/>
      <color theme="1"/>
      <name val="ＭＳ Ｐゴシック"/>
      <family val="3"/>
      <charset val="128"/>
    </font>
    <font>
      <sz val="9"/>
      <color theme="1"/>
      <name val="ＭＳ Ｐゴシック"/>
      <family val="2"/>
      <scheme val="minor"/>
    </font>
    <font>
      <b/>
      <sz val="12"/>
      <color theme="3" tint="-0.499984740745262"/>
      <name val="ＭＳ ゴシック"/>
      <family val="3"/>
      <charset val="128"/>
    </font>
    <font>
      <b/>
      <sz val="14"/>
      <color theme="3" tint="-0.499984740745262"/>
      <name val="ＭＳ Ｐゴシック"/>
      <family val="3"/>
      <charset val="128"/>
    </font>
    <font>
      <sz val="11"/>
      <color theme="1" tint="4.9989318521683403E-2"/>
      <name val="ＭＳ Ｐゴシック"/>
      <family val="2"/>
      <scheme val="minor"/>
    </font>
    <font>
      <sz val="11"/>
      <color theme="1" tint="4.9989318521683403E-2"/>
      <name val="ＭＳ Ｐゴシック"/>
      <family val="3"/>
      <charset val="128"/>
      <scheme val="minor"/>
    </font>
    <font>
      <b/>
      <sz val="11"/>
      <color theme="1" tint="4.9989318521683403E-2"/>
      <name val="ＭＳ Ｐゴシック"/>
      <family val="3"/>
      <charset val="128"/>
      <scheme val="minor"/>
    </font>
    <font>
      <sz val="9"/>
      <color theme="1" tint="4.9989318521683403E-2"/>
      <name val="ＭＳ Ｐゴシック"/>
      <family val="2"/>
      <charset val="128"/>
      <scheme val="minor"/>
    </font>
    <font>
      <b/>
      <sz val="11"/>
      <color theme="3" tint="-0.249977111117893"/>
      <name val="ＭＳ Ｐゴシック"/>
      <family val="2"/>
      <scheme val="minor"/>
    </font>
    <font>
      <sz val="11"/>
      <color theme="3" tint="-0.249977111117893"/>
      <name val="ＭＳ Ｐゴシック"/>
      <family val="3"/>
      <charset val="128"/>
      <scheme val="minor"/>
    </font>
    <font>
      <b/>
      <sz val="11"/>
      <color theme="3" tint="-0.249977111117893"/>
      <name val="ＭＳ Ｐゴシック"/>
      <family val="3"/>
      <charset val="128"/>
      <scheme val="minor"/>
    </font>
    <font>
      <sz val="12"/>
      <color theme="1"/>
      <name val="ＭＳ Ｐゴシック"/>
      <family val="2"/>
      <scheme val="minor"/>
    </font>
    <font>
      <sz val="8"/>
      <color theme="1"/>
      <name val="ＭＳ Ｐゴシック"/>
      <family val="2"/>
      <scheme val="minor"/>
    </font>
    <font>
      <b/>
      <sz val="12"/>
      <color theme="1"/>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b/>
      <sz val="11"/>
      <color rgb="FFC00000"/>
      <name val="ＭＳ Ｐゴシック"/>
      <family val="3"/>
      <charset val="128"/>
      <scheme val="minor"/>
    </font>
    <font>
      <b/>
      <sz val="11"/>
      <color rgb="FFFFC000"/>
      <name val="ＭＳ Ｐゴシック"/>
      <family val="3"/>
      <charset val="128"/>
      <scheme val="minor"/>
    </font>
    <font>
      <b/>
      <sz val="11"/>
      <color theme="5" tint="-0.499984740745262"/>
      <name val="ＭＳ Ｐゴシック"/>
      <family val="3"/>
      <charset val="128"/>
      <scheme val="minor"/>
    </font>
    <font>
      <b/>
      <sz val="11"/>
      <color theme="0" tint="-0.499984740745262"/>
      <name val="ＭＳ Ｐゴシック"/>
      <family val="3"/>
      <charset val="128"/>
      <scheme val="minor"/>
    </font>
    <font>
      <b/>
      <sz val="11"/>
      <color theme="0" tint="-0.24994659260841701"/>
      <name val="ＭＳ Ｐゴシック"/>
      <family val="3"/>
      <charset val="128"/>
      <scheme val="minor"/>
    </font>
    <font>
      <b/>
      <sz val="11"/>
      <color theme="6" tint="-0.24994659260841701"/>
      <name val="ＭＳ Ｐゴシック"/>
      <family val="3"/>
      <charset val="128"/>
      <scheme val="minor"/>
    </font>
    <font>
      <sz val="11"/>
      <color theme="1"/>
      <name val="ＭＳ Ｐゴシック"/>
      <family val="3"/>
      <charset val="128"/>
      <scheme val="minor"/>
    </font>
    <font>
      <sz val="12"/>
      <color theme="1"/>
      <name val="ＭＳ ゴシック"/>
      <family val="3"/>
      <charset val="128"/>
    </font>
    <font>
      <sz val="12"/>
      <name val="ＭＳ ゴシック"/>
      <family val="3"/>
      <charset val="128"/>
    </font>
    <font>
      <sz val="12"/>
      <color rgb="FFFF0000"/>
      <name val="ＭＳ ゴシック"/>
      <family val="3"/>
      <charset val="128"/>
    </font>
    <font>
      <sz val="11"/>
      <color rgb="FFFF0000"/>
      <name val="ＭＳ Ｐゴシック"/>
      <family val="2"/>
      <scheme val="minor"/>
    </font>
    <font>
      <sz val="11"/>
      <color rgb="FFFF0000"/>
      <name val="ＭＳ Ｐゴシック"/>
      <family val="3"/>
      <charset val="128"/>
    </font>
    <font>
      <b/>
      <sz val="14"/>
      <color rgb="FFFF0000"/>
      <name val="ＭＳ Ｐゴシック"/>
      <family val="3"/>
      <charset val="128"/>
    </font>
    <font>
      <b/>
      <sz val="12"/>
      <color rgb="FFFF0000"/>
      <name val="ＭＳ Ｐゴシック"/>
      <family val="3"/>
      <charset val="128"/>
      <scheme val="minor"/>
    </font>
    <font>
      <b/>
      <sz val="12"/>
      <color rgb="FFFF0000"/>
      <name val="ＭＳ ゴシック"/>
      <family val="3"/>
      <charset val="128"/>
    </font>
    <font>
      <b/>
      <sz val="14"/>
      <color rgb="FFFF0000"/>
      <name val="ＭＳ ゴシック"/>
      <family val="3"/>
      <charset val="128"/>
    </font>
    <font>
      <sz val="14"/>
      <color theme="1"/>
      <name val="ＭＳ Ｐゴシック"/>
      <family val="2"/>
      <charset val="128"/>
      <scheme val="minor"/>
    </font>
    <font>
      <sz val="14"/>
      <color theme="1"/>
      <name val="ＭＳ Ｐゴシック"/>
      <family val="2"/>
      <scheme val="minor"/>
    </font>
    <font>
      <b/>
      <sz val="14"/>
      <color theme="1"/>
      <name val="ＭＳ Ｐゴシック"/>
      <family val="3"/>
      <charset val="128"/>
      <scheme val="minor"/>
    </font>
    <font>
      <sz val="11"/>
      <color theme="1" tint="4.9989318521683403E-2"/>
      <name val="ＭＳ Ｐゴシック"/>
      <family val="2"/>
      <charset val="128"/>
      <scheme val="minor"/>
    </font>
    <font>
      <b/>
      <sz val="11"/>
      <color theme="3" tint="-0.499984740745262"/>
      <name val="ＭＳ ゴシック"/>
      <family val="3"/>
      <charset val="128"/>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BEFEBE"/>
        <bgColor indexed="64"/>
      </patternFill>
    </fill>
    <fill>
      <patternFill patternType="solid">
        <fgColor theme="0" tint="-4.9989318521683403E-2"/>
        <bgColor indexed="64"/>
      </patternFill>
    </fill>
    <fill>
      <patternFill patternType="solid">
        <fgColor rgb="FFFFEDC1"/>
        <bgColor indexed="64"/>
      </patternFill>
    </fill>
  </fills>
  <borders count="3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right/>
      <top/>
      <bottom style="double">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medium">
        <color auto="1"/>
      </left>
      <right style="medium">
        <color auto="1"/>
      </right>
      <top style="medium">
        <color auto="1"/>
      </top>
      <bottom style="medium">
        <color auto="1"/>
      </bottom>
      <diagonal/>
    </border>
    <border>
      <left style="hair">
        <color auto="1"/>
      </left>
      <right style="hair">
        <color auto="1"/>
      </right>
      <top style="hair">
        <color auto="1"/>
      </top>
      <bottom style="hair">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bottom/>
      <diagonal/>
    </border>
  </borders>
  <cellStyleXfs count="1">
    <xf numFmtId="0" fontId="0" fillId="0" borderId="0"/>
  </cellStyleXfs>
  <cellXfs count="178">
    <xf numFmtId="0" fontId="0" fillId="0" borderId="0" xfId="0"/>
    <xf numFmtId="0" fontId="10" fillId="0" borderId="4" xfId="0" applyFont="1" applyFill="1" applyBorder="1" applyAlignment="1">
      <alignment vertical="center"/>
    </xf>
    <xf numFmtId="0" fontId="10" fillId="0" borderId="5" xfId="0" applyFont="1" applyFill="1" applyBorder="1" applyAlignment="1">
      <alignment vertical="center"/>
    </xf>
    <xf numFmtId="0" fontId="10" fillId="0" borderId="6" xfId="0" applyFont="1"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7" fillId="0" borderId="0" xfId="0" applyFont="1" applyFill="1" applyAlignment="1">
      <alignment vertical="center"/>
    </xf>
    <xf numFmtId="0" fontId="0" fillId="0" borderId="1" xfId="0" applyFill="1" applyBorder="1" applyAlignment="1">
      <alignment vertical="center"/>
    </xf>
    <xf numFmtId="0" fontId="7" fillId="0" borderId="2" xfId="0" applyFont="1" applyFill="1" applyBorder="1" applyAlignment="1">
      <alignment vertical="center"/>
    </xf>
    <xf numFmtId="0" fontId="8" fillId="0" borderId="2" xfId="0" applyFont="1" applyFill="1" applyBorder="1" applyAlignment="1">
      <alignment vertical="center"/>
    </xf>
    <xf numFmtId="0" fontId="0" fillId="0" borderId="2" xfId="0" applyFill="1" applyBorder="1" applyAlignment="1">
      <alignment vertical="center"/>
    </xf>
    <xf numFmtId="0" fontId="0" fillId="0" borderId="3" xfId="0" applyFill="1" applyBorder="1" applyAlignment="1">
      <alignment vertical="center"/>
    </xf>
    <xf numFmtId="0" fontId="9"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vertical="center"/>
    </xf>
    <xf numFmtId="0" fontId="0" fillId="0" borderId="7" xfId="0" applyFont="1" applyFill="1" applyBorder="1" applyAlignment="1">
      <alignment vertical="center" wrapText="1"/>
    </xf>
    <xf numFmtId="176" fontId="13" fillId="0" borderId="8" xfId="0" applyNumberFormat="1" applyFont="1" applyFill="1" applyBorder="1" applyAlignment="1">
      <alignment vertical="center"/>
    </xf>
    <xf numFmtId="0" fontId="23" fillId="0" borderId="0" xfId="0" applyFont="1" applyFill="1" applyAlignment="1">
      <alignment vertical="center"/>
    </xf>
    <xf numFmtId="0" fontId="0" fillId="2" borderId="0" xfId="0" applyFill="1" applyBorder="1" applyAlignment="1">
      <alignment vertical="center"/>
    </xf>
    <xf numFmtId="0" fontId="0" fillId="2" borderId="18" xfId="0" applyFill="1" applyBorder="1" applyAlignment="1">
      <alignment vertical="center"/>
    </xf>
    <xf numFmtId="0" fontId="0" fillId="2" borderId="19" xfId="0" applyFill="1" applyBorder="1" applyAlignment="1">
      <alignment vertical="center"/>
    </xf>
    <xf numFmtId="0" fontId="0" fillId="2" borderId="20" xfId="0" applyFill="1" applyBorder="1" applyAlignment="1">
      <alignment vertical="center"/>
    </xf>
    <xf numFmtId="0" fontId="0" fillId="2" borderId="21" xfId="0" applyFill="1" applyBorder="1" applyAlignment="1">
      <alignment vertical="center"/>
    </xf>
    <xf numFmtId="0" fontId="0" fillId="2" borderId="22" xfId="0" applyFill="1" applyBorder="1" applyAlignment="1">
      <alignment vertical="center"/>
    </xf>
    <xf numFmtId="0" fontId="0" fillId="2" borderId="23" xfId="0" applyFill="1" applyBorder="1" applyAlignment="1">
      <alignment vertical="top"/>
    </xf>
    <xf numFmtId="0" fontId="0" fillId="2" borderId="9" xfId="0" applyFill="1" applyBorder="1" applyAlignment="1">
      <alignment vertical="center"/>
    </xf>
    <xf numFmtId="0" fontId="0" fillId="2" borderId="24" xfId="0" applyFill="1" applyBorder="1" applyAlignment="1">
      <alignment vertical="center"/>
    </xf>
    <xf numFmtId="0" fontId="0" fillId="0" borderId="0" xfId="0" applyFill="1" applyAlignment="1">
      <alignment horizontal="center"/>
    </xf>
    <xf numFmtId="0" fontId="0" fillId="0" borderId="0" xfId="0" applyFont="1" applyFill="1" applyAlignment="1">
      <alignment horizontal="center" vertical="top"/>
    </xf>
    <xf numFmtId="0" fontId="0" fillId="0" borderId="0" xfId="0" applyFill="1" applyAlignment="1">
      <alignment horizontal="right" vertical="center"/>
    </xf>
    <xf numFmtId="0" fontId="34" fillId="0" borderId="25" xfId="0" applyFont="1" applyFill="1" applyBorder="1" applyAlignment="1">
      <alignment horizontal="center" vertical="center"/>
    </xf>
    <xf numFmtId="0" fontId="26" fillId="3" borderId="0" xfId="0" applyFont="1" applyFill="1" applyAlignment="1">
      <alignment vertical="center"/>
    </xf>
    <xf numFmtId="0" fontId="0" fillId="3" borderId="0" xfId="0" applyFill="1" applyAlignment="1">
      <alignment vertical="center"/>
    </xf>
    <xf numFmtId="0" fontId="4" fillId="3" borderId="0" xfId="0" applyFont="1" applyFill="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0" fontId="0" fillId="3" borderId="0" xfId="0" applyFill="1" applyBorder="1" applyAlignment="1">
      <alignment vertical="center"/>
    </xf>
    <xf numFmtId="0" fontId="0" fillId="3" borderId="14" xfId="0" applyFill="1" applyBorder="1" applyAlignment="1">
      <alignment vertical="center"/>
    </xf>
    <xf numFmtId="0" fontId="25" fillId="3" borderId="0" xfId="0" applyFont="1" applyFill="1" applyAlignment="1">
      <alignment vertical="center"/>
    </xf>
    <xf numFmtId="0" fontId="6" fillId="3" borderId="0" xfId="0" applyFont="1" applyFill="1" applyAlignment="1">
      <alignment vertical="center"/>
    </xf>
    <xf numFmtId="0" fontId="30" fillId="3" borderId="0" xfId="0" applyFont="1" applyFill="1" applyAlignment="1">
      <alignment vertical="center"/>
    </xf>
    <xf numFmtId="0" fontId="31" fillId="3" borderId="0" xfId="0" applyFont="1" applyFill="1" applyAlignment="1">
      <alignment vertical="center"/>
    </xf>
    <xf numFmtId="0" fontId="0" fillId="3" borderId="1" xfId="0" applyFill="1" applyBorder="1" applyAlignment="1">
      <alignment vertical="center"/>
    </xf>
    <xf numFmtId="0" fontId="7" fillId="3" borderId="2" xfId="0" applyFont="1" applyFill="1" applyBorder="1" applyAlignment="1">
      <alignment vertical="center"/>
    </xf>
    <xf numFmtId="0" fontId="8" fillId="3" borderId="2" xfId="0" applyFont="1"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xf>
    <xf numFmtId="0" fontId="11" fillId="3" borderId="0" xfId="0" applyFont="1" applyFill="1" applyAlignment="1">
      <alignment vertical="center"/>
    </xf>
    <xf numFmtId="0" fontId="0" fillId="3" borderId="15" xfId="0" applyFill="1" applyBorder="1" applyAlignment="1">
      <alignment vertical="top"/>
    </xf>
    <xf numFmtId="0" fontId="0" fillId="3" borderId="16" xfId="0" applyFill="1" applyBorder="1" applyAlignment="1">
      <alignment vertical="center"/>
    </xf>
    <xf numFmtId="0" fontId="0" fillId="3" borderId="17" xfId="0" applyFill="1" applyBorder="1" applyAlignment="1">
      <alignment vertical="center"/>
    </xf>
    <xf numFmtId="0" fontId="32" fillId="3" borderId="0" xfId="0" applyFont="1" applyFill="1" applyAlignment="1">
      <alignment vertical="center"/>
    </xf>
    <xf numFmtId="0" fontId="0" fillId="3" borderId="7" xfId="0" applyFont="1" applyFill="1" applyBorder="1" applyAlignment="1">
      <alignment vertical="center" wrapText="1"/>
    </xf>
    <xf numFmtId="0" fontId="0" fillId="3" borderId="0" xfId="0" applyFill="1" applyAlignment="1">
      <alignment horizontal="center"/>
    </xf>
    <xf numFmtId="0" fontId="0" fillId="3" borderId="0" xfId="0" applyFill="1" applyAlignment="1">
      <alignment horizontal="right" vertical="center"/>
    </xf>
    <xf numFmtId="176" fontId="13" fillId="3" borderId="8" xfId="0" applyNumberFormat="1" applyFont="1" applyFill="1" applyBorder="1" applyAlignment="1">
      <alignment vertical="center"/>
    </xf>
    <xf numFmtId="0" fontId="0" fillId="3" borderId="0" xfId="0" applyFont="1" applyFill="1" applyAlignment="1">
      <alignment horizontal="center" vertical="top"/>
    </xf>
    <xf numFmtId="0" fontId="27" fillId="3" borderId="0" xfId="0" applyFont="1" applyFill="1" applyAlignment="1">
      <alignment vertical="center"/>
    </xf>
    <xf numFmtId="0" fontId="28" fillId="3" borderId="0" xfId="0" applyFont="1" applyFill="1" applyBorder="1" applyAlignment="1">
      <alignment vertical="center"/>
    </xf>
    <xf numFmtId="0" fontId="7" fillId="3" borderId="0" xfId="0" applyFont="1" applyFill="1" applyBorder="1" applyAlignment="1">
      <alignment vertical="center"/>
    </xf>
    <xf numFmtId="0" fontId="8" fillId="3" borderId="0" xfId="0" applyFont="1" applyFill="1" applyBorder="1" applyAlignment="1">
      <alignment vertical="center"/>
    </xf>
    <xf numFmtId="0" fontId="0" fillId="0" borderId="26" xfId="0" applyFill="1" applyBorder="1" applyAlignment="1">
      <alignment horizontal="center" vertical="center"/>
    </xf>
    <xf numFmtId="0" fontId="0" fillId="0" borderId="0" xfId="0" applyFont="1" applyFill="1" applyAlignment="1">
      <alignment horizontal="left" vertical="center"/>
    </xf>
    <xf numFmtId="0" fontId="22" fillId="4" borderId="0" xfId="0" applyFont="1" applyFill="1"/>
    <xf numFmtId="0" fontId="21" fillId="4" borderId="0" xfId="0" applyFont="1" applyFill="1"/>
    <xf numFmtId="0" fontId="20" fillId="4" borderId="0" xfId="0" applyFont="1" applyFill="1"/>
    <xf numFmtId="0" fontId="20" fillId="4" borderId="0" xfId="0" applyFont="1" applyFill="1" applyAlignment="1">
      <alignment horizontal="left"/>
    </xf>
    <xf numFmtId="0" fontId="33" fillId="3" borderId="0" xfId="0" applyFont="1" applyFill="1" applyAlignment="1">
      <alignment horizontal="right" vertical="center"/>
    </xf>
    <xf numFmtId="0" fontId="20" fillId="3" borderId="0" xfId="0" applyFont="1" applyFill="1" applyAlignment="1">
      <alignment vertical="center"/>
    </xf>
    <xf numFmtId="0" fontId="39" fillId="0" borderId="0" xfId="0" applyFont="1" applyFill="1" applyAlignment="1">
      <alignment horizontal="center" vertical="center"/>
    </xf>
    <xf numFmtId="0" fontId="15" fillId="0" borderId="0" xfId="0" applyFont="1" applyFill="1" applyAlignment="1">
      <alignment horizontal="center" vertical="center"/>
    </xf>
    <xf numFmtId="0" fontId="0" fillId="0" borderId="0" xfId="0" applyFill="1" applyAlignment="1">
      <alignment horizontal="center" vertical="center"/>
    </xf>
    <xf numFmtId="0" fontId="40" fillId="0" borderId="0" xfId="0" applyFont="1" applyFill="1" applyAlignment="1">
      <alignment horizontal="center" vertical="center"/>
    </xf>
    <xf numFmtId="0" fontId="17" fillId="0" borderId="0" xfId="0" applyFont="1" applyFill="1" applyAlignment="1">
      <alignment horizontal="center" vertical="center"/>
    </xf>
    <xf numFmtId="0" fontId="44" fillId="0" borderId="0" xfId="0" applyFont="1" applyFill="1" applyAlignment="1">
      <alignment horizontal="center" vertical="center"/>
    </xf>
    <xf numFmtId="0" fontId="18" fillId="0" borderId="0" xfId="0" applyFont="1" applyFill="1" applyAlignment="1">
      <alignment horizontal="center" vertical="center"/>
    </xf>
    <xf numFmtId="0" fontId="14" fillId="0" borderId="0" xfId="0" applyFont="1" applyFill="1" applyAlignment="1">
      <alignment horizontal="center" vertical="center"/>
    </xf>
    <xf numFmtId="0" fontId="16" fillId="0" borderId="0" xfId="0" applyFont="1" applyFill="1" applyAlignment="1">
      <alignment horizontal="center" vertical="center"/>
    </xf>
    <xf numFmtId="0" fontId="12" fillId="0" borderId="0" xfId="0" applyFont="1" applyFill="1" applyAlignment="1">
      <alignment horizontal="center" vertical="center"/>
    </xf>
    <xf numFmtId="0" fontId="41" fillId="0" borderId="0" xfId="0" applyFont="1" applyFill="1" applyAlignment="1">
      <alignment horizontal="center" vertical="center"/>
    </xf>
    <xf numFmtId="0" fontId="42" fillId="0" borderId="0" xfId="0" applyFont="1" applyFill="1" applyAlignment="1">
      <alignment horizontal="center" vertical="center"/>
    </xf>
    <xf numFmtId="0" fontId="43" fillId="0" borderId="0" xfId="0" applyFont="1" applyFill="1" applyAlignment="1">
      <alignment horizontal="center" vertical="center"/>
    </xf>
    <xf numFmtId="0" fontId="19" fillId="0" borderId="0" xfId="0" applyFont="1" applyFill="1" applyAlignment="1">
      <alignment horizontal="center" vertical="center"/>
    </xf>
    <xf numFmtId="176" fontId="0" fillId="0" borderId="2" xfId="0" applyNumberFormat="1" applyFill="1" applyBorder="1" applyAlignment="1">
      <alignment vertical="center"/>
    </xf>
    <xf numFmtId="176" fontId="0" fillId="3" borderId="0" xfId="0" applyNumberFormat="1" applyFill="1" applyAlignment="1">
      <alignment vertical="center"/>
    </xf>
    <xf numFmtId="0" fontId="46" fillId="0" borderId="4" xfId="0" applyNumberFormat="1" applyFont="1" applyFill="1" applyBorder="1" applyAlignment="1">
      <alignment horizontal="center" vertical="center"/>
    </xf>
    <xf numFmtId="0" fontId="47" fillId="0" borderId="28"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28" xfId="0" applyFont="1" applyFill="1" applyBorder="1" applyAlignment="1">
      <alignment horizontal="center" vertical="center"/>
    </xf>
    <xf numFmtId="0" fontId="0" fillId="5" borderId="0" xfId="0" applyFill="1" applyAlignment="1">
      <alignment vertical="center"/>
    </xf>
    <xf numFmtId="0" fontId="0" fillId="5" borderId="0" xfId="0" applyFill="1" applyBorder="1" applyAlignment="1">
      <alignment vertical="center"/>
    </xf>
    <xf numFmtId="0" fontId="36" fillId="5" borderId="0" xfId="0" applyFont="1" applyFill="1" applyBorder="1" applyAlignment="1">
      <alignment vertical="center"/>
    </xf>
    <xf numFmtId="0" fontId="38" fillId="5" borderId="0" xfId="0" applyFont="1" applyFill="1" applyBorder="1" applyAlignment="1">
      <alignment horizontal="center" vertical="center"/>
    </xf>
    <xf numFmtId="0" fontId="0" fillId="5" borderId="0" xfId="0" applyFill="1" applyBorder="1" applyAlignment="1">
      <alignment horizontal="center" vertical="center"/>
    </xf>
    <xf numFmtId="0" fontId="37" fillId="5" borderId="1" xfId="0" applyFont="1" applyFill="1" applyBorder="1" applyAlignment="1">
      <alignment horizontal="center" vertical="center"/>
    </xf>
    <xf numFmtId="0" fontId="45" fillId="5" borderId="27" xfId="0" applyFont="1" applyFill="1" applyBorder="1" applyAlignment="1">
      <alignment horizontal="center" vertical="center"/>
    </xf>
    <xf numFmtId="0" fontId="45" fillId="5" borderId="31" xfId="0" applyFont="1" applyFill="1" applyBorder="1" applyAlignment="1">
      <alignment horizontal="center" vertical="center"/>
    </xf>
    <xf numFmtId="0" fontId="35" fillId="5" borderId="31" xfId="0" applyFont="1" applyFill="1" applyBorder="1" applyAlignment="1">
      <alignment horizontal="left" vertical="center"/>
    </xf>
    <xf numFmtId="0" fontId="35" fillId="5" borderId="0" xfId="0" applyFont="1" applyFill="1" applyAlignment="1">
      <alignment horizontal="center" vertical="center"/>
    </xf>
    <xf numFmtId="0" fontId="37" fillId="5" borderId="25" xfId="0" applyFont="1" applyFill="1" applyBorder="1" applyAlignment="1">
      <alignment horizontal="center" vertical="center"/>
    </xf>
    <xf numFmtId="0" fontId="45" fillId="5" borderId="25" xfId="0" applyFont="1" applyFill="1" applyBorder="1" applyAlignment="1">
      <alignment horizontal="center" vertical="center"/>
    </xf>
    <xf numFmtId="0" fontId="35" fillId="5" borderId="0" xfId="0" applyFont="1" applyFill="1" applyAlignment="1">
      <alignment vertical="center"/>
    </xf>
    <xf numFmtId="0" fontId="7" fillId="5" borderId="1" xfId="0" applyFont="1" applyFill="1" applyBorder="1" applyAlignment="1">
      <alignment vertical="center"/>
    </xf>
    <xf numFmtId="0" fontId="8" fillId="5" borderId="2" xfId="0" applyFont="1" applyFill="1" applyBorder="1" applyAlignment="1">
      <alignment vertical="center"/>
    </xf>
    <xf numFmtId="0" fontId="0" fillId="5" borderId="27" xfId="0" applyFill="1" applyBorder="1" applyAlignment="1">
      <alignment vertical="center"/>
    </xf>
    <xf numFmtId="0" fontId="0" fillId="5" borderId="31" xfId="0" applyFill="1" applyBorder="1" applyAlignment="1">
      <alignment vertical="center"/>
    </xf>
    <xf numFmtId="0" fontId="37" fillId="5" borderId="30" xfId="0" applyFont="1" applyFill="1" applyBorder="1" applyAlignment="1">
      <alignment horizontal="center" vertical="center"/>
    </xf>
    <xf numFmtId="0" fontId="37" fillId="5" borderId="29" xfId="0" applyFont="1" applyFill="1" applyBorder="1" applyAlignment="1">
      <alignment horizontal="center" vertical="center"/>
    </xf>
    <xf numFmtId="0" fontId="48" fillId="5" borderId="0" xfId="0" applyNumberFormat="1" applyFont="1" applyFill="1" applyBorder="1" applyAlignment="1">
      <alignment horizontal="center" vertical="center"/>
    </xf>
    <xf numFmtId="0" fontId="49" fillId="5" borderId="0" xfId="0" applyFont="1" applyFill="1" applyAlignment="1">
      <alignment vertical="center"/>
    </xf>
    <xf numFmtId="0" fontId="12" fillId="5" borderId="0" xfId="0" applyFont="1" applyFill="1" applyAlignment="1">
      <alignment vertical="center"/>
    </xf>
    <xf numFmtId="0" fontId="19" fillId="5" borderId="0" xfId="0" applyFont="1" applyFill="1" applyAlignment="1">
      <alignment horizontal="right" vertical="center"/>
    </xf>
    <xf numFmtId="0" fontId="50" fillId="5" borderId="0" xfId="0" applyNumberFormat="1" applyFont="1" applyFill="1" applyBorder="1" applyAlignment="1">
      <alignment horizontal="left" vertical="center"/>
    </xf>
    <xf numFmtId="0" fontId="24" fillId="5" borderId="0" xfId="0" applyFont="1" applyFill="1" applyAlignment="1">
      <alignment vertical="center"/>
    </xf>
    <xf numFmtId="0" fontId="12" fillId="5" borderId="25" xfId="0" applyFont="1" applyFill="1" applyBorder="1" applyAlignment="1">
      <alignment horizontal="center" vertical="center"/>
    </xf>
    <xf numFmtId="0" fontId="51" fillId="5" borderId="0" xfId="0" applyFont="1" applyFill="1" applyAlignment="1">
      <alignment vertical="center"/>
    </xf>
    <xf numFmtId="0" fontId="52" fillId="5" borderId="0" xfId="0" applyFont="1" applyFill="1" applyBorder="1" applyAlignment="1">
      <alignment vertical="center"/>
    </xf>
    <xf numFmtId="0" fontId="53" fillId="5" borderId="25" xfId="0" applyNumberFormat="1" applyFont="1" applyFill="1" applyBorder="1" applyAlignment="1">
      <alignment horizontal="center" vertical="center"/>
    </xf>
    <xf numFmtId="177" fontId="54" fillId="5" borderId="25" xfId="0" applyNumberFormat="1" applyFont="1" applyFill="1" applyBorder="1" applyAlignment="1">
      <alignment horizontal="center" vertical="center"/>
    </xf>
    <xf numFmtId="0" fontId="54" fillId="5" borderId="25" xfId="0" applyNumberFormat="1" applyFont="1" applyFill="1" applyBorder="1" applyAlignment="1">
      <alignment horizontal="center" vertical="center"/>
    </xf>
    <xf numFmtId="0" fontId="55" fillId="0" borderId="4" xfId="0" applyFont="1" applyFill="1" applyBorder="1" applyAlignment="1">
      <alignment vertical="center"/>
    </xf>
    <xf numFmtId="0" fontId="55" fillId="0" borderId="5" xfId="0" applyFont="1" applyFill="1" applyBorder="1" applyAlignment="1">
      <alignment vertical="center"/>
    </xf>
    <xf numFmtId="0" fontId="55" fillId="0" borderId="28" xfId="0" applyFont="1" applyFill="1" applyBorder="1" applyAlignment="1">
      <alignment vertical="center"/>
    </xf>
    <xf numFmtId="0" fontId="56" fillId="0" borderId="26" xfId="0" applyFont="1" applyFill="1" applyBorder="1" applyAlignment="1">
      <alignment horizontal="center" vertical="center"/>
    </xf>
    <xf numFmtId="0" fontId="26" fillId="6" borderId="0" xfId="0" applyFont="1" applyFill="1" applyAlignment="1">
      <alignment vertical="center"/>
    </xf>
    <xf numFmtId="0" fontId="0" fillId="6" borderId="0" xfId="0" applyFill="1" applyAlignment="1">
      <alignment vertical="center"/>
    </xf>
    <xf numFmtId="0" fontId="4" fillId="6" borderId="0" xfId="0" applyFont="1" applyFill="1" applyAlignment="1">
      <alignment vertical="center"/>
    </xf>
    <xf numFmtId="0" fontId="0" fillId="6" borderId="10"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4" xfId="0" applyFill="1" applyBorder="1" applyAlignment="1">
      <alignment vertical="center"/>
    </xf>
    <xf numFmtId="0" fontId="6" fillId="6" borderId="0" xfId="0" applyFont="1" applyFill="1" applyAlignment="1">
      <alignment vertical="center"/>
    </xf>
    <xf numFmtId="0" fontId="57" fillId="6" borderId="0" xfId="0" applyFont="1" applyFill="1" applyAlignment="1">
      <alignment vertical="center"/>
    </xf>
    <xf numFmtId="0" fontId="30" fillId="6" borderId="0" xfId="0" applyFont="1" applyFill="1" applyAlignment="1">
      <alignment vertical="center"/>
    </xf>
    <xf numFmtId="0" fontId="0" fillId="6" borderId="15" xfId="0" applyFill="1" applyBorder="1" applyAlignment="1">
      <alignment vertical="top"/>
    </xf>
    <xf numFmtId="0" fontId="0" fillId="6" borderId="17" xfId="0" applyFill="1" applyBorder="1" applyAlignment="1">
      <alignment vertical="center"/>
    </xf>
    <xf numFmtId="0" fontId="36" fillId="6" borderId="0" xfId="0" applyFont="1" applyFill="1" applyAlignment="1">
      <alignment vertical="center"/>
    </xf>
    <xf numFmtId="0" fontId="58" fillId="6" borderId="0" xfId="0" applyFont="1" applyFill="1" applyAlignment="1">
      <alignment vertical="center"/>
    </xf>
    <xf numFmtId="0" fontId="0" fillId="6" borderId="0" xfId="0" applyFill="1" applyBorder="1" applyAlignment="1">
      <alignment vertical="top"/>
    </xf>
    <xf numFmtId="0" fontId="0" fillId="6" borderId="0" xfId="0" applyFill="1" applyBorder="1" applyAlignment="1">
      <alignment vertical="center"/>
    </xf>
    <xf numFmtId="0" fontId="31" fillId="6" borderId="0" xfId="0" applyFont="1" applyFill="1" applyAlignment="1">
      <alignment vertical="center"/>
    </xf>
    <xf numFmtId="0" fontId="0" fillId="6" borderId="1" xfId="0" applyFill="1" applyBorder="1" applyAlignment="1">
      <alignment vertical="center"/>
    </xf>
    <xf numFmtId="0" fontId="7" fillId="6" borderId="2" xfId="0" applyFont="1" applyFill="1" applyBorder="1" applyAlignment="1">
      <alignment vertical="center"/>
    </xf>
    <xf numFmtId="0" fontId="8" fillId="6" borderId="2" xfId="0" applyFont="1" applyFill="1" applyBorder="1" applyAlignment="1">
      <alignment vertical="center"/>
    </xf>
    <xf numFmtId="0" fontId="24" fillId="6" borderId="27" xfId="0" applyFont="1" applyFill="1" applyBorder="1" applyAlignment="1">
      <alignment vertical="center"/>
    </xf>
    <xf numFmtId="0" fontId="0" fillId="6" borderId="31" xfId="0" applyFill="1" applyBorder="1" applyAlignment="1">
      <alignment vertical="center"/>
    </xf>
    <xf numFmtId="0" fontId="55" fillId="6" borderId="31" xfId="0" applyFont="1" applyFill="1" applyBorder="1" applyAlignment="1">
      <alignment vertical="center"/>
    </xf>
    <xf numFmtId="0" fontId="11" fillId="6" borderId="0" xfId="0" applyFont="1" applyFill="1" applyAlignment="1">
      <alignment vertical="center"/>
    </xf>
    <xf numFmtId="0" fontId="32" fillId="6" borderId="0" xfId="0" applyFont="1" applyFill="1" applyAlignment="1">
      <alignment vertical="center"/>
    </xf>
    <xf numFmtId="0" fontId="20" fillId="6" borderId="0" xfId="0" applyFont="1" applyFill="1" applyAlignment="1">
      <alignment vertical="center"/>
    </xf>
    <xf numFmtId="0" fontId="0" fillId="6" borderId="7" xfId="0" applyFont="1" applyFill="1" applyBorder="1" applyAlignment="1">
      <alignment vertical="center" wrapText="1"/>
    </xf>
    <xf numFmtId="0" fontId="0" fillId="6" borderId="0" xfId="0" applyFill="1" applyAlignment="1">
      <alignment horizontal="center"/>
    </xf>
    <xf numFmtId="0" fontId="0" fillId="6" borderId="0" xfId="0" applyFill="1" applyAlignment="1">
      <alignment horizontal="right" vertical="center"/>
    </xf>
    <xf numFmtId="176" fontId="13" fillId="6" borderId="8" xfId="0" applyNumberFormat="1" applyFont="1" applyFill="1" applyBorder="1" applyAlignment="1">
      <alignment vertical="center"/>
    </xf>
    <xf numFmtId="0" fontId="0" fillId="6" borderId="0" xfId="0" applyFont="1" applyFill="1" applyAlignment="1">
      <alignment horizontal="center" vertical="top"/>
    </xf>
    <xf numFmtId="176" fontId="0" fillId="6" borderId="0" xfId="0" applyNumberFormat="1" applyFill="1" applyAlignment="1">
      <alignment vertical="center"/>
    </xf>
    <xf numFmtId="0" fontId="33" fillId="6" borderId="0" xfId="0" applyFont="1" applyFill="1" applyAlignment="1">
      <alignment horizontal="right" vertical="center"/>
    </xf>
    <xf numFmtId="178" fontId="0" fillId="6" borderId="0" xfId="0" applyNumberFormat="1" applyFill="1" applyAlignment="1">
      <alignment vertical="center"/>
    </xf>
    <xf numFmtId="0" fontId="31" fillId="6" borderId="0" xfId="0" applyFont="1" applyFill="1" applyAlignment="1">
      <alignment horizontal="center" vertical="center"/>
    </xf>
    <xf numFmtId="0" fontId="33" fillId="6" borderId="0" xfId="0" applyFont="1" applyFill="1" applyAlignment="1">
      <alignment horizontal="center" vertical="center"/>
    </xf>
    <xf numFmtId="0" fontId="10" fillId="6" borderId="31" xfId="0" applyFont="1" applyFill="1" applyBorder="1" applyAlignment="1">
      <alignment vertical="center"/>
    </xf>
    <xf numFmtId="179" fontId="0" fillId="6" borderId="0" xfId="0" applyNumberFormat="1" applyFill="1" applyAlignment="1">
      <alignment vertical="center"/>
    </xf>
    <xf numFmtId="180" fontId="0" fillId="6" borderId="0" xfId="0" applyNumberFormat="1" applyFill="1" applyAlignment="1">
      <alignment vertical="center"/>
    </xf>
    <xf numFmtId="0" fontId="27" fillId="6" borderId="0" xfId="0" applyFont="1" applyFill="1" applyAlignment="1">
      <alignment vertical="center"/>
    </xf>
    <xf numFmtId="0" fontId="11" fillId="6" borderId="0" xfId="0" applyFont="1" applyFill="1" applyBorder="1" applyAlignment="1">
      <alignment vertical="center"/>
    </xf>
    <xf numFmtId="0" fontId="28" fillId="6" borderId="0" xfId="0" applyFont="1" applyFill="1" applyBorder="1" applyAlignment="1">
      <alignment vertical="center"/>
    </xf>
    <xf numFmtId="0" fontId="7" fillId="6" borderId="0" xfId="0" applyFont="1" applyFill="1" applyBorder="1" applyAlignment="1">
      <alignment vertical="center"/>
    </xf>
    <xf numFmtId="0" fontId="19" fillId="6" borderId="0" xfId="0" applyFont="1" applyFill="1" applyBorder="1" applyAlignment="1">
      <alignment vertical="center"/>
    </xf>
    <xf numFmtId="0" fontId="29" fillId="6" borderId="0" xfId="0" applyFont="1" applyFill="1" applyBorder="1" applyAlignment="1">
      <alignment vertical="center"/>
    </xf>
    <xf numFmtId="0" fontId="0" fillId="6" borderId="0" xfId="0" applyFont="1" applyFill="1" applyBorder="1" applyAlignment="1">
      <alignment vertical="center" wrapText="1"/>
    </xf>
    <xf numFmtId="0" fontId="53" fillId="6" borderId="0" xfId="0" applyFont="1" applyFill="1" applyAlignment="1">
      <alignment vertical="center"/>
    </xf>
    <xf numFmtId="0" fontId="59" fillId="6" borderId="0" xfId="0" applyFont="1" applyFill="1" applyAlignment="1">
      <alignment vertical="center"/>
    </xf>
  </cellXfs>
  <cellStyles count="1">
    <cellStyle name="標準" xfId="0" builtinId="0"/>
  </cellStyles>
  <dxfs count="0"/>
  <tableStyles count="0" defaultTableStyle="TableStyleMedium2" defaultPivotStyle="PivotStyleMedium9"/>
  <colors>
    <mruColors>
      <color rgb="FFFFEDC1"/>
      <color rgb="FFFFE49F"/>
      <color rgb="FFFFFFC1"/>
      <color rgb="FFBEFEBE"/>
      <color rgb="FF8AFE8A"/>
      <color rgb="FF6AFE6A"/>
      <color rgb="FF22FE22"/>
      <color rgb="FF1F91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B40"/>
  <sheetViews>
    <sheetView tabSelected="1" workbookViewId="0">
      <selection activeCell="J1" sqref="J1"/>
    </sheetView>
  </sheetViews>
  <sheetFormatPr defaultRowHeight="13.5"/>
  <cols>
    <col min="1" max="1" width="1.375" style="69" customWidth="1"/>
    <col min="2" max="16384" width="9" style="69"/>
  </cols>
  <sheetData>
    <row r="1" spans="2:2" ht="22.5" customHeight="1">
      <c r="B1" s="68" t="s">
        <v>147</v>
      </c>
    </row>
    <row r="2" spans="2:2" ht="13.5" customHeight="1"/>
    <row r="3" spans="2:2" ht="22.5" customHeight="1">
      <c r="B3" s="70" t="s">
        <v>26</v>
      </c>
    </row>
    <row r="4" spans="2:2" ht="22.5" customHeight="1">
      <c r="B4" s="69" t="s">
        <v>120</v>
      </c>
    </row>
    <row r="5" spans="2:2" ht="22.5" customHeight="1">
      <c r="B5" s="69" t="s">
        <v>131</v>
      </c>
    </row>
    <row r="6" spans="2:2" ht="22.5" customHeight="1">
      <c r="B6" s="69" t="s">
        <v>132</v>
      </c>
    </row>
    <row r="7" spans="2:2" ht="22.5" customHeight="1">
      <c r="B7" s="69" t="s">
        <v>123</v>
      </c>
    </row>
    <row r="8" spans="2:2" ht="22.5" customHeight="1">
      <c r="B8" s="69" t="s">
        <v>115</v>
      </c>
    </row>
    <row r="9" spans="2:2" ht="22.5" customHeight="1">
      <c r="B9" s="69" t="s">
        <v>98</v>
      </c>
    </row>
    <row r="10" spans="2:2" ht="22.5" customHeight="1">
      <c r="B10" s="70" t="s">
        <v>145</v>
      </c>
    </row>
    <row r="11" spans="2:2" ht="22.5" customHeight="1">
      <c r="B11" s="69" t="s">
        <v>66</v>
      </c>
    </row>
    <row r="12" spans="2:2" ht="22.5" customHeight="1">
      <c r="B12" s="69" t="s">
        <v>155</v>
      </c>
    </row>
    <row r="13" spans="2:2" ht="22.5" customHeight="1">
      <c r="B13" s="70" t="s">
        <v>153</v>
      </c>
    </row>
    <row r="14" spans="2:2" ht="22.5" customHeight="1">
      <c r="B14" s="70" t="s">
        <v>154</v>
      </c>
    </row>
    <row r="15" spans="2:2" ht="22.5" customHeight="1">
      <c r="B15" s="71" t="s">
        <v>121</v>
      </c>
    </row>
    <row r="16" spans="2:2" ht="22.5" customHeight="1"/>
    <row r="17" spans="2:2" ht="22.5" customHeight="1">
      <c r="B17" s="70" t="s">
        <v>59</v>
      </c>
    </row>
    <row r="18" spans="2:2" ht="22.5" customHeight="1">
      <c r="B18" s="69" t="s">
        <v>35</v>
      </c>
    </row>
    <row r="19" spans="2:2" ht="22.5" customHeight="1">
      <c r="B19" s="69" t="s">
        <v>49</v>
      </c>
    </row>
    <row r="20" spans="2:2" ht="22.5" customHeight="1">
      <c r="B20" s="69" t="s">
        <v>31</v>
      </c>
    </row>
    <row r="21" spans="2:2" ht="22.5" customHeight="1">
      <c r="B21" s="69" t="s">
        <v>146</v>
      </c>
    </row>
    <row r="22" spans="2:2" ht="22.5" customHeight="1">
      <c r="B22" s="69" t="s">
        <v>36</v>
      </c>
    </row>
    <row r="23" spans="2:2" ht="22.5" customHeight="1">
      <c r="B23" s="69" t="s">
        <v>51</v>
      </c>
    </row>
    <row r="24" spans="2:2" ht="22.5" customHeight="1">
      <c r="B24" s="69" t="s">
        <v>116</v>
      </c>
    </row>
    <row r="25" spans="2:2" ht="22.5" customHeight="1">
      <c r="B25" s="69" t="s">
        <v>67</v>
      </c>
    </row>
    <row r="26" spans="2:2" ht="22.5" customHeight="1">
      <c r="B26" s="69" t="s">
        <v>50</v>
      </c>
    </row>
    <row r="27" spans="2:2" ht="22.5" customHeight="1">
      <c r="B27" s="69" t="s">
        <v>88</v>
      </c>
    </row>
    <row r="28" spans="2:2" ht="22.5" customHeight="1">
      <c r="B28" s="69" t="s">
        <v>133</v>
      </c>
    </row>
    <row r="29" spans="2:2" ht="22.5" customHeight="1">
      <c r="B29" s="69" t="s">
        <v>134</v>
      </c>
    </row>
    <row r="30" spans="2:2" ht="22.5" customHeight="1">
      <c r="B30" s="69" t="s">
        <v>33</v>
      </c>
    </row>
    <row r="31" spans="2:2" ht="22.5" customHeight="1">
      <c r="B31" s="69" t="s">
        <v>152</v>
      </c>
    </row>
    <row r="32" spans="2:2" ht="22.5" customHeight="1">
      <c r="B32" s="69" t="s">
        <v>117</v>
      </c>
    </row>
    <row r="33" spans="2:2" ht="22.5" customHeight="1">
      <c r="B33" s="70" t="s">
        <v>124</v>
      </c>
    </row>
    <row r="34" spans="2:2" ht="16.5" customHeight="1"/>
    <row r="35" spans="2:2" ht="16.5" customHeight="1">
      <c r="B35" s="70" t="s">
        <v>135</v>
      </c>
    </row>
    <row r="36" spans="2:2" ht="27" customHeight="1">
      <c r="B36" s="70"/>
    </row>
    <row r="37" spans="2:2" ht="27" customHeight="1"/>
    <row r="38" spans="2:2" ht="27" customHeight="1"/>
    <row r="39" spans="2:2" ht="27" customHeight="1"/>
    <row r="40" spans="2:2" ht="27" customHeight="1"/>
  </sheetData>
  <phoneticPr fontId="1"/>
  <pageMargins left="0.82677165354330717" right="0.19685039370078741" top="0.55118110236220474" bottom="0.55118110236220474" header="0.31496062992125984" footer="0.31496062992125984"/>
  <pageSetup paperSize="9" scale="9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L101"/>
  <sheetViews>
    <sheetView zoomScaleNormal="100" workbookViewId="0">
      <selection activeCell="G1" sqref="G1"/>
    </sheetView>
  </sheetViews>
  <sheetFormatPr defaultRowHeight="13.5"/>
  <cols>
    <col min="1" max="6" width="10.625" style="5" customWidth="1"/>
    <col min="7" max="16384" width="9" style="5"/>
  </cols>
  <sheetData>
    <row r="1" spans="1:12" ht="41.25" customHeight="1">
      <c r="A1" s="20" t="s">
        <v>148</v>
      </c>
    </row>
    <row r="2" spans="1:12" ht="14.25">
      <c r="A2" s="4" t="s">
        <v>30</v>
      </c>
    </row>
    <row r="3" spans="1:12" ht="14.25" thickBot="1">
      <c r="A3" s="6"/>
    </row>
    <row r="4" spans="1:12" ht="14.25" thickTop="1">
      <c r="A4" s="6" t="s">
        <v>136</v>
      </c>
      <c r="J4" s="22" t="s">
        <v>38</v>
      </c>
      <c r="K4" s="23"/>
      <c r="L4" s="24"/>
    </row>
    <row r="5" spans="1:12">
      <c r="A5" s="6" t="s">
        <v>122</v>
      </c>
      <c r="J5" s="25" t="s">
        <v>39</v>
      </c>
      <c r="K5" s="21"/>
      <c r="L5" s="26"/>
    </row>
    <row r="6" spans="1:12">
      <c r="A6" s="6" t="s">
        <v>73</v>
      </c>
      <c r="J6" s="25" t="s">
        <v>40</v>
      </c>
      <c r="K6" s="21"/>
      <c r="L6" s="26"/>
    </row>
    <row r="7" spans="1:12">
      <c r="A7" s="6"/>
      <c r="J7" s="25" t="s">
        <v>42</v>
      </c>
      <c r="K7" s="21"/>
      <c r="L7" s="26"/>
    </row>
    <row r="8" spans="1:12" ht="14.25">
      <c r="A8" s="7" t="s">
        <v>57</v>
      </c>
      <c r="E8" s="8"/>
      <c r="J8" s="25" t="s">
        <v>43</v>
      </c>
      <c r="K8" s="21"/>
      <c r="L8" s="26"/>
    </row>
    <row r="9" spans="1:12" ht="14.25" thickBot="1">
      <c r="C9" s="9" t="s">
        <v>0</v>
      </c>
      <c r="J9" s="25" t="s">
        <v>44</v>
      </c>
      <c r="K9" s="21"/>
      <c r="L9" s="26"/>
    </row>
    <row r="10" spans="1:12">
      <c r="B10" s="10" t="s">
        <v>1</v>
      </c>
      <c r="C10" s="11" t="s">
        <v>2</v>
      </c>
      <c r="D10" s="12" t="s">
        <v>3</v>
      </c>
      <c r="E10" s="13" t="s">
        <v>4</v>
      </c>
      <c r="F10" s="14" t="s">
        <v>5</v>
      </c>
      <c r="J10" s="25" t="s">
        <v>41</v>
      </c>
      <c r="K10" s="21"/>
      <c r="L10" s="26"/>
    </row>
    <row r="11" spans="1:12" ht="22.5" customHeight="1" thickBot="1">
      <c r="A11" s="15" t="s">
        <v>6</v>
      </c>
      <c r="B11" s="1">
        <v>2000</v>
      </c>
      <c r="C11" s="2">
        <v>1.0999999999999999E-2</v>
      </c>
      <c r="D11" s="2">
        <v>1.2E-2</v>
      </c>
      <c r="E11" s="2">
        <v>0.18</v>
      </c>
      <c r="F11" s="3">
        <v>0.3</v>
      </c>
      <c r="H11" s="16"/>
      <c r="J11" s="27" t="s">
        <v>48</v>
      </c>
      <c r="K11" s="28"/>
      <c r="L11" s="29"/>
    </row>
    <row r="12" spans="1:12">
      <c r="A12" s="15" t="s">
        <v>34</v>
      </c>
      <c r="B12" s="5" t="s">
        <v>16</v>
      </c>
    </row>
    <row r="13" spans="1:12" ht="14.25" thickBot="1">
      <c r="B13" s="15" t="s">
        <v>7</v>
      </c>
    </row>
    <row r="14" spans="1:12" ht="30.75" customHeight="1" thickBot="1">
      <c r="A14" s="17"/>
      <c r="B14" s="18" t="s">
        <v>62</v>
      </c>
      <c r="C14" s="30" t="s">
        <v>61</v>
      </c>
      <c r="D14" s="18" t="s">
        <v>87</v>
      </c>
      <c r="E14" s="32" t="s">
        <v>64</v>
      </c>
      <c r="F14" s="33">
        <v>1.1000000000000001</v>
      </c>
    </row>
    <row r="15" spans="1:12" ht="24.75" customHeight="1" thickBot="1">
      <c r="A15" s="17"/>
      <c r="B15" s="19">
        <f>IF(ISERR(B11*C11*D11/(E11*F11*0.16)),"データ不足です",B11*C11*D11/(E11*F11*0.16))</f>
        <v>30.555555555555557</v>
      </c>
      <c r="C15" s="67" t="s">
        <v>65</v>
      </c>
      <c r="D15" s="19">
        <f>IF(B15="データ不足です","まず、上にすべてのデータを入力して下さい",ROUNDUP(B15*F14,1))</f>
        <v>33.700000000000003</v>
      </c>
      <c r="E15" s="5" t="s">
        <v>65</v>
      </c>
      <c r="F15" s="88"/>
    </row>
    <row r="16" spans="1:12">
      <c r="F16" s="5" t="s">
        <v>71</v>
      </c>
    </row>
    <row r="17" spans="1:6" ht="14.25" thickBot="1">
      <c r="C17" s="9" t="s">
        <v>0</v>
      </c>
    </row>
    <row r="18" spans="1:6">
      <c r="B18" s="10" t="s">
        <v>1</v>
      </c>
      <c r="C18" s="11" t="s">
        <v>2</v>
      </c>
      <c r="D18" s="12" t="s">
        <v>3</v>
      </c>
      <c r="E18" s="13" t="s">
        <v>4</v>
      </c>
      <c r="F18" s="14" t="s">
        <v>5</v>
      </c>
    </row>
    <row r="19" spans="1:6" ht="22.5" customHeight="1" thickBot="1">
      <c r="A19" s="74" t="s">
        <v>8</v>
      </c>
      <c r="B19" s="1"/>
      <c r="C19" s="2"/>
      <c r="D19" s="2"/>
      <c r="E19" s="2"/>
      <c r="F19" s="3">
        <v>0.3</v>
      </c>
    </row>
    <row r="20" spans="1:6">
      <c r="A20" s="75"/>
      <c r="B20" s="5" t="s">
        <v>37</v>
      </c>
    </row>
    <row r="21" spans="1:6" ht="14.25" thickBot="1">
      <c r="A21" s="76"/>
      <c r="B21" s="15" t="s">
        <v>9</v>
      </c>
    </row>
    <row r="22" spans="1:6" ht="27.75" thickBot="1">
      <c r="A22" s="76"/>
      <c r="B22" s="18" t="s">
        <v>62</v>
      </c>
      <c r="C22" s="30" t="s">
        <v>61</v>
      </c>
      <c r="D22" s="18" t="s">
        <v>87</v>
      </c>
      <c r="E22" s="32" t="s">
        <v>64</v>
      </c>
      <c r="F22" s="33">
        <v>1.1000000000000001</v>
      </c>
    </row>
    <row r="23" spans="1:6" ht="24.75" customHeight="1" thickBot="1">
      <c r="A23" s="76"/>
      <c r="B23" s="19" t="str">
        <f>IF(ISERR(B19*C19*D19/(E19*F19*0.16)),"データ不足です",B19*C19*D19/(E19*F19*0.16))</f>
        <v>データ不足です</v>
      </c>
      <c r="C23" s="31"/>
      <c r="D23" s="19" t="str">
        <f>IF(B23="データ不足です","まず、上にすべてのデータを入力して下さい",ROUNDUP(B23*F22,1))</f>
        <v>まず、上にすべてのデータを入力して下さい</v>
      </c>
      <c r="F23" s="88"/>
    </row>
    <row r="24" spans="1:6">
      <c r="A24" s="76"/>
    </row>
    <row r="25" spans="1:6" ht="14.25" thickBot="1">
      <c r="A25" s="76"/>
      <c r="C25" s="9" t="s">
        <v>0</v>
      </c>
    </row>
    <row r="26" spans="1:6">
      <c r="A26" s="76"/>
      <c r="B26" s="10" t="s">
        <v>1</v>
      </c>
      <c r="C26" s="11" t="s">
        <v>2</v>
      </c>
      <c r="D26" s="12" t="s">
        <v>3</v>
      </c>
      <c r="E26" s="13" t="s">
        <v>4</v>
      </c>
      <c r="F26" s="14" t="s">
        <v>5</v>
      </c>
    </row>
    <row r="27" spans="1:6" ht="22.5" customHeight="1" thickBot="1">
      <c r="A27" s="77" t="s">
        <v>10</v>
      </c>
      <c r="B27" s="1"/>
      <c r="C27" s="2"/>
      <c r="D27" s="2"/>
      <c r="E27" s="2"/>
      <c r="F27" s="3">
        <v>0.3</v>
      </c>
    </row>
    <row r="28" spans="1:6">
      <c r="A28" s="78"/>
      <c r="B28" s="5" t="s">
        <v>37</v>
      </c>
    </row>
    <row r="29" spans="1:6" ht="14.25" thickBot="1">
      <c r="A29" s="76"/>
      <c r="B29" s="15" t="s">
        <v>11</v>
      </c>
    </row>
    <row r="30" spans="1:6" ht="27.75" thickBot="1">
      <c r="A30" s="76"/>
      <c r="B30" s="18" t="s">
        <v>62</v>
      </c>
      <c r="C30" s="30" t="s">
        <v>61</v>
      </c>
      <c r="D30" s="18" t="s">
        <v>87</v>
      </c>
      <c r="E30" s="32" t="s">
        <v>64</v>
      </c>
      <c r="F30" s="33">
        <v>1.1000000000000001</v>
      </c>
    </row>
    <row r="31" spans="1:6" ht="24.75" customHeight="1" thickBot="1">
      <c r="A31" s="76"/>
      <c r="B31" s="19" t="str">
        <f>IF(ISERR(B27*C27*D27/(E27*F27*0.16)),"データ不足です",B27*C27*D27/(E27*F27*0.16))</f>
        <v>データ不足です</v>
      </c>
      <c r="C31" s="31"/>
      <c r="D31" s="19" t="str">
        <f>IF(B31="データ不足です","まず、上にすべてのデータを入力して下さい",ROUNDUP(B31*F30,1))</f>
        <v>まず、上にすべてのデータを入力して下さい</v>
      </c>
      <c r="F31" s="88"/>
    </row>
    <row r="32" spans="1:6">
      <c r="A32" s="76"/>
    </row>
    <row r="33" spans="1:6" ht="14.25" thickBot="1">
      <c r="A33" s="76"/>
      <c r="C33" s="9" t="s">
        <v>0</v>
      </c>
    </row>
    <row r="34" spans="1:6">
      <c r="A34" s="76"/>
      <c r="B34" s="10" t="s">
        <v>1</v>
      </c>
      <c r="C34" s="11" t="s">
        <v>2</v>
      </c>
      <c r="D34" s="12" t="s">
        <v>3</v>
      </c>
      <c r="E34" s="13" t="s">
        <v>4</v>
      </c>
      <c r="F34" s="14" t="s">
        <v>5</v>
      </c>
    </row>
    <row r="35" spans="1:6" ht="22.5" customHeight="1" thickBot="1">
      <c r="A35" s="79" t="s">
        <v>12</v>
      </c>
      <c r="B35" s="1"/>
      <c r="C35" s="2"/>
      <c r="D35" s="2"/>
      <c r="E35" s="2"/>
      <c r="F35" s="3">
        <v>0.3</v>
      </c>
    </row>
    <row r="36" spans="1:6">
      <c r="A36" s="80"/>
      <c r="B36" s="5" t="s">
        <v>37</v>
      </c>
    </row>
    <row r="37" spans="1:6" ht="14.25" thickBot="1">
      <c r="A37" s="76"/>
      <c r="B37" s="15" t="s">
        <v>13</v>
      </c>
    </row>
    <row r="38" spans="1:6" ht="27.75" thickBot="1">
      <c r="A38" s="76"/>
      <c r="B38" s="18" t="s">
        <v>62</v>
      </c>
      <c r="C38" s="30" t="s">
        <v>61</v>
      </c>
      <c r="D38" s="18" t="s">
        <v>87</v>
      </c>
      <c r="E38" s="32" t="s">
        <v>64</v>
      </c>
      <c r="F38" s="33">
        <v>1.1000000000000001</v>
      </c>
    </row>
    <row r="39" spans="1:6" ht="24.75" customHeight="1" thickBot="1">
      <c r="A39" s="76"/>
      <c r="B39" s="19" t="str">
        <f>IF(ISERR(B35*C35*D35/(E35*F35*0.16)),"データ不足です",B35*C35*D35/(E35*F35*0.16))</f>
        <v>データ不足です</v>
      </c>
      <c r="C39" s="31"/>
      <c r="D39" s="19" t="str">
        <f>IF(B39="データ不足です","まず、上にすべてのデータを入力して下さい",ROUNDUP(B39*F38,1))</f>
        <v>まず、上にすべてのデータを入力して下さい</v>
      </c>
      <c r="F39" s="88"/>
    </row>
    <row r="40" spans="1:6">
      <c r="A40" s="76"/>
    </row>
    <row r="41" spans="1:6" ht="14.25" thickBot="1">
      <c r="A41" s="76"/>
      <c r="C41" s="9" t="s">
        <v>0</v>
      </c>
    </row>
    <row r="42" spans="1:6">
      <c r="A42" s="76"/>
      <c r="B42" s="10" t="s">
        <v>1</v>
      </c>
      <c r="C42" s="11" t="s">
        <v>2</v>
      </c>
      <c r="D42" s="12" t="s">
        <v>3</v>
      </c>
      <c r="E42" s="13" t="s">
        <v>4</v>
      </c>
      <c r="F42" s="14" t="s">
        <v>5</v>
      </c>
    </row>
    <row r="43" spans="1:6" ht="24.75" customHeight="1" thickBot="1">
      <c r="A43" s="81" t="s">
        <v>68</v>
      </c>
      <c r="B43" s="1"/>
      <c r="C43" s="2"/>
      <c r="D43" s="2"/>
      <c r="E43" s="2"/>
      <c r="F43" s="3">
        <v>0.3</v>
      </c>
    </row>
    <row r="44" spans="1:6" ht="13.5" customHeight="1">
      <c r="A44" s="76"/>
      <c r="B44" s="5" t="s">
        <v>37</v>
      </c>
    </row>
    <row r="45" spans="1:6" ht="13.5" customHeight="1" thickBot="1">
      <c r="A45" s="76"/>
      <c r="B45" s="15" t="s">
        <v>15</v>
      </c>
    </row>
    <row r="46" spans="1:6" ht="27.75" thickBot="1">
      <c r="A46" s="76"/>
      <c r="B46" s="18" t="s">
        <v>62</v>
      </c>
      <c r="C46" s="30" t="s">
        <v>61</v>
      </c>
      <c r="D46" s="18" t="s">
        <v>87</v>
      </c>
      <c r="E46" s="32" t="s">
        <v>64</v>
      </c>
      <c r="F46" s="33">
        <v>1.1000000000000001</v>
      </c>
    </row>
    <row r="47" spans="1:6" ht="24.75" customHeight="1" thickBot="1">
      <c r="A47" s="76"/>
      <c r="B47" s="19" t="str">
        <f>IF(ISERR(B43*C43*D43/(E43*F43*0.16)),"データ不足です",B43*C43*D43/(E43*F43*0.16))</f>
        <v>データ不足です</v>
      </c>
      <c r="C47" s="31"/>
      <c r="D47" s="19" t="str">
        <f>IF(B47="データ不足です","まず、上にすべてのデータを入力して下さい",ROUNDUP(B47*F46,1))</f>
        <v>まず、上にすべてのデータを入力して下さい</v>
      </c>
      <c r="F47" s="88"/>
    </row>
    <row r="48" spans="1:6" ht="24.75" customHeight="1">
      <c r="A48" s="76"/>
    </row>
    <row r="49" spans="1:8" ht="14.25" thickBot="1">
      <c r="A49" s="76"/>
      <c r="C49" s="9" t="s">
        <v>0</v>
      </c>
    </row>
    <row r="50" spans="1:8">
      <c r="A50" s="76"/>
      <c r="B50" s="10" t="s">
        <v>1</v>
      </c>
      <c r="C50" s="11" t="s">
        <v>2</v>
      </c>
      <c r="D50" s="12" t="s">
        <v>3</v>
      </c>
      <c r="E50" s="13" t="s">
        <v>4</v>
      </c>
      <c r="F50" s="14" t="s">
        <v>5</v>
      </c>
    </row>
    <row r="51" spans="1:8" ht="22.5" customHeight="1" thickBot="1">
      <c r="A51" s="82" t="s">
        <v>69</v>
      </c>
      <c r="B51" s="1"/>
      <c r="C51" s="2"/>
      <c r="D51" s="2"/>
      <c r="E51" s="2"/>
      <c r="F51" s="3">
        <v>0.3</v>
      </c>
      <c r="H51" s="16"/>
    </row>
    <row r="52" spans="1:8">
      <c r="A52" s="83"/>
      <c r="B52" s="5" t="s">
        <v>16</v>
      </c>
    </row>
    <row r="53" spans="1:8" ht="14.25" thickBot="1">
      <c r="A53" s="76"/>
      <c r="B53" s="15" t="s">
        <v>17</v>
      </c>
    </row>
    <row r="54" spans="1:8" ht="30.75" customHeight="1" thickBot="1">
      <c r="A54" s="83"/>
      <c r="B54" s="18" t="s">
        <v>62</v>
      </c>
      <c r="C54" s="30" t="s">
        <v>61</v>
      </c>
      <c r="D54" s="18" t="s">
        <v>87</v>
      </c>
      <c r="E54" s="32" t="s">
        <v>64</v>
      </c>
      <c r="F54" s="33">
        <v>1.1000000000000001</v>
      </c>
    </row>
    <row r="55" spans="1:8" ht="24.75" customHeight="1" thickBot="1">
      <c r="A55" s="83"/>
      <c r="B55" s="19" t="str">
        <f>IF(ISERR(B51*C51*D51/(E51*F51*0.16)),"データ不足です",B51*C51*D51/(E51*F51*0.16))</f>
        <v>データ不足です</v>
      </c>
      <c r="C55" s="31"/>
      <c r="D55" s="19" t="str">
        <f>IF(B55="データ不足です","まず、上にすべてのデータを入力して下さい",ROUNDUP(B55*F54,1))</f>
        <v>まず、上にすべてのデータを入力して下さい</v>
      </c>
      <c r="F55" s="88"/>
    </row>
    <row r="56" spans="1:8">
      <c r="A56" s="76"/>
    </row>
    <row r="57" spans="1:8" ht="14.25" thickBot="1">
      <c r="A57" s="76"/>
      <c r="C57" s="9" t="s">
        <v>0</v>
      </c>
    </row>
    <row r="58" spans="1:8">
      <c r="A58" s="76"/>
      <c r="B58" s="10" t="s">
        <v>1</v>
      </c>
      <c r="C58" s="11" t="s">
        <v>2</v>
      </c>
      <c r="D58" s="12" t="s">
        <v>3</v>
      </c>
      <c r="E58" s="13" t="s">
        <v>4</v>
      </c>
      <c r="F58" s="14" t="s">
        <v>5</v>
      </c>
    </row>
    <row r="59" spans="1:8" ht="22.5" customHeight="1" thickBot="1">
      <c r="A59" s="84" t="s">
        <v>18</v>
      </c>
      <c r="B59" s="1"/>
      <c r="C59" s="2"/>
      <c r="D59" s="2"/>
      <c r="E59" s="2"/>
      <c r="F59" s="3">
        <v>0.3</v>
      </c>
    </row>
    <row r="60" spans="1:8">
      <c r="A60" s="75"/>
      <c r="B60" s="5" t="s">
        <v>37</v>
      </c>
    </row>
    <row r="61" spans="1:8" ht="14.25" thickBot="1">
      <c r="A61" s="76"/>
      <c r="B61" s="15" t="s">
        <v>19</v>
      </c>
    </row>
    <row r="62" spans="1:8" ht="27.75" thickBot="1">
      <c r="A62" s="76"/>
      <c r="B62" s="18" t="s">
        <v>62</v>
      </c>
      <c r="C62" s="30" t="s">
        <v>61</v>
      </c>
      <c r="D62" s="18" t="s">
        <v>87</v>
      </c>
      <c r="E62" s="32" t="s">
        <v>64</v>
      </c>
      <c r="F62" s="33">
        <v>1.1000000000000001</v>
      </c>
    </row>
    <row r="63" spans="1:8" ht="24.75" customHeight="1" thickBot="1">
      <c r="A63" s="76"/>
      <c r="B63" s="19" t="str">
        <f>IF(ISERR(B59*C59*D59/(E59*F59*0.16)),"データ不足です",B59*C59*D59/(E59*F59*0.16))</f>
        <v>データ不足です</v>
      </c>
      <c r="C63" s="31"/>
      <c r="D63" s="19" t="str">
        <f>IF(B63="データ不足です","まず、上にすべてのデータを入力して下さい",ROUNDUP(B63*F62,1))</f>
        <v>まず、上にすべてのデータを入力して下さい</v>
      </c>
      <c r="F63" s="88"/>
    </row>
    <row r="64" spans="1:8">
      <c r="A64" s="76"/>
    </row>
    <row r="65" spans="1:6" ht="14.25" thickBot="1">
      <c r="A65" s="76"/>
      <c r="C65" s="9" t="s">
        <v>0</v>
      </c>
    </row>
    <row r="66" spans="1:6">
      <c r="A66" s="76"/>
      <c r="B66" s="10" t="s">
        <v>1</v>
      </c>
      <c r="C66" s="11" t="s">
        <v>2</v>
      </c>
      <c r="D66" s="12" t="s">
        <v>3</v>
      </c>
      <c r="E66" s="13" t="s">
        <v>4</v>
      </c>
      <c r="F66" s="14" t="s">
        <v>5</v>
      </c>
    </row>
    <row r="67" spans="1:6" ht="22.5" customHeight="1" thickBot="1">
      <c r="A67" s="85" t="s">
        <v>20</v>
      </c>
      <c r="B67" s="1"/>
      <c r="C67" s="2"/>
      <c r="D67" s="2"/>
      <c r="E67" s="2"/>
      <c r="F67" s="3">
        <v>0.3</v>
      </c>
    </row>
    <row r="68" spans="1:6">
      <c r="A68" s="78"/>
      <c r="B68" s="5" t="s">
        <v>37</v>
      </c>
    </row>
    <row r="69" spans="1:6" ht="14.25" thickBot="1">
      <c r="A69" s="76"/>
      <c r="B69" s="15" t="s">
        <v>21</v>
      </c>
    </row>
    <row r="70" spans="1:6" ht="27.75" thickBot="1">
      <c r="A70" s="76"/>
      <c r="B70" s="18" t="s">
        <v>62</v>
      </c>
      <c r="C70" s="30" t="s">
        <v>61</v>
      </c>
      <c r="D70" s="18" t="s">
        <v>87</v>
      </c>
      <c r="E70" s="32" t="s">
        <v>64</v>
      </c>
      <c r="F70" s="33">
        <v>1.1000000000000001</v>
      </c>
    </row>
    <row r="71" spans="1:6" ht="24.75" customHeight="1" thickBot="1">
      <c r="A71" s="76"/>
      <c r="B71" s="19" t="str">
        <f>IF(ISERR(B67*C67*D67/(E67*F67*0.16)),"データ不足です",B67*C67*D67/(E67*F67*0.16))</f>
        <v>データ不足です</v>
      </c>
      <c r="C71" s="31"/>
      <c r="D71" s="19" t="str">
        <f>IF(B71="データ不足です","まず、上にすべてのデータを入力して下さい",ROUNDUP(B71*F70,1))</f>
        <v>まず、上にすべてのデータを入力して下さい</v>
      </c>
      <c r="F71" s="88"/>
    </row>
    <row r="72" spans="1:6">
      <c r="A72" s="76"/>
    </row>
    <row r="73" spans="1:6" ht="14.25" thickBot="1">
      <c r="A73" s="76"/>
      <c r="C73" s="9" t="s">
        <v>0</v>
      </c>
    </row>
    <row r="74" spans="1:6">
      <c r="A74" s="76"/>
      <c r="B74" s="10" t="s">
        <v>1</v>
      </c>
      <c r="C74" s="11" t="s">
        <v>2</v>
      </c>
      <c r="D74" s="12" t="s">
        <v>3</v>
      </c>
      <c r="E74" s="13" t="s">
        <v>4</v>
      </c>
      <c r="F74" s="14" t="s">
        <v>5</v>
      </c>
    </row>
    <row r="75" spans="1:6" ht="22.5" customHeight="1" thickBot="1">
      <c r="A75" s="86" t="s">
        <v>22</v>
      </c>
      <c r="B75" s="1"/>
      <c r="C75" s="2"/>
      <c r="D75" s="2"/>
      <c r="E75" s="2"/>
      <c r="F75" s="3">
        <v>0.3</v>
      </c>
    </row>
    <row r="76" spans="1:6">
      <c r="A76" s="80"/>
      <c r="B76" s="5" t="s">
        <v>37</v>
      </c>
    </row>
    <row r="77" spans="1:6" ht="14.25" thickBot="1">
      <c r="A77" s="76"/>
      <c r="B77" s="15" t="s">
        <v>23</v>
      </c>
    </row>
    <row r="78" spans="1:6" ht="27.75" thickBot="1">
      <c r="A78" s="76"/>
      <c r="B78" s="18" t="s">
        <v>62</v>
      </c>
      <c r="C78" s="30" t="s">
        <v>61</v>
      </c>
      <c r="D78" s="18" t="s">
        <v>87</v>
      </c>
      <c r="E78" s="32" t="s">
        <v>64</v>
      </c>
      <c r="F78" s="33">
        <v>1.1000000000000001</v>
      </c>
    </row>
    <row r="79" spans="1:6" ht="24.75" customHeight="1" thickBot="1">
      <c r="A79" s="76"/>
      <c r="B79" s="19" t="str">
        <f>IF(ISERR(B75*C75*D75/(E75*F75*0.16)),"データ不足です",B75*C75*D75/(E75*F75*0.16))</f>
        <v>データ不足です</v>
      </c>
      <c r="C79" s="31"/>
      <c r="D79" s="19" t="str">
        <f>IF(B79="データ不足です","まず、上にすべてのデータを入力して下さい",ROUNDUP(B79*F78,1))</f>
        <v>まず、上にすべてのデータを入力して下さい</v>
      </c>
      <c r="F79" s="88"/>
    </row>
    <row r="80" spans="1:6">
      <c r="A80" s="76"/>
    </row>
    <row r="81" spans="1:6" ht="14.25" thickBot="1">
      <c r="A81" s="76"/>
      <c r="C81" s="9" t="s">
        <v>0</v>
      </c>
    </row>
    <row r="82" spans="1:6">
      <c r="A82" s="76"/>
      <c r="B82" s="10" t="s">
        <v>1</v>
      </c>
      <c r="C82" s="11" t="s">
        <v>2</v>
      </c>
      <c r="D82" s="12" t="s">
        <v>3</v>
      </c>
      <c r="E82" s="13" t="s">
        <v>4</v>
      </c>
      <c r="F82" s="14" t="s">
        <v>5</v>
      </c>
    </row>
    <row r="83" spans="1:6" ht="22.5" customHeight="1" thickBot="1">
      <c r="A83" s="87" t="s">
        <v>24</v>
      </c>
      <c r="B83" s="1"/>
      <c r="C83" s="2"/>
      <c r="D83" s="2"/>
      <c r="E83" s="2"/>
      <c r="F83" s="3">
        <v>0.3</v>
      </c>
    </row>
    <row r="84" spans="1:6">
      <c r="A84" s="76"/>
      <c r="B84" s="5" t="s">
        <v>37</v>
      </c>
    </row>
    <row r="85" spans="1:6" ht="14.25" thickBot="1">
      <c r="A85" s="76"/>
      <c r="B85" s="15" t="s">
        <v>25</v>
      </c>
    </row>
    <row r="86" spans="1:6" ht="27.75" thickBot="1">
      <c r="A86" s="76"/>
      <c r="B86" s="18" t="s">
        <v>62</v>
      </c>
      <c r="C86" s="30" t="s">
        <v>61</v>
      </c>
      <c r="D86" s="18" t="s">
        <v>87</v>
      </c>
      <c r="E86" s="32" t="s">
        <v>64</v>
      </c>
      <c r="F86" s="33">
        <v>1.1000000000000001</v>
      </c>
    </row>
    <row r="87" spans="1:6" ht="24.75" customHeight="1" thickBot="1">
      <c r="A87" s="76"/>
      <c r="B87" s="19" t="str">
        <f>IF(ISERR(B83*C83*D83/(E83*F83*0.16)),"データ不足です",B83*C83*D83/(E83*F83*0.16))</f>
        <v>データ不足です</v>
      </c>
      <c r="C87" s="31"/>
      <c r="D87" s="19" t="str">
        <f>IF(B87="データ不足です","まず、上にすべてのデータを入力して下さい",ROUNDUP(B87*F86,1))</f>
        <v>まず、上にすべてのデータを入力して下さい</v>
      </c>
      <c r="F87" s="88"/>
    </row>
    <row r="90" spans="1:6">
      <c r="A90" s="5" t="s">
        <v>72</v>
      </c>
    </row>
    <row r="91" spans="1:6">
      <c r="A91" s="5" t="s">
        <v>46</v>
      </c>
    </row>
    <row r="92" spans="1:6">
      <c r="A92" s="5" t="s">
        <v>45</v>
      </c>
    </row>
    <row r="93" spans="1:6">
      <c r="A93" s="5" t="s">
        <v>32</v>
      </c>
    </row>
    <row r="94" spans="1:6">
      <c r="A94" s="5" t="s">
        <v>47</v>
      </c>
    </row>
    <row r="95" spans="1:6">
      <c r="A95" s="5" t="s">
        <v>29</v>
      </c>
    </row>
    <row r="96" spans="1:6">
      <c r="A96" s="5" t="s">
        <v>27</v>
      </c>
    </row>
    <row r="97" spans="1:1">
      <c r="A97" s="5" t="s">
        <v>58</v>
      </c>
    </row>
    <row r="98" spans="1:1">
      <c r="A98" s="5" t="s">
        <v>28</v>
      </c>
    </row>
    <row r="100" spans="1:1">
      <c r="A100" s="5" t="s">
        <v>70</v>
      </c>
    </row>
    <row r="101" spans="1:1">
      <c r="A101" s="5" t="s">
        <v>125</v>
      </c>
    </row>
  </sheetData>
  <phoneticPr fontId="1"/>
  <pageMargins left="0.82677165354330717" right="3.937007874015748E-2" top="0.15748031496062992" bottom="0.15748031496062992"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L48"/>
  <sheetViews>
    <sheetView workbookViewId="0">
      <selection activeCell="J1" sqref="J1"/>
    </sheetView>
  </sheetViews>
  <sheetFormatPr defaultRowHeight="13.5"/>
  <cols>
    <col min="1" max="1" width="10.625" style="35" customWidth="1"/>
    <col min="2" max="4" width="11.25" style="35" customWidth="1"/>
    <col min="5" max="6" width="10.625" style="35" customWidth="1"/>
    <col min="7" max="16384" width="9" style="35"/>
  </cols>
  <sheetData>
    <row r="1" spans="1:12" ht="41.25" customHeight="1">
      <c r="A1" s="34" t="s">
        <v>149</v>
      </c>
    </row>
    <row r="2" spans="1:12">
      <c r="A2" s="36" t="s">
        <v>136</v>
      </c>
      <c r="J2" s="37" t="s">
        <v>38</v>
      </c>
      <c r="K2" s="38"/>
      <c r="L2" s="39"/>
    </row>
    <row r="3" spans="1:12">
      <c r="A3" s="36" t="s">
        <v>122</v>
      </c>
      <c r="J3" s="40" t="s">
        <v>39</v>
      </c>
      <c r="K3" s="41"/>
      <c r="L3" s="42"/>
    </row>
    <row r="4" spans="1:12">
      <c r="A4" s="36" t="s">
        <v>73</v>
      </c>
      <c r="J4" s="40" t="s">
        <v>40</v>
      </c>
      <c r="K4" s="41"/>
      <c r="L4" s="42"/>
    </row>
    <row r="5" spans="1:12">
      <c r="A5" s="36"/>
      <c r="J5" s="40" t="s">
        <v>42</v>
      </c>
      <c r="K5" s="41"/>
      <c r="L5" s="42"/>
    </row>
    <row r="6" spans="1:12" ht="14.25">
      <c r="A6" s="43" t="s">
        <v>60</v>
      </c>
      <c r="E6" s="44"/>
      <c r="J6" s="40" t="s">
        <v>43</v>
      </c>
      <c r="K6" s="41"/>
      <c r="L6" s="42"/>
    </row>
    <row r="7" spans="1:12" ht="14.25" thickBot="1">
      <c r="C7" s="45" t="s">
        <v>52</v>
      </c>
      <c r="J7" s="40" t="s">
        <v>44</v>
      </c>
      <c r="K7" s="41"/>
      <c r="L7" s="42"/>
    </row>
    <row r="8" spans="1:12">
      <c r="A8" s="46" t="s">
        <v>34</v>
      </c>
      <c r="B8" s="47" t="s">
        <v>1</v>
      </c>
      <c r="C8" s="48" t="s">
        <v>53</v>
      </c>
      <c r="D8" s="49" t="s">
        <v>54</v>
      </c>
      <c r="E8" s="50" t="s">
        <v>55</v>
      </c>
      <c r="F8" s="51" t="s">
        <v>56</v>
      </c>
      <c r="J8" s="40" t="s">
        <v>41</v>
      </c>
      <c r="K8" s="41"/>
      <c r="L8" s="42"/>
    </row>
    <row r="9" spans="1:12" ht="22.5" customHeight="1" thickBot="1">
      <c r="A9" s="46" t="s">
        <v>6</v>
      </c>
      <c r="B9" s="1">
        <v>1000</v>
      </c>
      <c r="C9" s="2">
        <v>11</v>
      </c>
      <c r="D9" s="2">
        <v>12</v>
      </c>
      <c r="E9" s="2">
        <v>18</v>
      </c>
      <c r="F9" s="3">
        <v>30</v>
      </c>
      <c r="H9" s="52"/>
      <c r="J9" s="53" t="s">
        <v>48</v>
      </c>
      <c r="K9" s="54"/>
      <c r="L9" s="55"/>
    </row>
    <row r="10" spans="1:12">
      <c r="A10" s="56"/>
      <c r="B10" s="35" t="s">
        <v>16</v>
      </c>
    </row>
    <row r="11" spans="1:12" ht="14.25" thickBot="1">
      <c r="A11" s="56"/>
      <c r="B11" s="73" t="s">
        <v>7</v>
      </c>
    </row>
    <row r="12" spans="1:12" ht="30.75" customHeight="1">
      <c r="A12" s="56"/>
      <c r="B12" s="57" t="s">
        <v>62</v>
      </c>
      <c r="C12" s="58" t="s">
        <v>61</v>
      </c>
      <c r="D12" s="57" t="s">
        <v>87</v>
      </c>
      <c r="E12" s="59" t="s">
        <v>63</v>
      </c>
      <c r="F12" s="66">
        <v>1.1000000000000001</v>
      </c>
    </row>
    <row r="13" spans="1:12" ht="24.75" customHeight="1" thickBot="1">
      <c r="A13" s="56"/>
      <c r="B13" s="60">
        <f>IF(ISERR(B9*C9*D9/(E9*F9*16)),"データ不足です",B9*C9*D9/(E9*F9*16))</f>
        <v>15.277777777777779</v>
      </c>
      <c r="C13" s="61"/>
      <c r="D13" s="60">
        <f>IF(B13="データ不足です","まず、上にすべてのデータを入力して下さい",ROUNDUP(B13*F12,1))</f>
        <v>16.900000000000002</v>
      </c>
      <c r="E13" s="35" t="s">
        <v>65</v>
      </c>
      <c r="F13" s="89"/>
    </row>
    <row r="14" spans="1:12">
      <c r="A14" s="56"/>
    </row>
    <row r="15" spans="1:12" ht="14.25" thickBot="1">
      <c r="A15" s="56"/>
      <c r="C15" s="45" t="s">
        <v>52</v>
      </c>
    </row>
    <row r="16" spans="1:12">
      <c r="A16" s="56"/>
      <c r="B16" s="47" t="s">
        <v>1</v>
      </c>
      <c r="C16" s="48" t="s">
        <v>53</v>
      </c>
      <c r="D16" s="49" t="s">
        <v>54</v>
      </c>
      <c r="E16" s="50" t="s">
        <v>55</v>
      </c>
      <c r="F16" s="51" t="s">
        <v>56</v>
      </c>
    </row>
    <row r="17" spans="1:6" ht="22.5" customHeight="1" thickBot="1">
      <c r="A17" s="72" t="s">
        <v>8</v>
      </c>
      <c r="B17" s="1"/>
      <c r="C17" s="2"/>
      <c r="D17" s="2"/>
      <c r="E17" s="2"/>
      <c r="F17" s="3">
        <v>30</v>
      </c>
    </row>
    <row r="18" spans="1:6">
      <c r="A18" s="56"/>
      <c r="B18" s="35" t="s">
        <v>37</v>
      </c>
    </row>
    <row r="19" spans="1:6" ht="14.25" thickBot="1">
      <c r="A19" s="56"/>
      <c r="B19" s="73" t="s">
        <v>9</v>
      </c>
    </row>
    <row r="20" spans="1:6" ht="27">
      <c r="A20" s="56"/>
      <c r="B20" s="57" t="s">
        <v>62</v>
      </c>
      <c r="C20" s="58" t="s">
        <v>61</v>
      </c>
      <c r="D20" s="57" t="s">
        <v>87</v>
      </c>
      <c r="E20" s="59" t="s">
        <v>63</v>
      </c>
      <c r="F20" s="66">
        <v>1.1000000000000001</v>
      </c>
    </row>
    <row r="21" spans="1:6" ht="24.75" customHeight="1" thickBot="1">
      <c r="A21" s="56"/>
      <c r="B21" s="60" t="str">
        <f>IF(ISERR(B17*C17*D17/(E17*F17*16)),"データ不足です",B17*C17*D17/(E17*F17*16))</f>
        <v>データ不足です</v>
      </c>
      <c r="C21" s="61"/>
      <c r="D21" s="60" t="str">
        <f>IF(B21="データ不足です","まず、上にすべてのデータを入力して下さい",ROUNDUP(B21*F20,1))</f>
        <v>まず、上にすべてのデータを入力して下さい</v>
      </c>
      <c r="F21" s="89"/>
    </row>
    <row r="22" spans="1:6">
      <c r="A22" s="56"/>
    </row>
    <row r="23" spans="1:6" ht="14.25" thickBot="1">
      <c r="A23" s="56"/>
      <c r="C23" s="45" t="s">
        <v>52</v>
      </c>
    </row>
    <row r="24" spans="1:6">
      <c r="A24" s="56"/>
      <c r="B24" s="47" t="s">
        <v>1</v>
      </c>
      <c r="C24" s="48" t="s">
        <v>53</v>
      </c>
      <c r="D24" s="49" t="s">
        <v>54</v>
      </c>
      <c r="E24" s="50" t="s">
        <v>55</v>
      </c>
      <c r="F24" s="51" t="s">
        <v>56</v>
      </c>
    </row>
    <row r="25" spans="1:6" ht="22.5" customHeight="1" thickBot="1">
      <c r="A25" s="72" t="s">
        <v>10</v>
      </c>
      <c r="B25" s="1"/>
      <c r="C25" s="2"/>
      <c r="D25" s="2"/>
      <c r="E25" s="2"/>
      <c r="F25" s="3">
        <v>30</v>
      </c>
    </row>
    <row r="26" spans="1:6">
      <c r="A26" s="56"/>
      <c r="B26" s="35" t="s">
        <v>37</v>
      </c>
    </row>
    <row r="27" spans="1:6" ht="14.25" thickBot="1">
      <c r="A27" s="56"/>
      <c r="B27" s="73" t="s">
        <v>11</v>
      </c>
    </row>
    <row r="28" spans="1:6" ht="27">
      <c r="A28" s="56"/>
      <c r="B28" s="57" t="s">
        <v>62</v>
      </c>
      <c r="C28" s="58" t="s">
        <v>61</v>
      </c>
      <c r="D28" s="57" t="s">
        <v>87</v>
      </c>
      <c r="E28" s="59" t="s">
        <v>63</v>
      </c>
      <c r="F28" s="66">
        <v>1.1000000000000001</v>
      </c>
    </row>
    <row r="29" spans="1:6" ht="24.75" customHeight="1" thickBot="1">
      <c r="A29" s="56"/>
      <c r="B29" s="60" t="str">
        <f>IF(ISERR(B25*C25*D25/(E25*F25*16)),"データ不足です",B25*C25*D25/(E25*F25*16))</f>
        <v>データ不足です</v>
      </c>
      <c r="C29" s="61"/>
      <c r="D29" s="60" t="str">
        <f>IF(B29="データ不足です","まず、上にすべてのデータを入力して下さい",ROUNDUP(B29*F28,1))</f>
        <v>まず、上にすべてのデータを入力して下さい</v>
      </c>
      <c r="F29" s="89"/>
    </row>
    <row r="30" spans="1:6">
      <c r="A30" s="56"/>
    </row>
    <row r="31" spans="1:6" ht="14.25" thickBot="1">
      <c r="A31" s="56"/>
      <c r="C31" s="45" t="s">
        <v>52</v>
      </c>
    </row>
    <row r="32" spans="1:6">
      <c r="A32" s="56"/>
      <c r="B32" s="47" t="s">
        <v>1</v>
      </c>
      <c r="C32" s="48" t="s">
        <v>53</v>
      </c>
      <c r="D32" s="49" t="s">
        <v>54</v>
      </c>
      <c r="E32" s="50" t="s">
        <v>55</v>
      </c>
      <c r="F32" s="51" t="s">
        <v>56</v>
      </c>
    </row>
    <row r="33" spans="1:9" ht="22.5" customHeight="1" thickBot="1">
      <c r="A33" s="72" t="s">
        <v>12</v>
      </c>
      <c r="B33" s="1"/>
      <c r="C33" s="2"/>
      <c r="D33" s="2"/>
      <c r="E33" s="2"/>
      <c r="F33" s="3">
        <v>30</v>
      </c>
    </row>
    <row r="34" spans="1:9">
      <c r="A34" s="56"/>
      <c r="B34" s="35" t="s">
        <v>37</v>
      </c>
    </row>
    <row r="35" spans="1:9" ht="14.25" thickBot="1">
      <c r="A35" s="56"/>
      <c r="B35" s="73" t="s">
        <v>13</v>
      </c>
    </row>
    <row r="36" spans="1:9" ht="27">
      <c r="A36" s="56"/>
      <c r="B36" s="57" t="s">
        <v>62</v>
      </c>
      <c r="C36" s="58" t="s">
        <v>61</v>
      </c>
      <c r="D36" s="57" t="s">
        <v>87</v>
      </c>
      <c r="E36" s="59" t="s">
        <v>63</v>
      </c>
      <c r="F36" s="66">
        <v>1.1000000000000001</v>
      </c>
    </row>
    <row r="37" spans="1:9" ht="24.75" customHeight="1" thickBot="1">
      <c r="A37" s="56"/>
      <c r="B37" s="60" t="str">
        <f>IF(ISERR(B33*C33*D33/(E33*F33*16)),"データ不足です",B33*C33*D33/(E33*F33*16))</f>
        <v>データ不足です</v>
      </c>
      <c r="C37" s="61"/>
      <c r="D37" s="60" t="str">
        <f>IF(B37="データ不足です","まず、上にすべてのデータを入力して下さい",ROUNDUP(B37*F36,1))</f>
        <v>まず、上にすべてのデータを入力して下さい</v>
      </c>
      <c r="F37" s="89"/>
    </row>
    <row r="38" spans="1:9">
      <c r="A38" s="56"/>
    </row>
    <row r="39" spans="1:9" ht="14.25" thickBot="1">
      <c r="A39" s="56"/>
      <c r="C39" s="45" t="s">
        <v>52</v>
      </c>
    </row>
    <row r="40" spans="1:9">
      <c r="A40" s="56"/>
      <c r="B40" s="47" t="s">
        <v>1</v>
      </c>
      <c r="C40" s="48" t="s">
        <v>53</v>
      </c>
      <c r="D40" s="49" t="s">
        <v>54</v>
      </c>
      <c r="E40" s="50" t="s">
        <v>55</v>
      </c>
      <c r="F40" s="51" t="s">
        <v>56</v>
      </c>
    </row>
    <row r="41" spans="1:9" ht="24.75" customHeight="1" thickBot="1">
      <c r="A41" s="72" t="s">
        <v>14</v>
      </c>
      <c r="B41" s="1"/>
      <c r="C41" s="2"/>
      <c r="D41" s="2"/>
      <c r="E41" s="2"/>
      <c r="F41" s="3">
        <v>30</v>
      </c>
    </row>
    <row r="42" spans="1:9" ht="13.5" customHeight="1">
      <c r="A42" s="56"/>
      <c r="B42" s="35" t="s">
        <v>37</v>
      </c>
    </row>
    <row r="43" spans="1:9" ht="13.5" customHeight="1" thickBot="1">
      <c r="A43" s="56"/>
      <c r="B43" s="73" t="s">
        <v>15</v>
      </c>
    </row>
    <row r="44" spans="1:9" ht="27">
      <c r="A44" s="56"/>
      <c r="B44" s="57" t="s">
        <v>62</v>
      </c>
      <c r="C44" s="58" t="s">
        <v>61</v>
      </c>
      <c r="D44" s="57" t="s">
        <v>87</v>
      </c>
      <c r="E44" s="59" t="s">
        <v>63</v>
      </c>
      <c r="F44" s="66">
        <v>1.1000000000000001</v>
      </c>
    </row>
    <row r="45" spans="1:9" ht="24.75" customHeight="1" thickBot="1">
      <c r="A45" s="56"/>
      <c r="B45" s="60" t="str">
        <f>IF(ISERR(B41*C41*D41/(E41*F41*16)),"データ不足です",B41*C41*D41/(E41*F41*16))</f>
        <v>データ不足です</v>
      </c>
      <c r="C45" s="61"/>
      <c r="D45" s="60" t="str">
        <f>IF(B45="データ不足です","まず、上にすべてのデータを入力して下さい",ROUNDUP(B45*F44,1))</f>
        <v>まず、上にすべてのデータを入力して下さい</v>
      </c>
      <c r="F45" s="89"/>
    </row>
    <row r="46" spans="1:9">
      <c r="A46" s="62"/>
    </row>
    <row r="47" spans="1:9">
      <c r="A47" s="63"/>
      <c r="B47" s="41"/>
      <c r="C47" s="64"/>
      <c r="D47" s="41"/>
      <c r="E47" s="41"/>
      <c r="F47" s="41"/>
      <c r="G47" s="41"/>
      <c r="H47" s="41"/>
      <c r="I47" s="41"/>
    </row>
    <row r="48" spans="1:9" ht="15" customHeight="1">
      <c r="A48" s="63"/>
      <c r="B48" s="41"/>
      <c r="C48" s="64"/>
      <c r="D48" s="65"/>
      <c r="E48" s="41"/>
      <c r="F48" s="41"/>
      <c r="G48" s="41"/>
      <c r="H48" s="41"/>
      <c r="I48" s="41"/>
    </row>
  </sheetData>
  <phoneticPr fontId="1"/>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9F"/>
  </sheetPr>
  <dimension ref="A1:K63"/>
  <sheetViews>
    <sheetView workbookViewId="0">
      <selection activeCell="H1" sqref="H1"/>
    </sheetView>
  </sheetViews>
  <sheetFormatPr defaultRowHeight="13.5"/>
  <cols>
    <col min="1" max="1" width="10.625" style="131" customWidth="1"/>
    <col min="2" max="4" width="11.25" style="131" customWidth="1"/>
    <col min="5" max="6" width="10.625" style="131" customWidth="1"/>
    <col min="7" max="9" width="9" style="131"/>
    <col min="10" max="10" width="22.75" style="131" bestFit="1" customWidth="1"/>
    <col min="11" max="16384" width="9" style="131"/>
  </cols>
  <sheetData>
    <row r="1" spans="1:11" ht="28.5" customHeight="1">
      <c r="A1" s="130" t="s">
        <v>150</v>
      </c>
    </row>
    <row r="2" spans="1:11" ht="22.5" customHeight="1">
      <c r="A2" s="176" t="s">
        <v>119</v>
      </c>
    </row>
    <row r="3" spans="1:11">
      <c r="A3" s="132" t="s">
        <v>137</v>
      </c>
    </row>
    <row r="4" spans="1:11">
      <c r="A4" s="132" t="s">
        <v>122</v>
      </c>
      <c r="J4" s="133" t="s">
        <v>114</v>
      </c>
      <c r="K4" s="134"/>
    </row>
    <row r="5" spans="1:11">
      <c r="A5" s="132" t="s">
        <v>138</v>
      </c>
      <c r="J5" s="135" t="s">
        <v>101</v>
      </c>
      <c r="K5" s="136"/>
    </row>
    <row r="6" spans="1:11">
      <c r="A6" s="132"/>
      <c r="J6" s="135" t="s">
        <v>102</v>
      </c>
      <c r="K6" s="136"/>
    </row>
    <row r="7" spans="1:11">
      <c r="A7" s="177" t="s">
        <v>127</v>
      </c>
      <c r="E7" s="137"/>
      <c r="J7" s="135" t="s">
        <v>103</v>
      </c>
      <c r="K7" s="136"/>
    </row>
    <row r="8" spans="1:11">
      <c r="J8" s="135" t="s">
        <v>104</v>
      </c>
      <c r="K8" s="136"/>
    </row>
    <row r="9" spans="1:11" ht="22.5" customHeight="1">
      <c r="A9" s="138" t="s">
        <v>128</v>
      </c>
      <c r="C9" s="139"/>
      <c r="J9" s="140"/>
      <c r="K9" s="141"/>
    </row>
    <row r="10" spans="1:11" ht="22.5" customHeight="1" thickBot="1">
      <c r="A10" s="142"/>
      <c r="B10" s="143" t="s">
        <v>52</v>
      </c>
      <c r="C10" s="139"/>
      <c r="J10" s="144"/>
      <c r="K10" s="145"/>
    </row>
    <row r="11" spans="1:11">
      <c r="A11" s="146" t="s">
        <v>34</v>
      </c>
      <c r="B11" s="147" t="s">
        <v>105</v>
      </c>
      <c r="C11" s="148" t="s">
        <v>53</v>
      </c>
      <c r="D11" s="149" t="s">
        <v>54</v>
      </c>
      <c r="E11" s="150" t="s">
        <v>106</v>
      </c>
      <c r="F11" s="151"/>
    </row>
    <row r="12" spans="1:11" ht="22.5" customHeight="1" thickBot="1">
      <c r="A12" s="146" t="s">
        <v>6</v>
      </c>
      <c r="B12" s="126">
        <v>1.1000000000000001</v>
      </c>
      <c r="C12" s="127">
        <v>12</v>
      </c>
      <c r="D12" s="127">
        <v>13</v>
      </c>
      <c r="E12" s="128">
        <v>60</v>
      </c>
      <c r="F12" s="152"/>
      <c r="H12" s="153"/>
    </row>
    <row r="13" spans="1:11">
      <c r="A13" s="154"/>
      <c r="B13" s="131" t="s">
        <v>16</v>
      </c>
    </row>
    <row r="14" spans="1:11" ht="14.25" thickBot="1">
      <c r="A14" s="154"/>
      <c r="B14" s="155" t="s">
        <v>7</v>
      </c>
    </row>
    <row r="15" spans="1:11" ht="30.75" customHeight="1">
      <c r="A15" s="154"/>
      <c r="B15" s="156" t="s">
        <v>62</v>
      </c>
      <c r="C15" s="157" t="s">
        <v>61</v>
      </c>
      <c r="D15" s="156" t="s">
        <v>107</v>
      </c>
      <c r="E15" s="158" t="s">
        <v>63</v>
      </c>
      <c r="F15" s="129">
        <v>1.1000000000000001</v>
      </c>
      <c r="H15" s="158"/>
    </row>
    <row r="16" spans="1:11" ht="24.75" customHeight="1" thickBot="1">
      <c r="A16" s="154"/>
      <c r="B16" s="159">
        <f>IF(B12*C12*D12*E12=0,"データ不足です",B12*C12*D12*0.00188*E12)</f>
        <v>19.356480000000001</v>
      </c>
      <c r="C16" s="160"/>
      <c r="D16" s="159">
        <f>IF(B16="データ不足です","まず、上にすべてのデータを入力して下さい",ROUNDUP(B16*F15,1))</f>
        <v>21.3</v>
      </c>
      <c r="E16" s="131" t="s">
        <v>65</v>
      </c>
      <c r="F16" s="161"/>
    </row>
    <row r="17" spans="1:10">
      <c r="A17" s="154"/>
    </row>
    <row r="18" spans="1:10" ht="14.25" thickBot="1">
      <c r="A18" s="154"/>
      <c r="B18" s="139" t="s">
        <v>52</v>
      </c>
    </row>
    <row r="19" spans="1:10">
      <c r="A19" s="154"/>
      <c r="B19" s="147" t="s">
        <v>105</v>
      </c>
      <c r="C19" s="148" t="s">
        <v>53</v>
      </c>
      <c r="D19" s="149" t="s">
        <v>54</v>
      </c>
      <c r="E19" s="150" t="s">
        <v>106</v>
      </c>
      <c r="F19" s="151"/>
    </row>
    <row r="20" spans="1:10" ht="22.5" customHeight="1" thickBot="1">
      <c r="A20" s="162" t="s">
        <v>108</v>
      </c>
      <c r="B20" s="126"/>
      <c r="C20" s="127"/>
      <c r="D20" s="127"/>
      <c r="E20" s="128"/>
      <c r="F20" s="152"/>
    </row>
    <row r="21" spans="1:10">
      <c r="A21" s="154"/>
      <c r="B21" s="131" t="s">
        <v>37</v>
      </c>
    </row>
    <row r="22" spans="1:10" ht="14.25" thickBot="1">
      <c r="A22" s="154"/>
      <c r="B22" s="155" t="s">
        <v>9</v>
      </c>
    </row>
    <row r="23" spans="1:10" ht="27">
      <c r="A23" s="154"/>
      <c r="B23" s="156" t="s">
        <v>62</v>
      </c>
      <c r="C23" s="157" t="s">
        <v>61</v>
      </c>
      <c r="D23" s="156" t="s">
        <v>107</v>
      </c>
      <c r="E23" s="158" t="s">
        <v>63</v>
      </c>
      <c r="F23" s="129">
        <v>1.1000000000000001</v>
      </c>
    </row>
    <row r="24" spans="1:10" ht="24.75" customHeight="1" thickBot="1">
      <c r="A24" s="154"/>
      <c r="B24" s="159" t="str">
        <f>IF(B20*C20*D20*E20=0,"データ不足です",B20*C20*D20*0.00188*E20)</f>
        <v>データ不足です</v>
      </c>
      <c r="C24" s="160"/>
      <c r="D24" s="159" t="str">
        <f>IF(B24="データ不足です","まず、上にすべてのデータを入力して下さい",ROUNDUP(B24*F23,1))</f>
        <v>まず、上にすべてのデータを入力して下さい</v>
      </c>
      <c r="F24" s="161"/>
      <c r="J24" s="163"/>
    </row>
    <row r="25" spans="1:10">
      <c r="A25" s="154"/>
    </row>
    <row r="26" spans="1:10" ht="14.25" thickBot="1">
      <c r="A26" s="154"/>
      <c r="B26" s="139" t="s">
        <v>52</v>
      </c>
    </row>
    <row r="27" spans="1:10">
      <c r="A27" s="154"/>
      <c r="B27" s="147" t="s">
        <v>105</v>
      </c>
      <c r="C27" s="148" t="s">
        <v>53</v>
      </c>
      <c r="D27" s="149" t="s">
        <v>54</v>
      </c>
      <c r="E27" s="150" t="s">
        <v>106</v>
      </c>
      <c r="F27" s="151"/>
    </row>
    <row r="28" spans="1:10" ht="22.5" customHeight="1" thickBot="1">
      <c r="A28" s="162" t="s">
        <v>109</v>
      </c>
      <c r="B28" s="126"/>
      <c r="C28" s="127"/>
      <c r="D28" s="127"/>
      <c r="E28" s="128"/>
      <c r="F28" s="152"/>
    </row>
    <row r="29" spans="1:10">
      <c r="A29" s="154"/>
      <c r="B29" s="131" t="s">
        <v>37</v>
      </c>
    </row>
    <row r="30" spans="1:10" ht="14.25" thickBot="1">
      <c r="A30" s="154"/>
      <c r="B30" s="155" t="s">
        <v>11</v>
      </c>
    </row>
    <row r="31" spans="1:10" ht="27">
      <c r="A31" s="154"/>
      <c r="B31" s="156" t="s">
        <v>62</v>
      </c>
      <c r="C31" s="157" t="s">
        <v>61</v>
      </c>
      <c r="D31" s="156" t="s">
        <v>107</v>
      </c>
      <c r="E31" s="158" t="s">
        <v>63</v>
      </c>
      <c r="F31" s="129">
        <v>1.1000000000000001</v>
      </c>
    </row>
    <row r="32" spans="1:10" ht="24.75" customHeight="1" thickBot="1">
      <c r="A32" s="154"/>
      <c r="B32" s="159" t="str">
        <f>IF(B28*C28*D28*E28=0,"データ不足です",B28*C28*D28*0.00188*E28)</f>
        <v>データ不足です</v>
      </c>
      <c r="C32" s="160"/>
      <c r="D32" s="159" t="str">
        <f>IF(B32="データ不足です","まず、上にすべてのデータを入力して下さい",ROUNDUP(B32*F31,1))</f>
        <v>まず、上にすべてのデータを入力して下さい</v>
      </c>
      <c r="F32" s="161"/>
      <c r="J32" s="158"/>
    </row>
    <row r="33" spans="1:10" ht="26.25" customHeight="1">
      <c r="A33" s="154"/>
    </row>
    <row r="34" spans="1:10" ht="22.5" customHeight="1">
      <c r="A34" s="138" t="s">
        <v>129</v>
      </c>
    </row>
    <row r="35" spans="1:10" ht="22.5" customHeight="1" thickBot="1">
      <c r="A35" s="154"/>
      <c r="B35" s="143" t="s">
        <v>52</v>
      </c>
    </row>
    <row r="36" spans="1:10">
      <c r="A36" s="164" t="s">
        <v>34</v>
      </c>
      <c r="B36" s="147" t="s">
        <v>1</v>
      </c>
      <c r="C36" s="148" t="s">
        <v>53</v>
      </c>
      <c r="D36" s="149" t="s">
        <v>54</v>
      </c>
      <c r="E36" s="150" t="s">
        <v>106</v>
      </c>
      <c r="F36" s="151"/>
    </row>
    <row r="37" spans="1:10" ht="22.5" customHeight="1" thickBot="1">
      <c r="A37" s="165" t="s">
        <v>110</v>
      </c>
      <c r="B37" s="126">
        <v>1100</v>
      </c>
      <c r="C37" s="127">
        <v>12</v>
      </c>
      <c r="D37" s="127">
        <v>13</v>
      </c>
      <c r="E37" s="128">
        <v>60</v>
      </c>
      <c r="F37" s="166"/>
    </row>
    <row r="38" spans="1:10">
      <c r="A38" s="154"/>
      <c r="B38" s="131" t="s">
        <v>37</v>
      </c>
    </row>
    <row r="39" spans="1:10" ht="14.25" thickBot="1">
      <c r="A39" s="154"/>
      <c r="B39" s="155" t="s">
        <v>13</v>
      </c>
    </row>
    <row r="40" spans="1:10" ht="27">
      <c r="A40" s="154"/>
      <c r="B40" s="156" t="s">
        <v>62</v>
      </c>
      <c r="C40" s="157" t="s">
        <v>61</v>
      </c>
      <c r="D40" s="156" t="s">
        <v>107</v>
      </c>
      <c r="E40" s="158" t="s">
        <v>63</v>
      </c>
      <c r="F40" s="129">
        <v>1.1000000000000001</v>
      </c>
    </row>
    <row r="41" spans="1:10" ht="26.25" customHeight="1" thickBot="1">
      <c r="A41" s="154"/>
      <c r="B41" s="159">
        <f>IF(B37*C37*D37*E37=0,"データ不足です",0.00000189*B37*C37*D37*E37)</f>
        <v>19.459439999999997</v>
      </c>
      <c r="C41" s="160"/>
      <c r="D41" s="159">
        <f>IF(B41="データ不足です","まず、上にすべてのデータを入力して下さい",ROUNDUP(B41*F40,1))</f>
        <v>21.5</v>
      </c>
      <c r="F41" s="161"/>
    </row>
    <row r="42" spans="1:10">
      <c r="A42" s="154"/>
    </row>
    <row r="43" spans="1:10" ht="14.25" thickBot="1">
      <c r="A43" s="154"/>
      <c r="B43" s="139" t="s">
        <v>52</v>
      </c>
    </row>
    <row r="44" spans="1:10">
      <c r="A44" s="154"/>
      <c r="B44" s="147" t="s">
        <v>1</v>
      </c>
      <c r="C44" s="148" t="s">
        <v>53</v>
      </c>
      <c r="D44" s="149" t="s">
        <v>54</v>
      </c>
      <c r="E44" s="150" t="s">
        <v>106</v>
      </c>
      <c r="F44" s="151"/>
    </row>
    <row r="45" spans="1:10" ht="24.75" customHeight="1" thickBot="1">
      <c r="A45" s="162" t="s">
        <v>111</v>
      </c>
      <c r="B45" s="126"/>
      <c r="C45" s="127"/>
      <c r="D45" s="127"/>
      <c r="E45" s="128"/>
      <c r="F45" s="166"/>
    </row>
    <row r="46" spans="1:10" ht="13.5" customHeight="1">
      <c r="A46" s="154"/>
      <c r="B46" s="131" t="s">
        <v>37</v>
      </c>
    </row>
    <row r="47" spans="1:10" ht="13.5" customHeight="1" thickBot="1">
      <c r="A47" s="154"/>
      <c r="B47" s="155" t="s">
        <v>15</v>
      </c>
      <c r="J47" s="167"/>
    </row>
    <row r="48" spans="1:10" ht="27">
      <c r="A48" s="154"/>
      <c r="B48" s="156" t="s">
        <v>62</v>
      </c>
      <c r="C48" s="157" t="s">
        <v>112</v>
      </c>
      <c r="D48" s="156" t="s">
        <v>107</v>
      </c>
      <c r="E48" s="158" t="s">
        <v>63</v>
      </c>
      <c r="F48" s="129">
        <v>1.1000000000000001</v>
      </c>
      <c r="J48" s="168"/>
    </row>
    <row r="49" spans="1:9" ht="26.25" customHeight="1" thickBot="1">
      <c r="A49" s="154"/>
      <c r="B49" s="159" t="str">
        <f>IF(B45*C45*D45*E45=0,"データ不足です",0.00000189*B45*C45*D45*E45)</f>
        <v>データ不足です</v>
      </c>
      <c r="C49" s="160"/>
      <c r="D49" s="159" t="str">
        <f>IF(B49="データ不足です","まず、上にすべてのデータを入力して下さい",ROUNDUP(B49*F48,1))</f>
        <v>まず、上にすべてのデータを入力して下さい</v>
      </c>
      <c r="F49" s="161"/>
    </row>
    <row r="50" spans="1:9">
      <c r="A50" s="169"/>
    </row>
    <row r="51" spans="1:9" ht="14.25" thickBot="1">
      <c r="A51" s="154"/>
      <c r="B51" s="139" t="s">
        <v>52</v>
      </c>
      <c r="G51" s="145"/>
      <c r="H51" s="145"/>
      <c r="I51" s="145"/>
    </row>
    <row r="52" spans="1:9">
      <c r="A52" s="154"/>
      <c r="B52" s="147" t="s">
        <v>1</v>
      </c>
      <c r="C52" s="148" t="s">
        <v>53</v>
      </c>
      <c r="D52" s="149" t="s">
        <v>54</v>
      </c>
      <c r="E52" s="150" t="s">
        <v>106</v>
      </c>
      <c r="F52" s="151"/>
      <c r="G52" s="145"/>
      <c r="H52" s="145"/>
      <c r="I52" s="145"/>
    </row>
    <row r="53" spans="1:9" ht="22.5" customHeight="1" thickBot="1">
      <c r="A53" s="162" t="s">
        <v>113</v>
      </c>
      <c r="B53" s="126"/>
      <c r="C53" s="127"/>
      <c r="D53" s="127"/>
      <c r="E53" s="128"/>
      <c r="F53" s="166"/>
      <c r="G53" s="145"/>
      <c r="H53" s="170"/>
      <c r="I53" s="145"/>
    </row>
    <row r="54" spans="1:9">
      <c r="A54" s="154"/>
      <c r="B54" s="131" t="s">
        <v>37</v>
      </c>
      <c r="G54" s="145"/>
      <c r="H54" s="145"/>
      <c r="I54" s="145"/>
    </row>
    <row r="55" spans="1:9" ht="14.25" thickBot="1">
      <c r="A55" s="154"/>
      <c r="B55" s="155" t="s">
        <v>13</v>
      </c>
      <c r="G55" s="145"/>
      <c r="H55" s="145"/>
      <c r="I55" s="145"/>
    </row>
    <row r="56" spans="1:9" ht="27" customHeight="1">
      <c r="A56" s="154"/>
      <c r="B56" s="156" t="s">
        <v>62</v>
      </c>
      <c r="C56" s="157" t="s">
        <v>61</v>
      </c>
      <c r="D56" s="156" t="s">
        <v>107</v>
      </c>
      <c r="E56" s="158" t="s">
        <v>63</v>
      </c>
      <c r="F56" s="129">
        <v>1.1000000000000001</v>
      </c>
      <c r="G56" s="145"/>
      <c r="H56" s="145"/>
      <c r="I56" s="145"/>
    </row>
    <row r="57" spans="1:9" ht="26.25" customHeight="1" thickBot="1">
      <c r="A57" s="154"/>
      <c r="B57" s="159" t="str">
        <f>IF(B53*C53*D53*E53=0,"データ不足です",0.00000189*B53*C53*D53*E53)</f>
        <v>データ不足です</v>
      </c>
      <c r="C57" s="160"/>
      <c r="D57" s="159" t="str">
        <f>IF(B57="データ不足です","まず、上にすべてのデータを入力して下さい",ROUNDUP(B57*F56,1))</f>
        <v>まず、上にすべてのデータを入力して下さい</v>
      </c>
      <c r="F57" s="161"/>
      <c r="G57" s="145"/>
      <c r="H57" s="145"/>
      <c r="I57" s="145"/>
    </row>
    <row r="58" spans="1:9" ht="26.25" customHeight="1">
      <c r="A58" s="154"/>
      <c r="G58" s="145"/>
      <c r="H58" s="145"/>
      <c r="I58" s="145"/>
    </row>
    <row r="59" spans="1:9">
      <c r="A59" s="171"/>
      <c r="B59" s="145"/>
      <c r="C59" s="145"/>
      <c r="D59" s="145"/>
      <c r="E59" s="145"/>
      <c r="F59" s="145"/>
      <c r="G59" s="145"/>
      <c r="H59" s="145"/>
      <c r="I59" s="145"/>
    </row>
    <row r="60" spans="1:9">
      <c r="A60" s="171"/>
      <c r="B60" s="145"/>
      <c r="C60" s="172"/>
      <c r="D60" s="145"/>
      <c r="E60" s="145"/>
      <c r="F60" s="145"/>
      <c r="G60" s="145"/>
      <c r="H60" s="145"/>
      <c r="I60" s="145"/>
    </row>
    <row r="61" spans="1:9">
      <c r="B61" s="173"/>
      <c r="C61" s="145"/>
      <c r="D61" s="145"/>
      <c r="E61" s="145"/>
      <c r="F61" s="145"/>
      <c r="G61" s="145"/>
      <c r="H61" s="145"/>
      <c r="I61" s="145"/>
    </row>
    <row r="62" spans="1:9">
      <c r="A62" s="174" t="s">
        <v>118</v>
      </c>
      <c r="B62" s="175"/>
      <c r="C62" s="145"/>
      <c r="D62" s="145"/>
      <c r="E62" s="145"/>
      <c r="F62" s="145"/>
      <c r="G62" s="145"/>
      <c r="H62" s="145"/>
      <c r="I62" s="145"/>
    </row>
    <row r="63" spans="1:9">
      <c r="A63" s="145"/>
      <c r="B63" s="145"/>
      <c r="C63" s="145"/>
      <c r="D63" s="145"/>
      <c r="E63" s="145"/>
      <c r="F63" s="145"/>
      <c r="G63" s="145"/>
      <c r="H63" s="145"/>
      <c r="I63" s="145"/>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E43"/>
  <sheetViews>
    <sheetView workbookViewId="0">
      <selection activeCell="E1" sqref="E1"/>
    </sheetView>
  </sheetViews>
  <sheetFormatPr defaultRowHeight="13.5"/>
  <cols>
    <col min="1" max="1" width="3.875" style="95" customWidth="1"/>
    <col min="2" max="7" width="10.625" style="95" customWidth="1"/>
    <col min="8" max="14" width="10" style="95" customWidth="1"/>
    <col min="15" max="16384" width="9" style="95"/>
  </cols>
  <sheetData>
    <row r="1" spans="1:5" ht="17.25">
      <c r="A1" s="121" t="s">
        <v>151</v>
      </c>
    </row>
    <row r="3" spans="1:5">
      <c r="A3" s="95" t="s">
        <v>99</v>
      </c>
    </row>
    <row r="4" spans="1:5">
      <c r="A4" s="95" t="s">
        <v>130</v>
      </c>
    </row>
    <row r="5" spans="1:5">
      <c r="C5" s="96"/>
      <c r="D5" s="96"/>
      <c r="E5" s="96"/>
    </row>
    <row r="6" spans="1:5" ht="22.5" customHeight="1">
      <c r="A6" s="97" t="s">
        <v>94</v>
      </c>
      <c r="C6" s="98"/>
      <c r="D6" s="98"/>
      <c r="E6" s="96"/>
    </row>
    <row r="7" spans="1:5">
      <c r="B7" s="96" t="s">
        <v>126</v>
      </c>
      <c r="C7" s="96"/>
      <c r="D7" s="96"/>
      <c r="E7" s="96"/>
    </row>
    <row r="8" spans="1:5">
      <c r="B8" s="95" t="s">
        <v>86</v>
      </c>
      <c r="C8" s="99"/>
      <c r="D8" s="99"/>
      <c r="E8" s="96"/>
    </row>
    <row r="9" spans="1:5" ht="14.25" thickBot="1">
      <c r="C9" s="96"/>
      <c r="D9" s="96"/>
      <c r="E9" s="96"/>
    </row>
    <row r="10" spans="1:5">
      <c r="B10" s="100" t="s">
        <v>74</v>
      </c>
      <c r="C10" s="101" t="s">
        <v>75</v>
      </c>
      <c r="D10" s="102"/>
    </row>
    <row r="11" spans="1:5" ht="18.75" customHeight="1" thickBot="1">
      <c r="B11" s="90">
        <v>15.65</v>
      </c>
      <c r="C11" s="91">
        <v>5</v>
      </c>
      <c r="D11" s="103" t="s">
        <v>76</v>
      </c>
      <c r="E11" s="119" t="s">
        <v>95</v>
      </c>
    </row>
    <row r="12" spans="1:5" ht="14.25" thickBot="1">
      <c r="B12" s="117" t="s">
        <v>77</v>
      </c>
      <c r="C12" s="104"/>
    </row>
    <row r="13" spans="1:5" ht="14.25" thickBot="1">
      <c r="B13" s="105" t="s">
        <v>78</v>
      </c>
      <c r="C13" s="120" t="s">
        <v>79</v>
      </c>
      <c r="D13" s="120" t="s">
        <v>80</v>
      </c>
    </row>
    <row r="14" spans="1:5" ht="18.75" customHeight="1" thickBot="1">
      <c r="B14" s="123">
        <f>ROUNDDOWN(B11*100/(30*C11),0)</f>
        <v>10</v>
      </c>
      <c r="C14" s="123">
        <f>ROUNDDOWN((B11*100-30*B14*C11)/30,0)</f>
        <v>2</v>
      </c>
      <c r="D14" s="123">
        <f>B11-0.3*C11*B14-0.3*C14</f>
        <v>5.0000000000000377E-2</v>
      </c>
      <c r="E14" s="107"/>
    </row>
    <row r="15" spans="1:5" ht="14.25">
      <c r="B15" s="114"/>
      <c r="C15" s="114"/>
      <c r="D15" s="114"/>
      <c r="E15" s="107"/>
    </row>
    <row r="16" spans="1:5" ht="14.25">
      <c r="B16" s="118" t="s">
        <v>139</v>
      </c>
      <c r="C16" s="114"/>
      <c r="D16" s="114"/>
      <c r="E16" s="107"/>
    </row>
    <row r="17" spans="1:5" ht="14.25">
      <c r="B17" s="118" t="s">
        <v>140</v>
      </c>
      <c r="C17" s="114"/>
      <c r="D17" s="114"/>
      <c r="E17" s="107"/>
    </row>
    <row r="18" spans="1:5" ht="14.25">
      <c r="B18" s="118" t="s">
        <v>143</v>
      </c>
      <c r="C18" s="114"/>
      <c r="D18" s="114"/>
      <c r="E18" s="107"/>
    </row>
    <row r="19" spans="1:5" ht="14.25">
      <c r="B19" s="118" t="s">
        <v>141</v>
      </c>
      <c r="C19" s="114"/>
      <c r="D19" s="114"/>
      <c r="E19" s="107"/>
    </row>
    <row r="20" spans="1:5" ht="14.25">
      <c r="B20" s="118" t="s">
        <v>142</v>
      </c>
      <c r="C20" s="114"/>
      <c r="D20" s="114"/>
      <c r="E20" s="107"/>
    </row>
    <row r="21" spans="1:5" ht="14.25">
      <c r="B21" s="118"/>
      <c r="C21" s="114"/>
      <c r="D21" s="114"/>
      <c r="E21" s="107"/>
    </row>
    <row r="22" spans="1:5" ht="14.25">
      <c r="A22" s="122" t="s">
        <v>144</v>
      </c>
      <c r="B22" s="118"/>
      <c r="C22" s="114"/>
      <c r="D22" s="114"/>
      <c r="E22" s="107"/>
    </row>
    <row r="24" spans="1:5" ht="22.5" customHeight="1">
      <c r="A24" s="97" t="s">
        <v>97</v>
      </c>
    </row>
    <row r="25" spans="1:5">
      <c r="A25" s="95" t="s">
        <v>85</v>
      </c>
    </row>
    <row r="26" spans="1:5">
      <c r="A26" s="95" t="s">
        <v>96</v>
      </c>
    </row>
    <row r="27" spans="1:5" ht="11.25" customHeight="1" thickBot="1"/>
    <row r="28" spans="1:5">
      <c r="B28" s="100" t="s">
        <v>81</v>
      </c>
      <c r="C28" s="101" t="s">
        <v>82</v>
      </c>
      <c r="D28" s="102"/>
    </row>
    <row r="29" spans="1:5" ht="18.75" customHeight="1" thickBot="1">
      <c r="B29" s="90">
        <v>2</v>
      </c>
      <c r="C29" s="91">
        <v>100</v>
      </c>
      <c r="D29" s="103" t="s">
        <v>76</v>
      </c>
      <c r="E29" s="119"/>
    </row>
    <row r="30" spans="1:5" ht="14.25" thickBot="1">
      <c r="B30" s="117" t="s">
        <v>83</v>
      </c>
    </row>
    <row r="31" spans="1:5">
      <c r="B31" s="108" t="s">
        <v>2</v>
      </c>
      <c r="C31" s="109" t="s">
        <v>3</v>
      </c>
      <c r="D31" s="110" t="s">
        <v>4</v>
      </c>
      <c r="E31" s="111"/>
    </row>
    <row r="32" spans="1:5" ht="18.75" customHeight="1" thickBot="1">
      <c r="B32" s="92">
        <v>1.0999999999999999E-2</v>
      </c>
      <c r="C32" s="93">
        <v>1.2999999999999999E-2</v>
      </c>
      <c r="D32" s="94">
        <v>0.18</v>
      </c>
      <c r="E32" s="103" t="s">
        <v>76</v>
      </c>
    </row>
    <row r="33" spans="1:5" ht="14.25" thickBot="1">
      <c r="B33" s="117" t="s">
        <v>77</v>
      </c>
    </row>
    <row r="34" spans="1:5" ht="14.25" thickBot="1">
      <c r="B34" s="112" t="s">
        <v>84</v>
      </c>
      <c r="C34" s="106" t="s">
        <v>81</v>
      </c>
      <c r="D34" s="113" t="s">
        <v>89</v>
      </c>
    </row>
    <row r="35" spans="1:5" ht="18.75" customHeight="1" thickBot="1">
      <c r="B35" s="124">
        <f>C29/D32*(B32*C32)/0.16</f>
        <v>0.49652777777777768</v>
      </c>
      <c r="C35" s="125">
        <f>B29</f>
        <v>2</v>
      </c>
      <c r="D35" s="124">
        <f>B35*C35</f>
        <v>0.99305555555555536</v>
      </c>
      <c r="E35" s="119" t="s">
        <v>100</v>
      </c>
    </row>
    <row r="37" spans="1:5">
      <c r="B37" s="115" t="s">
        <v>90</v>
      </c>
    </row>
    <row r="38" spans="1:5">
      <c r="B38" s="116" t="s">
        <v>91</v>
      </c>
    </row>
    <row r="39" spans="1:5">
      <c r="B39" s="116" t="s">
        <v>92</v>
      </c>
    </row>
    <row r="40" spans="1:5">
      <c r="B40" s="116"/>
    </row>
    <row r="41" spans="1:5" ht="18.75" customHeight="1">
      <c r="A41" s="122" t="s">
        <v>93</v>
      </c>
      <c r="B41" s="116"/>
    </row>
    <row r="42" spans="1:5" ht="18.75" customHeight="1"/>
    <row r="43" spans="1:5" ht="19.5" customHeight="1">
      <c r="B43" s="116"/>
    </row>
  </sheetData>
  <phoneticPr fontId="1"/>
  <pageMargins left="0.70866141732283472" right="0.31496062992125984" top="0.74803149606299213" bottom="0.74803149606299213" header="0.11811023622047245" footer="0.11811023622047245"/>
  <pageSetup paperSize="9" scale="86" fitToHeight="0"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はじめに</vt:lpstr>
      <vt:lpstr>育苗箱数ｼﾐｭﾚｰｼｮﾝ</vt:lpstr>
      <vt:lpstr>通常単位版</vt:lpstr>
      <vt:lpstr>尺貫法単位版</vt:lpstr>
      <vt:lpstr>あまり条計算</vt:lpstr>
      <vt:lpstr>あまり条計算!Print_Area</vt:lpstr>
      <vt:lpstr>はじめに!Print_Area</vt:lpstr>
      <vt:lpstr>育苗箱数ｼﾐｭﾚｰｼｮﾝ!Print_Area</vt:lpstr>
      <vt:lpstr>尺貫法単位版!Print_Area</vt:lpstr>
      <vt:lpstr>通常単位版!Print_Area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2023-10-16T05:10:26Z</dcterms:modified>
</cp:coreProperties>
</file>