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Msoffice\Excel\万年カレンダー\祝日計算2(Excel)\"/>
    </mc:Choice>
  </mc:AlternateContent>
  <xr:revisionPtr revIDLastSave="0" documentId="13_ncr:1_{BD706DC0-6698-48F1-8681-BD4194208521}" xr6:coauthVersionLast="47" xr6:coauthVersionMax="47" xr10:uidLastSave="{00000000-0000-0000-0000-000000000000}"/>
  <bookViews>
    <workbookView xWindow="1395" yWindow="1725" windowWidth="25185" windowHeight="13215" xr2:uid="{8ED84E0E-CB36-4DCA-A853-E29EF9B40C59}"/>
  </bookViews>
  <sheets>
    <sheet name="サンプルカレンダー" sheetId="3" r:id="rId1"/>
    <sheet name="祝日テープル" sheetId="2" r:id="rId2"/>
  </sheets>
  <externalReferences>
    <externalReference r:id="rId3"/>
  </externalReferences>
  <definedNames>
    <definedName name="記念日一覧">[1]記念日テーブル!$A:$C</definedName>
    <definedName name="祝日一覧">祝日テープル!$B:$C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7" i="2"/>
  <c r="C3" i="3"/>
  <c r="B3" i="2"/>
  <c r="B14" i="2" s="1"/>
  <c r="B27" i="2" s="1"/>
  <c r="B6" i="3"/>
  <c r="B33" i="2" l="1"/>
  <c r="B35" i="2" s="1"/>
  <c r="B34" i="2"/>
  <c r="B7" i="3"/>
  <c r="B17" i="2"/>
  <c r="H8" i="2"/>
  <c r="B9" i="2"/>
  <c r="B24" i="2" s="1"/>
  <c r="B19" i="2"/>
  <c r="H14" i="2"/>
  <c r="H15" i="2"/>
  <c r="B16" i="2"/>
  <c r="B28" i="2" s="1"/>
  <c r="B8" i="2"/>
  <c r="B23" i="2" s="1"/>
  <c r="H9" i="2"/>
  <c r="B20" i="2"/>
  <c r="B30" i="2" s="1"/>
  <c r="B21" i="2"/>
  <c r="B31" i="2" s="1"/>
  <c r="B11" i="2"/>
  <c r="B26" i="2" s="1"/>
  <c r="B12" i="2"/>
  <c r="B13" i="2"/>
  <c r="B15" i="2"/>
  <c r="B6" i="2"/>
  <c r="B22" i="2" s="1"/>
  <c r="B7" i="2"/>
  <c r="B8" i="3" l="1"/>
  <c r="H16" i="2"/>
  <c r="B18" i="2" s="1"/>
  <c r="B29" i="2" s="1"/>
  <c r="H10" i="2"/>
  <c r="B10" i="2" s="1"/>
  <c r="B9" i="3" l="1"/>
  <c r="B25" i="2"/>
  <c r="B32" i="2"/>
  <c r="C7" i="3" s="1"/>
  <c r="C6" i="3" l="1"/>
  <c r="C8" i="3"/>
  <c r="C9" i="3"/>
  <c r="B10" i="3"/>
  <c r="C10" i="3" s="1"/>
  <c r="B11" i="3" l="1"/>
  <c r="C11" i="3" s="1"/>
  <c r="B12" i="3" l="1"/>
  <c r="C12" i="3" s="1"/>
  <c r="B13" i="3" l="1"/>
  <c r="C13" i="3" s="1"/>
  <c r="B14" i="3" l="1"/>
  <c r="C14" i="3" s="1"/>
  <c r="B15" i="3" l="1"/>
  <c r="C15" i="3" s="1"/>
  <c r="B16" i="3" l="1"/>
  <c r="C16" i="3" s="1"/>
  <c r="B17" i="3" l="1"/>
  <c r="C17" i="3" s="1"/>
  <c r="B18" i="3" l="1"/>
  <c r="C18" i="3" s="1"/>
  <c r="B19" i="3" l="1"/>
  <c r="C19" i="3" s="1"/>
  <c r="B20" i="3" l="1"/>
  <c r="C20" i="3" s="1"/>
  <c r="B21" i="3" l="1"/>
  <c r="C21" i="3" s="1"/>
  <c r="B22" i="3" l="1"/>
  <c r="C22" i="3" s="1"/>
  <c r="B23" i="3" l="1"/>
  <c r="C23" i="3" s="1"/>
  <c r="B24" i="3" l="1"/>
  <c r="C24" i="3" s="1"/>
  <c r="B25" i="3" l="1"/>
  <c r="C25" i="3" s="1"/>
  <c r="B26" i="3" l="1"/>
  <c r="C26" i="3" s="1"/>
  <c r="B27" i="3" l="1"/>
  <c r="C27" i="3" s="1"/>
  <c r="B28" i="3" l="1"/>
  <c r="C28" i="3" s="1"/>
  <c r="B29" i="3" l="1"/>
  <c r="C29" i="3" s="1"/>
  <c r="B30" i="3" l="1"/>
  <c r="C30" i="3" s="1"/>
  <c r="B31" i="3" l="1"/>
  <c r="C31" i="3" s="1"/>
  <c r="B32" i="3" l="1"/>
  <c r="C32" i="3" s="1"/>
  <c r="B33" i="3" l="1"/>
  <c r="C33" i="3" s="1"/>
  <c r="B34" i="3" l="1"/>
  <c r="C34" i="3" s="1"/>
  <c r="B35" i="3" l="1"/>
  <c r="C35" i="3" s="1"/>
  <c r="B36" i="3" l="1"/>
  <c r="C36" i="3" s="1"/>
</calcChain>
</file>

<file path=xl/sharedStrings.xml><?xml version="1.0" encoding="utf-8"?>
<sst xmlns="http://schemas.openxmlformats.org/spreadsheetml/2006/main" count="87" uniqueCount="44">
  <si>
    <t>年</t>
    <rPh sb="0" eb="1">
      <t>ネン</t>
    </rPh>
    <phoneticPr fontId="1"/>
  </si>
  <si>
    <t>計算結果</t>
    <rPh sb="0" eb="2">
      <t>ケイサン</t>
    </rPh>
    <rPh sb="2" eb="4">
      <t>ケッカ</t>
    </rPh>
    <phoneticPr fontId="1"/>
  </si>
  <si>
    <t>祝日名</t>
    <rPh sb="0" eb="2">
      <t>シュクジツ</t>
    </rPh>
    <rPh sb="2" eb="3">
      <t>メイ</t>
    </rPh>
    <phoneticPr fontId="1"/>
  </si>
  <si>
    <t>決定方法</t>
    <rPh sb="0" eb="2">
      <t>ケッテイ</t>
    </rPh>
    <rPh sb="2" eb="4">
      <t>ホウホウ</t>
    </rPh>
    <phoneticPr fontId="1"/>
  </si>
  <si>
    <t>正式年月日</t>
    <rPh sb="0" eb="2">
      <t>セイシキ</t>
    </rPh>
    <rPh sb="2" eb="5">
      <t>ネンガッピ</t>
    </rPh>
    <phoneticPr fontId="1"/>
  </si>
  <si>
    <t>固定</t>
    <rPh sb="0" eb="2">
      <t>コテイ</t>
    </rPh>
    <phoneticPr fontId="1"/>
  </si>
  <si>
    <t>春分の日の計算式</t>
    <rPh sb="0" eb="2">
      <t>シュンブン</t>
    </rPh>
    <rPh sb="3" eb="4">
      <t>ヒ</t>
    </rPh>
    <rPh sb="5" eb="8">
      <t>ケイサンシキ</t>
    </rPh>
    <phoneticPr fontId="1"/>
  </si>
  <si>
    <t>成人の日</t>
  </si>
  <si>
    <t>第２月曜日</t>
    <rPh sb="0" eb="1">
      <t>ダイ</t>
    </rPh>
    <rPh sb="2" eb="5">
      <t>ゲツヨウビ</t>
    </rPh>
    <phoneticPr fontId="1"/>
  </si>
  <si>
    <t>1900-1979年通用</t>
  </si>
  <si>
    <t>建国記念の日</t>
  </si>
  <si>
    <t>1980-2099年通用</t>
  </si>
  <si>
    <t>天皇誕生日</t>
  </si>
  <si>
    <t>2100-2150年通用</t>
  </si>
  <si>
    <t>春分の日</t>
  </si>
  <si>
    <t>計算式</t>
    <rPh sb="0" eb="3">
      <t>ケイサンシキ</t>
    </rPh>
    <phoneticPr fontId="1"/>
  </si>
  <si>
    <t>昭和の日</t>
  </si>
  <si>
    <t>憲法記念日</t>
  </si>
  <si>
    <t>秋分の日の計算式</t>
    <rPh sb="0" eb="2">
      <t>シュウブン</t>
    </rPh>
    <rPh sb="3" eb="4">
      <t>ヒ</t>
    </rPh>
    <rPh sb="5" eb="8">
      <t>ケイサンシキ</t>
    </rPh>
    <phoneticPr fontId="1"/>
  </si>
  <si>
    <t>みどりの日</t>
  </si>
  <si>
    <t>こどもの日</t>
  </si>
  <si>
    <t>海の日</t>
  </si>
  <si>
    <t>第３月曜日</t>
    <rPh sb="0" eb="1">
      <t>ダイ</t>
    </rPh>
    <rPh sb="2" eb="5">
      <t>ゲツヨウビ</t>
    </rPh>
    <phoneticPr fontId="1"/>
  </si>
  <si>
    <t>山の日</t>
  </si>
  <si>
    <t>敬老の日</t>
  </si>
  <si>
    <t>秋分の日</t>
  </si>
  <si>
    <t>スポーツの日</t>
  </si>
  <si>
    <t>文化の日</t>
  </si>
  <si>
    <t>勤労感謝の日</t>
  </si>
  <si>
    <t>振替休日を計算する領域(該当する時のみ表示)</t>
    <rPh sb="0" eb="2">
      <t>フリカエ</t>
    </rPh>
    <rPh sb="2" eb="4">
      <t>キュウジツ</t>
    </rPh>
    <rPh sb="5" eb="7">
      <t>ケイサン</t>
    </rPh>
    <rPh sb="9" eb="11">
      <t>リョウイキ</t>
    </rPh>
    <rPh sb="12" eb="14">
      <t>ガイトウ</t>
    </rPh>
    <rPh sb="16" eb="17">
      <t>トキ</t>
    </rPh>
    <rPh sb="19" eb="21">
      <t>ヒョウジ</t>
    </rPh>
    <phoneticPr fontId="1"/>
  </si>
  <si>
    <t>振替休日</t>
  </si>
  <si>
    <t>国民の休日</t>
  </si>
  <si>
    <t>スライド
日数</t>
    <rPh sb="5" eb="7">
      <t>ニッスウ</t>
    </rPh>
    <phoneticPr fontId="1"/>
  </si>
  <si>
    <t>縦カレンダー(開始日指定可能)</t>
    <rPh sb="0" eb="1">
      <t>タテ</t>
    </rPh>
    <rPh sb="7" eb="10">
      <t>カイシビ</t>
    </rPh>
    <rPh sb="10" eb="12">
      <t>シテイ</t>
    </rPh>
    <rPh sb="12" eb="14">
      <t>カノウ</t>
    </rPh>
    <phoneticPr fontId="1"/>
  </si>
  <si>
    <t>祝祭日の計算テーブル</t>
    <phoneticPr fontId="1"/>
  </si>
  <si>
    <t>翌年分
追加</t>
    <rPh sb="0" eb="2">
      <t>ヨクネン</t>
    </rPh>
    <rPh sb="2" eb="3">
      <t>ブン</t>
    </rPh>
    <rPh sb="4" eb="6">
      <t>ツイカ</t>
    </rPh>
    <phoneticPr fontId="1"/>
  </si>
  <si>
    <t>元日</t>
    <phoneticPr fontId="1"/>
  </si>
  <si>
    <t>Ver2.10+</t>
    <phoneticPr fontId="1"/>
  </si>
  <si>
    <t>Ver 1.00</t>
  </si>
  <si>
    <t>最初の「祝日テーブル」</t>
  </si>
  <si>
    <t>Ver 2.00</t>
  </si>
  <si>
    <t>「祝日名」と「計算結果」を入れ替えた</t>
  </si>
  <si>
    <t>Ver 2.10</t>
  </si>
  <si>
    <t>「1900-1979年通用」の計算結果に問題が有ったので修正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</si>
</sst>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m/dd\(aaa\)"/>
    <numFmt numFmtId="177" formatCode="0_);[Red]\(0\)"/>
    <numFmt numFmtId="178" formatCode="mm/dd\(aaa\)"/>
    <numFmt numFmtId="179" formatCode="0&quot;日間&quot;"/>
    <numFmt numFmtId="180" formatCode="General&quot;年&quot;"/>
    <numFmt numFmtId="181" formatCode="&quot;(&quot;[$]ggge&quot;年)&quot;" x16r2:formatCode16="&quot;(&quot;[$-ja-JP-x-gannen]ggge&quot;年)&quot;"/>
    <numFmt numFmtId="182" formatCode="General&quot;月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3" borderId="1" xfId="0" applyFont="1" applyFill="1" applyBorder="1" applyAlignment="1">
      <alignment horizontal="left" vertical="center" wrapText="1" indent="1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textRotation="255" wrapText="1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179" fontId="3" fillId="0" borderId="0" xfId="0" applyNumberFormat="1" applyFont="1">
      <alignment vertical="center"/>
    </xf>
    <xf numFmtId="14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7" fillId="0" borderId="0" xfId="0" applyFont="1">
      <alignment vertical="center"/>
    </xf>
    <xf numFmtId="179" fontId="8" fillId="4" borderId="0" xfId="0" applyNumberFormat="1" applyFont="1" applyFill="1">
      <alignment vertical="center"/>
    </xf>
    <xf numFmtId="180" fontId="7" fillId="4" borderId="0" xfId="0" applyNumberFormat="1" applyFont="1" applyFill="1">
      <alignment vertical="center"/>
    </xf>
    <xf numFmtId="181" fontId="9" fillId="0" borderId="0" xfId="0" applyNumberFormat="1" applyFont="1">
      <alignment vertical="center"/>
    </xf>
    <xf numFmtId="182" fontId="7" fillId="4" borderId="0" xfId="0" applyNumberFormat="1" applyFont="1" applyFill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 wrapText="1" shrinkToFit="1"/>
    </xf>
    <xf numFmtId="0" fontId="2" fillId="0" borderId="3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2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 wrapText="1" shrinkToFit="1"/>
    </xf>
    <xf numFmtId="0" fontId="4" fillId="0" borderId="3" xfId="0" applyFont="1" applyBorder="1" applyAlignment="1">
      <alignment horizontal="center" vertical="center" textRotation="255" wrapText="1" shrinkToFit="1"/>
    </xf>
    <xf numFmtId="0" fontId="4" fillId="0" borderId="4" xfId="0" applyFont="1" applyBorder="1" applyAlignment="1">
      <alignment horizontal="center" vertical="center" textRotation="255" wrapText="1" shrinkToFit="1"/>
    </xf>
  </cellXfs>
  <cellStyles count="1">
    <cellStyle name="標準" xfId="0" builtinId="0"/>
  </cellStyles>
  <dxfs count="5">
    <dxf>
      <font>
        <color theme="0"/>
      </font>
    </dxf>
    <dxf>
      <font>
        <color rgb="FF00B0F0"/>
      </font>
    </dxf>
    <dxf>
      <font>
        <color rgb="FFFF0000"/>
      </font>
    </dxf>
    <dxf>
      <font>
        <color rgb="FFFF0000"/>
      </font>
      <fill>
        <patternFill>
          <bgColor rgb="FFFFCCFF"/>
        </patternFill>
      </fill>
    </dxf>
    <dxf>
      <font>
        <color theme="0" tint="-0.14996795556505021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Temp\&#31069;&#26085;&#35336;&#31639;(Excel)\&#31069;&#26085;&#21517;&#20837;&#12426;&#12459;&#12524;&#12531;&#12480;&#12540;.xlsx" TargetMode="External"/><Relationship Id="rId1" Type="http://schemas.openxmlformats.org/officeDocument/2006/relationships/externalLinkPath" Target="/Temp/&#31069;&#26085;&#35336;&#31639;(Excel)/&#31069;&#26085;&#21517;&#20837;&#12426;&#12459;&#12524;&#12531;&#12480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サンプルカレンダー"/>
      <sheetName val="祝日テープル"/>
      <sheetName val="記念日テーブル"/>
    </sheetNames>
    <sheetDataSet>
      <sheetData sheetId="0"/>
      <sheetData sheetId="1"/>
      <sheetData sheetId="2">
        <row r="1">
          <cell r="A1" t="str">
            <v>個人的記念日</v>
          </cell>
        </row>
        <row r="2">
          <cell r="B2">
            <v>2028</v>
          </cell>
          <cell r="C2" t="str">
            <v>年(ここでは入力しない)</v>
          </cell>
        </row>
        <row r="4">
          <cell r="A4" t="str">
            <v>計算結果</v>
          </cell>
          <cell r="B4" t="str">
            <v>月日入力</v>
          </cell>
          <cell r="C4" t="str">
            <v>表示入力</v>
          </cell>
        </row>
        <row r="5">
          <cell r="A5">
            <v>46767</v>
          </cell>
          <cell r="B5">
            <v>44941</v>
          </cell>
          <cell r="C5" t="str">
            <v>愛妻の誕生日</v>
          </cell>
        </row>
        <row r="6">
          <cell r="A6">
            <v>46811</v>
          </cell>
          <cell r="B6">
            <v>44985</v>
          </cell>
          <cell r="C6" t="str">
            <v>しおりの誕生日</v>
          </cell>
        </row>
        <row r="7">
          <cell r="A7">
            <v>46990</v>
          </cell>
          <cell r="B7">
            <v>45163</v>
          </cell>
          <cell r="C7" t="str">
            <v>義母の誕生日</v>
          </cell>
        </row>
        <row r="8">
          <cell r="A8">
            <v>46997</v>
          </cell>
          <cell r="B8">
            <v>45170</v>
          </cell>
          <cell r="C8" t="str">
            <v>義父の法事</v>
          </cell>
        </row>
        <row r="9">
          <cell r="A9">
            <v>47027</v>
          </cell>
          <cell r="B9">
            <v>45200</v>
          </cell>
          <cell r="C9" t="str">
            <v>創立記念日</v>
          </cell>
        </row>
        <row r="10">
          <cell r="A10">
            <v>47079</v>
          </cell>
          <cell r="B10">
            <v>45252</v>
          </cell>
          <cell r="C10" t="str">
            <v>結婚記念日</v>
          </cell>
        </row>
        <row r="11">
          <cell r="A11">
            <v>47103</v>
          </cell>
          <cell r="B11">
            <v>45276</v>
          </cell>
          <cell r="C11" t="str">
            <v>雅也の誕生日</v>
          </cell>
        </row>
        <row r="12">
          <cell r="A12" t="str">
            <v/>
          </cell>
        </row>
        <row r="13">
          <cell r="A13" t="str">
            <v/>
          </cell>
        </row>
        <row r="14">
          <cell r="A14" t="str">
            <v/>
          </cell>
        </row>
        <row r="15">
          <cell r="A15" t="str">
            <v/>
          </cell>
        </row>
        <row r="16">
          <cell r="A16" t="str">
            <v/>
          </cell>
        </row>
        <row r="17">
          <cell r="A17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6E5F0-8978-45E1-BF96-BCAFB3FEC86E}">
  <dimension ref="A1:J61"/>
  <sheetViews>
    <sheetView tabSelected="1" workbookViewId="0">
      <selection activeCell="D4" sqref="D4"/>
    </sheetView>
  </sheetViews>
  <sheetFormatPr defaultRowHeight="18.75" x14ac:dyDescent="0.4"/>
  <cols>
    <col min="1" max="1" width="3.375" bestFit="1" customWidth="1"/>
    <col min="2" max="2" width="10.375" bestFit="1" customWidth="1"/>
    <col min="3" max="3" width="13" customWidth="1"/>
    <col min="4" max="4" width="14.75" bestFit="1" customWidth="1"/>
    <col min="6" max="6" width="11" customWidth="1"/>
    <col min="7" max="7" width="8.5" bestFit="1" customWidth="1"/>
    <col min="8" max="8" width="10.25" bestFit="1" customWidth="1"/>
    <col min="9" max="9" width="12.625" bestFit="1" customWidth="1"/>
    <col min="10" max="10" width="11.25" bestFit="1" customWidth="1"/>
  </cols>
  <sheetData>
    <row r="1" spans="1:10" ht="42" customHeight="1" x14ac:dyDescent="0.4">
      <c r="B1" s="28" t="s">
        <v>33</v>
      </c>
      <c r="C1" s="29"/>
      <c r="D1" s="29"/>
      <c r="E1" s="29"/>
      <c r="F1" s="29"/>
      <c r="G1" s="29"/>
      <c r="H1" s="29"/>
    </row>
    <row r="3" spans="1:10" ht="34.9" customHeight="1" x14ac:dyDescent="0.4">
      <c r="B3" s="25">
        <v>2024</v>
      </c>
      <c r="C3" s="26">
        <f>DATE(B3,D3,1)</f>
        <v>45292</v>
      </c>
      <c r="D3" s="27">
        <v>1</v>
      </c>
      <c r="E3" s="23"/>
      <c r="F3" s="15" t="s">
        <v>32</v>
      </c>
      <c r="G3" s="24">
        <v>0</v>
      </c>
    </row>
    <row r="4" spans="1:10" ht="22.15" customHeight="1" x14ac:dyDescent="0.4">
      <c r="A4" s="16"/>
      <c r="B4" s="16"/>
      <c r="C4" s="16"/>
      <c r="D4" s="16"/>
      <c r="E4" s="16"/>
      <c r="F4" s="17"/>
      <c r="G4" s="18"/>
      <c r="H4" s="16"/>
    </row>
    <row r="5" spans="1:10" x14ac:dyDescent="0.4">
      <c r="J5" s="19"/>
    </row>
    <row r="6" spans="1:10" x14ac:dyDescent="0.4">
      <c r="B6" s="20">
        <f>DATE($B$3,$D$3,1)+$G$3</f>
        <v>45292</v>
      </c>
      <c r="C6" t="str">
        <f t="shared" ref="C6:C36" si="0">IFERROR(VLOOKUP(B6,祝日一覧,2,0),"")</f>
        <v>元日</v>
      </c>
      <c r="D6" s="21"/>
      <c r="E6" s="22"/>
      <c r="G6" s="19"/>
      <c r="J6" s="19"/>
    </row>
    <row r="7" spans="1:10" x14ac:dyDescent="0.4">
      <c r="B7" s="20">
        <f>B6+1</f>
        <v>45293</v>
      </c>
      <c r="C7" t="str">
        <f t="shared" si="0"/>
        <v/>
      </c>
      <c r="E7" s="22"/>
      <c r="G7" s="19"/>
    </row>
    <row r="8" spans="1:10" x14ac:dyDescent="0.4">
      <c r="B8" s="20">
        <f t="shared" ref="B8:B36" si="1">B7+1</f>
        <v>45294</v>
      </c>
      <c r="C8" t="str">
        <f t="shared" si="0"/>
        <v/>
      </c>
      <c r="E8" s="22"/>
      <c r="H8" s="19"/>
    </row>
    <row r="9" spans="1:10" x14ac:dyDescent="0.4">
      <c r="B9" s="20">
        <f t="shared" si="1"/>
        <v>45295</v>
      </c>
      <c r="C9" t="str">
        <f t="shared" si="0"/>
        <v/>
      </c>
      <c r="E9" s="22"/>
      <c r="G9" s="19"/>
      <c r="H9" s="19"/>
    </row>
    <row r="10" spans="1:10" x14ac:dyDescent="0.4">
      <c r="B10" s="20">
        <f t="shared" si="1"/>
        <v>45296</v>
      </c>
      <c r="C10" t="str">
        <f t="shared" si="0"/>
        <v/>
      </c>
      <c r="E10" s="22"/>
      <c r="H10" s="19"/>
    </row>
    <row r="11" spans="1:10" x14ac:dyDescent="0.4">
      <c r="B11" s="20">
        <f t="shared" si="1"/>
        <v>45297</v>
      </c>
      <c r="C11" t="str">
        <f t="shared" si="0"/>
        <v/>
      </c>
      <c r="E11" s="22"/>
    </row>
    <row r="12" spans="1:10" x14ac:dyDescent="0.4">
      <c r="B12" s="20">
        <f t="shared" si="1"/>
        <v>45298</v>
      </c>
      <c r="C12" t="str">
        <f t="shared" si="0"/>
        <v/>
      </c>
      <c r="E12" s="22"/>
    </row>
    <row r="13" spans="1:10" x14ac:dyDescent="0.4">
      <c r="B13" s="20">
        <f t="shared" si="1"/>
        <v>45299</v>
      </c>
      <c r="C13" t="str">
        <f t="shared" si="0"/>
        <v>成人の日</v>
      </c>
      <c r="E13" s="22"/>
    </row>
    <row r="14" spans="1:10" x14ac:dyDescent="0.4">
      <c r="B14" s="20">
        <f t="shared" si="1"/>
        <v>45300</v>
      </c>
      <c r="C14" t="str">
        <f t="shared" si="0"/>
        <v/>
      </c>
      <c r="E14" s="22"/>
    </row>
    <row r="15" spans="1:10" x14ac:dyDescent="0.4">
      <c r="B15" s="20">
        <f t="shared" si="1"/>
        <v>45301</v>
      </c>
      <c r="C15" t="str">
        <f t="shared" si="0"/>
        <v/>
      </c>
      <c r="E15" s="22"/>
    </row>
    <row r="16" spans="1:10" x14ac:dyDescent="0.4">
      <c r="B16" s="20">
        <f t="shared" si="1"/>
        <v>45302</v>
      </c>
      <c r="C16" t="str">
        <f t="shared" si="0"/>
        <v/>
      </c>
      <c r="E16" s="22"/>
    </row>
    <row r="17" spans="2:5" x14ac:dyDescent="0.4">
      <c r="B17" s="20">
        <f t="shared" si="1"/>
        <v>45303</v>
      </c>
      <c r="C17" t="str">
        <f t="shared" si="0"/>
        <v/>
      </c>
      <c r="E17" s="22"/>
    </row>
    <row r="18" spans="2:5" x14ac:dyDescent="0.4">
      <c r="B18" s="20">
        <f t="shared" si="1"/>
        <v>45304</v>
      </c>
      <c r="C18" t="str">
        <f t="shared" si="0"/>
        <v/>
      </c>
      <c r="E18" s="22"/>
    </row>
    <row r="19" spans="2:5" x14ac:dyDescent="0.4">
      <c r="B19" s="20">
        <f t="shared" si="1"/>
        <v>45305</v>
      </c>
      <c r="C19" t="str">
        <f t="shared" si="0"/>
        <v/>
      </c>
      <c r="E19" s="22"/>
    </row>
    <row r="20" spans="2:5" x14ac:dyDescent="0.4">
      <c r="B20" s="20">
        <f t="shared" si="1"/>
        <v>45306</v>
      </c>
      <c r="C20" t="str">
        <f t="shared" si="0"/>
        <v/>
      </c>
      <c r="E20" s="22"/>
    </row>
    <row r="21" spans="2:5" x14ac:dyDescent="0.4">
      <c r="B21" s="20">
        <f t="shared" si="1"/>
        <v>45307</v>
      </c>
      <c r="C21" t="str">
        <f t="shared" si="0"/>
        <v/>
      </c>
      <c r="E21" s="22"/>
    </row>
    <row r="22" spans="2:5" x14ac:dyDescent="0.4">
      <c r="B22" s="20">
        <f t="shared" si="1"/>
        <v>45308</v>
      </c>
      <c r="C22" t="str">
        <f t="shared" si="0"/>
        <v/>
      </c>
      <c r="E22" s="22"/>
    </row>
    <row r="23" spans="2:5" x14ac:dyDescent="0.4">
      <c r="B23" s="20">
        <f t="shared" si="1"/>
        <v>45309</v>
      </c>
      <c r="C23" t="str">
        <f t="shared" si="0"/>
        <v/>
      </c>
      <c r="E23" s="22"/>
    </row>
    <row r="24" spans="2:5" x14ac:dyDescent="0.4">
      <c r="B24" s="20">
        <f t="shared" si="1"/>
        <v>45310</v>
      </c>
      <c r="C24" t="str">
        <f t="shared" si="0"/>
        <v/>
      </c>
      <c r="E24" s="22"/>
    </row>
    <row r="25" spans="2:5" x14ac:dyDescent="0.4">
      <c r="B25" s="20">
        <f t="shared" si="1"/>
        <v>45311</v>
      </c>
      <c r="C25" t="str">
        <f t="shared" si="0"/>
        <v/>
      </c>
      <c r="E25" s="22"/>
    </row>
    <row r="26" spans="2:5" x14ac:dyDescent="0.4">
      <c r="B26" s="20">
        <f t="shared" si="1"/>
        <v>45312</v>
      </c>
      <c r="C26" t="str">
        <f t="shared" si="0"/>
        <v/>
      </c>
      <c r="E26" s="22"/>
    </row>
    <row r="27" spans="2:5" x14ac:dyDescent="0.4">
      <c r="B27" s="20">
        <f t="shared" si="1"/>
        <v>45313</v>
      </c>
      <c r="C27" t="str">
        <f t="shared" si="0"/>
        <v/>
      </c>
      <c r="E27" s="22"/>
    </row>
    <row r="28" spans="2:5" x14ac:dyDescent="0.4">
      <c r="B28" s="20">
        <f t="shared" si="1"/>
        <v>45314</v>
      </c>
      <c r="C28" t="str">
        <f t="shared" si="0"/>
        <v/>
      </c>
      <c r="E28" s="22"/>
    </row>
    <row r="29" spans="2:5" x14ac:dyDescent="0.4">
      <c r="B29" s="20">
        <f t="shared" si="1"/>
        <v>45315</v>
      </c>
      <c r="C29" t="str">
        <f t="shared" si="0"/>
        <v/>
      </c>
      <c r="E29" s="22"/>
    </row>
    <row r="30" spans="2:5" x14ac:dyDescent="0.4">
      <c r="B30" s="20">
        <f t="shared" si="1"/>
        <v>45316</v>
      </c>
      <c r="C30" t="str">
        <f t="shared" si="0"/>
        <v/>
      </c>
      <c r="E30" s="22"/>
    </row>
    <row r="31" spans="2:5" x14ac:dyDescent="0.4">
      <c r="B31" s="20">
        <f t="shared" si="1"/>
        <v>45317</v>
      </c>
      <c r="C31" t="str">
        <f t="shared" si="0"/>
        <v/>
      </c>
      <c r="E31" s="22"/>
    </row>
    <row r="32" spans="2:5" x14ac:dyDescent="0.4">
      <c r="B32" s="20">
        <f t="shared" si="1"/>
        <v>45318</v>
      </c>
      <c r="C32" t="str">
        <f t="shared" si="0"/>
        <v/>
      </c>
      <c r="E32" s="22"/>
    </row>
    <row r="33" spans="2:5" x14ac:dyDescent="0.4">
      <c r="B33" s="20">
        <f t="shared" si="1"/>
        <v>45319</v>
      </c>
      <c r="C33" t="str">
        <f t="shared" si="0"/>
        <v/>
      </c>
      <c r="E33" s="22"/>
    </row>
    <row r="34" spans="2:5" x14ac:dyDescent="0.4">
      <c r="B34" s="20">
        <f t="shared" si="1"/>
        <v>45320</v>
      </c>
      <c r="C34" t="str">
        <f t="shared" si="0"/>
        <v/>
      </c>
      <c r="E34" s="22"/>
    </row>
    <row r="35" spans="2:5" x14ac:dyDescent="0.4">
      <c r="B35" s="20">
        <f t="shared" si="1"/>
        <v>45321</v>
      </c>
      <c r="C35" t="str">
        <f t="shared" si="0"/>
        <v/>
      </c>
      <c r="E35" s="22"/>
    </row>
    <row r="36" spans="2:5" x14ac:dyDescent="0.4">
      <c r="B36" s="20">
        <f t="shared" si="1"/>
        <v>45322</v>
      </c>
      <c r="C36" t="str">
        <f t="shared" si="0"/>
        <v/>
      </c>
      <c r="E36" s="22"/>
    </row>
    <row r="37" spans="2:5" x14ac:dyDescent="0.4">
      <c r="B37" s="19"/>
    </row>
    <row r="38" spans="2:5" x14ac:dyDescent="0.4">
      <c r="B38" s="19"/>
    </row>
    <row r="39" spans="2:5" x14ac:dyDescent="0.4">
      <c r="B39" s="19"/>
    </row>
    <row r="40" spans="2:5" x14ac:dyDescent="0.4">
      <c r="B40" s="19"/>
    </row>
    <row r="41" spans="2:5" x14ac:dyDescent="0.4">
      <c r="B41" s="19"/>
    </row>
    <row r="42" spans="2:5" x14ac:dyDescent="0.4">
      <c r="B42" s="19"/>
    </row>
    <row r="43" spans="2:5" x14ac:dyDescent="0.4">
      <c r="B43" s="19"/>
    </row>
    <row r="44" spans="2:5" x14ac:dyDescent="0.4">
      <c r="B44" s="19"/>
    </row>
    <row r="45" spans="2:5" x14ac:dyDescent="0.4">
      <c r="B45" s="19"/>
    </row>
    <row r="46" spans="2:5" x14ac:dyDescent="0.4">
      <c r="B46" s="19"/>
    </row>
    <row r="47" spans="2:5" x14ac:dyDescent="0.4">
      <c r="B47" s="19"/>
    </row>
    <row r="48" spans="2:5" x14ac:dyDescent="0.4">
      <c r="B48" s="19"/>
    </row>
    <row r="49" spans="2:2" x14ac:dyDescent="0.4">
      <c r="B49" s="19"/>
    </row>
    <row r="50" spans="2:2" x14ac:dyDescent="0.4">
      <c r="B50" s="19"/>
    </row>
    <row r="51" spans="2:2" x14ac:dyDescent="0.4">
      <c r="B51" s="19"/>
    </row>
    <row r="52" spans="2:2" x14ac:dyDescent="0.4">
      <c r="B52" s="19"/>
    </row>
    <row r="53" spans="2:2" x14ac:dyDescent="0.4">
      <c r="B53" s="19"/>
    </row>
    <row r="54" spans="2:2" x14ac:dyDescent="0.4">
      <c r="B54" s="19"/>
    </row>
    <row r="55" spans="2:2" x14ac:dyDescent="0.4">
      <c r="B55" s="19"/>
    </row>
    <row r="56" spans="2:2" x14ac:dyDescent="0.4">
      <c r="B56" s="10"/>
    </row>
    <row r="57" spans="2:2" x14ac:dyDescent="0.4">
      <c r="B57" s="10"/>
    </row>
    <row r="58" spans="2:2" x14ac:dyDescent="0.4">
      <c r="B58" s="10"/>
    </row>
    <row r="59" spans="2:2" x14ac:dyDescent="0.4">
      <c r="B59" s="10"/>
    </row>
    <row r="60" spans="2:2" x14ac:dyDescent="0.4">
      <c r="B60" s="10"/>
    </row>
    <row r="61" spans="2:2" x14ac:dyDescent="0.4">
      <c r="B61" s="10"/>
    </row>
  </sheetData>
  <mergeCells count="1">
    <mergeCell ref="B1:H1"/>
  </mergeCells>
  <phoneticPr fontId="1"/>
  <conditionalFormatting sqref="B6:B36">
    <cfRule type="expression" dxfId="4" priority="3">
      <formula>B6&gt;DATE(YEAR($B$6+$A$6),MONTH($B$6)+1,DAY($B$6)-1)</formula>
    </cfRule>
    <cfRule type="expression" dxfId="3" priority="4">
      <formula>COUNTIF(祝日一覧,B6)=1</formula>
    </cfRule>
    <cfRule type="expression" dxfId="2" priority="5">
      <formula>WEEKDAY(B6)=1</formula>
    </cfRule>
    <cfRule type="expression" dxfId="1" priority="7">
      <formula>WEEKDAY(B6)=7</formula>
    </cfRule>
  </conditionalFormatting>
  <conditionalFormatting sqref="C6:C36">
    <cfRule type="expression" dxfId="0" priority="1">
      <formula>B6&gt;DATE(YEAR($B$6+$A$6),MONTH($B$6)+1,DAY($B$6)-1)</formula>
    </cfRule>
  </conditionalFormatting>
  <dataValidations count="3">
    <dataValidation type="whole" imeMode="off" allowBlank="1" showInputMessage="1" showErrorMessage="1" errorTitle="月入力のエラー" error="1～12月入力して下さい" sqref="D3:D4" xr:uid="{B15E222F-36CF-4124-BD2A-BCF0A0BA838C}">
      <formula1>1</formula1>
      <formula2>12</formula2>
    </dataValidation>
    <dataValidation type="whole" imeMode="off" allowBlank="1" showInputMessage="1" showErrorMessage="1" errorTitle="年入力エラー" error="1901～2150年で入力してださい" sqref="B3:B4" xr:uid="{CD7DC334-E65A-4468-93E0-CCC3388C8346}">
      <formula1>1901</formula1>
      <formula2>2150</formula2>
    </dataValidation>
    <dataValidation type="whole" imeMode="off" allowBlank="1" showInputMessage="1" showErrorMessage="1" errorTitle="スライドさせる日数を入力" error="-16～15日を入力して下さい" sqref="G3:G4" xr:uid="{FDBFDB2B-9111-4F0A-90B7-9C2A2EA9D554}">
      <formula1>-16</formula1>
      <formula2>15</formula2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27648-991F-4AED-9FEB-52AE59A1C240}">
  <dimension ref="A1:K38"/>
  <sheetViews>
    <sheetView zoomScale="82" zoomScaleNormal="82" workbookViewId="0">
      <selection activeCell="L13" sqref="L13"/>
    </sheetView>
  </sheetViews>
  <sheetFormatPr defaultRowHeight="18.75" x14ac:dyDescent="0.4"/>
  <cols>
    <col min="2" max="2" width="15.125" bestFit="1" customWidth="1"/>
    <col min="3" max="3" width="23" bestFit="1" customWidth="1"/>
    <col min="4" max="4" width="11" bestFit="1" customWidth="1"/>
    <col min="7" max="7" width="16.625" bestFit="1" customWidth="1"/>
  </cols>
  <sheetData>
    <row r="1" spans="1:11" x14ac:dyDescent="0.4">
      <c r="A1" s="12" t="s">
        <v>37</v>
      </c>
      <c r="B1" s="30" t="s">
        <v>34</v>
      </c>
      <c r="C1" s="30"/>
      <c r="D1" s="30"/>
    </row>
    <row r="3" spans="1:11" x14ac:dyDescent="0.4">
      <c r="B3" s="1">
        <f>サンプルカレンダー!B3</f>
        <v>2024</v>
      </c>
      <c r="C3" t="s">
        <v>0</v>
      </c>
    </row>
    <row r="5" spans="1:11" ht="20.100000000000001" customHeight="1" x14ac:dyDescent="0.4">
      <c r="B5" s="2" t="s">
        <v>1</v>
      </c>
      <c r="C5" s="3" t="s">
        <v>2</v>
      </c>
      <c r="D5" s="3" t="s">
        <v>3</v>
      </c>
      <c r="J5" t="s">
        <v>38</v>
      </c>
      <c r="K5" t="s">
        <v>39</v>
      </c>
    </row>
    <row r="6" spans="1:11" ht="20.100000000000001" customHeight="1" x14ac:dyDescent="0.4">
      <c r="A6" s="35" t="s">
        <v>4</v>
      </c>
      <c r="B6" s="4">
        <f>DATE($B$3,1,1)</f>
        <v>45292</v>
      </c>
      <c r="C6" s="5" t="s">
        <v>36</v>
      </c>
      <c r="D6" s="6" t="s">
        <v>5</v>
      </c>
      <c r="G6" s="31" t="s">
        <v>6</v>
      </c>
      <c r="H6" s="31"/>
      <c r="J6" t="s">
        <v>40</v>
      </c>
      <c r="K6" t="s">
        <v>41</v>
      </c>
    </row>
    <row r="7" spans="1:11" ht="20.100000000000001" customHeight="1" x14ac:dyDescent="0.4">
      <c r="A7" s="36"/>
      <c r="B7" s="4">
        <f>DATE($B$3,1,9+(((WEEKDAY(DATE($B$3,1,1))&gt;2)*7)-(WEEKDAY(DATE($B$3,1,1))-1)))</f>
        <v>45299</v>
      </c>
      <c r="C7" s="5" t="s">
        <v>7</v>
      </c>
      <c r="D7" s="6" t="s">
        <v>8</v>
      </c>
      <c r="G7" s="8" t="s">
        <v>9</v>
      </c>
      <c r="H7" s="8" t="str">
        <f>IF(AND($B$3&gt;=1901,$B$3&lt;=1979),INT(20.8357+0.242194*(B3-1980)-INT((B3-1980)/4)),"")</f>
        <v/>
      </c>
      <c r="J7" t="s">
        <v>42</v>
      </c>
      <c r="K7" t="s">
        <v>43</v>
      </c>
    </row>
    <row r="8" spans="1:11" ht="20.100000000000001" customHeight="1" x14ac:dyDescent="0.4">
      <c r="A8" s="36"/>
      <c r="B8" s="9">
        <f>DATE($B$3,2,11)</f>
        <v>45333</v>
      </c>
      <c r="C8" s="5" t="s">
        <v>10</v>
      </c>
      <c r="D8" s="6" t="s">
        <v>5</v>
      </c>
      <c r="G8" s="8" t="s">
        <v>11</v>
      </c>
      <c r="H8" s="8">
        <f>IF(AND($B$3&gt;=1980,$B$3&lt;=2099),INT(20.8431+0.242194*($B$3-1980)-INT(($B$3-1980)/4)),"")</f>
        <v>20</v>
      </c>
    </row>
    <row r="9" spans="1:11" ht="20.100000000000001" customHeight="1" x14ac:dyDescent="0.4">
      <c r="A9" s="36"/>
      <c r="B9" s="9">
        <f>DATE($B$3,2,23)</f>
        <v>45345</v>
      </c>
      <c r="C9" s="5" t="s">
        <v>12</v>
      </c>
      <c r="D9" s="6" t="s">
        <v>5</v>
      </c>
      <c r="G9" s="8" t="s">
        <v>13</v>
      </c>
      <c r="H9" s="8" t="str">
        <f>IF(AND($B$3&gt;=2100,$B$3&lt;=2150),INT(21.851+0.242194*($B$3-1980)-INT(($B$3-1980)/4)),"")</f>
        <v/>
      </c>
    </row>
    <row r="10" spans="1:11" ht="20.100000000000001" customHeight="1" x14ac:dyDescent="0.4">
      <c r="A10" s="36"/>
      <c r="B10" s="4">
        <f>DATE(B3,3,H10)</f>
        <v>45371</v>
      </c>
      <c r="C10" s="5" t="s">
        <v>14</v>
      </c>
      <c r="D10" s="6" t="s">
        <v>15</v>
      </c>
      <c r="G10" s="7" t="s">
        <v>1</v>
      </c>
      <c r="H10" s="8">
        <f>SUM(H7:H9)</f>
        <v>20</v>
      </c>
    </row>
    <row r="11" spans="1:11" ht="20.100000000000001" customHeight="1" x14ac:dyDescent="0.4">
      <c r="A11" s="36"/>
      <c r="B11" s="9">
        <f>DATE($B$3,4,29)</f>
        <v>45411</v>
      </c>
      <c r="C11" s="5" t="s">
        <v>16</v>
      </c>
      <c r="D11" s="6" t="s">
        <v>5</v>
      </c>
      <c r="G11" s="8"/>
      <c r="H11" s="8"/>
    </row>
    <row r="12" spans="1:11" ht="20.100000000000001" customHeight="1" x14ac:dyDescent="0.4">
      <c r="A12" s="36"/>
      <c r="B12" s="9">
        <f>DATE($B$3,5,3)</f>
        <v>45415</v>
      </c>
      <c r="C12" s="5" t="s">
        <v>17</v>
      </c>
      <c r="D12" s="6" t="s">
        <v>5</v>
      </c>
      <c r="G12" s="31" t="s">
        <v>18</v>
      </c>
      <c r="H12" s="31"/>
    </row>
    <row r="13" spans="1:11" ht="20.100000000000001" customHeight="1" x14ac:dyDescent="0.4">
      <c r="A13" s="36"/>
      <c r="B13" s="9">
        <f>DATE($B$3,5,4)</f>
        <v>45416</v>
      </c>
      <c r="C13" s="5" t="s">
        <v>19</v>
      </c>
      <c r="D13" s="6" t="s">
        <v>5</v>
      </c>
      <c r="G13" s="8" t="s">
        <v>9</v>
      </c>
      <c r="H13" s="8" t="str">
        <f>IF(AND($B$3&gt;=1901,$B$3&lt;=1979),INT(23.2588+0.242194*($B$3-1980)-INT(($B$3-1980)/4)),"")</f>
        <v/>
      </c>
    </row>
    <row r="14" spans="1:11" ht="20.100000000000001" customHeight="1" x14ac:dyDescent="0.4">
      <c r="A14" s="36"/>
      <c r="B14" s="9">
        <f>DATE($B$3,5,5)</f>
        <v>45417</v>
      </c>
      <c r="C14" s="5" t="s">
        <v>20</v>
      </c>
      <c r="D14" s="6" t="s">
        <v>5</v>
      </c>
      <c r="G14" s="8" t="s">
        <v>11</v>
      </c>
      <c r="H14" s="8">
        <f>IF(AND($B$3&gt;=1980,$B$3&lt;=2099),INT(23.2488+0.242194*($B$3-1980)-INT(($B$3-1980)/4)),"")</f>
        <v>22</v>
      </c>
    </row>
    <row r="15" spans="1:11" ht="20.100000000000001" customHeight="1" x14ac:dyDescent="0.4">
      <c r="A15" s="36"/>
      <c r="B15" s="4">
        <f>DATE($B$3,7,16+(((WEEKDAY(DATE($B$3,7,1))&gt;2)*7)-(WEEKDAY(DATE($B$3,7,1))-1)))</f>
        <v>45488</v>
      </c>
      <c r="C15" s="5" t="s">
        <v>21</v>
      </c>
      <c r="D15" s="6" t="s">
        <v>22</v>
      </c>
      <c r="G15" s="8" t="s">
        <v>13</v>
      </c>
      <c r="H15" s="8" t="str">
        <f>IF(AND($B$3&gt;=2100,$B$3&lt;=2150),INT(24.2488+0.242194*($B$3-1980)-INT(($B$3-1980)/4)),"")</f>
        <v/>
      </c>
    </row>
    <row r="16" spans="1:11" ht="20.100000000000001" customHeight="1" x14ac:dyDescent="0.4">
      <c r="A16" s="36"/>
      <c r="B16" s="9">
        <f>DATE($B$3,8,11)</f>
        <v>45515</v>
      </c>
      <c r="C16" s="5" t="s">
        <v>23</v>
      </c>
      <c r="D16" s="6" t="s">
        <v>5</v>
      </c>
      <c r="G16" s="7" t="s">
        <v>1</v>
      </c>
      <c r="H16" s="8">
        <f>SUM(H13:H15)</f>
        <v>22</v>
      </c>
    </row>
    <row r="17" spans="1:4" ht="20.100000000000001" customHeight="1" x14ac:dyDescent="0.4">
      <c r="A17" s="36"/>
      <c r="B17" s="4">
        <f>DATE($B$3,9,16+(((WEEKDAY(DATE($B$3,9,1))&gt;2)*7)-(WEEKDAY(DATE($B$3,9,1))-1)))</f>
        <v>45551</v>
      </c>
      <c r="C17" s="5" t="s">
        <v>24</v>
      </c>
      <c r="D17" s="6" t="s">
        <v>22</v>
      </c>
    </row>
    <row r="18" spans="1:4" ht="20.100000000000001" customHeight="1" x14ac:dyDescent="0.4">
      <c r="A18" s="36"/>
      <c r="B18" s="4">
        <f>DATE(B3,9,H16)</f>
        <v>45557</v>
      </c>
      <c r="C18" s="5" t="s">
        <v>25</v>
      </c>
      <c r="D18" s="6" t="s">
        <v>15</v>
      </c>
    </row>
    <row r="19" spans="1:4" ht="20.100000000000001" customHeight="1" x14ac:dyDescent="0.4">
      <c r="A19" s="36"/>
      <c r="B19" s="4">
        <f>DATE($B$3,10,9+(((WEEKDAY(DATE($B$3,10,1))&gt;2)*7)-(WEEKDAY(DATE($B$3,10,1))-1)))</f>
        <v>45579</v>
      </c>
      <c r="C19" s="5" t="s">
        <v>26</v>
      </c>
      <c r="D19" s="6" t="s">
        <v>8</v>
      </c>
    </row>
    <row r="20" spans="1:4" ht="20.100000000000001" customHeight="1" x14ac:dyDescent="0.4">
      <c r="A20" s="36"/>
      <c r="B20" s="9">
        <f>DATE($B$3,11,3)</f>
        <v>45599</v>
      </c>
      <c r="C20" s="5" t="s">
        <v>27</v>
      </c>
      <c r="D20" s="6" t="s">
        <v>5</v>
      </c>
    </row>
    <row r="21" spans="1:4" ht="20.100000000000001" customHeight="1" x14ac:dyDescent="0.4">
      <c r="A21" s="37"/>
      <c r="B21" s="9">
        <f>DATE($B$3,11,23)</f>
        <v>45619</v>
      </c>
      <c r="C21" s="5" t="s">
        <v>28</v>
      </c>
      <c r="D21" s="6" t="s">
        <v>5</v>
      </c>
    </row>
    <row r="22" spans="1:4" ht="20.100000000000001" customHeight="1" x14ac:dyDescent="0.4">
      <c r="A22" s="38" t="s">
        <v>29</v>
      </c>
      <c r="B22" s="4" t="str">
        <f t="shared" ref="B22" si="0">IF(WEEKDAY(B6)=1,B6+1,"")</f>
        <v/>
      </c>
      <c r="C22" s="14" t="s">
        <v>30</v>
      </c>
      <c r="D22" s="6" t="s">
        <v>15</v>
      </c>
    </row>
    <row r="23" spans="1:4" ht="20.100000000000001" customHeight="1" x14ac:dyDescent="0.4">
      <c r="A23" s="39"/>
      <c r="B23" s="4">
        <f>IF(WEEKDAY(B8)=1,B8+1,"")</f>
        <v>45334</v>
      </c>
      <c r="C23" s="14" t="s">
        <v>30</v>
      </c>
      <c r="D23" s="6" t="s">
        <v>15</v>
      </c>
    </row>
    <row r="24" spans="1:4" ht="20.100000000000001" customHeight="1" x14ac:dyDescent="0.4">
      <c r="A24" s="39"/>
      <c r="B24" s="4" t="str">
        <f>IF(WEEKDAY(B9)=1,B9+1,"")</f>
        <v/>
      </c>
      <c r="C24" s="14" t="s">
        <v>30</v>
      </c>
      <c r="D24" s="6" t="s">
        <v>15</v>
      </c>
    </row>
    <row r="25" spans="1:4" ht="20.100000000000001" customHeight="1" x14ac:dyDescent="0.4">
      <c r="A25" s="39"/>
      <c r="B25" s="4" t="str">
        <f>IF(WEEKDAY(B10)=1,B10+1,"")</f>
        <v/>
      </c>
      <c r="C25" s="14" t="s">
        <v>30</v>
      </c>
      <c r="D25" s="6" t="s">
        <v>15</v>
      </c>
    </row>
    <row r="26" spans="1:4" ht="20.100000000000001" customHeight="1" x14ac:dyDescent="0.4">
      <c r="A26" s="39"/>
      <c r="B26" s="4" t="str">
        <f>IF(WEEKDAY(B11)=1,B11+1,"")</f>
        <v/>
      </c>
      <c r="C26" s="14" t="s">
        <v>30</v>
      </c>
      <c r="D26" s="6" t="s">
        <v>15</v>
      </c>
    </row>
    <row r="27" spans="1:4" ht="20.100000000000001" customHeight="1" x14ac:dyDescent="0.4">
      <c r="A27" s="39"/>
      <c r="B27" s="4">
        <f>IF(WEEKDAY(B14)&lt;4,B14+1,"")</f>
        <v>45418</v>
      </c>
      <c r="C27" s="14" t="s">
        <v>30</v>
      </c>
      <c r="D27" s="6" t="s">
        <v>15</v>
      </c>
    </row>
    <row r="28" spans="1:4" ht="20.100000000000001" customHeight="1" x14ac:dyDescent="0.4">
      <c r="A28" s="39"/>
      <c r="B28" s="4">
        <f>IF(WEEKDAY(B16)=1,B16+1,"")</f>
        <v>45516</v>
      </c>
      <c r="C28" s="14" t="s">
        <v>30</v>
      </c>
      <c r="D28" s="6" t="s">
        <v>15</v>
      </c>
    </row>
    <row r="29" spans="1:4" ht="20.100000000000001" customHeight="1" x14ac:dyDescent="0.4">
      <c r="A29" s="39"/>
      <c r="B29" s="4">
        <f>IF(WEEKDAY(B18)=1,B18+1,"")</f>
        <v>45558</v>
      </c>
      <c r="C29" s="14" t="s">
        <v>30</v>
      </c>
      <c r="D29" s="6" t="s">
        <v>15</v>
      </c>
    </row>
    <row r="30" spans="1:4" ht="20.100000000000001" customHeight="1" x14ac:dyDescent="0.4">
      <c r="A30" s="39"/>
      <c r="B30" s="4">
        <f>IF(WEEKDAY(B20)=1,B20+1,"")</f>
        <v>45600</v>
      </c>
      <c r="C30" s="14" t="s">
        <v>30</v>
      </c>
      <c r="D30" s="6" t="s">
        <v>15</v>
      </c>
    </row>
    <row r="31" spans="1:4" ht="20.100000000000001" customHeight="1" x14ac:dyDescent="0.4">
      <c r="A31" s="39"/>
      <c r="B31" s="4" t="str">
        <f>IF(WEEKDAY(B21)=1,B21+1,"")</f>
        <v/>
      </c>
      <c r="C31" s="14" t="s">
        <v>30</v>
      </c>
      <c r="D31" s="6" t="s">
        <v>15</v>
      </c>
    </row>
    <row r="32" spans="1:4" ht="20.100000000000001" customHeight="1" x14ac:dyDescent="0.4">
      <c r="A32" s="40"/>
      <c r="B32" s="4" t="str">
        <f>IF(B17+2=B18,B17+1,"")</f>
        <v/>
      </c>
      <c r="C32" s="14" t="s">
        <v>31</v>
      </c>
      <c r="D32" s="6" t="s">
        <v>15</v>
      </c>
    </row>
    <row r="33" spans="1:8" ht="20.100000000000001" customHeight="1" x14ac:dyDescent="0.4">
      <c r="A33" s="32" t="s">
        <v>35</v>
      </c>
      <c r="B33" s="4">
        <f>DATE($B$3+1,1,1)</f>
        <v>45658</v>
      </c>
      <c r="C33" s="5" t="s">
        <v>36</v>
      </c>
      <c r="D33" s="6" t="s">
        <v>5</v>
      </c>
      <c r="G33" s="31"/>
      <c r="H33" s="31"/>
    </row>
    <row r="34" spans="1:8" ht="20.100000000000001" customHeight="1" x14ac:dyDescent="0.4">
      <c r="A34" s="33"/>
      <c r="B34" s="4">
        <f>DATE($B$3+1,1,9+(((WEEKDAY(DATE($B$3+1,1,1))&gt;2)*7)-(WEEKDAY(DATE($B$3+1,1,1))-1)))</f>
        <v>45670</v>
      </c>
      <c r="C34" s="5" t="s">
        <v>7</v>
      </c>
      <c r="D34" s="6" t="s">
        <v>8</v>
      </c>
      <c r="G34" s="8"/>
      <c r="H34" s="8"/>
    </row>
    <row r="35" spans="1:8" ht="20.100000000000001" customHeight="1" x14ac:dyDescent="0.4">
      <c r="A35" s="34"/>
      <c r="B35" s="4" t="str">
        <f>IF(WEEKDAY(B33)=1,B33+1,"")</f>
        <v/>
      </c>
      <c r="C35" s="14" t="s">
        <v>30</v>
      </c>
      <c r="D35" s="6" t="s">
        <v>15</v>
      </c>
    </row>
    <row r="36" spans="1:8" ht="20.100000000000001" customHeight="1" x14ac:dyDescent="0.4">
      <c r="A36" s="13"/>
      <c r="B36" s="11"/>
      <c r="D36" s="8"/>
    </row>
    <row r="37" spans="1:8" ht="20.100000000000001" customHeight="1" x14ac:dyDescent="0.4"/>
    <row r="38" spans="1:8" ht="20.100000000000001" customHeight="1" x14ac:dyDescent="0.4"/>
  </sheetData>
  <mergeCells count="7">
    <mergeCell ref="B1:D1"/>
    <mergeCell ref="G33:H33"/>
    <mergeCell ref="A33:A35"/>
    <mergeCell ref="A6:A21"/>
    <mergeCell ref="G6:H6"/>
    <mergeCell ref="G12:H12"/>
    <mergeCell ref="A22:A3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サンプルカレンダー</vt:lpstr>
      <vt:lpstr>祝日テープル</vt:lpstr>
      <vt:lpstr>祝日一覧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優 横山</dc:creator>
  <cp:lastModifiedBy>優 横山</cp:lastModifiedBy>
  <dcterms:created xsi:type="dcterms:W3CDTF">2023-11-10T11:27:47Z</dcterms:created>
  <dcterms:modified xsi:type="dcterms:W3CDTF">2023-12-24T13:07:29Z</dcterms:modified>
</cp:coreProperties>
</file>