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14"/>
  <workbookPr/>
  <mc:AlternateContent xmlns:mc="http://schemas.openxmlformats.org/markup-compatibility/2006">
    <mc:Choice Requires="x15">
      <x15ac:absPath xmlns:x15ac="http://schemas.microsoft.com/office/spreadsheetml/2010/11/ac" url="/Users/masudakazuyuki/vector/CryptOneT/MISC/Solar/"/>
    </mc:Choice>
  </mc:AlternateContent>
  <xr:revisionPtr revIDLastSave="0" documentId="13_ncr:1_{6014581F-CE6B-A148-B1CE-432B3C80B287}" xr6:coauthVersionLast="47" xr6:coauthVersionMax="47" xr10:uidLastSave="{00000000-0000-0000-0000-000000000000}"/>
  <bookViews>
    <workbookView xWindow="0" yWindow="500" windowWidth="25600" windowHeight="14240" tabRatio="500" xr2:uid="{00000000-000D-0000-FFFF-FFFF00000000}"/>
  </bookViews>
  <sheets>
    <sheet name="Shee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A8" i="1"/>
  <c r="A26" i="1" l="1"/>
  <c r="B26" i="1" s="1"/>
  <c r="B3" i="1" l="1"/>
  <c r="C3" i="1" s="1"/>
  <c r="A4" i="1"/>
  <c r="D3" i="1" l="1"/>
  <c r="E3" i="1" s="1"/>
  <c r="D10" i="1"/>
  <c r="C4" i="1"/>
  <c r="B6" i="1"/>
  <c r="B8" i="1" s="1"/>
  <c r="E6" i="1" s="1"/>
  <c r="D12" i="1"/>
  <c r="F10" i="1" l="1"/>
  <c r="E8" i="1"/>
  <c r="D16" i="1" s="1"/>
  <c r="E10" i="1" l="1"/>
</calcChain>
</file>

<file path=xl/sharedStrings.xml><?xml version="1.0" encoding="utf-8"?>
<sst xmlns="http://schemas.openxmlformats.org/spreadsheetml/2006/main" count="43" uniqueCount="43">
  <si>
    <t>kwh</t>
    <phoneticPr fontId="1"/>
  </si>
  <si>
    <t>借入年数</t>
    <rPh sb="0" eb="2">
      <t>カリイr</t>
    </rPh>
    <rPh sb="2" eb="4">
      <t>ネn</t>
    </rPh>
    <phoneticPr fontId="1"/>
  </si>
  <si>
    <t>売上（万円/年</t>
    <rPh sb="0" eb="2">
      <t>ウリアg</t>
    </rPh>
    <rPh sb="3" eb="5">
      <t>マンエn</t>
    </rPh>
    <rPh sb="6" eb="7">
      <t>ネn</t>
    </rPh>
    <phoneticPr fontId="1"/>
  </si>
  <si>
    <t>借入金（万円</t>
    <rPh sb="0" eb="3">
      <t>カリ</t>
    </rPh>
    <rPh sb="4" eb="6">
      <t>マンエn</t>
    </rPh>
    <phoneticPr fontId="1"/>
  </si>
  <si>
    <t>返済率</t>
    <rPh sb="0" eb="3">
      <t>ヘンサ</t>
    </rPh>
    <phoneticPr fontId="1"/>
  </si>
  <si>
    <t>建設費(万/kwh</t>
    <rPh sb="0" eb="3">
      <t>ケンセts</t>
    </rPh>
    <rPh sb="4" eb="5">
      <t>マンエn</t>
    </rPh>
    <phoneticPr fontId="1"/>
  </si>
  <si>
    <t>h</t>
    <phoneticPr fontId="1"/>
  </si>
  <si>
    <t>その他</t>
    <phoneticPr fontId="1"/>
  </si>
  <si>
    <t>色の領域は正の値をとる事。</t>
    <rPh sb="0" eb="1">
      <t>イロn</t>
    </rPh>
    <rPh sb="2" eb="4">
      <t>リョウイk</t>
    </rPh>
    <rPh sb="5" eb="6">
      <t>セイn</t>
    </rPh>
    <phoneticPr fontId="1"/>
  </si>
  <si>
    <t>色の項目は自動出力です。</t>
    <rPh sb="0" eb="1">
      <t>イr</t>
    </rPh>
    <rPh sb="2" eb="4">
      <t>コウモクh</t>
    </rPh>
    <rPh sb="5" eb="9">
      <t>ジド</t>
    </rPh>
    <phoneticPr fontId="1"/>
  </si>
  <si>
    <t>色の項目は変更しない方が良いでしょう。</t>
    <rPh sb="0" eb="1">
      <t>イロn</t>
    </rPh>
    <rPh sb="2" eb="4">
      <t>コウモk</t>
    </rPh>
    <rPh sb="5" eb="7">
      <t>ヘn</t>
    </rPh>
    <rPh sb="12" eb="13">
      <t>ヨ</t>
    </rPh>
    <phoneticPr fontId="1"/>
  </si>
  <si>
    <t>茨城</t>
    <rPh sb="0" eb="2">
      <t>イバラk</t>
    </rPh>
    <phoneticPr fontId="1"/>
  </si>
  <si>
    <t>栃木</t>
    <rPh sb="0" eb="2">
      <t>トチg</t>
    </rPh>
    <phoneticPr fontId="1"/>
  </si>
  <si>
    <t>群馬</t>
    <rPh sb="0" eb="2">
      <t>グンm</t>
    </rPh>
    <phoneticPr fontId="1"/>
  </si>
  <si>
    <t>埼玉</t>
    <rPh sb="0" eb="2">
      <t>サイタm</t>
    </rPh>
    <phoneticPr fontId="1"/>
  </si>
  <si>
    <t>千葉</t>
    <rPh sb="0" eb="2">
      <t>チb</t>
    </rPh>
    <phoneticPr fontId="1"/>
  </si>
  <si>
    <t>東京</t>
    <rPh sb="0" eb="2">
      <t>トウキョ</t>
    </rPh>
    <phoneticPr fontId="1"/>
  </si>
  <si>
    <t>神奈川</t>
    <phoneticPr fontId="1"/>
  </si>
  <si>
    <t>ha</t>
    <phoneticPr fontId="1"/>
  </si>
  <si>
    <t>関東平野では</t>
    <phoneticPr fontId="1"/>
  </si>
  <si>
    <t>耕地面積</t>
    <rPh sb="0" eb="2">
      <t>コウch</t>
    </rPh>
    <phoneticPr fontId="1"/>
  </si>
  <si>
    <t>㎡</t>
    <phoneticPr fontId="1"/>
  </si>
  <si>
    <t>㎢</t>
    <phoneticPr fontId="1"/>
  </si>
  <si>
    <t>返済（万円</t>
    <rPh sb="0" eb="1">
      <t>マn</t>
    </rPh>
    <phoneticPr fontId="1"/>
  </si>
  <si>
    <t>経常利益（万円</t>
    <rPh sb="0" eb="4">
      <t>ケイジョ</t>
    </rPh>
    <phoneticPr fontId="1"/>
  </si>
  <si>
    <t>未処分利益（万円</t>
    <rPh sb="0" eb="5">
      <t>ミショブn</t>
    </rPh>
    <phoneticPr fontId="1"/>
  </si>
  <si>
    <t>固定資産税（万円</t>
    <rPh sb="0" eb="5">
      <t>コテ</t>
    </rPh>
    <phoneticPr fontId="1"/>
  </si>
  <si>
    <t>保険料（万円</t>
    <rPh sb="0" eb="3">
      <t>ホケn</t>
    </rPh>
    <phoneticPr fontId="1"/>
  </si>
  <si>
    <t>人件費（万円</t>
    <rPh sb="0" eb="3">
      <t>ジンケンh</t>
    </rPh>
    <phoneticPr fontId="1"/>
  </si>
  <si>
    <t>総額（万円</t>
    <rPh sb="0" eb="2">
      <t>ソウガk</t>
    </rPh>
    <phoneticPr fontId="1"/>
  </si>
  <si>
    <t>税理士手当（万円</t>
    <rPh sb="0" eb="3">
      <t>ゼイr</t>
    </rPh>
    <rPh sb="3" eb="5">
      <t>テアt</t>
    </rPh>
    <phoneticPr fontId="1"/>
  </si>
  <si>
    <t>固定資産税（万円/ha</t>
    <rPh sb="0" eb="5">
      <t>（</t>
    </rPh>
    <phoneticPr fontId="1"/>
  </si>
  <si>
    <t>完済後の未処分利益</t>
    <rPh sb="0" eb="3">
      <t>ミショブn</t>
    </rPh>
    <phoneticPr fontId="1"/>
  </si>
  <si>
    <t>法人税等（万円</t>
    <rPh sb="0" eb="3">
      <t>ホ</t>
    </rPh>
    <phoneticPr fontId="1"/>
  </si>
  <si>
    <t>売電価格（円/kwh</t>
    <rPh sb="0" eb="10">
      <t>エン</t>
    </rPh>
    <phoneticPr fontId="1"/>
  </si>
  <si>
    <t>白地の項目</t>
    <rPh sb="0" eb="2">
      <t>シロj</t>
    </rPh>
    <phoneticPr fontId="1"/>
  </si>
  <si>
    <t>は入力項目です。必要に応じて変更願います。</t>
    <rPh sb="0" eb="1">
      <t>ニュ</t>
    </rPh>
    <phoneticPr fontId="1"/>
  </si>
  <si>
    <t>年間日照時間（h/年</t>
    <rPh sb="0" eb="2">
      <t>ネn</t>
    </rPh>
    <rPh sb="2" eb="6">
      <t>ニッショ</t>
    </rPh>
    <phoneticPr fontId="1"/>
  </si>
  <si>
    <t>発電率</t>
    <rPh sb="0" eb="2">
      <t>ハts</t>
    </rPh>
    <phoneticPr fontId="1"/>
  </si>
  <si>
    <t>面積、売電価格、年間日照時間、建設費、借入金、借入年数、発電率、返済率、固定資産税率は</t>
    <rPh sb="0" eb="2">
      <t>メンセk</t>
    </rPh>
    <phoneticPr fontId="1"/>
  </si>
  <si>
    <t>ユーザ入力項目です。</t>
    <phoneticPr fontId="1"/>
  </si>
  <si>
    <t>面積(m*m</t>
    <phoneticPr fontId="1"/>
  </si>
  <si>
    <t>発電率0.4,固定資産税率20万円/haでは売電価格20円では採算が合いません。</t>
    <rPh sb="0" eb="40">
      <t>コテ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</si>
</sst>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2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3" borderId="0" xfId="0" applyFill="1"/>
    <xf numFmtId="176" fontId="0" fillId="2" borderId="0" xfId="0" applyNumberFormat="1" applyFill="1"/>
    <xf numFmtId="0" fontId="0" fillId="4" borderId="0" xfId="0" applyFill="1"/>
    <xf numFmtId="0" fontId="0" fillId="5" borderId="0" xfId="0" applyFill="1"/>
    <xf numFmtId="177" fontId="0" fillId="2" borderId="0" xfId="0" applyNumberFormat="1" applyFill="1"/>
    <xf numFmtId="177" fontId="0" fillId="3" borderId="0" xfId="0" applyNumberFormat="1" applyFill="1"/>
    <xf numFmtId="177" fontId="0" fillId="4" borderId="0" xfId="0" applyNumberFormat="1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1">
    <cellStyle name="標準" xfId="0" builtinId="0" customBuilti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zoomScale="93" workbookViewId="0">
      <selection activeCell="D15" sqref="D15"/>
    </sheetView>
  </sheetViews>
  <sheetFormatPr baseColWidth="10" defaultColWidth="12.7109375" defaultRowHeight="18" x14ac:dyDescent="0.25"/>
  <cols>
    <col min="2" max="2" width="14.5703125" bestFit="1" customWidth="1"/>
    <col min="3" max="3" width="17" customWidth="1"/>
    <col min="4" max="4" width="16" customWidth="1"/>
    <col min="5" max="5" width="15.140625" customWidth="1"/>
    <col min="6" max="6" width="22.5703125" customWidth="1"/>
    <col min="7" max="7" width="21" customWidth="1"/>
  </cols>
  <sheetData>
    <row r="1" spans="1:11" x14ac:dyDescent="0.25">
      <c r="A1" t="s">
        <v>41</v>
      </c>
      <c r="B1" t="s">
        <v>0</v>
      </c>
      <c r="C1" t="s">
        <v>34</v>
      </c>
      <c r="D1" t="s">
        <v>37</v>
      </c>
      <c r="G1" t="s">
        <v>35</v>
      </c>
      <c r="H1" t="s">
        <v>36</v>
      </c>
    </row>
    <row r="2" spans="1:11" x14ac:dyDescent="0.25">
      <c r="A2" s="4">
        <v>25</v>
      </c>
      <c r="B2" s="4">
        <v>4</v>
      </c>
      <c r="C2">
        <v>10</v>
      </c>
      <c r="D2">
        <v>2180</v>
      </c>
      <c r="E2" t="s">
        <v>2</v>
      </c>
    </row>
    <row r="3" spans="1:11" x14ac:dyDescent="0.25">
      <c r="A3">
        <v>605000000</v>
      </c>
      <c r="B3" s="2">
        <f>B2*A3/A2</f>
        <v>96800000</v>
      </c>
      <c r="C3" s="2">
        <f>C2*B3</f>
        <v>968000000</v>
      </c>
      <c r="D3" s="2">
        <f>C3*D2*D6</f>
        <v>1899216000000</v>
      </c>
      <c r="E3" s="5">
        <f>D3/10000</f>
        <v>189921600</v>
      </c>
      <c r="G3" s="4"/>
      <c r="H3" t="s">
        <v>10</v>
      </c>
    </row>
    <row r="4" spans="1:11" x14ac:dyDescent="0.25">
      <c r="A4" s="1">
        <f>A3/10000</f>
        <v>60500</v>
      </c>
      <c r="B4" t="s">
        <v>6</v>
      </c>
      <c r="C4" s="1">
        <f>A4/100</f>
        <v>605</v>
      </c>
      <c r="D4" t="s">
        <v>22</v>
      </c>
    </row>
    <row r="5" spans="1:11" x14ac:dyDescent="0.25">
      <c r="A5" t="s">
        <v>5</v>
      </c>
      <c r="B5" t="s">
        <v>3</v>
      </c>
      <c r="C5" t="s">
        <v>1</v>
      </c>
      <c r="D5" t="s">
        <v>38</v>
      </c>
      <c r="E5" t="s">
        <v>23</v>
      </c>
      <c r="G5" s="1"/>
      <c r="H5" t="s">
        <v>9</v>
      </c>
    </row>
    <row r="6" spans="1:11" x14ac:dyDescent="0.25">
      <c r="A6">
        <v>7.5</v>
      </c>
      <c r="B6" s="5">
        <f>A6*B3</f>
        <v>726000000</v>
      </c>
      <c r="C6">
        <v>25</v>
      </c>
      <c r="D6">
        <v>0.9</v>
      </c>
      <c r="E6" s="5">
        <f>B8/C6</f>
        <v>61136239.894441344</v>
      </c>
    </row>
    <row r="7" spans="1:11" x14ac:dyDescent="0.25">
      <c r="A7" t="s">
        <v>4</v>
      </c>
      <c r="B7" t="s">
        <v>29</v>
      </c>
      <c r="D7" t="s">
        <v>30</v>
      </c>
      <c r="E7" t="s">
        <v>24</v>
      </c>
      <c r="G7" s="3"/>
      <c r="H7" t="s">
        <v>8</v>
      </c>
    </row>
    <row r="8" spans="1:11" x14ac:dyDescent="0.25">
      <c r="A8" s="1">
        <f>(1+(A9-1)/2)^(C6*2)</f>
        <v>2.1052424206074845</v>
      </c>
      <c r="B8" s="5">
        <f>A8*B6</f>
        <v>1528405997.3610337</v>
      </c>
      <c r="D8">
        <v>37.5</v>
      </c>
      <c r="E8" s="5">
        <f>E3-E6-D8</f>
        <v>128785322.60555866</v>
      </c>
    </row>
    <row r="9" spans="1:11" x14ac:dyDescent="0.25">
      <c r="A9">
        <v>1.03</v>
      </c>
      <c r="C9" t="s">
        <v>31</v>
      </c>
      <c r="D9" t="s">
        <v>26</v>
      </c>
      <c r="E9" t="s">
        <v>25</v>
      </c>
      <c r="F9" t="s">
        <v>32</v>
      </c>
      <c r="G9" s="8" t="s">
        <v>39</v>
      </c>
      <c r="H9" s="9"/>
      <c r="I9" s="9"/>
      <c r="J9" s="9"/>
      <c r="K9" s="10"/>
    </row>
    <row r="10" spans="1:11" x14ac:dyDescent="0.25">
      <c r="C10">
        <v>20</v>
      </c>
      <c r="D10" s="6">
        <f>C10*A4</f>
        <v>1210000</v>
      </c>
      <c r="E10" s="5">
        <f>E8-D10-D12-D14-D16-D18</f>
        <v>27271927.433057263</v>
      </c>
      <c r="F10" s="7">
        <f>E3*0.55-D8-D10-D12-D14</f>
        <v>60896842.500000015</v>
      </c>
      <c r="G10" s="11" t="s">
        <v>40</v>
      </c>
      <c r="K10" s="12"/>
    </row>
    <row r="11" spans="1:11" x14ac:dyDescent="0.25">
      <c r="D11" t="s">
        <v>27</v>
      </c>
      <c r="G11" s="13" t="s">
        <v>42</v>
      </c>
      <c r="H11" s="14"/>
      <c r="I11" s="14"/>
      <c r="J11" s="14"/>
      <c r="K11" s="15"/>
    </row>
    <row r="12" spans="1:11" x14ac:dyDescent="0.25">
      <c r="D12" s="6">
        <f>100*A4</f>
        <v>6050000</v>
      </c>
    </row>
    <row r="13" spans="1:11" x14ac:dyDescent="0.25">
      <c r="D13" t="s">
        <v>28</v>
      </c>
    </row>
    <row r="14" spans="1:11" x14ac:dyDescent="0.25">
      <c r="D14" s="6">
        <f>600*A4</f>
        <v>36300000</v>
      </c>
    </row>
    <row r="15" spans="1:11" x14ac:dyDescent="0.25">
      <c r="D15" t="s">
        <v>33</v>
      </c>
    </row>
    <row r="16" spans="1:11" x14ac:dyDescent="0.25">
      <c r="D16" s="6">
        <f>E8*0.45</f>
        <v>57953395.1725014</v>
      </c>
    </row>
    <row r="17" spans="1:4" x14ac:dyDescent="0.25">
      <c r="A17" t="s">
        <v>20</v>
      </c>
      <c r="D17" t="s">
        <v>7</v>
      </c>
    </row>
    <row r="18" spans="1:4" x14ac:dyDescent="0.25">
      <c r="A18" t="s">
        <v>18</v>
      </c>
      <c r="B18" t="s">
        <v>19</v>
      </c>
      <c r="D18">
        <v>0</v>
      </c>
    </row>
    <row r="19" spans="1:4" x14ac:dyDescent="0.25">
      <c r="A19">
        <v>173000</v>
      </c>
      <c r="B19" t="s">
        <v>11</v>
      </c>
    </row>
    <row r="20" spans="1:4" x14ac:dyDescent="0.25">
      <c r="A20">
        <v>126000</v>
      </c>
      <c r="B20" t="s">
        <v>12</v>
      </c>
    </row>
    <row r="21" spans="1:4" x14ac:dyDescent="0.25">
      <c r="A21">
        <v>73000</v>
      </c>
      <c r="B21" t="s">
        <v>13</v>
      </c>
    </row>
    <row r="22" spans="1:4" x14ac:dyDescent="0.25">
      <c r="A22">
        <v>78000</v>
      </c>
      <c r="B22" t="s">
        <v>14</v>
      </c>
    </row>
    <row r="23" spans="1:4" x14ac:dyDescent="0.25">
      <c r="A23">
        <v>128000</v>
      </c>
      <c r="B23" t="s">
        <v>15</v>
      </c>
    </row>
    <row r="24" spans="1:4" x14ac:dyDescent="0.25">
      <c r="A24">
        <v>7000</v>
      </c>
      <c r="B24" t="s">
        <v>16</v>
      </c>
    </row>
    <row r="25" spans="1:4" x14ac:dyDescent="0.25">
      <c r="A25">
        <v>20000</v>
      </c>
      <c r="B25" t="s">
        <v>17</v>
      </c>
    </row>
    <row r="26" spans="1:4" x14ac:dyDescent="0.25">
      <c r="A26">
        <f>SUM(A19:A25)</f>
        <v>605000</v>
      </c>
      <c r="B26">
        <f>A26*10000</f>
        <v>6050000000</v>
      </c>
      <c r="C26" t="s">
        <v>21</v>
      </c>
    </row>
  </sheetData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増田和行</cp:lastModifiedBy>
  <dcterms:created xsi:type="dcterms:W3CDTF">2016-10-17T01:09:00Z</dcterms:created>
  <dcterms:modified xsi:type="dcterms:W3CDTF">2023-06-08T18:00:01Z</dcterms:modified>
</cp:coreProperties>
</file>