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Temp\sdrill55\drill\gakunen\5nen\"/>
    </mc:Choice>
  </mc:AlternateContent>
  <xr:revisionPtr revIDLastSave="0" documentId="13_ncr:1_{C599395E-2CB5-4970-B835-BDF9752602BF}" xr6:coauthVersionLast="47" xr6:coauthVersionMax="47" xr10:uidLastSave="{00000000-0000-0000-0000-000000000000}"/>
  <bookViews>
    <workbookView xWindow="19190" yWindow="-10" windowWidth="19220" windowHeight="20900" tabRatio="787" xr2:uid="{00000000-000D-0000-FFFF-FFFF00000000}"/>
  </bookViews>
  <sheets>
    <sheet name="整数と小数①" sheetId="55" r:id="rId1"/>
    <sheet name="整数と小数②" sheetId="56" r:id="rId2"/>
    <sheet name="整数と小数③" sheetId="57" r:id="rId3"/>
    <sheet name="体積①" sheetId="58" r:id="rId4"/>
    <sheet name="体積②" sheetId="59" r:id="rId5"/>
    <sheet name="体積③" sheetId="60" r:id="rId6"/>
    <sheet name="比例" sheetId="74" r:id="rId7"/>
    <sheet name="小数のかけ算①" sheetId="4" r:id="rId8"/>
    <sheet name="小数のかけ算の筆算①" sheetId="6" r:id="rId9"/>
    <sheet name="小数のかけ算の筆算②" sheetId="7" r:id="rId10"/>
    <sheet name="小数のかけ算の筆算③" sheetId="27" r:id="rId11"/>
    <sheet name="小数のわり算" sheetId="8" r:id="rId12"/>
    <sheet name="小数のわり算の筆算①" sheetId="61" r:id="rId13"/>
    <sheet name="小数のわり算の筆算②" sheetId="62" r:id="rId14"/>
    <sheet name="小数のわり算の筆算③" sheetId="63" r:id="rId15"/>
    <sheet name="割合(1)" sheetId="76" r:id="rId16"/>
    <sheet name="何倍になるかを考えて" sheetId="71" r:id="rId17"/>
    <sheet name="三角形・四角形の角" sheetId="36" r:id="rId18"/>
    <sheet name="公倍数" sheetId="46" r:id="rId19"/>
    <sheet name="約数と公約数①" sheetId="47" r:id="rId20"/>
    <sheet name="約数と公約数②" sheetId="48" r:id="rId21"/>
    <sheet name="分数" sheetId="64" r:id="rId22"/>
    <sheet name="通分" sheetId="65" r:id="rId23"/>
    <sheet name="分数のたし算・引き算①" sheetId="66" r:id="rId24"/>
    <sheet name="分数のたし算・引き算②" sheetId="67" r:id="rId25"/>
    <sheet name="分数と小数・整数①" sheetId="72" r:id="rId26"/>
    <sheet name="分数と小数・整数②" sheetId="73" r:id="rId27"/>
  </sheets>
  <externalReferences>
    <externalReference r:id="rId28"/>
  </externalReferences>
  <definedNames>
    <definedName name="a" localSheetId="15">#REF!</definedName>
    <definedName name="a">体積③!$BI$4</definedName>
    <definedName name="_xlnm.Print_Area" localSheetId="16">何倍になるかを考えて!$A$1:$AK$64</definedName>
    <definedName name="_xlnm.Print_Area" localSheetId="15">'割合(1)'!$A$1:$AK$76</definedName>
    <definedName name="_xlnm.Print_Area" localSheetId="18">公倍数!$A$1:$AK$51</definedName>
    <definedName name="_xlnm.Print_Area" localSheetId="17">三角形・四角形の角!$A$1:$AK$70</definedName>
    <definedName name="_xlnm.Print_Area" localSheetId="7">小数のかけ算①!$A$1:$AK$46</definedName>
    <definedName name="_xlnm.Print_Area" localSheetId="8">小数のかけ算の筆算①!$A$1:$AK$56</definedName>
    <definedName name="_xlnm.Print_Area" localSheetId="9">小数のかけ算の筆算②!$A$1:$AK$66</definedName>
    <definedName name="_xlnm.Print_Area" localSheetId="10">小数のかけ算の筆算③!$A$1:$AK$76</definedName>
    <definedName name="_xlnm.Print_Area" localSheetId="11">小数のわり算!$A$1:$AK$50</definedName>
    <definedName name="_xlnm.Print_Area" localSheetId="12">小数のわり算の筆算①!$A$1:$AK$68</definedName>
    <definedName name="_xlnm.Print_Area" localSheetId="13">小数のわり算の筆算②!$A$1:$AK$93</definedName>
    <definedName name="_xlnm.Print_Area" localSheetId="14">小数のわり算の筆算③!$A$1:$AK$68</definedName>
    <definedName name="_xlnm.Print_Area" localSheetId="0">整数と小数①!$A$1:$AK$46</definedName>
    <definedName name="_xlnm.Print_Area" localSheetId="1">整数と小数②!$A$1:$AK$57</definedName>
    <definedName name="_xlnm.Print_Area" localSheetId="2">整数と小数③!$A$1:$AK$44</definedName>
    <definedName name="_xlnm.Print_Area" localSheetId="3">体積①!$A$1:$AK$51</definedName>
    <definedName name="_xlnm.Print_Area" localSheetId="4">体積②!$A$1:$AK$46</definedName>
    <definedName name="_xlnm.Print_Area" localSheetId="5">体積③!$A$1:$AK$62</definedName>
    <definedName name="_xlnm.Print_Area" localSheetId="22">通分!$A$1:$AK$70</definedName>
    <definedName name="_xlnm.Print_Area" localSheetId="6">比例!$A$1:$AK$60</definedName>
    <definedName name="_xlnm.Print_Area" localSheetId="21">分数!$A$1:$AK$69</definedName>
    <definedName name="_xlnm.Print_Area" localSheetId="25">分数と小数・整数①!$A$1:$AK$62</definedName>
    <definedName name="_xlnm.Print_Area" localSheetId="26">分数と小数・整数②!$A$1:$AK$80</definedName>
    <definedName name="_xlnm.Print_Area" localSheetId="23">分数のたし算・引き算①!$A$1:$AK$70</definedName>
    <definedName name="_xlnm.Print_Area" localSheetId="24">分数のたし算・引き算②!$A$1:$AK$70</definedName>
    <definedName name="_xlnm.Print_Area" localSheetId="19">約数と公約数①!$A$1:$AL$56</definedName>
    <definedName name="_xlnm.Print_Area" localSheetId="20">約数と公約数②!$A$1:$AL$59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76" l="1"/>
  <c r="F5" i="76" s="1"/>
  <c r="F38" i="76" s="1"/>
  <c r="F40" i="76" s="1"/>
  <c r="J8" i="76"/>
  <c r="E8" i="76" s="1"/>
  <c r="E42" i="76" s="1"/>
  <c r="F44" i="76" s="1"/>
  <c r="J11" i="76"/>
  <c r="E11" i="76" s="1"/>
  <c r="E46" i="76" s="1"/>
  <c r="E14" i="76"/>
  <c r="L14" i="76"/>
  <c r="E17" i="76"/>
  <c r="L17" i="76"/>
  <c r="O20" i="76"/>
  <c r="E20" i="76" s="1"/>
  <c r="E58" i="76" s="1"/>
  <c r="G60" i="76" s="1"/>
  <c r="P23" i="76"/>
  <c r="E23" i="76" s="1"/>
  <c r="E62" i="76" s="1"/>
  <c r="F64" i="76" s="1"/>
  <c r="E26" i="76"/>
  <c r="E66" i="76" s="1"/>
  <c r="F68" i="76" s="1"/>
  <c r="K26" i="76"/>
  <c r="K66" i="76" s="1"/>
  <c r="K68" i="76" s="1"/>
  <c r="E29" i="76"/>
  <c r="E70" i="76" s="1"/>
  <c r="F72" i="76" s="1"/>
  <c r="J29" i="76"/>
  <c r="J70" i="76" s="1"/>
  <c r="J72" i="76" s="1"/>
  <c r="O32" i="76"/>
  <c r="O74" i="76" s="1"/>
  <c r="K76" i="76" s="1"/>
  <c r="D34" i="76"/>
  <c r="AG34" i="76"/>
  <c r="AI34" i="76"/>
  <c r="S35" i="76"/>
  <c r="W35" i="76"/>
  <c r="A36" i="76"/>
  <c r="V36" i="76"/>
  <c r="W36" i="76"/>
  <c r="X36" i="76"/>
  <c r="Y36" i="76"/>
  <c r="Z36" i="76"/>
  <c r="AA36" i="76"/>
  <c r="AB36" i="76"/>
  <c r="AC36" i="76"/>
  <c r="AD36" i="76"/>
  <c r="AE36" i="76"/>
  <c r="AF36" i="76"/>
  <c r="AG36" i="76"/>
  <c r="AH36" i="76"/>
  <c r="AI36" i="76"/>
  <c r="AJ36" i="76"/>
  <c r="AK36" i="76"/>
  <c r="A37" i="76"/>
  <c r="B37" i="76"/>
  <c r="E37" i="76"/>
  <c r="F37" i="76"/>
  <c r="G37" i="76"/>
  <c r="H37" i="76"/>
  <c r="I37" i="76"/>
  <c r="J37" i="76"/>
  <c r="K37" i="76"/>
  <c r="L37" i="76"/>
  <c r="M37" i="76"/>
  <c r="N37" i="76"/>
  <c r="O37" i="76"/>
  <c r="P37" i="76"/>
  <c r="Q37" i="76"/>
  <c r="R37" i="76"/>
  <c r="S37" i="76"/>
  <c r="T37" i="76"/>
  <c r="U37" i="76"/>
  <c r="V37" i="76"/>
  <c r="W37" i="76"/>
  <c r="X37" i="76"/>
  <c r="Y37" i="76"/>
  <c r="Z37" i="76"/>
  <c r="AA37" i="76"/>
  <c r="AB37" i="76"/>
  <c r="AC37" i="76"/>
  <c r="AD37" i="76"/>
  <c r="AE37" i="76"/>
  <c r="AF37" i="76"/>
  <c r="AG37" i="76"/>
  <c r="AH37" i="76"/>
  <c r="AI37" i="76"/>
  <c r="AJ37" i="76"/>
  <c r="AK37" i="76"/>
  <c r="A38" i="76"/>
  <c r="I38" i="76"/>
  <c r="K38" i="76"/>
  <c r="K40" i="76" s="1"/>
  <c r="M38" i="76"/>
  <c r="O38" i="76"/>
  <c r="Q38" i="76"/>
  <c r="S38" i="76"/>
  <c r="W38" i="76"/>
  <c r="X38" i="76"/>
  <c r="Y38" i="76"/>
  <c r="Z38" i="76"/>
  <c r="AA38" i="76"/>
  <c r="AB38" i="76"/>
  <c r="AC38" i="76"/>
  <c r="AD38" i="76"/>
  <c r="AE38" i="76"/>
  <c r="AF38" i="76"/>
  <c r="AG38" i="76"/>
  <c r="AH38" i="76"/>
  <c r="AI38" i="76"/>
  <c r="AJ38" i="76"/>
  <c r="AK38" i="76"/>
  <c r="A41" i="76"/>
  <c r="B41" i="76"/>
  <c r="E41" i="76"/>
  <c r="F41" i="76"/>
  <c r="G41" i="76"/>
  <c r="H41" i="76"/>
  <c r="AD41" i="76"/>
  <c r="AE41" i="76"/>
  <c r="AF41" i="76"/>
  <c r="AG41" i="76"/>
  <c r="AH41" i="76"/>
  <c r="AI41" i="76"/>
  <c r="AJ41" i="76"/>
  <c r="AK41" i="76"/>
  <c r="A42" i="76"/>
  <c r="H42" i="76"/>
  <c r="J42" i="76"/>
  <c r="L42" i="76"/>
  <c r="N42" i="76"/>
  <c r="P42" i="76"/>
  <c r="R42" i="76"/>
  <c r="U42" i="76"/>
  <c r="V42" i="76"/>
  <c r="W42" i="76"/>
  <c r="X42" i="76"/>
  <c r="Y42" i="76"/>
  <c r="Z42" i="76"/>
  <c r="AA42" i="76"/>
  <c r="AB42" i="76"/>
  <c r="AC42" i="76"/>
  <c r="AD42" i="76"/>
  <c r="AE42" i="76"/>
  <c r="AF42" i="76"/>
  <c r="AG42" i="76"/>
  <c r="AH42" i="76"/>
  <c r="AI42" i="76"/>
  <c r="AJ42" i="76"/>
  <c r="AK42" i="76"/>
  <c r="K44" i="76"/>
  <c r="A45" i="76"/>
  <c r="B45" i="76"/>
  <c r="E45" i="76"/>
  <c r="F45" i="76"/>
  <c r="G45" i="76"/>
  <c r="H45" i="76"/>
  <c r="I45" i="76"/>
  <c r="J45" i="76"/>
  <c r="K45" i="76"/>
  <c r="L45" i="76"/>
  <c r="M45" i="76"/>
  <c r="N45" i="76"/>
  <c r="O45" i="76"/>
  <c r="P45" i="76"/>
  <c r="Q45" i="76"/>
  <c r="R45" i="76"/>
  <c r="S45" i="76"/>
  <c r="T45" i="76"/>
  <c r="U45" i="76"/>
  <c r="V45" i="76"/>
  <c r="W45" i="76"/>
  <c r="X45" i="76"/>
  <c r="Y45" i="76"/>
  <c r="Z45" i="76"/>
  <c r="AA45" i="76"/>
  <c r="AB45" i="76"/>
  <c r="AC45" i="76"/>
  <c r="AD45" i="76"/>
  <c r="AE45" i="76"/>
  <c r="AF45" i="76"/>
  <c r="AG45" i="76"/>
  <c r="AH45" i="76"/>
  <c r="AI45" i="76"/>
  <c r="AJ45" i="76"/>
  <c r="AK45" i="76"/>
  <c r="A46" i="76"/>
  <c r="H46" i="76"/>
  <c r="J46" i="76"/>
  <c r="K48" i="76" s="1"/>
  <c r="M46" i="76"/>
  <c r="O46" i="76"/>
  <c r="Q46" i="76"/>
  <c r="S46" i="76"/>
  <c r="W46" i="76"/>
  <c r="X46" i="76"/>
  <c r="Y46" i="76"/>
  <c r="Z46" i="76"/>
  <c r="AA46" i="76"/>
  <c r="AB46" i="76"/>
  <c r="AC46" i="76"/>
  <c r="AD46" i="76"/>
  <c r="AE46" i="76"/>
  <c r="AF46" i="76"/>
  <c r="AG46" i="76"/>
  <c r="AH46" i="76"/>
  <c r="AI46" i="76"/>
  <c r="AJ46" i="76"/>
  <c r="AK46" i="76"/>
  <c r="A49" i="76"/>
  <c r="B49" i="76"/>
  <c r="E49" i="76"/>
  <c r="F49" i="76"/>
  <c r="G49" i="76"/>
  <c r="H49" i="76"/>
  <c r="I49" i="76"/>
  <c r="J49" i="76"/>
  <c r="K49" i="76"/>
  <c r="L49" i="76"/>
  <c r="M49" i="76"/>
  <c r="AD49" i="76"/>
  <c r="AE49" i="76"/>
  <c r="AF49" i="76"/>
  <c r="AG49" i="76"/>
  <c r="AH49" i="76"/>
  <c r="AI49" i="76"/>
  <c r="AJ49" i="76"/>
  <c r="AK49" i="76"/>
  <c r="A50" i="76"/>
  <c r="E50" i="76"/>
  <c r="H50" i="76"/>
  <c r="J50" i="76"/>
  <c r="L50" i="76"/>
  <c r="N50" i="76"/>
  <c r="P50" i="76"/>
  <c r="R50" i="76"/>
  <c r="T50" i="76"/>
  <c r="X50" i="76"/>
  <c r="Y50" i="76"/>
  <c r="Z50" i="76"/>
  <c r="AA50" i="76"/>
  <c r="AB50" i="76"/>
  <c r="AC50" i="76"/>
  <c r="AD50" i="76"/>
  <c r="AE50" i="76"/>
  <c r="AF50" i="76"/>
  <c r="AG50" i="76"/>
  <c r="AH50" i="76"/>
  <c r="AI50" i="76"/>
  <c r="AJ50" i="76"/>
  <c r="AK50" i="76"/>
  <c r="F52" i="76"/>
  <c r="K52" i="76"/>
  <c r="A53" i="76"/>
  <c r="B53" i="76"/>
  <c r="E53" i="76"/>
  <c r="F53" i="76"/>
  <c r="G53" i="76"/>
  <c r="H53" i="76"/>
  <c r="I53" i="76"/>
  <c r="J53" i="76"/>
  <c r="K53" i="76"/>
  <c r="L53" i="76"/>
  <c r="M53" i="76"/>
  <c r="N53" i="76"/>
  <c r="O53" i="76"/>
  <c r="P53" i="76"/>
  <c r="Q53" i="76"/>
  <c r="R53" i="76"/>
  <c r="S53" i="76"/>
  <c r="T53" i="76"/>
  <c r="U53" i="76"/>
  <c r="V53" i="76"/>
  <c r="W53" i="76"/>
  <c r="X53" i="76"/>
  <c r="Y53" i="76"/>
  <c r="Z53" i="76"/>
  <c r="AA53" i="76"/>
  <c r="AB53" i="76"/>
  <c r="AC53" i="76"/>
  <c r="AD53" i="76"/>
  <c r="AE53" i="76"/>
  <c r="AF53" i="76"/>
  <c r="AG53" i="76"/>
  <c r="AH53" i="76"/>
  <c r="AI53" i="76"/>
  <c r="AJ53" i="76"/>
  <c r="AK53" i="76"/>
  <c r="A54" i="76"/>
  <c r="E54" i="76"/>
  <c r="F56" i="76" s="1"/>
  <c r="H54" i="76"/>
  <c r="J54" i="76"/>
  <c r="L54" i="76"/>
  <c r="K56" i="76" s="1"/>
  <c r="N54" i="76"/>
  <c r="P54" i="76"/>
  <c r="R54" i="76"/>
  <c r="T54" i="76"/>
  <c r="Y54" i="76"/>
  <c r="Z54" i="76"/>
  <c r="AA54" i="76"/>
  <c r="AB54" i="76"/>
  <c r="AC54" i="76"/>
  <c r="AD54" i="76"/>
  <c r="AE54" i="76"/>
  <c r="AF54" i="76"/>
  <c r="AG54" i="76"/>
  <c r="AH54" i="76"/>
  <c r="AI54" i="76"/>
  <c r="AJ54" i="76"/>
  <c r="AK54" i="76"/>
  <c r="A57" i="76"/>
  <c r="B57" i="76"/>
  <c r="E57" i="76"/>
  <c r="F57" i="76"/>
  <c r="G57" i="76"/>
  <c r="H57" i="76"/>
  <c r="I57" i="76"/>
  <c r="J57" i="76"/>
  <c r="K57" i="76"/>
  <c r="L57" i="76"/>
  <c r="M57" i="76"/>
  <c r="N57" i="76"/>
  <c r="O57" i="76"/>
  <c r="P57" i="76"/>
  <c r="Q57" i="76"/>
  <c r="R57" i="76"/>
  <c r="S57" i="76"/>
  <c r="T57" i="76"/>
  <c r="U57" i="76"/>
  <c r="V57" i="76"/>
  <c r="W57" i="76"/>
  <c r="X57" i="76"/>
  <c r="Y57" i="76"/>
  <c r="Z57" i="76"/>
  <c r="AA57" i="76"/>
  <c r="AB57" i="76"/>
  <c r="AC57" i="76"/>
  <c r="AD57" i="76"/>
  <c r="AE57" i="76"/>
  <c r="AF57" i="76"/>
  <c r="AG57" i="76"/>
  <c r="AH57" i="76"/>
  <c r="AI57" i="76"/>
  <c r="AJ57" i="76"/>
  <c r="AK57" i="76"/>
  <c r="A58" i="76"/>
  <c r="G58" i="76"/>
  <c r="J58" i="76"/>
  <c r="L58" i="76"/>
  <c r="Q58" i="76"/>
  <c r="X58" i="76"/>
  <c r="Y58" i="76"/>
  <c r="Z58" i="76"/>
  <c r="AA58" i="76"/>
  <c r="AB58" i="76"/>
  <c r="AC58" i="76"/>
  <c r="AD58" i="76"/>
  <c r="AE58" i="76"/>
  <c r="AF58" i="76"/>
  <c r="AG58" i="76"/>
  <c r="AH58" i="76"/>
  <c r="AI58" i="76"/>
  <c r="AJ58" i="76"/>
  <c r="AK58" i="76"/>
  <c r="A61" i="76"/>
  <c r="B61" i="76"/>
  <c r="E61" i="76"/>
  <c r="F61" i="76"/>
  <c r="G61" i="76"/>
  <c r="H61" i="76"/>
  <c r="I61" i="76"/>
  <c r="J61" i="76"/>
  <c r="K61" i="76"/>
  <c r="L61" i="76"/>
  <c r="M61" i="76"/>
  <c r="N61" i="76"/>
  <c r="O61" i="76"/>
  <c r="P61" i="76"/>
  <c r="Q61" i="76"/>
  <c r="R61" i="76"/>
  <c r="S61" i="76"/>
  <c r="T61" i="76"/>
  <c r="U61" i="76"/>
  <c r="V61" i="76"/>
  <c r="W61" i="76"/>
  <c r="X61" i="76"/>
  <c r="Y61" i="76"/>
  <c r="Z61" i="76"/>
  <c r="AA61" i="76"/>
  <c r="AB61" i="76"/>
  <c r="AC61" i="76"/>
  <c r="AD61" i="76"/>
  <c r="AE61" i="76"/>
  <c r="AF61" i="76"/>
  <c r="AG61" i="76"/>
  <c r="AH61" i="76"/>
  <c r="AI61" i="76"/>
  <c r="AJ61" i="76"/>
  <c r="AK61" i="76"/>
  <c r="A62" i="76"/>
  <c r="H62" i="76"/>
  <c r="K62" i="76"/>
  <c r="M62" i="76"/>
  <c r="R62" i="76"/>
  <c r="Y62" i="76"/>
  <c r="Z62" i="76"/>
  <c r="AA62" i="76"/>
  <c r="AB62" i="76"/>
  <c r="AC62" i="76"/>
  <c r="AD62" i="76"/>
  <c r="AE62" i="76"/>
  <c r="AF62" i="76"/>
  <c r="AG62" i="76"/>
  <c r="AH62" i="76"/>
  <c r="AI62" i="76"/>
  <c r="AJ62" i="76"/>
  <c r="AK62" i="76"/>
  <c r="A65" i="76"/>
  <c r="B65" i="76"/>
  <c r="E65" i="76"/>
  <c r="F65" i="76"/>
  <c r="G65" i="76"/>
  <c r="H65" i="76"/>
  <c r="I65" i="76"/>
  <c r="J65" i="76"/>
  <c r="K65" i="76"/>
  <c r="L65" i="76"/>
  <c r="M65" i="76"/>
  <c r="N65" i="76"/>
  <c r="O65" i="76"/>
  <c r="P65" i="76"/>
  <c r="Q65" i="76"/>
  <c r="R65" i="76"/>
  <c r="S65" i="76"/>
  <c r="T65" i="76"/>
  <c r="U65" i="76"/>
  <c r="V65" i="76"/>
  <c r="W65" i="76"/>
  <c r="X65" i="76"/>
  <c r="Y65" i="76"/>
  <c r="Z65" i="76"/>
  <c r="AA65" i="76"/>
  <c r="AB65" i="76"/>
  <c r="AC65" i="76"/>
  <c r="AD65" i="76"/>
  <c r="AE65" i="76"/>
  <c r="AF65" i="76"/>
  <c r="AG65" i="76"/>
  <c r="AH65" i="76"/>
  <c r="AI65" i="76"/>
  <c r="AJ65" i="76"/>
  <c r="AK65" i="76"/>
  <c r="A66" i="76"/>
  <c r="H66" i="76"/>
  <c r="N66" i="76"/>
  <c r="Q66" i="76"/>
  <c r="S66" i="76"/>
  <c r="Y66" i="76"/>
  <c r="Z66" i="76"/>
  <c r="AA66" i="76"/>
  <c r="AB66" i="76"/>
  <c r="AC66" i="76"/>
  <c r="AD66" i="76"/>
  <c r="AE66" i="76"/>
  <c r="AF66" i="76"/>
  <c r="AG66" i="76"/>
  <c r="AH66" i="76"/>
  <c r="AI66" i="76"/>
  <c r="AJ66" i="76"/>
  <c r="AK66" i="76"/>
  <c r="A69" i="76"/>
  <c r="B69" i="76"/>
  <c r="E69" i="76"/>
  <c r="F69" i="76"/>
  <c r="G69" i="76"/>
  <c r="H69" i="76"/>
  <c r="I69" i="76"/>
  <c r="J69" i="76"/>
  <c r="K69" i="76"/>
  <c r="L69" i="76"/>
  <c r="M69" i="76"/>
  <c r="N69" i="76"/>
  <c r="O69" i="76"/>
  <c r="P69" i="76"/>
  <c r="Q69" i="76"/>
  <c r="R69" i="76"/>
  <c r="S69" i="76"/>
  <c r="T69" i="76"/>
  <c r="U69" i="76"/>
  <c r="V69" i="76"/>
  <c r="W69" i="76"/>
  <c r="X69" i="76"/>
  <c r="Y69" i="76"/>
  <c r="Z69" i="76"/>
  <c r="AA69" i="76"/>
  <c r="AB69" i="76"/>
  <c r="AC69" i="76"/>
  <c r="AD69" i="76"/>
  <c r="AE69" i="76"/>
  <c r="AF69" i="76"/>
  <c r="AG69" i="76"/>
  <c r="AH69" i="76"/>
  <c r="AI69" i="76"/>
  <c r="AJ69" i="76"/>
  <c r="AK69" i="76"/>
  <c r="A70" i="76"/>
  <c r="G70" i="76"/>
  <c r="M70" i="76"/>
  <c r="P70" i="76"/>
  <c r="R70" i="76"/>
  <c r="W70" i="76"/>
  <c r="X70" i="76"/>
  <c r="Y70" i="76"/>
  <c r="Z70" i="76"/>
  <c r="AA70" i="76"/>
  <c r="AB70" i="76"/>
  <c r="AC70" i="76"/>
  <c r="AD70" i="76"/>
  <c r="AE70" i="76"/>
  <c r="AF70" i="76"/>
  <c r="AG70" i="76"/>
  <c r="AH70" i="76"/>
  <c r="AI70" i="76"/>
  <c r="AJ70" i="76"/>
  <c r="AK70" i="76"/>
  <c r="A73" i="76"/>
  <c r="B73" i="76"/>
  <c r="E73" i="76"/>
  <c r="F73" i="76"/>
  <c r="G73" i="76"/>
  <c r="H73" i="76"/>
  <c r="I73" i="76"/>
  <c r="J73" i="76"/>
  <c r="K73" i="76"/>
  <c r="L73" i="76"/>
  <c r="M73" i="76"/>
  <c r="N73" i="76"/>
  <c r="O73" i="76"/>
  <c r="P73" i="76"/>
  <c r="Q73" i="76"/>
  <c r="R73" i="76"/>
  <c r="S73" i="76"/>
  <c r="T73" i="76"/>
  <c r="U73" i="76"/>
  <c r="V73" i="76"/>
  <c r="W73" i="76"/>
  <c r="X73" i="76"/>
  <c r="Y73" i="76"/>
  <c r="Z73" i="76"/>
  <c r="AA73" i="76"/>
  <c r="AB73" i="76"/>
  <c r="AC73" i="76"/>
  <c r="AD73" i="76"/>
  <c r="AE73" i="76"/>
  <c r="AF73" i="76"/>
  <c r="AG73" i="76"/>
  <c r="AH73" i="76"/>
  <c r="AI73" i="76"/>
  <c r="AJ73" i="76"/>
  <c r="AK73" i="76"/>
  <c r="A74" i="76"/>
  <c r="G74" i="76"/>
  <c r="J74" i="76"/>
  <c r="L74" i="76"/>
  <c r="R74" i="76"/>
  <c r="Y74" i="76"/>
  <c r="Z74" i="76"/>
  <c r="AA74" i="76"/>
  <c r="AB74" i="76"/>
  <c r="AC74" i="76"/>
  <c r="AD74" i="76"/>
  <c r="AE74" i="76"/>
  <c r="AF74" i="76"/>
  <c r="AG74" i="76"/>
  <c r="AH74" i="76"/>
  <c r="AI74" i="76"/>
  <c r="AJ74" i="76"/>
  <c r="AK74" i="76"/>
  <c r="A75" i="76"/>
  <c r="B75" i="76"/>
  <c r="E75" i="76"/>
  <c r="F75" i="76"/>
  <c r="G75" i="76"/>
  <c r="H75" i="76"/>
  <c r="I75" i="76"/>
  <c r="J75" i="76"/>
  <c r="K75" i="76"/>
  <c r="L75" i="76"/>
  <c r="M75" i="76"/>
  <c r="N75" i="76"/>
  <c r="O75" i="76"/>
  <c r="P75" i="76"/>
  <c r="Q75" i="76"/>
  <c r="R75" i="76"/>
  <c r="S75" i="76"/>
  <c r="T75" i="76"/>
  <c r="U75" i="76"/>
  <c r="V75" i="76"/>
  <c r="W75" i="76"/>
  <c r="X75" i="76"/>
  <c r="Y75" i="76"/>
  <c r="Z75" i="76"/>
  <c r="AA75" i="76"/>
  <c r="AB75" i="76"/>
  <c r="AC75" i="76"/>
  <c r="AD75" i="76"/>
  <c r="AE75" i="76"/>
  <c r="AF75" i="76"/>
  <c r="AG75" i="76"/>
  <c r="AH75" i="76"/>
  <c r="AI75" i="76"/>
  <c r="AJ75" i="76"/>
  <c r="AK75" i="76"/>
  <c r="O58" i="76" l="1"/>
  <c r="K60" i="76" s="1"/>
  <c r="P60" i="76" s="1"/>
  <c r="Z60" i="76" s="1"/>
  <c r="P62" i="76"/>
  <c r="K64" i="76" s="1"/>
  <c r="P64" i="76" s="1"/>
  <c r="Z64" i="76" s="1"/>
  <c r="O44" i="76"/>
  <c r="Z44" i="76" s="1"/>
  <c r="P52" i="76"/>
  <c r="Z52" i="76" s="1"/>
  <c r="O40" i="76"/>
  <c r="AA40" i="76" s="1"/>
  <c r="O72" i="76"/>
  <c r="Z72" i="76" s="1"/>
  <c r="P56" i="76"/>
  <c r="Z56" i="76" s="1"/>
  <c r="P68" i="76"/>
  <c r="Z68" i="76" s="1"/>
  <c r="F48" i="76"/>
  <c r="P48" i="76"/>
  <c r="AA48" i="76" s="1"/>
  <c r="D32" i="76"/>
  <c r="D74" i="76" s="1"/>
  <c r="F76" i="76" s="1"/>
  <c r="P76" i="76" s="1"/>
  <c r="Z76" i="76" s="1"/>
  <c r="L57" i="74" l="1"/>
  <c r="H57" i="74"/>
  <c r="P49" i="74"/>
  <c r="Q49" i="74"/>
  <c r="S49" i="74"/>
  <c r="T49" i="74"/>
  <c r="V49" i="74"/>
  <c r="W49" i="74"/>
  <c r="Y49" i="74"/>
  <c r="Z49" i="74"/>
  <c r="AB49" i="74"/>
  <c r="AC49" i="74"/>
  <c r="AE49" i="74"/>
  <c r="AF49" i="74"/>
  <c r="P37" i="74"/>
  <c r="Q37" i="74"/>
  <c r="S37" i="74"/>
  <c r="T37" i="74"/>
  <c r="V37" i="74"/>
  <c r="W37" i="74"/>
  <c r="Y37" i="74"/>
  <c r="Z37" i="74"/>
  <c r="AB37" i="74"/>
  <c r="AC37" i="74"/>
  <c r="AE37" i="74"/>
  <c r="AF37" i="74"/>
  <c r="A34" i="74"/>
  <c r="B34" i="74"/>
  <c r="C34" i="74"/>
  <c r="A35" i="74"/>
  <c r="B35" i="74"/>
  <c r="E35" i="74"/>
  <c r="A36" i="74"/>
  <c r="B36" i="74"/>
  <c r="I36" i="74"/>
  <c r="J36" i="74"/>
  <c r="K36" i="74"/>
  <c r="L36" i="74"/>
  <c r="M36" i="74"/>
  <c r="N36" i="74"/>
  <c r="O36" i="74"/>
  <c r="P36" i="74"/>
  <c r="Q36" i="74"/>
  <c r="R36" i="74"/>
  <c r="S36" i="74"/>
  <c r="T36" i="74"/>
  <c r="U36" i="74"/>
  <c r="V36" i="74"/>
  <c r="W36" i="74"/>
  <c r="X36" i="74"/>
  <c r="Y36" i="74"/>
  <c r="Z36" i="74"/>
  <c r="AA36" i="74"/>
  <c r="AB36" i="74"/>
  <c r="AC36" i="74"/>
  <c r="AD36" i="74"/>
  <c r="AE36" i="74"/>
  <c r="AF36" i="74"/>
  <c r="AG36" i="74"/>
  <c r="AH36" i="74"/>
  <c r="AI36" i="74"/>
  <c r="AJ36" i="74"/>
  <c r="AK36" i="74"/>
  <c r="A37" i="74"/>
  <c r="B37" i="74"/>
  <c r="J37" i="74"/>
  <c r="K37" i="74"/>
  <c r="M37" i="74"/>
  <c r="N37" i="74"/>
  <c r="AG37" i="74"/>
  <c r="AH37" i="74"/>
  <c r="AI37" i="74"/>
  <c r="AJ37" i="74"/>
  <c r="AK37" i="74"/>
  <c r="A38" i="74"/>
  <c r="B38" i="74"/>
  <c r="C38" i="74"/>
  <c r="D38" i="74"/>
  <c r="E38" i="74"/>
  <c r="F38" i="74"/>
  <c r="G38" i="74"/>
  <c r="H38" i="74"/>
  <c r="I38" i="74"/>
  <c r="J38" i="74"/>
  <c r="K38" i="74"/>
  <c r="L38" i="74"/>
  <c r="M38" i="74"/>
  <c r="N38" i="74"/>
  <c r="O38" i="74"/>
  <c r="P38" i="74"/>
  <c r="Q38" i="74"/>
  <c r="R38" i="74"/>
  <c r="S38" i="74"/>
  <c r="T38" i="74"/>
  <c r="U38" i="74"/>
  <c r="V38" i="74"/>
  <c r="W38" i="74"/>
  <c r="X38" i="74"/>
  <c r="Y38" i="74"/>
  <c r="Z38" i="74"/>
  <c r="AA38" i="74"/>
  <c r="AB38" i="74"/>
  <c r="AC38" i="74"/>
  <c r="AD38" i="74"/>
  <c r="AE38" i="74"/>
  <c r="AF38" i="74"/>
  <c r="AG38" i="74"/>
  <c r="AH38" i="74"/>
  <c r="AI38" i="74"/>
  <c r="AJ38" i="74"/>
  <c r="AK38" i="74"/>
  <c r="A39" i="74"/>
  <c r="B39" i="74"/>
  <c r="E39" i="74"/>
  <c r="A40" i="74"/>
  <c r="B40" i="74"/>
  <c r="C40" i="74"/>
  <c r="D40" i="74"/>
  <c r="E40" i="74"/>
  <c r="A41" i="74"/>
  <c r="B41" i="74"/>
  <c r="C41" i="74"/>
  <c r="A42" i="74"/>
  <c r="B42" i="74"/>
  <c r="C42" i="74"/>
  <c r="D42" i="74"/>
  <c r="A43" i="74"/>
  <c r="B43" i="74"/>
  <c r="C43" i="74"/>
  <c r="D43" i="74"/>
  <c r="A44" i="74"/>
  <c r="B44" i="74"/>
  <c r="C44" i="74"/>
  <c r="D44" i="74"/>
  <c r="E44" i="74"/>
  <c r="F44" i="74"/>
  <c r="G44" i="74"/>
  <c r="H44" i="74"/>
  <c r="I44" i="74"/>
  <c r="J44" i="74"/>
  <c r="K44" i="74"/>
  <c r="L44" i="74"/>
  <c r="M44" i="74"/>
  <c r="N44" i="74"/>
  <c r="O44" i="74"/>
  <c r="P44" i="74"/>
  <c r="Q44" i="74"/>
  <c r="R44" i="74"/>
  <c r="S44" i="74"/>
  <c r="T44" i="74"/>
  <c r="U44" i="74"/>
  <c r="V44" i="74"/>
  <c r="W44" i="74"/>
  <c r="X44" i="74"/>
  <c r="Y44" i="74"/>
  <c r="Z44" i="74"/>
  <c r="AA44" i="74"/>
  <c r="AB44" i="74"/>
  <c r="AC44" i="74"/>
  <c r="AD44" i="74"/>
  <c r="AE44" i="74"/>
  <c r="AF44" i="74"/>
  <c r="AG44" i="74"/>
  <c r="AH44" i="74"/>
  <c r="AI44" i="74"/>
  <c r="AJ44" i="74"/>
  <c r="AK44" i="74"/>
  <c r="A45" i="74"/>
  <c r="B45" i="74"/>
  <c r="C45" i="74"/>
  <c r="D45" i="74"/>
  <c r="E45" i="74"/>
  <c r="F45" i="74"/>
  <c r="G45" i="74"/>
  <c r="H45" i="74"/>
  <c r="I45" i="74"/>
  <c r="J45" i="74"/>
  <c r="K45" i="74"/>
  <c r="L45" i="74"/>
  <c r="M45" i="74"/>
  <c r="N45" i="74"/>
  <c r="O45" i="74"/>
  <c r="P45" i="74"/>
  <c r="Q45" i="74"/>
  <c r="R45" i="74"/>
  <c r="S45" i="74"/>
  <c r="T45" i="74"/>
  <c r="U45" i="74"/>
  <c r="V45" i="74"/>
  <c r="W45" i="74"/>
  <c r="X45" i="74"/>
  <c r="Y45" i="74"/>
  <c r="Z45" i="74"/>
  <c r="AA45" i="74"/>
  <c r="AB45" i="74"/>
  <c r="AC45" i="74"/>
  <c r="AD45" i="74"/>
  <c r="AE45" i="74"/>
  <c r="AF45" i="74"/>
  <c r="AG45" i="74"/>
  <c r="AH45" i="74"/>
  <c r="AI45" i="74"/>
  <c r="AJ45" i="74"/>
  <c r="AK45" i="74"/>
  <c r="A46" i="74"/>
  <c r="D46" i="74"/>
  <c r="N46" i="74"/>
  <c r="O46" i="74"/>
  <c r="A47" i="74"/>
  <c r="B47" i="74"/>
  <c r="E47" i="74"/>
  <c r="A48" i="74"/>
  <c r="B48" i="74"/>
  <c r="I48" i="74"/>
  <c r="J48" i="74"/>
  <c r="K48" i="74"/>
  <c r="L48" i="74"/>
  <c r="M48" i="74"/>
  <c r="N48" i="74"/>
  <c r="O48" i="74"/>
  <c r="P48" i="74"/>
  <c r="Q48" i="74"/>
  <c r="R48" i="74"/>
  <c r="S48" i="74"/>
  <c r="T48" i="74"/>
  <c r="U48" i="74"/>
  <c r="V48" i="74"/>
  <c r="W48" i="74"/>
  <c r="X48" i="74"/>
  <c r="Y48" i="74"/>
  <c r="Z48" i="74"/>
  <c r="AA48" i="74"/>
  <c r="AB48" i="74"/>
  <c r="AC48" i="74"/>
  <c r="AD48" i="74"/>
  <c r="AE48" i="74"/>
  <c r="AF48" i="74"/>
  <c r="AG48" i="74"/>
  <c r="AH48" i="74"/>
  <c r="AI48" i="74"/>
  <c r="AJ48" i="74"/>
  <c r="AK48" i="74"/>
  <c r="A49" i="74"/>
  <c r="B49" i="74"/>
  <c r="J49" i="74"/>
  <c r="K49" i="74"/>
  <c r="M49" i="74"/>
  <c r="N49" i="74"/>
  <c r="AG49" i="74"/>
  <c r="AH49" i="74"/>
  <c r="AI49" i="74"/>
  <c r="AJ49" i="74"/>
  <c r="AK49" i="74"/>
  <c r="A50" i="74"/>
  <c r="B50" i="74"/>
  <c r="C50" i="74"/>
  <c r="D50" i="74"/>
  <c r="E50" i="74"/>
  <c r="F50" i="74"/>
  <c r="G50" i="74"/>
  <c r="H50" i="74"/>
  <c r="I50" i="74"/>
  <c r="J50" i="74"/>
  <c r="K50" i="74"/>
  <c r="L50" i="74"/>
  <c r="M50" i="74"/>
  <c r="N50" i="74"/>
  <c r="O50" i="74"/>
  <c r="P50" i="74"/>
  <c r="Q50" i="74"/>
  <c r="R50" i="74"/>
  <c r="S50" i="74"/>
  <c r="T50" i="74"/>
  <c r="U50" i="74"/>
  <c r="V50" i="74"/>
  <c r="W50" i="74"/>
  <c r="X50" i="74"/>
  <c r="Y50" i="74"/>
  <c r="Z50" i="74"/>
  <c r="AA50" i="74"/>
  <c r="AB50" i="74"/>
  <c r="AC50" i="74"/>
  <c r="AD50" i="74"/>
  <c r="AE50" i="74"/>
  <c r="AF50" i="74"/>
  <c r="AG50" i="74"/>
  <c r="AH50" i="74"/>
  <c r="AI50" i="74"/>
  <c r="AJ50" i="74"/>
  <c r="AK50" i="74"/>
  <c r="A51" i="74"/>
  <c r="B51" i="74"/>
  <c r="E51" i="74"/>
  <c r="A52" i="74"/>
  <c r="B52" i="74"/>
  <c r="C52" i="74"/>
  <c r="D52" i="74"/>
  <c r="A53" i="74"/>
  <c r="B53" i="74"/>
  <c r="C53" i="74"/>
  <c r="D53" i="74"/>
  <c r="A54" i="74"/>
  <c r="B54" i="74"/>
  <c r="C54" i="74"/>
  <c r="D54" i="74"/>
  <c r="A55" i="74"/>
  <c r="B55" i="74"/>
  <c r="C55" i="74"/>
  <c r="D55" i="74"/>
  <c r="E55" i="74"/>
  <c r="F55" i="74"/>
  <c r="G55" i="74"/>
  <c r="H55" i="74"/>
  <c r="I55" i="74"/>
  <c r="J55" i="74"/>
  <c r="K55" i="74"/>
  <c r="L55" i="74"/>
  <c r="M55" i="74"/>
  <c r="N55" i="74"/>
  <c r="O55" i="74"/>
  <c r="P55" i="74"/>
  <c r="Q55" i="74"/>
  <c r="R55" i="74"/>
  <c r="S55" i="74"/>
  <c r="T55" i="74"/>
  <c r="U55" i="74"/>
  <c r="V55" i="74"/>
  <c r="W55" i="74"/>
  <c r="X55" i="74"/>
  <c r="Y55" i="74"/>
  <c r="Z55" i="74"/>
  <c r="AA55" i="74"/>
  <c r="AB55" i="74"/>
  <c r="AC55" i="74"/>
  <c r="AD55" i="74"/>
  <c r="AE55" i="74"/>
  <c r="AF55" i="74"/>
  <c r="AG55" i="74"/>
  <c r="AH55" i="74"/>
  <c r="AI55" i="74"/>
  <c r="AJ55" i="74"/>
  <c r="AK55" i="74"/>
  <c r="A56" i="74"/>
  <c r="B56" i="74"/>
  <c r="E56" i="74"/>
  <c r="J56" i="74"/>
  <c r="K56" i="74"/>
  <c r="A57" i="74"/>
  <c r="B57" i="74"/>
  <c r="C57" i="74"/>
  <c r="S57" i="74"/>
  <c r="T57" i="74"/>
  <c r="U57" i="74"/>
  <c r="V57" i="74"/>
  <c r="W57" i="74"/>
  <c r="X57" i="74"/>
  <c r="Y57" i="74"/>
  <c r="Z57" i="74"/>
  <c r="AA57" i="74"/>
  <c r="AB57" i="74"/>
  <c r="AC57" i="74"/>
  <c r="AD57" i="74"/>
  <c r="AE57" i="74"/>
  <c r="AF57" i="74"/>
  <c r="AG57" i="74"/>
  <c r="AH57" i="74"/>
  <c r="AI57" i="74"/>
  <c r="AJ57" i="74"/>
  <c r="AK57" i="74"/>
  <c r="A58" i="74"/>
  <c r="B58" i="74"/>
  <c r="C58" i="74"/>
  <c r="D58" i="74"/>
  <c r="E58" i="74"/>
  <c r="F58" i="74"/>
  <c r="G58" i="74"/>
  <c r="H58" i="74"/>
  <c r="I58" i="74"/>
  <c r="J58" i="74"/>
  <c r="K58" i="74"/>
  <c r="L58" i="74"/>
  <c r="M58" i="74"/>
  <c r="N58" i="74"/>
  <c r="O58" i="74"/>
  <c r="P58" i="74"/>
  <c r="Q58" i="74"/>
  <c r="R58" i="74"/>
  <c r="S58" i="74"/>
  <c r="T58" i="74"/>
  <c r="U58" i="74"/>
  <c r="V58" i="74"/>
  <c r="W58" i="74"/>
  <c r="X58" i="74"/>
  <c r="Y58" i="74"/>
  <c r="Z58" i="74"/>
  <c r="AA58" i="74"/>
  <c r="AB58" i="74"/>
  <c r="AC58" i="74"/>
  <c r="AD58" i="74"/>
  <c r="AE58" i="74"/>
  <c r="AF58" i="74"/>
  <c r="AG58" i="74"/>
  <c r="AH58" i="74"/>
  <c r="AI58" i="74"/>
  <c r="AJ58" i="74"/>
  <c r="AK58" i="74"/>
  <c r="A59" i="74"/>
  <c r="B59" i="74"/>
  <c r="C59" i="74"/>
  <c r="D59" i="74"/>
  <c r="E59" i="74"/>
  <c r="F59" i="74"/>
  <c r="G59" i="74"/>
  <c r="H59" i="74"/>
  <c r="I59" i="74"/>
  <c r="J59" i="74"/>
  <c r="K59" i="74"/>
  <c r="L59" i="74"/>
  <c r="M59" i="74"/>
  <c r="N59" i="74"/>
  <c r="O59" i="74"/>
  <c r="P59" i="74"/>
  <c r="Q59" i="74"/>
  <c r="R59" i="74"/>
  <c r="S59" i="74"/>
  <c r="T59" i="74"/>
  <c r="U59" i="74"/>
  <c r="V59" i="74"/>
  <c r="W59" i="74"/>
  <c r="X59" i="74"/>
  <c r="Y59" i="74"/>
  <c r="Z59" i="74"/>
  <c r="AA59" i="74"/>
  <c r="AB59" i="74"/>
  <c r="AK59" i="74"/>
  <c r="A60" i="74"/>
  <c r="B60" i="74"/>
  <c r="C60" i="74"/>
  <c r="D60" i="74"/>
  <c r="E60" i="74"/>
  <c r="F60" i="74"/>
  <c r="G60" i="74"/>
  <c r="H60" i="74"/>
  <c r="I60" i="74"/>
  <c r="J60" i="74"/>
  <c r="K60" i="74"/>
  <c r="L60" i="74"/>
  <c r="M60" i="74"/>
  <c r="N60" i="74"/>
  <c r="O60" i="74"/>
  <c r="P60" i="74"/>
  <c r="Q60" i="74"/>
  <c r="R60" i="74"/>
  <c r="S60" i="74"/>
  <c r="T60" i="74"/>
  <c r="U60" i="74"/>
  <c r="V60" i="74"/>
  <c r="W60" i="74"/>
  <c r="X60" i="74"/>
  <c r="Y60" i="74"/>
  <c r="Z60" i="74"/>
  <c r="AA60" i="74"/>
  <c r="AB60" i="74"/>
  <c r="AC60" i="74"/>
  <c r="AD60" i="74"/>
  <c r="AE60" i="74"/>
  <c r="AF60" i="74"/>
  <c r="AG60" i="74"/>
  <c r="AH60" i="74"/>
  <c r="AI60" i="74"/>
  <c r="AJ60" i="74"/>
  <c r="AK60" i="74"/>
  <c r="D33" i="74"/>
  <c r="N33" i="74"/>
  <c r="T33" i="74"/>
  <c r="A32" i="74"/>
  <c r="A33" i="74"/>
  <c r="A31" i="74"/>
  <c r="I26" i="74"/>
  <c r="I56" i="74" s="1"/>
  <c r="K57" i="74" s="1"/>
  <c r="M16" i="74"/>
  <c r="I19" i="74" s="1"/>
  <c r="I49" i="74" s="1"/>
  <c r="L49" i="74" s="1"/>
  <c r="M3" i="74"/>
  <c r="S3" i="74" s="1"/>
  <c r="S33" i="74" s="1"/>
  <c r="U32" i="74"/>
  <c r="Q32" i="74"/>
  <c r="AI31" i="74"/>
  <c r="AG31" i="74"/>
  <c r="D31" i="74"/>
  <c r="D6" i="73"/>
  <c r="D46" i="73" s="1"/>
  <c r="H45" i="73" s="1"/>
  <c r="D9" i="73"/>
  <c r="D49" i="73" s="1"/>
  <c r="H48" i="73" s="1"/>
  <c r="D12" i="73"/>
  <c r="D52" i="73" s="1"/>
  <c r="H51" i="73" s="1"/>
  <c r="D17" i="73"/>
  <c r="D57" i="73" s="1"/>
  <c r="D20" i="73"/>
  <c r="D60" i="73" s="1"/>
  <c r="H59" i="73" s="1"/>
  <c r="D23" i="73"/>
  <c r="D63" i="73" s="1"/>
  <c r="D26" i="73"/>
  <c r="I26" i="73" s="1"/>
  <c r="D29" i="73"/>
  <c r="I29" i="73" s="1"/>
  <c r="D32" i="73"/>
  <c r="D72" i="73" s="1"/>
  <c r="D35" i="73"/>
  <c r="L35" i="73" s="1"/>
  <c r="I75" i="73" s="1"/>
  <c r="D38" i="73"/>
  <c r="D78" i="73" s="1"/>
  <c r="D41" i="73"/>
  <c r="AG41" i="73"/>
  <c r="AI41" i="73"/>
  <c r="Q42" i="73"/>
  <c r="U42" i="73"/>
  <c r="A43" i="73"/>
  <c r="J43" i="73"/>
  <c r="L43" i="73"/>
  <c r="I44" i="73"/>
  <c r="A45" i="73"/>
  <c r="C45" i="73"/>
  <c r="D45" i="73"/>
  <c r="N45" i="73"/>
  <c r="O45" i="73"/>
  <c r="P45" i="73"/>
  <c r="Q45" i="73"/>
  <c r="R45" i="73"/>
  <c r="S45" i="73"/>
  <c r="T45" i="73"/>
  <c r="U45" i="73"/>
  <c r="V45" i="73"/>
  <c r="W45" i="73"/>
  <c r="X45" i="73"/>
  <c r="Y45" i="73"/>
  <c r="Z45" i="73"/>
  <c r="AA45" i="73"/>
  <c r="AB45" i="73"/>
  <c r="AC45" i="73"/>
  <c r="AD45" i="73"/>
  <c r="AE45" i="73"/>
  <c r="AF45" i="73"/>
  <c r="AG45" i="73"/>
  <c r="AH45" i="73"/>
  <c r="AI45" i="73"/>
  <c r="AJ45" i="73"/>
  <c r="AK45" i="73"/>
  <c r="AL45" i="73"/>
  <c r="A46" i="73"/>
  <c r="B46" i="73"/>
  <c r="C46" i="73"/>
  <c r="N46" i="73"/>
  <c r="O46" i="73"/>
  <c r="P46" i="73"/>
  <c r="Q46" i="73"/>
  <c r="R46" i="73"/>
  <c r="S46" i="73"/>
  <c r="T46" i="73"/>
  <c r="U46" i="73"/>
  <c r="V46" i="73"/>
  <c r="W46" i="73"/>
  <c r="X46" i="73"/>
  <c r="Y46" i="73"/>
  <c r="Z46" i="73"/>
  <c r="AA46" i="73"/>
  <c r="AB46" i="73"/>
  <c r="AC46" i="73"/>
  <c r="AD46" i="73"/>
  <c r="AE46" i="73"/>
  <c r="AF46" i="73"/>
  <c r="AG46" i="73"/>
  <c r="AH46" i="73"/>
  <c r="AI46" i="73"/>
  <c r="AJ46" i="73"/>
  <c r="AK46" i="73"/>
  <c r="AL46" i="73"/>
  <c r="A48" i="73"/>
  <c r="C48" i="73"/>
  <c r="D48" i="73"/>
  <c r="L48" i="73"/>
  <c r="M48" i="73"/>
  <c r="N48" i="73"/>
  <c r="O48" i="73"/>
  <c r="P48" i="73"/>
  <c r="Q48" i="73"/>
  <c r="R48" i="73"/>
  <c r="S48" i="73"/>
  <c r="T48" i="73"/>
  <c r="U48" i="73"/>
  <c r="V48" i="73"/>
  <c r="W48" i="73"/>
  <c r="X48" i="73"/>
  <c r="Y48" i="73"/>
  <c r="Z48" i="73"/>
  <c r="AA48" i="73"/>
  <c r="AB48" i="73"/>
  <c r="AC48" i="73"/>
  <c r="AD48" i="73"/>
  <c r="AE48" i="73"/>
  <c r="AF48" i="73"/>
  <c r="AG48" i="73"/>
  <c r="AH48" i="73"/>
  <c r="AI48" i="73"/>
  <c r="AJ48" i="73"/>
  <c r="AK48" i="73"/>
  <c r="AL48" i="73"/>
  <c r="A49" i="73"/>
  <c r="B49" i="73"/>
  <c r="C49" i="73"/>
  <c r="L49" i="73"/>
  <c r="M49" i="73"/>
  <c r="N49" i="73"/>
  <c r="O49" i="73"/>
  <c r="P49" i="73"/>
  <c r="Q49" i="73"/>
  <c r="R49" i="73"/>
  <c r="S49" i="73"/>
  <c r="T49" i="73"/>
  <c r="U49" i="73"/>
  <c r="V49" i="73"/>
  <c r="W49" i="73"/>
  <c r="X49" i="73"/>
  <c r="Y49" i="73"/>
  <c r="Z49" i="73"/>
  <c r="AA49" i="73"/>
  <c r="AB49" i="73"/>
  <c r="AC49" i="73"/>
  <c r="AD49" i="73"/>
  <c r="AE49" i="73"/>
  <c r="AF49" i="73"/>
  <c r="AG49" i="73"/>
  <c r="AH49" i="73"/>
  <c r="AI49" i="73"/>
  <c r="AJ49" i="73"/>
  <c r="AK49" i="73"/>
  <c r="AL49" i="73"/>
  <c r="A51" i="73"/>
  <c r="C51" i="73"/>
  <c r="D51" i="73"/>
  <c r="L51" i="73"/>
  <c r="M51" i="73"/>
  <c r="N51" i="73"/>
  <c r="O51" i="73"/>
  <c r="P51" i="73"/>
  <c r="Q51" i="73"/>
  <c r="R51" i="73"/>
  <c r="S51" i="73"/>
  <c r="T51" i="73"/>
  <c r="U51" i="73"/>
  <c r="V51" i="73"/>
  <c r="W51" i="73"/>
  <c r="X51" i="73"/>
  <c r="Y51" i="73"/>
  <c r="Z51" i="73"/>
  <c r="AA51" i="73"/>
  <c r="AB51" i="73"/>
  <c r="AC51" i="73"/>
  <c r="AD51" i="73"/>
  <c r="AE51" i="73"/>
  <c r="AF51" i="73"/>
  <c r="AG51" i="73"/>
  <c r="AH51" i="73"/>
  <c r="AI51" i="73"/>
  <c r="AJ51" i="73"/>
  <c r="AK51" i="73"/>
  <c r="AL51" i="73"/>
  <c r="A52" i="73"/>
  <c r="B52" i="73"/>
  <c r="C52" i="73"/>
  <c r="L52" i="73"/>
  <c r="M52" i="73"/>
  <c r="N52" i="73"/>
  <c r="O52" i="73"/>
  <c r="P52" i="73"/>
  <c r="Q52" i="73"/>
  <c r="R52" i="73"/>
  <c r="S52" i="73"/>
  <c r="T52" i="73"/>
  <c r="U52" i="73"/>
  <c r="V52" i="73"/>
  <c r="W52" i="73"/>
  <c r="X52" i="73"/>
  <c r="Y52" i="73"/>
  <c r="Z52" i="73"/>
  <c r="AA52" i="73"/>
  <c r="AB52" i="73"/>
  <c r="AC52" i="73"/>
  <c r="AD52" i="73"/>
  <c r="AE52" i="73"/>
  <c r="AF52" i="73"/>
  <c r="AG52" i="73"/>
  <c r="AH52" i="73"/>
  <c r="AI52" i="73"/>
  <c r="AJ52" i="73"/>
  <c r="AK52" i="73"/>
  <c r="AL52" i="73"/>
  <c r="A54" i="73"/>
  <c r="J54" i="73"/>
  <c r="L54" i="73"/>
  <c r="I55" i="73"/>
  <c r="A56" i="73"/>
  <c r="C56" i="73"/>
  <c r="D56" i="73"/>
  <c r="L56" i="73"/>
  <c r="M56" i="73"/>
  <c r="N56" i="73"/>
  <c r="O56" i="73"/>
  <c r="P56" i="73"/>
  <c r="Q56" i="73"/>
  <c r="R56" i="73"/>
  <c r="S56" i="73"/>
  <c r="T56" i="73"/>
  <c r="U56" i="73"/>
  <c r="V56" i="73"/>
  <c r="W56" i="73"/>
  <c r="X56" i="73"/>
  <c r="Y56" i="73"/>
  <c r="Z56" i="73"/>
  <c r="AA56" i="73"/>
  <c r="AB56" i="73"/>
  <c r="AC56" i="73"/>
  <c r="AD56" i="73"/>
  <c r="AE56" i="73"/>
  <c r="AF56" i="73"/>
  <c r="AG56" i="73"/>
  <c r="AH56" i="73"/>
  <c r="AI56" i="73"/>
  <c r="AJ56" i="73"/>
  <c r="AK56" i="73"/>
  <c r="AL56" i="73"/>
  <c r="A57" i="73"/>
  <c r="B57" i="73"/>
  <c r="C57" i="73"/>
  <c r="L57" i="73"/>
  <c r="M57" i="73"/>
  <c r="N57" i="73"/>
  <c r="O57" i="73"/>
  <c r="P57" i="73"/>
  <c r="Q57" i="73"/>
  <c r="R57" i="73"/>
  <c r="S57" i="73"/>
  <c r="T57" i="73"/>
  <c r="U57" i="73"/>
  <c r="V57" i="73"/>
  <c r="W57" i="73"/>
  <c r="X57" i="73"/>
  <c r="Y57" i="73"/>
  <c r="Z57" i="73"/>
  <c r="AA57" i="73"/>
  <c r="AB57" i="73"/>
  <c r="AC57" i="73"/>
  <c r="AD57" i="73"/>
  <c r="AE57" i="73"/>
  <c r="AF57" i="73"/>
  <c r="AG57" i="73"/>
  <c r="AH57" i="73"/>
  <c r="AI57" i="73"/>
  <c r="AJ57" i="73"/>
  <c r="AK57" i="73"/>
  <c r="AL57" i="73"/>
  <c r="A59" i="73"/>
  <c r="C59" i="73"/>
  <c r="D59" i="73"/>
  <c r="L59" i="73"/>
  <c r="M59" i="73"/>
  <c r="N59" i="73"/>
  <c r="O59" i="73"/>
  <c r="P59" i="73"/>
  <c r="Q59" i="73"/>
  <c r="R59" i="73"/>
  <c r="S59" i="73"/>
  <c r="T59" i="73"/>
  <c r="U59" i="73"/>
  <c r="V59" i="73"/>
  <c r="W59" i="73"/>
  <c r="X59" i="73"/>
  <c r="Y59" i="73"/>
  <c r="Z59" i="73"/>
  <c r="AA59" i="73"/>
  <c r="AB59" i="73"/>
  <c r="AC59" i="73"/>
  <c r="AD59" i="73"/>
  <c r="AE59" i="73"/>
  <c r="AF59" i="73"/>
  <c r="AG59" i="73"/>
  <c r="AH59" i="73"/>
  <c r="AI59" i="73"/>
  <c r="AJ59" i="73"/>
  <c r="AK59" i="73"/>
  <c r="AL59" i="73"/>
  <c r="A60" i="73"/>
  <c r="B60" i="73"/>
  <c r="C60" i="73"/>
  <c r="L60" i="73"/>
  <c r="M60" i="73"/>
  <c r="N60" i="73"/>
  <c r="O60" i="73"/>
  <c r="P60" i="73"/>
  <c r="Q60" i="73"/>
  <c r="R60" i="73"/>
  <c r="S60" i="73"/>
  <c r="T60" i="73"/>
  <c r="U60" i="73"/>
  <c r="V60" i="73"/>
  <c r="W60" i="73"/>
  <c r="X60" i="73"/>
  <c r="Y60" i="73"/>
  <c r="Z60" i="73"/>
  <c r="AA60" i="73"/>
  <c r="AB60" i="73"/>
  <c r="AC60" i="73"/>
  <c r="AD60" i="73"/>
  <c r="AE60" i="73"/>
  <c r="AF60" i="73"/>
  <c r="AG60" i="73"/>
  <c r="AH60" i="73"/>
  <c r="AI60" i="73"/>
  <c r="AJ60" i="73"/>
  <c r="AK60" i="73"/>
  <c r="AL60" i="73"/>
  <c r="A62" i="73"/>
  <c r="C62" i="73"/>
  <c r="D62" i="73"/>
  <c r="A63" i="73"/>
  <c r="B63" i="73"/>
  <c r="C63" i="73"/>
  <c r="A65" i="73"/>
  <c r="A66" i="73"/>
  <c r="C66" i="73"/>
  <c r="G66" i="73"/>
  <c r="H66" i="73"/>
  <c r="O66" i="73"/>
  <c r="P66" i="73"/>
  <c r="Q66" i="73"/>
  <c r="R66" i="73"/>
  <c r="S66" i="73"/>
  <c r="T66" i="73"/>
  <c r="U66" i="73"/>
  <c r="V66" i="73"/>
  <c r="W66" i="73"/>
  <c r="X66" i="73"/>
  <c r="Y66" i="73"/>
  <c r="Z66" i="73"/>
  <c r="AA66" i="73"/>
  <c r="AB66" i="73"/>
  <c r="AC66" i="73"/>
  <c r="AD66" i="73"/>
  <c r="AE66" i="73"/>
  <c r="AF66" i="73"/>
  <c r="AG66" i="73"/>
  <c r="AH66" i="73"/>
  <c r="AI66" i="73"/>
  <c r="AJ66" i="73"/>
  <c r="AK66" i="73"/>
  <c r="AL66" i="73"/>
  <c r="A67" i="73"/>
  <c r="B67" i="73"/>
  <c r="C67" i="73"/>
  <c r="D67" i="73"/>
  <c r="E67" i="73"/>
  <c r="F67" i="73"/>
  <c r="G67" i="73"/>
  <c r="H67" i="73"/>
  <c r="O67" i="73"/>
  <c r="P67" i="73"/>
  <c r="Q67" i="73"/>
  <c r="R67" i="73"/>
  <c r="S67" i="73"/>
  <c r="T67" i="73"/>
  <c r="U67" i="73"/>
  <c r="V67" i="73"/>
  <c r="W67" i="73"/>
  <c r="X67" i="73"/>
  <c r="Y67" i="73"/>
  <c r="Z67" i="73"/>
  <c r="AA67" i="73"/>
  <c r="AB67" i="73"/>
  <c r="AC67" i="73"/>
  <c r="AD67" i="73"/>
  <c r="AE67" i="73"/>
  <c r="AF67" i="73"/>
  <c r="AG67" i="73"/>
  <c r="AH67" i="73"/>
  <c r="AI67" i="73"/>
  <c r="AJ67" i="73"/>
  <c r="AK67" i="73"/>
  <c r="AL67" i="73"/>
  <c r="A69" i="73"/>
  <c r="C69" i="73"/>
  <c r="G69" i="73"/>
  <c r="H69" i="73"/>
  <c r="Q69" i="73"/>
  <c r="R69" i="73"/>
  <c r="S69" i="73"/>
  <c r="T69" i="73"/>
  <c r="U69" i="73"/>
  <c r="V69" i="73"/>
  <c r="W69" i="73"/>
  <c r="X69" i="73"/>
  <c r="Y69" i="73"/>
  <c r="Z69" i="73"/>
  <c r="AA69" i="73"/>
  <c r="AB69" i="73"/>
  <c r="AC69" i="73"/>
  <c r="AD69" i="73"/>
  <c r="AE69" i="73"/>
  <c r="AF69" i="73"/>
  <c r="AG69" i="73"/>
  <c r="AH69" i="73"/>
  <c r="AI69" i="73"/>
  <c r="AJ69" i="73"/>
  <c r="AK69" i="73"/>
  <c r="AL69" i="73"/>
  <c r="AM69" i="73"/>
  <c r="A70" i="73"/>
  <c r="B70" i="73"/>
  <c r="C70" i="73"/>
  <c r="D70" i="73"/>
  <c r="E70" i="73"/>
  <c r="F70" i="73"/>
  <c r="G70" i="73"/>
  <c r="H70" i="73"/>
  <c r="Q70" i="73"/>
  <c r="R70" i="73"/>
  <c r="S70" i="73"/>
  <c r="T70" i="73"/>
  <c r="U70" i="73"/>
  <c r="V70" i="73"/>
  <c r="W70" i="73"/>
  <c r="X70" i="73"/>
  <c r="Y70" i="73"/>
  <c r="Z70" i="73"/>
  <c r="AA70" i="73"/>
  <c r="AB70" i="73"/>
  <c r="AC70" i="73"/>
  <c r="AD70" i="73"/>
  <c r="AE70" i="73"/>
  <c r="AF70" i="73"/>
  <c r="AG70" i="73"/>
  <c r="AH70" i="73"/>
  <c r="AI70" i="73"/>
  <c r="AJ70" i="73"/>
  <c r="AK70" i="73"/>
  <c r="AL70" i="73"/>
  <c r="AM70" i="73"/>
  <c r="A72" i="73"/>
  <c r="C72" i="73"/>
  <c r="H72" i="73"/>
  <c r="Q72" i="73"/>
  <c r="R72" i="73"/>
  <c r="S72" i="73"/>
  <c r="T72" i="73"/>
  <c r="U72" i="73"/>
  <c r="V72" i="73"/>
  <c r="W72" i="73"/>
  <c r="X72" i="73"/>
  <c r="Y72" i="73"/>
  <c r="Z72" i="73"/>
  <c r="AA72" i="73"/>
  <c r="AB72" i="73"/>
  <c r="AC72" i="73"/>
  <c r="AD72" i="73"/>
  <c r="AE72" i="73"/>
  <c r="AF72" i="73"/>
  <c r="AG72" i="73"/>
  <c r="AH72" i="73"/>
  <c r="AI72" i="73"/>
  <c r="AJ72" i="73"/>
  <c r="AK72" i="73"/>
  <c r="AL72" i="73"/>
  <c r="AM72" i="73"/>
  <c r="A73" i="73"/>
  <c r="B73" i="73"/>
  <c r="C73" i="73"/>
  <c r="D73" i="73"/>
  <c r="E73" i="73"/>
  <c r="F73" i="73"/>
  <c r="G73" i="73"/>
  <c r="H73" i="73"/>
  <c r="Q73" i="73"/>
  <c r="R73" i="73"/>
  <c r="S73" i="73"/>
  <c r="T73" i="73"/>
  <c r="U73" i="73"/>
  <c r="V73" i="73"/>
  <c r="W73" i="73"/>
  <c r="X73" i="73"/>
  <c r="Y73" i="73"/>
  <c r="Z73" i="73"/>
  <c r="AA73" i="73"/>
  <c r="AB73" i="73"/>
  <c r="AC73" i="73"/>
  <c r="AD73" i="73"/>
  <c r="AE73" i="73"/>
  <c r="AF73" i="73"/>
  <c r="AG73" i="73"/>
  <c r="AH73" i="73"/>
  <c r="AI73" i="73"/>
  <c r="AJ73" i="73"/>
  <c r="AK73" i="73"/>
  <c r="AL73" i="73"/>
  <c r="AM73" i="73"/>
  <c r="A75" i="73"/>
  <c r="C75" i="73"/>
  <c r="F75" i="73"/>
  <c r="G75" i="73"/>
  <c r="H75" i="73"/>
  <c r="K75" i="73"/>
  <c r="L75" i="73"/>
  <c r="M75" i="73"/>
  <c r="N75" i="73"/>
  <c r="O75" i="73"/>
  <c r="P75" i="73"/>
  <c r="Q75" i="73"/>
  <c r="R75" i="73"/>
  <c r="S75" i="73"/>
  <c r="T75" i="73"/>
  <c r="U75" i="73"/>
  <c r="V75" i="73"/>
  <c r="W75" i="73"/>
  <c r="X75" i="73"/>
  <c r="Y75" i="73"/>
  <c r="Z75" i="73"/>
  <c r="AA75" i="73"/>
  <c r="AB75" i="73"/>
  <c r="AC75" i="73"/>
  <c r="AD75" i="73"/>
  <c r="AE75" i="73"/>
  <c r="AF75" i="73"/>
  <c r="AG75" i="73"/>
  <c r="AH75" i="73"/>
  <c r="A76" i="73"/>
  <c r="B76" i="73"/>
  <c r="C76" i="73"/>
  <c r="D76" i="73"/>
  <c r="E76" i="73"/>
  <c r="F76" i="73"/>
  <c r="G76" i="73"/>
  <c r="H76" i="73"/>
  <c r="I76" i="73"/>
  <c r="K76" i="73"/>
  <c r="L76" i="73"/>
  <c r="M76" i="73"/>
  <c r="N76" i="73"/>
  <c r="O76" i="73"/>
  <c r="P76" i="73"/>
  <c r="Q76" i="73"/>
  <c r="R76" i="73"/>
  <c r="S76" i="73"/>
  <c r="T76" i="73"/>
  <c r="U76" i="73"/>
  <c r="V76" i="73"/>
  <c r="W76" i="73"/>
  <c r="X76" i="73"/>
  <c r="Y76" i="73"/>
  <c r="Z76" i="73"/>
  <c r="AA76" i="73"/>
  <c r="AB76" i="73"/>
  <c r="AC76" i="73"/>
  <c r="AD76" i="73"/>
  <c r="AE76" i="73"/>
  <c r="AF76" i="73"/>
  <c r="AG76" i="73"/>
  <c r="AH76" i="73"/>
  <c r="A78" i="73"/>
  <c r="H78" i="73"/>
  <c r="Q78" i="73"/>
  <c r="R78" i="73"/>
  <c r="S78" i="73"/>
  <c r="T78" i="73"/>
  <c r="U78" i="73"/>
  <c r="V78" i="73"/>
  <c r="W78" i="73"/>
  <c r="X78" i="73"/>
  <c r="Y78" i="73"/>
  <c r="Z78" i="73"/>
  <c r="AA78" i="73"/>
  <c r="AB78" i="73"/>
  <c r="AC78" i="73"/>
  <c r="AD78" i="73"/>
  <c r="AE78" i="73"/>
  <c r="AF78" i="73"/>
  <c r="AG78" i="73"/>
  <c r="AH78" i="73"/>
  <c r="AI78" i="73"/>
  <c r="AJ78" i="73"/>
  <c r="AK78" i="73"/>
  <c r="AL78" i="73"/>
  <c r="AM78" i="73"/>
  <c r="A79" i="73"/>
  <c r="B79" i="73"/>
  <c r="C79" i="73"/>
  <c r="D79" i="73"/>
  <c r="E79" i="73"/>
  <c r="F79" i="73"/>
  <c r="H79" i="73"/>
  <c r="Q79" i="73"/>
  <c r="R79" i="73"/>
  <c r="S79" i="73"/>
  <c r="T79" i="73"/>
  <c r="U79" i="73"/>
  <c r="V79" i="73"/>
  <c r="W79" i="73"/>
  <c r="X79" i="73"/>
  <c r="Y79" i="73"/>
  <c r="Z79" i="73"/>
  <c r="AA79" i="73"/>
  <c r="AB79" i="73"/>
  <c r="AC79" i="73"/>
  <c r="AD79" i="73"/>
  <c r="AE79" i="73"/>
  <c r="AF79" i="73"/>
  <c r="AG79" i="73"/>
  <c r="AH79" i="73"/>
  <c r="AI79" i="73"/>
  <c r="AJ79" i="73"/>
  <c r="AK79" i="73"/>
  <c r="AL79" i="73"/>
  <c r="AM79" i="73"/>
  <c r="A80" i="73"/>
  <c r="B80" i="73"/>
  <c r="C80" i="73"/>
  <c r="D80" i="73"/>
  <c r="E80" i="73"/>
  <c r="F80" i="73"/>
  <c r="G80" i="73"/>
  <c r="H80" i="73"/>
  <c r="I80" i="73"/>
  <c r="J80" i="73"/>
  <c r="K80" i="73"/>
  <c r="L80" i="73"/>
  <c r="M80" i="73"/>
  <c r="N80" i="73"/>
  <c r="O80" i="73"/>
  <c r="P80" i="73"/>
  <c r="Q80" i="73"/>
  <c r="R80" i="73"/>
  <c r="S80" i="73"/>
  <c r="T80" i="73"/>
  <c r="U80" i="73"/>
  <c r="V80" i="73"/>
  <c r="W80" i="73"/>
  <c r="X80" i="73"/>
  <c r="Y80" i="73"/>
  <c r="Z80" i="73"/>
  <c r="AA80" i="73"/>
  <c r="AB80" i="73"/>
  <c r="AC80" i="73"/>
  <c r="AD80" i="73"/>
  <c r="AE80" i="73"/>
  <c r="AF80" i="73"/>
  <c r="AG80" i="73"/>
  <c r="AH80" i="73"/>
  <c r="AI80" i="73"/>
  <c r="AJ80" i="73"/>
  <c r="AK80" i="73"/>
  <c r="D4" i="72"/>
  <c r="D33" i="72" s="1"/>
  <c r="G4" i="72"/>
  <c r="G33" i="72" s="1"/>
  <c r="D6" i="72"/>
  <c r="D36" i="72" s="1"/>
  <c r="G6" i="72"/>
  <c r="I37" i="72" s="1"/>
  <c r="D8" i="72"/>
  <c r="I39" i="72" s="1"/>
  <c r="G8" i="72"/>
  <c r="G39" i="72" s="1"/>
  <c r="D10" i="72"/>
  <c r="I42" i="72" s="1"/>
  <c r="G10" i="72"/>
  <c r="I43" i="72" s="1"/>
  <c r="D12" i="72"/>
  <c r="D45" i="72" s="1"/>
  <c r="H12" i="72"/>
  <c r="H45" i="72" s="1"/>
  <c r="D16" i="72"/>
  <c r="D49" i="72" s="1"/>
  <c r="G48" i="72" s="1"/>
  <c r="D18" i="72"/>
  <c r="D51" i="72" s="1"/>
  <c r="D19" i="72"/>
  <c r="D52" i="72" s="1"/>
  <c r="D21" i="72"/>
  <c r="D54" i="72" s="1"/>
  <c r="G54" i="72" s="1"/>
  <c r="D24" i="72"/>
  <c r="D57" i="72" s="1"/>
  <c r="D25" i="72"/>
  <c r="D58" i="72" s="1"/>
  <c r="D27" i="72"/>
  <c r="D60" i="72" s="1"/>
  <c r="D28" i="72"/>
  <c r="D61" i="72" s="1"/>
  <c r="D30" i="72"/>
  <c r="AG30" i="72"/>
  <c r="AI30" i="72"/>
  <c r="Q31" i="72"/>
  <c r="U31" i="72"/>
  <c r="A32" i="72"/>
  <c r="V32" i="72"/>
  <c r="W32" i="72"/>
  <c r="X32" i="72"/>
  <c r="Y32" i="72"/>
  <c r="Z32" i="72"/>
  <c r="AA32" i="72"/>
  <c r="AB32" i="72"/>
  <c r="AC32" i="72"/>
  <c r="AD32" i="72"/>
  <c r="AE32" i="72"/>
  <c r="AF32" i="72"/>
  <c r="AG32" i="72"/>
  <c r="AH32" i="72"/>
  <c r="AI32" i="72"/>
  <c r="AJ32" i="72"/>
  <c r="AK32" i="72"/>
  <c r="A33" i="72"/>
  <c r="C33" i="72"/>
  <c r="E33" i="72"/>
  <c r="K33" i="72"/>
  <c r="L33" i="72"/>
  <c r="M33" i="72"/>
  <c r="N33" i="72"/>
  <c r="O33" i="72"/>
  <c r="P33" i="72"/>
  <c r="Q33" i="72"/>
  <c r="R33" i="72"/>
  <c r="S33" i="72"/>
  <c r="T33" i="72"/>
  <c r="U33" i="72"/>
  <c r="V33" i="72"/>
  <c r="W33" i="72"/>
  <c r="X33" i="72"/>
  <c r="Y33" i="72"/>
  <c r="Z33" i="72"/>
  <c r="AA33" i="72"/>
  <c r="AB33" i="72"/>
  <c r="AC33" i="72"/>
  <c r="AD33" i="72"/>
  <c r="AE33" i="72"/>
  <c r="AF33" i="72"/>
  <c r="AG33" i="72"/>
  <c r="AH33" i="72"/>
  <c r="AI33" i="72"/>
  <c r="AJ33" i="72"/>
  <c r="AK33" i="72"/>
  <c r="A34" i="72"/>
  <c r="B34" i="72"/>
  <c r="C34" i="72"/>
  <c r="K34" i="72"/>
  <c r="L34" i="72"/>
  <c r="M34" i="72"/>
  <c r="N34" i="72"/>
  <c r="O34" i="72"/>
  <c r="P34" i="72"/>
  <c r="Q34" i="72"/>
  <c r="R34" i="72"/>
  <c r="S34" i="72"/>
  <c r="T34" i="72"/>
  <c r="U34" i="72"/>
  <c r="V34" i="72"/>
  <c r="W34" i="72"/>
  <c r="X34" i="72"/>
  <c r="Y34" i="72"/>
  <c r="Z34" i="72"/>
  <c r="AA34" i="72"/>
  <c r="AB34" i="72"/>
  <c r="AC34" i="72"/>
  <c r="AD34" i="72"/>
  <c r="AE34" i="72"/>
  <c r="AF34" i="72"/>
  <c r="AG34" i="72"/>
  <c r="AH34" i="72"/>
  <c r="AI34" i="72"/>
  <c r="AJ34" i="72"/>
  <c r="AK34" i="72"/>
  <c r="A36" i="72"/>
  <c r="C36" i="72"/>
  <c r="E36" i="72"/>
  <c r="K36" i="72"/>
  <c r="L36" i="72"/>
  <c r="M36" i="72"/>
  <c r="N36" i="72"/>
  <c r="O36" i="72"/>
  <c r="P36" i="72"/>
  <c r="Q36" i="72"/>
  <c r="R36" i="72"/>
  <c r="S36" i="72"/>
  <c r="T36" i="72"/>
  <c r="U36" i="72"/>
  <c r="V36" i="72"/>
  <c r="W36" i="72"/>
  <c r="X36" i="72"/>
  <c r="Y36" i="72"/>
  <c r="Z36" i="72"/>
  <c r="AA36" i="72"/>
  <c r="AB36" i="72"/>
  <c r="AC36" i="72"/>
  <c r="AD36" i="72"/>
  <c r="AE36" i="72"/>
  <c r="AF36" i="72"/>
  <c r="AG36" i="72"/>
  <c r="AH36" i="72"/>
  <c r="AI36" i="72"/>
  <c r="AJ36" i="72"/>
  <c r="AK36" i="72"/>
  <c r="A37" i="72"/>
  <c r="B37" i="72"/>
  <c r="C37" i="72"/>
  <c r="K37" i="72"/>
  <c r="L37" i="72"/>
  <c r="M37" i="72"/>
  <c r="N37" i="72"/>
  <c r="O37" i="72"/>
  <c r="P37" i="72"/>
  <c r="Q37" i="72"/>
  <c r="R37" i="72"/>
  <c r="S37" i="72"/>
  <c r="T37" i="72"/>
  <c r="U37" i="72"/>
  <c r="V37" i="72"/>
  <c r="W37" i="72"/>
  <c r="X37" i="72"/>
  <c r="Y37" i="72"/>
  <c r="Z37" i="72"/>
  <c r="AA37" i="72"/>
  <c r="AB37" i="72"/>
  <c r="AC37" i="72"/>
  <c r="AD37" i="72"/>
  <c r="AE37" i="72"/>
  <c r="AF37" i="72"/>
  <c r="AG37" i="72"/>
  <c r="AH37" i="72"/>
  <c r="AI37" i="72"/>
  <c r="AJ37" i="72"/>
  <c r="AK37" i="72"/>
  <c r="A39" i="72"/>
  <c r="C39" i="72"/>
  <c r="E39" i="72"/>
  <c r="K39" i="72"/>
  <c r="L39" i="72"/>
  <c r="M39" i="72"/>
  <c r="N39" i="72"/>
  <c r="O39" i="72"/>
  <c r="P39" i="72"/>
  <c r="Q39" i="72"/>
  <c r="R39" i="72"/>
  <c r="S39" i="72"/>
  <c r="T39" i="72"/>
  <c r="U39" i="72"/>
  <c r="V39" i="72"/>
  <c r="W39" i="72"/>
  <c r="X39" i="72"/>
  <c r="Y39" i="72"/>
  <c r="Z39" i="72"/>
  <c r="AA39" i="72"/>
  <c r="AB39" i="72"/>
  <c r="AC39" i="72"/>
  <c r="AD39" i="72"/>
  <c r="AE39" i="72"/>
  <c r="AF39" i="72"/>
  <c r="AG39" i="72"/>
  <c r="AH39" i="72"/>
  <c r="AI39" i="72"/>
  <c r="AJ39" i="72"/>
  <c r="AK39" i="72"/>
  <c r="A40" i="72"/>
  <c r="B40" i="72"/>
  <c r="C40" i="72"/>
  <c r="K40" i="72"/>
  <c r="L40" i="72"/>
  <c r="M40" i="72"/>
  <c r="N40" i="72"/>
  <c r="O40" i="72"/>
  <c r="P40" i="72"/>
  <c r="Q40" i="72"/>
  <c r="R40" i="72"/>
  <c r="S40" i="72"/>
  <c r="T40" i="72"/>
  <c r="U40" i="72"/>
  <c r="V40" i="72"/>
  <c r="W40" i="72"/>
  <c r="X40" i="72"/>
  <c r="Y40" i="72"/>
  <c r="Z40" i="72"/>
  <c r="AA40" i="72"/>
  <c r="AB40" i="72"/>
  <c r="AC40" i="72"/>
  <c r="AD40" i="72"/>
  <c r="AE40" i="72"/>
  <c r="AF40" i="72"/>
  <c r="AG40" i="72"/>
  <c r="AH40" i="72"/>
  <c r="AI40" i="72"/>
  <c r="AJ40" i="72"/>
  <c r="AK40" i="72"/>
  <c r="A42" i="72"/>
  <c r="C42" i="72"/>
  <c r="E42" i="72"/>
  <c r="K42" i="72"/>
  <c r="L42" i="72"/>
  <c r="M42" i="72"/>
  <c r="N42" i="72"/>
  <c r="O42" i="72"/>
  <c r="P42" i="72"/>
  <c r="Q42" i="72"/>
  <c r="R42" i="72"/>
  <c r="S42" i="72"/>
  <c r="T42" i="72"/>
  <c r="U42" i="72"/>
  <c r="V42" i="72"/>
  <c r="W42" i="72"/>
  <c r="X42" i="72"/>
  <c r="Y42" i="72"/>
  <c r="Z42" i="72"/>
  <c r="AA42" i="72"/>
  <c r="AB42" i="72"/>
  <c r="AC42" i="72"/>
  <c r="AD42" i="72"/>
  <c r="AE42" i="72"/>
  <c r="AF42" i="72"/>
  <c r="AG42" i="72"/>
  <c r="AH42" i="72"/>
  <c r="AI42" i="72"/>
  <c r="AJ42" i="72"/>
  <c r="AK42" i="72"/>
  <c r="A43" i="72"/>
  <c r="B43" i="72"/>
  <c r="C43" i="72"/>
  <c r="K43" i="72"/>
  <c r="L43" i="72"/>
  <c r="M43" i="72"/>
  <c r="N43" i="72"/>
  <c r="O43" i="72"/>
  <c r="P43" i="72"/>
  <c r="Q43" i="72"/>
  <c r="R43" i="72"/>
  <c r="S43" i="72"/>
  <c r="T43" i="72"/>
  <c r="U43" i="72"/>
  <c r="V43" i="72"/>
  <c r="W43" i="72"/>
  <c r="X43" i="72"/>
  <c r="Y43" i="72"/>
  <c r="Z43" i="72"/>
  <c r="AA43" i="72"/>
  <c r="AB43" i="72"/>
  <c r="AC43" i="72"/>
  <c r="AD43" i="72"/>
  <c r="AE43" i="72"/>
  <c r="AF43" i="72"/>
  <c r="AG43" i="72"/>
  <c r="AH43" i="72"/>
  <c r="AI43" i="72"/>
  <c r="AJ43" i="72"/>
  <c r="AK43" i="72"/>
  <c r="A45" i="72"/>
  <c r="C45" i="72"/>
  <c r="F45" i="72"/>
  <c r="L45" i="72"/>
  <c r="M45" i="72"/>
  <c r="N45" i="72"/>
  <c r="O45" i="72"/>
  <c r="P45" i="72"/>
  <c r="Q45" i="72"/>
  <c r="R45" i="72"/>
  <c r="S45" i="72"/>
  <c r="T45" i="72"/>
  <c r="U45" i="72"/>
  <c r="V45" i="72"/>
  <c r="W45" i="72"/>
  <c r="X45" i="72"/>
  <c r="Y45" i="72"/>
  <c r="Z45" i="72"/>
  <c r="AA45" i="72"/>
  <c r="AB45" i="72"/>
  <c r="AC45" i="72"/>
  <c r="AD45" i="72"/>
  <c r="AE45" i="72"/>
  <c r="AF45" i="72"/>
  <c r="AG45" i="72"/>
  <c r="AH45" i="72"/>
  <c r="AI45" i="72"/>
  <c r="AJ45" i="72"/>
  <c r="AK45" i="72"/>
  <c r="A46" i="72"/>
  <c r="B46" i="72"/>
  <c r="C46" i="72"/>
  <c r="L46" i="72"/>
  <c r="M46" i="72"/>
  <c r="N46" i="72"/>
  <c r="O46" i="72"/>
  <c r="P46" i="72"/>
  <c r="Q46" i="72"/>
  <c r="R46" i="72"/>
  <c r="S46" i="72"/>
  <c r="T46" i="72"/>
  <c r="U46" i="72"/>
  <c r="V46" i="72"/>
  <c r="W46" i="72"/>
  <c r="X46" i="72"/>
  <c r="Y46" i="72"/>
  <c r="Z46" i="72"/>
  <c r="AA46" i="72"/>
  <c r="AB46" i="72"/>
  <c r="AC46" i="72"/>
  <c r="AD46" i="72"/>
  <c r="AE46" i="72"/>
  <c r="AF46" i="72"/>
  <c r="AG46" i="72"/>
  <c r="AH46" i="72"/>
  <c r="AI46" i="72"/>
  <c r="AJ46" i="72"/>
  <c r="AK46" i="72"/>
  <c r="A47" i="72"/>
  <c r="R47" i="72"/>
  <c r="S47" i="72"/>
  <c r="T47" i="72"/>
  <c r="U47" i="72"/>
  <c r="V47" i="72"/>
  <c r="W47" i="72"/>
  <c r="X47" i="72"/>
  <c r="Y47" i="72"/>
  <c r="Z47" i="72"/>
  <c r="AA47" i="72"/>
  <c r="AB47" i="72"/>
  <c r="AC47" i="72"/>
  <c r="AD47" i="72"/>
  <c r="AE47" i="72"/>
  <c r="AF47" i="72"/>
  <c r="AG47" i="72"/>
  <c r="AH47" i="72"/>
  <c r="AI47" i="72"/>
  <c r="AJ47" i="72"/>
  <c r="AK47" i="72"/>
  <c r="A48" i="72"/>
  <c r="D48" i="72"/>
  <c r="J48" i="72"/>
  <c r="K48" i="72"/>
  <c r="L48" i="72"/>
  <c r="M48" i="72"/>
  <c r="N48" i="72"/>
  <c r="O48" i="72"/>
  <c r="P48" i="72"/>
  <c r="Q48" i="72"/>
  <c r="R48" i="72"/>
  <c r="S48" i="72"/>
  <c r="T48" i="72"/>
  <c r="U48" i="72"/>
  <c r="V48" i="72"/>
  <c r="W48" i="72"/>
  <c r="X48" i="72"/>
  <c r="Y48" i="72"/>
  <c r="Z48" i="72"/>
  <c r="AA48" i="72"/>
  <c r="AB48" i="72"/>
  <c r="AC48" i="72"/>
  <c r="AD48" i="72"/>
  <c r="AE48" i="72"/>
  <c r="AF48" i="72"/>
  <c r="AG48" i="72"/>
  <c r="AH48" i="72"/>
  <c r="AI48" i="72"/>
  <c r="AJ48" i="72"/>
  <c r="AK48" i="72"/>
  <c r="A49" i="72"/>
  <c r="B49" i="72"/>
  <c r="C49" i="72"/>
  <c r="J49" i="72"/>
  <c r="K49" i="72"/>
  <c r="L49" i="72"/>
  <c r="M49" i="72"/>
  <c r="N49" i="72"/>
  <c r="O49" i="72"/>
  <c r="P49" i="72"/>
  <c r="Q49" i="72"/>
  <c r="R49" i="72"/>
  <c r="S49" i="72"/>
  <c r="T49" i="72"/>
  <c r="U49" i="72"/>
  <c r="V49" i="72"/>
  <c r="W49" i="72"/>
  <c r="X49" i="72"/>
  <c r="Y49" i="72"/>
  <c r="Z49" i="72"/>
  <c r="AA49" i="72"/>
  <c r="AB49" i="72"/>
  <c r="AC49" i="72"/>
  <c r="AD49" i="72"/>
  <c r="AE49" i="72"/>
  <c r="AF49" i="72"/>
  <c r="AG49" i="72"/>
  <c r="AH49" i="72"/>
  <c r="AI49" i="72"/>
  <c r="AJ49" i="72"/>
  <c r="AK49" i="72"/>
  <c r="A50" i="72"/>
  <c r="B50" i="72"/>
  <c r="C50" i="72"/>
  <c r="D50" i="72"/>
  <c r="E50" i="72"/>
  <c r="F50" i="72"/>
  <c r="G50" i="72"/>
  <c r="H50" i="72"/>
  <c r="I50" i="72"/>
  <c r="J50" i="72"/>
  <c r="K50" i="72"/>
  <c r="L50" i="72"/>
  <c r="M50" i="72"/>
  <c r="N50" i="72"/>
  <c r="O50" i="72"/>
  <c r="P50" i="72"/>
  <c r="Q50" i="72"/>
  <c r="R50" i="72"/>
  <c r="S50" i="72"/>
  <c r="T50" i="72"/>
  <c r="U50" i="72"/>
  <c r="V50" i="72"/>
  <c r="W50" i="72"/>
  <c r="X50" i="72"/>
  <c r="Y50" i="72"/>
  <c r="Z50" i="72"/>
  <c r="AA50" i="72"/>
  <c r="AB50" i="72"/>
  <c r="AC50" i="72"/>
  <c r="AD50" i="72"/>
  <c r="AE50" i="72"/>
  <c r="AF50" i="72"/>
  <c r="AG50" i="72"/>
  <c r="AH50" i="72"/>
  <c r="AI50" i="72"/>
  <c r="AJ50" i="72"/>
  <c r="AK50" i="72"/>
  <c r="A51" i="72"/>
  <c r="C51" i="72"/>
  <c r="J51" i="72"/>
  <c r="K51" i="72"/>
  <c r="L51" i="72"/>
  <c r="M51" i="72"/>
  <c r="N51" i="72"/>
  <c r="O51" i="72"/>
  <c r="P51" i="72"/>
  <c r="Q51" i="72"/>
  <c r="R51" i="72"/>
  <c r="S51" i="72"/>
  <c r="T51" i="72"/>
  <c r="U51" i="72"/>
  <c r="V51" i="72"/>
  <c r="W51" i="72"/>
  <c r="X51" i="72"/>
  <c r="Y51" i="72"/>
  <c r="Z51" i="72"/>
  <c r="AA51" i="72"/>
  <c r="AB51" i="72"/>
  <c r="AC51" i="72"/>
  <c r="AD51" i="72"/>
  <c r="AE51" i="72"/>
  <c r="AF51" i="72"/>
  <c r="AG51" i="72"/>
  <c r="AH51" i="72"/>
  <c r="AI51" i="72"/>
  <c r="AJ51" i="72"/>
  <c r="AK51" i="72"/>
  <c r="A52" i="72"/>
  <c r="B52" i="72"/>
  <c r="C52" i="72"/>
  <c r="J52" i="72"/>
  <c r="K52" i="72"/>
  <c r="L52" i="72"/>
  <c r="M52" i="72"/>
  <c r="N52" i="72"/>
  <c r="O52" i="72"/>
  <c r="P52" i="72"/>
  <c r="Q52" i="72"/>
  <c r="R52" i="72"/>
  <c r="S52" i="72"/>
  <c r="T52" i="72"/>
  <c r="U52" i="72"/>
  <c r="V52" i="72"/>
  <c r="W52" i="72"/>
  <c r="X52" i="72"/>
  <c r="Y52" i="72"/>
  <c r="Z52" i="72"/>
  <c r="AA52" i="72"/>
  <c r="AB52" i="72"/>
  <c r="AC52" i="72"/>
  <c r="AD52" i="72"/>
  <c r="AE52" i="72"/>
  <c r="AF52" i="72"/>
  <c r="AG52" i="72"/>
  <c r="AH52" i="72"/>
  <c r="AI52" i="72"/>
  <c r="AJ52" i="72"/>
  <c r="AK52" i="72"/>
  <c r="A54" i="72"/>
  <c r="C54" i="72"/>
  <c r="J54" i="72"/>
  <c r="K54" i="72"/>
  <c r="L54" i="72"/>
  <c r="M54" i="72"/>
  <c r="N54" i="72"/>
  <c r="O54" i="72"/>
  <c r="P54" i="72"/>
  <c r="Q54" i="72"/>
  <c r="R54" i="72"/>
  <c r="S54" i="72"/>
  <c r="T54" i="72"/>
  <c r="U54" i="72"/>
  <c r="V54" i="72"/>
  <c r="W54" i="72"/>
  <c r="X54" i="72"/>
  <c r="Y54" i="72"/>
  <c r="Z54" i="72"/>
  <c r="AA54" i="72"/>
  <c r="AB54" i="72"/>
  <c r="AC54" i="72"/>
  <c r="AD54" i="72"/>
  <c r="AE54" i="72"/>
  <c r="AF54" i="72"/>
  <c r="AG54" i="72"/>
  <c r="AH54" i="72"/>
  <c r="AI54" i="72"/>
  <c r="AJ54" i="72"/>
  <c r="AK54" i="72"/>
  <c r="A55" i="72"/>
  <c r="B55" i="72"/>
  <c r="C55" i="72"/>
  <c r="J55" i="72"/>
  <c r="K55" i="72"/>
  <c r="L55" i="72"/>
  <c r="M55" i="72"/>
  <c r="N55" i="72"/>
  <c r="O55" i="72"/>
  <c r="P55" i="72"/>
  <c r="Q55" i="72"/>
  <c r="R55" i="72"/>
  <c r="S55" i="72"/>
  <c r="T55" i="72"/>
  <c r="U55" i="72"/>
  <c r="V55" i="72"/>
  <c r="W55" i="72"/>
  <c r="X55" i="72"/>
  <c r="Y55" i="72"/>
  <c r="Z55" i="72"/>
  <c r="AA55" i="72"/>
  <c r="AB55" i="72"/>
  <c r="AC55" i="72"/>
  <c r="AD55" i="72"/>
  <c r="AE55" i="72"/>
  <c r="AF55" i="72"/>
  <c r="AG55" i="72"/>
  <c r="AH55" i="72"/>
  <c r="AI55" i="72"/>
  <c r="AJ55" i="72"/>
  <c r="AK55" i="72"/>
  <c r="A57" i="72"/>
  <c r="C57" i="72"/>
  <c r="J57" i="72"/>
  <c r="K57" i="72"/>
  <c r="L57" i="72"/>
  <c r="M57" i="72"/>
  <c r="N57" i="72"/>
  <c r="O57" i="72"/>
  <c r="P57" i="72"/>
  <c r="Q57" i="72"/>
  <c r="R57" i="72"/>
  <c r="S57" i="72"/>
  <c r="T57" i="72"/>
  <c r="U57" i="72"/>
  <c r="V57" i="72"/>
  <c r="W57" i="72"/>
  <c r="X57" i="72"/>
  <c r="Y57" i="72"/>
  <c r="Z57" i="72"/>
  <c r="AA57" i="72"/>
  <c r="AB57" i="72"/>
  <c r="AC57" i="72"/>
  <c r="AD57" i="72"/>
  <c r="AE57" i="72"/>
  <c r="AF57" i="72"/>
  <c r="AG57" i="72"/>
  <c r="AH57" i="72"/>
  <c r="AI57" i="72"/>
  <c r="AJ57" i="72"/>
  <c r="AK57" i="72"/>
  <c r="A58" i="72"/>
  <c r="B58" i="72"/>
  <c r="C58" i="72"/>
  <c r="J58" i="72"/>
  <c r="K58" i="72"/>
  <c r="L58" i="72"/>
  <c r="M58" i="72"/>
  <c r="N58" i="72"/>
  <c r="O58" i="72"/>
  <c r="P58" i="72"/>
  <c r="Q58" i="72"/>
  <c r="R58" i="72"/>
  <c r="S58" i="72"/>
  <c r="T58" i="72"/>
  <c r="U58" i="72"/>
  <c r="V58" i="72"/>
  <c r="W58" i="72"/>
  <c r="X58" i="72"/>
  <c r="Y58" i="72"/>
  <c r="Z58" i="72"/>
  <c r="AA58" i="72"/>
  <c r="AB58" i="72"/>
  <c r="AC58" i="72"/>
  <c r="AD58" i="72"/>
  <c r="AE58" i="72"/>
  <c r="AF58" i="72"/>
  <c r="AG58" i="72"/>
  <c r="AH58" i="72"/>
  <c r="AI58" i="72"/>
  <c r="AJ58" i="72"/>
  <c r="AK58" i="72"/>
  <c r="A60" i="72"/>
  <c r="C60" i="72"/>
  <c r="J60" i="72"/>
  <c r="K60" i="72"/>
  <c r="L60" i="72"/>
  <c r="M60" i="72"/>
  <c r="N60" i="72"/>
  <c r="O60" i="72"/>
  <c r="P60" i="72"/>
  <c r="Q60" i="72"/>
  <c r="R60" i="72"/>
  <c r="S60" i="72"/>
  <c r="T60" i="72"/>
  <c r="U60" i="72"/>
  <c r="V60" i="72"/>
  <c r="W60" i="72"/>
  <c r="X60" i="72"/>
  <c r="Y60" i="72"/>
  <c r="Z60" i="72"/>
  <c r="AA60" i="72"/>
  <c r="AB60" i="72"/>
  <c r="AC60" i="72"/>
  <c r="AD60" i="72"/>
  <c r="AE60" i="72"/>
  <c r="AF60" i="72"/>
  <c r="AG60" i="72"/>
  <c r="AH60" i="72"/>
  <c r="AI60" i="72"/>
  <c r="AJ60" i="72"/>
  <c r="AK60" i="72"/>
  <c r="A61" i="72"/>
  <c r="B61" i="72"/>
  <c r="C61" i="72"/>
  <c r="J61" i="72"/>
  <c r="K61" i="72"/>
  <c r="L61" i="72"/>
  <c r="M61" i="72"/>
  <c r="N61" i="72"/>
  <c r="O61" i="72"/>
  <c r="P61" i="72"/>
  <c r="Q61" i="72"/>
  <c r="R61" i="72"/>
  <c r="S61" i="72"/>
  <c r="T61" i="72"/>
  <c r="U61" i="72"/>
  <c r="V61" i="72"/>
  <c r="W61" i="72"/>
  <c r="X61" i="72"/>
  <c r="Y61" i="72"/>
  <c r="Z61" i="72"/>
  <c r="AA61" i="72"/>
  <c r="AB61" i="72"/>
  <c r="AC61" i="72"/>
  <c r="AD61" i="72"/>
  <c r="AE61" i="72"/>
  <c r="AF61" i="72"/>
  <c r="AG61" i="72"/>
  <c r="AH61" i="72"/>
  <c r="AI61" i="72"/>
  <c r="AJ61" i="72"/>
  <c r="AK61" i="72"/>
  <c r="R60" i="71"/>
  <c r="N20" i="71"/>
  <c r="N52" i="71" s="1"/>
  <c r="W55" i="71" s="1"/>
  <c r="R19" i="71"/>
  <c r="Y49" i="71"/>
  <c r="B55" i="71"/>
  <c r="C55" i="71"/>
  <c r="D55" i="71"/>
  <c r="E55" i="71"/>
  <c r="F55" i="71"/>
  <c r="A36" i="71"/>
  <c r="B36" i="71"/>
  <c r="C36" i="71"/>
  <c r="D36" i="71"/>
  <c r="Q36" i="71"/>
  <c r="A37" i="71"/>
  <c r="B37" i="71"/>
  <c r="C37" i="71"/>
  <c r="D37" i="71"/>
  <c r="O37" i="71"/>
  <c r="AK37" i="71"/>
  <c r="A38" i="71"/>
  <c r="B38" i="71"/>
  <c r="C38" i="71"/>
  <c r="D38" i="71"/>
  <c r="AK38" i="71"/>
  <c r="A39" i="71"/>
  <c r="B39" i="71"/>
  <c r="C39" i="71"/>
  <c r="A40" i="71"/>
  <c r="B40" i="71"/>
  <c r="C40" i="71"/>
  <c r="D40" i="71"/>
  <c r="E40" i="71"/>
  <c r="F40" i="71"/>
  <c r="Y40" i="71"/>
  <c r="Z40" i="71"/>
  <c r="AA40" i="71"/>
  <c r="AB40" i="71"/>
  <c r="AC40" i="71"/>
  <c r="AD40" i="71"/>
  <c r="AE40" i="71"/>
  <c r="AF40" i="71"/>
  <c r="AG40" i="71"/>
  <c r="AH40" i="71"/>
  <c r="AI40" i="71"/>
  <c r="AJ40" i="71"/>
  <c r="AK40" i="71"/>
  <c r="A41" i="71"/>
  <c r="B41" i="71"/>
  <c r="C41" i="71"/>
  <c r="D41" i="71"/>
  <c r="E41" i="71"/>
  <c r="F41" i="71"/>
  <c r="G41" i="71"/>
  <c r="H41" i="71"/>
  <c r="I41" i="71"/>
  <c r="J41" i="71"/>
  <c r="K41" i="71"/>
  <c r="L41" i="71"/>
  <c r="M41" i="71"/>
  <c r="N41" i="71"/>
  <c r="O41" i="71"/>
  <c r="P41" i="71"/>
  <c r="Q41" i="71"/>
  <c r="R41" i="71"/>
  <c r="S41" i="71"/>
  <c r="T41" i="71"/>
  <c r="U41" i="71"/>
  <c r="V41" i="71"/>
  <c r="W41" i="71"/>
  <c r="X41" i="71"/>
  <c r="Y41" i="71"/>
  <c r="Z41" i="71"/>
  <c r="AA41" i="71"/>
  <c r="AB41" i="71"/>
  <c r="AC41" i="71"/>
  <c r="AI41" i="71"/>
  <c r="AK41" i="71"/>
  <c r="A42" i="71"/>
  <c r="B42" i="71"/>
  <c r="C42" i="71"/>
  <c r="D42" i="71"/>
  <c r="AK42" i="71"/>
  <c r="A43" i="71"/>
  <c r="B43" i="71"/>
  <c r="C43" i="71"/>
  <c r="D43" i="71"/>
  <c r="AK43" i="71"/>
  <c r="A44" i="71"/>
  <c r="B44" i="71"/>
  <c r="C44" i="71"/>
  <c r="D44" i="71"/>
  <c r="M44" i="71"/>
  <c r="A45" i="71"/>
  <c r="B45" i="71"/>
  <c r="C45" i="71"/>
  <c r="D45" i="71"/>
  <c r="M45" i="71"/>
  <c r="A46" i="71"/>
  <c r="B46" i="71"/>
  <c r="C46" i="71"/>
  <c r="D46" i="71"/>
  <c r="T46" i="71"/>
  <c r="AK46" i="71"/>
  <c r="A47" i="71"/>
  <c r="B47" i="71"/>
  <c r="C47" i="71"/>
  <c r="D47" i="71"/>
  <c r="AK47" i="71"/>
  <c r="A48" i="71"/>
  <c r="B48" i="71"/>
  <c r="C48" i="71"/>
  <c r="AK48" i="71"/>
  <c r="A49" i="71"/>
  <c r="B49" i="71"/>
  <c r="C49" i="71"/>
  <c r="D49" i="71"/>
  <c r="E49" i="71"/>
  <c r="F49" i="71"/>
  <c r="Z49" i="71"/>
  <c r="AA49" i="71"/>
  <c r="AB49" i="71"/>
  <c r="AC49" i="71"/>
  <c r="AD49" i="71"/>
  <c r="AE49" i="71"/>
  <c r="AF49" i="71"/>
  <c r="AG49" i="71"/>
  <c r="AH49" i="71"/>
  <c r="AI49" i="71"/>
  <c r="AJ49" i="71"/>
  <c r="AK49" i="71"/>
  <c r="A50" i="71"/>
  <c r="B50" i="71"/>
  <c r="C50" i="71"/>
  <c r="D50" i="71"/>
  <c r="E50" i="71"/>
  <c r="F50" i="71"/>
  <c r="G50" i="71"/>
  <c r="H50" i="71"/>
  <c r="I50" i="71"/>
  <c r="J50" i="71"/>
  <c r="K50" i="71"/>
  <c r="L50" i="71"/>
  <c r="M50" i="71"/>
  <c r="N50" i="71"/>
  <c r="O50" i="71"/>
  <c r="P50" i="71"/>
  <c r="Q50" i="71"/>
  <c r="R50" i="71"/>
  <c r="S50" i="71"/>
  <c r="T50" i="71"/>
  <c r="U50" i="71"/>
  <c r="V50" i="71"/>
  <c r="W50" i="71"/>
  <c r="X50" i="71"/>
  <c r="Y50" i="71"/>
  <c r="Z50" i="71"/>
  <c r="AA50" i="71"/>
  <c r="AB50" i="71"/>
  <c r="AC50" i="71"/>
  <c r="AD50" i="71"/>
  <c r="AI50" i="71"/>
  <c r="AK50" i="71"/>
  <c r="A51" i="71"/>
  <c r="B51" i="71"/>
  <c r="C51" i="71"/>
  <c r="D51" i="71"/>
  <c r="Q51" i="71"/>
  <c r="U51" i="71"/>
  <c r="AK51" i="71"/>
  <c r="A52" i="71"/>
  <c r="B52" i="71"/>
  <c r="C52" i="71"/>
  <c r="D52" i="71"/>
  <c r="Q52" i="71"/>
  <c r="AK52" i="71"/>
  <c r="A53" i="71"/>
  <c r="B53" i="71"/>
  <c r="C53" i="71"/>
  <c r="D53" i="71"/>
  <c r="G53" i="71"/>
  <c r="V53" i="71"/>
  <c r="AK53" i="71"/>
  <c r="A54" i="71"/>
  <c r="B54" i="71"/>
  <c r="C54" i="71"/>
  <c r="D54" i="71"/>
  <c r="G54" i="71"/>
  <c r="AK54" i="71"/>
  <c r="A55" i="71"/>
  <c r="AK55" i="71"/>
  <c r="A56" i="71"/>
  <c r="B56" i="71"/>
  <c r="C56" i="71"/>
  <c r="D56" i="71"/>
  <c r="E56" i="71"/>
  <c r="F56" i="71"/>
  <c r="G56" i="71"/>
  <c r="H56" i="71"/>
  <c r="I56" i="71"/>
  <c r="J56" i="71"/>
  <c r="AA56" i="71"/>
  <c r="AB56" i="71"/>
  <c r="AC56" i="71"/>
  <c r="AD56" i="71"/>
  <c r="AE56" i="71"/>
  <c r="AF56" i="71"/>
  <c r="AG56" i="71"/>
  <c r="AH56" i="71"/>
  <c r="AI56" i="71"/>
  <c r="AJ56" i="71"/>
  <c r="AK56" i="71"/>
  <c r="A57" i="71"/>
  <c r="B57" i="71"/>
  <c r="C57" i="71"/>
  <c r="D57" i="71"/>
  <c r="E57" i="71"/>
  <c r="F57" i="71"/>
  <c r="G57" i="71"/>
  <c r="H57" i="71"/>
  <c r="I57" i="71"/>
  <c r="J57" i="71"/>
  <c r="K57" i="71"/>
  <c r="L57" i="71"/>
  <c r="M57" i="71"/>
  <c r="N57" i="71"/>
  <c r="O57" i="71"/>
  <c r="P57" i="71"/>
  <c r="Q57" i="71"/>
  <c r="R57" i="71"/>
  <c r="S57" i="71"/>
  <c r="T57" i="71"/>
  <c r="U57" i="71"/>
  <c r="V57" i="71"/>
  <c r="W57" i="71"/>
  <c r="X57" i="71"/>
  <c r="Y57" i="71"/>
  <c r="Z57" i="71"/>
  <c r="AA57" i="71"/>
  <c r="AB57" i="71"/>
  <c r="AC57" i="71"/>
  <c r="AD57" i="71"/>
  <c r="AI57" i="71"/>
  <c r="AK57" i="71"/>
  <c r="A58" i="71"/>
  <c r="B58" i="71"/>
  <c r="C58" i="71"/>
  <c r="D58" i="71"/>
  <c r="G58" i="71"/>
  <c r="T58" i="71"/>
  <c r="AK58" i="71"/>
  <c r="A59" i="71"/>
  <c r="B59" i="71"/>
  <c r="C59" i="71"/>
  <c r="D59" i="71"/>
  <c r="E59" i="71"/>
  <c r="F59" i="71"/>
  <c r="G59" i="71"/>
  <c r="AK59" i="71"/>
  <c r="A60" i="71"/>
  <c r="B60" i="71"/>
  <c r="C60" i="71"/>
  <c r="D60" i="71"/>
  <c r="E60" i="71"/>
  <c r="F60" i="71"/>
  <c r="AA60" i="71"/>
  <c r="AB60" i="71"/>
  <c r="AC60" i="71"/>
  <c r="AD60" i="71"/>
  <c r="AE60" i="71"/>
  <c r="AF60" i="71"/>
  <c r="AG60" i="71"/>
  <c r="AH60" i="71"/>
  <c r="AI60" i="71"/>
  <c r="AJ60" i="71"/>
  <c r="AK60" i="71"/>
  <c r="A61" i="71"/>
  <c r="B61" i="71"/>
  <c r="C61" i="71"/>
  <c r="D61" i="71"/>
  <c r="E61" i="71"/>
  <c r="F61" i="71"/>
  <c r="G61" i="71"/>
  <c r="H61" i="71"/>
  <c r="I61" i="71"/>
  <c r="J61" i="71"/>
  <c r="AA61" i="71"/>
  <c r="AB61" i="71"/>
  <c r="AC61" i="71"/>
  <c r="AD61" i="71"/>
  <c r="AE61" i="71"/>
  <c r="AF61" i="71"/>
  <c r="AG61" i="71"/>
  <c r="AH61" i="71"/>
  <c r="AI61" i="71"/>
  <c r="AJ61" i="71"/>
  <c r="AK61" i="71"/>
  <c r="A62" i="71"/>
  <c r="B62" i="71"/>
  <c r="C62" i="71"/>
  <c r="D62" i="71"/>
  <c r="E62" i="71"/>
  <c r="F62" i="71"/>
  <c r="G62" i="71"/>
  <c r="H62" i="71"/>
  <c r="I62" i="71"/>
  <c r="J62" i="71"/>
  <c r="K62" i="71"/>
  <c r="L62" i="71"/>
  <c r="M62" i="71"/>
  <c r="N62" i="71"/>
  <c r="O62" i="71"/>
  <c r="P62" i="71"/>
  <c r="Q62" i="71"/>
  <c r="R62" i="71"/>
  <c r="S62" i="71"/>
  <c r="T62" i="71"/>
  <c r="U62" i="71"/>
  <c r="V62" i="71"/>
  <c r="W62" i="71"/>
  <c r="X62" i="71"/>
  <c r="Y62" i="71"/>
  <c r="Z62" i="71"/>
  <c r="AA62" i="71"/>
  <c r="AB62" i="71"/>
  <c r="AC62" i="71"/>
  <c r="AD62" i="71"/>
  <c r="AE62" i="71"/>
  <c r="AF62" i="71"/>
  <c r="AG62" i="71"/>
  <c r="AH62" i="71"/>
  <c r="AI62" i="71"/>
  <c r="AJ62" i="71"/>
  <c r="AK62" i="71"/>
  <c r="A63" i="71"/>
  <c r="B63" i="71"/>
  <c r="C63" i="71"/>
  <c r="D63" i="71"/>
  <c r="E63" i="71"/>
  <c r="F63" i="71"/>
  <c r="G63" i="71"/>
  <c r="H63" i="71"/>
  <c r="I63" i="71"/>
  <c r="J63" i="71"/>
  <c r="K63" i="71"/>
  <c r="L63" i="71"/>
  <c r="M63" i="71"/>
  <c r="N63" i="71"/>
  <c r="O63" i="71"/>
  <c r="P63" i="71"/>
  <c r="Q63" i="71"/>
  <c r="R63" i="71"/>
  <c r="S63" i="71"/>
  <c r="T63" i="71"/>
  <c r="U63" i="71"/>
  <c r="V63" i="71"/>
  <c r="W63" i="71"/>
  <c r="X63" i="71"/>
  <c r="Y63" i="71"/>
  <c r="Z63" i="71"/>
  <c r="AA63" i="71"/>
  <c r="AB63" i="71"/>
  <c r="AC63" i="71"/>
  <c r="AD63" i="71"/>
  <c r="AE63" i="71"/>
  <c r="AI63" i="71"/>
  <c r="AK63" i="71"/>
  <c r="A64" i="71"/>
  <c r="B64" i="71"/>
  <c r="C64" i="71"/>
  <c r="D64" i="71"/>
  <c r="E64" i="71"/>
  <c r="F64" i="71"/>
  <c r="G64" i="71"/>
  <c r="H64" i="71"/>
  <c r="I64" i="71"/>
  <c r="J64" i="71"/>
  <c r="K64" i="71"/>
  <c r="L64" i="71"/>
  <c r="M64" i="71"/>
  <c r="N64" i="71"/>
  <c r="O64" i="71"/>
  <c r="P64" i="71"/>
  <c r="Q64" i="71"/>
  <c r="R64" i="71"/>
  <c r="S64" i="71"/>
  <c r="T64" i="71"/>
  <c r="U64" i="71"/>
  <c r="V64" i="71"/>
  <c r="W64" i="71"/>
  <c r="X64" i="71"/>
  <c r="Y64" i="71"/>
  <c r="Z64" i="71"/>
  <c r="AA64" i="71"/>
  <c r="AB64" i="71"/>
  <c r="AC64" i="71"/>
  <c r="AD64" i="71"/>
  <c r="AE64" i="71"/>
  <c r="AF64" i="71"/>
  <c r="AG64" i="71"/>
  <c r="AH64" i="71"/>
  <c r="AI64" i="71"/>
  <c r="AJ64" i="71"/>
  <c r="AK64" i="71"/>
  <c r="B35" i="71"/>
  <c r="C35" i="71"/>
  <c r="D35" i="71"/>
  <c r="P35" i="71"/>
  <c r="AK35" i="71"/>
  <c r="T21" i="71"/>
  <c r="T53" i="71" s="1"/>
  <c r="M55" i="71" s="1"/>
  <c r="M56" i="71" s="1"/>
  <c r="R51" i="71"/>
  <c r="R55" i="71" s="1"/>
  <c r="J13" i="71"/>
  <c r="J45" i="71" s="1"/>
  <c r="U48" i="71" s="1"/>
  <c r="J12" i="71"/>
  <c r="J44" i="71" s="1"/>
  <c r="P48" i="71" s="1"/>
  <c r="L5" i="71"/>
  <c r="L37" i="71" s="1"/>
  <c r="U39" i="71" s="1"/>
  <c r="N4" i="71"/>
  <c r="N36" i="71" s="1"/>
  <c r="P39" i="71" s="1"/>
  <c r="L3" i="71"/>
  <c r="L35" i="71" s="1"/>
  <c r="I39" i="71" s="1"/>
  <c r="I40" i="71" s="1"/>
  <c r="A35" i="71"/>
  <c r="U34" i="71"/>
  <c r="Q34" i="71"/>
  <c r="AI33" i="71"/>
  <c r="AG33" i="71"/>
  <c r="D33" i="71"/>
  <c r="B30" i="46"/>
  <c r="AK69" i="67"/>
  <c r="AJ69" i="67"/>
  <c r="AI69" i="67"/>
  <c r="AH69" i="67"/>
  <c r="AG69" i="67"/>
  <c r="AF69" i="67"/>
  <c r="AK68" i="67"/>
  <c r="AJ68" i="67"/>
  <c r="AI68" i="67"/>
  <c r="AH68" i="67"/>
  <c r="AG68" i="67"/>
  <c r="AF68" i="67"/>
  <c r="AK66" i="67"/>
  <c r="AJ66" i="67"/>
  <c r="AI66" i="67"/>
  <c r="AH66" i="67"/>
  <c r="AG66" i="67"/>
  <c r="AF66" i="67"/>
  <c r="AK65" i="67"/>
  <c r="AJ65" i="67"/>
  <c r="AI65" i="67"/>
  <c r="AH65" i="67"/>
  <c r="AG65" i="67"/>
  <c r="AF65" i="67"/>
  <c r="AK63" i="67"/>
  <c r="AJ63" i="67"/>
  <c r="AI63" i="67"/>
  <c r="AH63" i="67"/>
  <c r="AG63" i="67"/>
  <c r="AF63" i="67"/>
  <c r="AK62" i="67"/>
  <c r="AJ62" i="67"/>
  <c r="AI62" i="67"/>
  <c r="AH62" i="67"/>
  <c r="AG62" i="67"/>
  <c r="AF62" i="67"/>
  <c r="AK60" i="67"/>
  <c r="AJ60" i="67"/>
  <c r="AI60" i="67"/>
  <c r="AH60" i="67"/>
  <c r="AG60" i="67"/>
  <c r="AF60" i="67"/>
  <c r="AK59" i="67"/>
  <c r="AJ59" i="67"/>
  <c r="AI59" i="67"/>
  <c r="AH59" i="67"/>
  <c r="AG59" i="67"/>
  <c r="AF59" i="67"/>
  <c r="AK57" i="67"/>
  <c r="AJ57" i="67"/>
  <c r="AI57" i="67"/>
  <c r="AH57" i="67"/>
  <c r="AG57" i="67"/>
  <c r="AF57" i="67"/>
  <c r="AK56" i="67"/>
  <c r="AJ56" i="67"/>
  <c r="AI56" i="67"/>
  <c r="AH56" i="67"/>
  <c r="AG56" i="67"/>
  <c r="AF56" i="67"/>
  <c r="AK54" i="67"/>
  <c r="AJ54" i="67"/>
  <c r="AI54" i="67"/>
  <c r="AH54" i="67"/>
  <c r="AG54" i="67"/>
  <c r="AF54" i="67"/>
  <c r="AK53" i="67"/>
  <c r="AJ53" i="67"/>
  <c r="AI53" i="67"/>
  <c r="AH53" i="67"/>
  <c r="AG53" i="67"/>
  <c r="AF53" i="67"/>
  <c r="AK51" i="67"/>
  <c r="AJ51" i="67"/>
  <c r="AI51" i="67"/>
  <c r="AH51" i="67"/>
  <c r="AG51" i="67"/>
  <c r="AF51" i="67"/>
  <c r="AK50" i="67"/>
  <c r="AJ50" i="67"/>
  <c r="AI50" i="67"/>
  <c r="AH50" i="67"/>
  <c r="AG50" i="67"/>
  <c r="AF50" i="67"/>
  <c r="AK48" i="67"/>
  <c r="AJ48" i="67"/>
  <c r="AI48" i="67"/>
  <c r="AH48" i="67"/>
  <c r="AG48" i="67"/>
  <c r="AF48" i="67"/>
  <c r="AK47" i="67"/>
  <c r="AJ47" i="67"/>
  <c r="AI47" i="67"/>
  <c r="AH47" i="67"/>
  <c r="AG47" i="67"/>
  <c r="AF47" i="67"/>
  <c r="AK45" i="67"/>
  <c r="AJ45" i="67"/>
  <c r="AI45" i="67"/>
  <c r="AH45" i="67"/>
  <c r="AG45" i="67"/>
  <c r="AF45" i="67"/>
  <c r="AK44" i="67"/>
  <c r="AJ44" i="67"/>
  <c r="AI44" i="67"/>
  <c r="AH44" i="67"/>
  <c r="AG44" i="67"/>
  <c r="AF44" i="67"/>
  <c r="A41" i="67"/>
  <c r="F41" i="67"/>
  <c r="G41" i="67"/>
  <c r="H41" i="67"/>
  <c r="K41" i="67"/>
  <c r="AF41" i="67"/>
  <c r="AG41" i="67"/>
  <c r="AH41" i="67"/>
  <c r="AI41" i="67"/>
  <c r="AJ41" i="67"/>
  <c r="AK41" i="67"/>
  <c r="A42" i="67"/>
  <c r="D42" i="67"/>
  <c r="F42" i="67"/>
  <c r="G42" i="67"/>
  <c r="H42" i="67"/>
  <c r="I42" i="67"/>
  <c r="K42" i="67"/>
  <c r="AF42" i="67"/>
  <c r="AG42" i="67"/>
  <c r="AH42" i="67"/>
  <c r="AI42" i="67"/>
  <c r="AJ42" i="67"/>
  <c r="AK42" i="67"/>
  <c r="A43" i="67"/>
  <c r="D43" i="67"/>
  <c r="E43" i="67"/>
  <c r="F43" i="67"/>
  <c r="G43" i="67"/>
  <c r="H43" i="67"/>
  <c r="I43" i="67"/>
  <c r="J43" i="67"/>
  <c r="K43" i="67"/>
  <c r="L43" i="67"/>
  <c r="M43" i="67"/>
  <c r="N43" i="67"/>
  <c r="O43" i="67"/>
  <c r="P43" i="67"/>
  <c r="Q43" i="67"/>
  <c r="R43" i="67"/>
  <c r="S43" i="67"/>
  <c r="T43" i="67"/>
  <c r="U43" i="67"/>
  <c r="V43" i="67"/>
  <c r="W43" i="67"/>
  <c r="X43" i="67"/>
  <c r="Y43" i="67"/>
  <c r="Z43" i="67"/>
  <c r="AA43" i="67"/>
  <c r="AB43" i="67"/>
  <c r="AC43" i="67"/>
  <c r="AD43" i="67"/>
  <c r="AE43" i="67"/>
  <c r="AF43" i="67"/>
  <c r="AG43" i="67"/>
  <c r="AH43" i="67"/>
  <c r="AI43" i="67"/>
  <c r="AJ43" i="67"/>
  <c r="AK43" i="67"/>
  <c r="A44" i="67"/>
  <c r="F44" i="67"/>
  <c r="G44" i="67"/>
  <c r="H44" i="67"/>
  <c r="K44" i="67"/>
  <c r="A45" i="67"/>
  <c r="D45" i="67"/>
  <c r="F45" i="67"/>
  <c r="G45" i="67"/>
  <c r="H45" i="67"/>
  <c r="I45" i="67"/>
  <c r="K45" i="67"/>
  <c r="A46" i="67"/>
  <c r="D46" i="67"/>
  <c r="E46" i="67"/>
  <c r="F46" i="67"/>
  <c r="G46" i="67"/>
  <c r="H46" i="67"/>
  <c r="I46" i="67"/>
  <c r="J46" i="67"/>
  <c r="K46" i="67"/>
  <c r="L46" i="67"/>
  <c r="M46" i="67"/>
  <c r="N46" i="67"/>
  <c r="O46" i="67"/>
  <c r="P46" i="67"/>
  <c r="Q46" i="67"/>
  <c r="R46" i="67"/>
  <c r="S46" i="67"/>
  <c r="T46" i="67"/>
  <c r="U46" i="67"/>
  <c r="V46" i="67"/>
  <c r="W46" i="67"/>
  <c r="X46" i="67"/>
  <c r="Y46" i="67"/>
  <c r="Z46" i="67"/>
  <c r="AA46" i="67"/>
  <c r="AB46" i="67"/>
  <c r="AC46" i="67"/>
  <c r="AD46" i="67"/>
  <c r="AE46" i="67"/>
  <c r="AF46" i="67"/>
  <c r="AG46" i="67"/>
  <c r="AH46" i="67"/>
  <c r="AI46" i="67"/>
  <c r="AJ46" i="67"/>
  <c r="AK46" i="67"/>
  <c r="A47" i="67"/>
  <c r="F47" i="67"/>
  <c r="G47" i="67"/>
  <c r="H47" i="67"/>
  <c r="K47" i="67"/>
  <c r="A48" i="67"/>
  <c r="D48" i="67"/>
  <c r="F48" i="67"/>
  <c r="G48" i="67"/>
  <c r="H48" i="67"/>
  <c r="I48" i="67"/>
  <c r="K48" i="67"/>
  <c r="A49" i="67"/>
  <c r="D49" i="67"/>
  <c r="E49" i="67"/>
  <c r="F49" i="67"/>
  <c r="G49" i="67"/>
  <c r="H49" i="67"/>
  <c r="I49" i="67"/>
  <c r="J49" i="67"/>
  <c r="K49" i="67"/>
  <c r="L49" i="67"/>
  <c r="M49" i="67"/>
  <c r="N49" i="67"/>
  <c r="O49" i="67"/>
  <c r="P49" i="67"/>
  <c r="Q49" i="67"/>
  <c r="R49" i="67"/>
  <c r="S49" i="67"/>
  <c r="T49" i="67"/>
  <c r="U49" i="67"/>
  <c r="V49" i="67"/>
  <c r="W49" i="67"/>
  <c r="X49" i="67"/>
  <c r="Y49" i="67"/>
  <c r="Z49" i="67"/>
  <c r="AA49" i="67"/>
  <c r="AB49" i="67"/>
  <c r="AC49" i="67"/>
  <c r="AD49" i="67"/>
  <c r="AE49" i="67"/>
  <c r="AF49" i="67"/>
  <c r="AG49" i="67"/>
  <c r="AH49" i="67"/>
  <c r="AI49" i="67"/>
  <c r="AJ49" i="67"/>
  <c r="AK49" i="67"/>
  <c r="A50" i="67"/>
  <c r="F50" i="67"/>
  <c r="G50" i="67"/>
  <c r="H50" i="67"/>
  <c r="K50" i="67"/>
  <c r="A51" i="67"/>
  <c r="D51" i="67"/>
  <c r="F51" i="67"/>
  <c r="G51" i="67"/>
  <c r="H51" i="67"/>
  <c r="I51" i="67"/>
  <c r="K51" i="67"/>
  <c r="A52" i="67"/>
  <c r="D52" i="67"/>
  <c r="E52" i="67"/>
  <c r="F52" i="67"/>
  <c r="G52" i="67"/>
  <c r="H52" i="67"/>
  <c r="I52" i="67"/>
  <c r="J52" i="67"/>
  <c r="K52" i="67"/>
  <c r="L52" i="67"/>
  <c r="M52" i="67"/>
  <c r="N52" i="67"/>
  <c r="O52" i="67"/>
  <c r="P52" i="67"/>
  <c r="Q52" i="67"/>
  <c r="R52" i="67"/>
  <c r="S52" i="67"/>
  <c r="T52" i="67"/>
  <c r="U52" i="67"/>
  <c r="V52" i="67"/>
  <c r="W52" i="67"/>
  <c r="X52" i="67"/>
  <c r="Y52" i="67"/>
  <c r="Z52" i="67"/>
  <c r="AA52" i="67"/>
  <c r="AB52" i="67"/>
  <c r="AC52" i="67"/>
  <c r="AD52" i="67"/>
  <c r="AE52" i="67"/>
  <c r="AF52" i="67"/>
  <c r="AG52" i="67"/>
  <c r="AH52" i="67"/>
  <c r="AI52" i="67"/>
  <c r="AJ52" i="67"/>
  <c r="AK52" i="67"/>
  <c r="A53" i="67"/>
  <c r="F53" i="67"/>
  <c r="G53" i="67"/>
  <c r="H53" i="67"/>
  <c r="K53" i="67"/>
  <c r="A54" i="67"/>
  <c r="D54" i="67"/>
  <c r="F54" i="67"/>
  <c r="G54" i="67"/>
  <c r="H54" i="67"/>
  <c r="I54" i="67"/>
  <c r="K54" i="67"/>
  <c r="A55" i="67"/>
  <c r="D55" i="67"/>
  <c r="E55" i="67"/>
  <c r="F55" i="67"/>
  <c r="G55" i="67"/>
  <c r="H55" i="67"/>
  <c r="I55" i="67"/>
  <c r="J55" i="67"/>
  <c r="K55" i="67"/>
  <c r="L55" i="67"/>
  <c r="M55" i="67"/>
  <c r="N55" i="67"/>
  <c r="O55" i="67"/>
  <c r="P55" i="67"/>
  <c r="Q55" i="67"/>
  <c r="R55" i="67"/>
  <c r="S55" i="67"/>
  <c r="T55" i="67"/>
  <c r="U55" i="67"/>
  <c r="V55" i="67"/>
  <c r="W55" i="67"/>
  <c r="X55" i="67"/>
  <c r="Y55" i="67"/>
  <c r="Z55" i="67"/>
  <c r="AA55" i="67"/>
  <c r="AB55" i="67"/>
  <c r="AC55" i="67"/>
  <c r="AD55" i="67"/>
  <c r="AE55" i="67"/>
  <c r="AF55" i="67"/>
  <c r="AG55" i="67"/>
  <c r="AH55" i="67"/>
  <c r="AI55" i="67"/>
  <c r="AJ55" i="67"/>
  <c r="AK55" i="67"/>
  <c r="A56" i="67"/>
  <c r="F56" i="67"/>
  <c r="G56" i="67"/>
  <c r="H56" i="67"/>
  <c r="K56" i="67"/>
  <c r="A57" i="67"/>
  <c r="D57" i="67"/>
  <c r="F57" i="67"/>
  <c r="G57" i="67"/>
  <c r="H57" i="67"/>
  <c r="I57" i="67"/>
  <c r="K57" i="67"/>
  <c r="A58" i="67"/>
  <c r="D58" i="67"/>
  <c r="E58" i="67"/>
  <c r="F58" i="67"/>
  <c r="G58" i="67"/>
  <c r="H58" i="67"/>
  <c r="I58" i="67"/>
  <c r="J58" i="67"/>
  <c r="K58" i="67"/>
  <c r="L58" i="67"/>
  <c r="M58" i="67"/>
  <c r="N58" i="67"/>
  <c r="O58" i="67"/>
  <c r="P58" i="67"/>
  <c r="Q58" i="67"/>
  <c r="R58" i="67"/>
  <c r="S58" i="67"/>
  <c r="T58" i="67"/>
  <c r="U58" i="67"/>
  <c r="V58" i="67"/>
  <c r="W58" i="67"/>
  <c r="X58" i="67"/>
  <c r="Y58" i="67"/>
  <c r="Z58" i="67"/>
  <c r="AA58" i="67"/>
  <c r="AB58" i="67"/>
  <c r="AC58" i="67"/>
  <c r="AD58" i="67"/>
  <c r="AE58" i="67"/>
  <c r="AF58" i="67"/>
  <c r="AG58" i="67"/>
  <c r="AH58" i="67"/>
  <c r="AI58" i="67"/>
  <c r="AJ58" i="67"/>
  <c r="AK58" i="67"/>
  <c r="A59" i="67"/>
  <c r="F59" i="67"/>
  <c r="G59" i="67"/>
  <c r="H59" i="67"/>
  <c r="K59" i="67"/>
  <c r="A60" i="67"/>
  <c r="D60" i="67"/>
  <c r="F60" i="67"/>
  <c r="G60" i="67"/>
  <c r="H60" i="67"/>
  <c r="I60" i="67"/>
  <c r="K60" i="67"/>
  <c r="A61" i="67"/>
  <c r="D61" i="67"/>
  <c r="E61" i="67"/>
  <c r="F61" i="67"/>
  <c r="G61" i="67"/>
  <c r="H61" i="67"/>
  <c r="I61" i="67"/>
  <c r="J61" i="67"/>
  <c r="K61" i="67"/>
  <c r="L61" i="67"/>
  <c r="M61" i="67"/>
  <c r="N61" i="67"/>
  <c r="O61" i="67"/>
  <c r="P61" i="67"/>
  <c r="Q61" i="67"/>
  <c r="R61" i="67"/>
  <c r="S61" i="67"/>
  <c r="T61" i="67"/>
  <c r="U61" i="67"/>
  <c r="V61" i="67"/>
  <c r="W61" i="67"/>
  <c r="X61" i="67"/>
  <c r="Y61" i="67"/>
  <c r="Z61" i="67"/>
  <c r="AA61" i="67"/>
  <c r="AB61" i="67"/>
  <c r="AC61" i="67"/>
  <c r="AD61" i="67"/>
  <c r="AE61" i="67"/>
  <c r="AF61" i="67"/>
  <c r="AG61" i="67"/>
  <c r="AH61" i="67"/>
  <c r="AI61" i="67"/>
  <c r="AJ61" i="67"/>
  <c r="AK61" i="67"/>
  <c r="A62" i="67"/>
  <c r="F62" i="67"/>
  <c r="G62" i="67"/>
  <c r="H62" i="67"/>
  <c r="K62" i="67"/>
  <c r="A63" i="67"/>
  <c r="D63" i="67"/>
  <c r="F63" i="67"/>
  <c r="G63" i="67"/>
  <c r="H63" i="67"/>
  <c r="I63" i="67"/>
  <c r="K63" i="67"/>
  <c r="A64" i="67"/>
  <c r="D64" i="67"/>
  <c r="E64" i="67"/>
  <c r="F64" i="67"/>
  <c r="G64" i="67"/>
  <c r="H64" i="67"/>
  <c r="I64" i="67"/>
  <c r="J64" i="67"/>
  <c r="K64" i="67"/>
  <c r="L64" i="67"/>
  <c r="M64" i="67"/>
  <c r="N64" i="67"/>
  <c r="O64" i="67"/>
  <c r="P64" i="67"/>
  <c r="Q64" i="67"/>
  <c r="R64" i="67"/>
  <c r="S64" i="67"/>
  <c r="T64" i="67"/>
  <c r="U64" i="67"/>
  <c r="V64" i="67"/>
  <c r="W64" i="67"/>
  <c r="X64" i="67"/>
  <c r="Y64" i="67"/>
  <c r="Z64" i="67"/>
  <c r="AA64" i="67"/>
  <c r="AB64" i="67"/>
  <c r="AC64" i="67"/>
  <c r="AD64" i="67"/>
  <c r="AE64" i="67"/>
  <c r="AF64" i="67"/>
  <c r="AG64" i="67"/>
  <c r="AH64" i="67"/>
  <c r="AI64" i="67"/>
  <c r="AJ64" i="67"/>
  <c r="AK64" i="67"/>
  <c r="A65" i="67"/>
  <c r="F65" i="67"/>
  <c r="G65" i="67"/>
  <c r="H65" i="67"/>
  <c r="K65" i="67"/>
  <c r="A66" i="67"/>
  <c r="D66" i="67"/>
  <c r="F66" i="67"/>
  <c r="G66" i="67"/>
  <c r="H66" i="67"/>
  <c r="I66" i="67"/>
  <c r="K66" i="67"/>
  <c r="A67" i="67"/>
  <c r="D67" i="67"/>
  <c r="E67" i="67"/>
  <c r="F67" i="67"/>
  <c r="G67" i="67"/>
  <c r="H67" i="67"/>
  <c r="I67" i="67"/>
  <c r="J67" i="67"/>
  <c r="K67" i="67"/>
  <c r="L67" i="67"/>
  <c r="M67" i="67"/>
  <c r="N67" i="67"/>
  <c r="O67" i="67"/>
  <c r="P67" i="67"/>
  <c r="Q67" i="67"/>
  <c r="R67" i="67"/>
  <c r="S67" i="67"/>
  <c r="T67" i="67"/>
  <c r="U67" i="67"/>
  <c r="V67" i="67"/>
  <c r="W67" i="67"/>
  <c r="X67" i="67"/>
  <c r="Y67" i="67"/>
  <c r="Z67" i="67"/>
  <c r="AA67" i="67"/>
  <c r="AB67" i="67"/>
  <c r="AC67" i="67"/>
  <c r="AD67" i="67"/>
  <c r="AE67" i="67"/>
  <c r="AF67" i="67"/>
  <c r="AG67" i="67"/>
  <c r="AH67" i="67"/>
  <c r="AI67" i="67"/>
  <c r="AJ67" i="67"/>
  <c r="AK67" i="67"/>
  <c r="A68" i="67"/>
  <c r="F68" i="67"/>
  <c r="G68" i="67"/>
  <c r="H68" i="67"/>
  <c r="K68" i="67"/>
  <c r="A69" i="67"/>
  <c r="D69" i="67"/>
  <c r="F69" i="67"/>
  <c r="G69" i="67"/>
  <c r="H69" i="67"/>
  <c r="I69" i="67"/>
  <c r="K69" i="67"/>
  <c r="A70" i="67"/>
  <c r="D70" i="67"/>
  <c r="E70" i="67"/>
  <c r="F70" i="67"/>
  <c r="G70" i="67"/>
  <c r="H70" i="67"/>
  <c r="I70" i="67"/>
  <c r="J70" i="67"/>
  <c r="K70" i="67"/>
  <c r="L70" i="67"/>
  <c r="M70" i="67"/>
  <c r="N70" i="67"/>
  <c r="O70" i="67"/>
  <c r="P70" i="67"/>
  <c r="Q70" i="67"/>
  <c r="R70" i="67"/>
  <c r="S70" i="67"/>
  <c r="T70" i="67"/>
  <c r="U70" i="67"/>
  <c r="V70" i="67"/>
  <c r="W70" i="67"/>
  <c r="X70" i="67"/>
  <c r="Y70" i="67"/>
  <c r="Z70" i="67"/>
  <c r="AA70" i="67"/>
  <c r="AB70" i="67"/>
  <c r="AC70" i="67"/>
  <c r="AD70" i="67"/>
  <c r="AE70" i="67"/>
  <c r="AF70" i="67"/>
  <c r="AG70" i="67"/>
  <c r="AH70" i="67"/>
  <c r="AI70" i="67"/>
  <c r="AJ70" i="67"/>
  <c r="AK70" i="67"/>
  <c r="B40" i="67"/>
  <c r="C40" i="67"/>
  <c r="D40" i="67"/>
  <c r="E40" i="67"/>
  <c r="F40" i="67"/>
  <c r="G40" i="67"/>
  <c r="H40" i="67"/>
  <c r="I40" i="67"/>
  <c r="J40" i="67"/>
  <c r="K40" i="67"/>
  <c r="L40" i="67"/>
  <c r="M40" i="67"/>
  <c r="N40" i="67"/>
  <c r="O40" i="67"/>
  <c r="P40" i="67"/>
  <c r="Q40" i="67"/>
  <c r="R40" i="67"/>
  <c r="S40" i="67"/>
  <c r="T40" i="67"/>
  <c r="U40" i="67"/>
  <c r="V40" i="67"/>
  <c r="W40" i="67"/>
  <c r="X40" i="67"/>
  <c r="Y40" i="67"/>
  <c r="Z40" i="67"/>
  <c r="AA40" i="67"/>
  <c r="AB40" i="67"/>
  <c r="AC40" i="67"/>
  <c r="AD40" i="67"/>
  <c r="AE40" i="67"/>
  <c r="AF40" i="67"/>
  <c r="AG40" i="67"/>
  <c r="AH40" i="67"/>
  <c r="AI40" i="67"/>
  <c r="AJ40" i="67"/>
  <c r="AK40" i="67"/>
  <c r="A40" i="67"/>
  <c r="D33" i="67"/>
  <c r="D30" i="67"/>
  <c r="I30" i="67" s="1"/>
  <c r="I65" i="67" s="1"/>
  <c r="Q65" i="67" s="1"/>
  <c r="D27" i="67"/>
  <c r="I27" i="67" s="1"/>
  <c r="I62" i="67" s="1"/>
  <c r="Q62" i="67" s="1"/>
  <c r="D24" i="67"/>
  <c r="I24" i="67" s="1"/>
  <c r="I59" i="67" s="1"/>
  <c r="Q59" i="67" s="1"/>
  <c r="D21" i="67"/>
  <c r="I21" i="67" s="1"/>
  <c r="I56" i="67" s="1"/>
  <c r="Q56" i="67" s="1"/>
  <c r="I18" i="67"/>
  <c r="I53" i="67" s="1"/>
  <c r="Q53" i="67" s="1"/>
  <c r="D18" i="67"/>
  <c r="D53" i="67" s="1"/>
  <c r="N53" i="67" s="1"/>
  <c r="I15" i="67"/>
  <c r="I50" i="67" s="1"/>
  <c r="Q50" i="67" s="1"/>
  <c r="D15" i="67"/>
  <c r="D50" i="67" s="1"/>
  <c r="N50" i="67" s="1"/>
  <c r="I12" i="67"/>
  <c r="I47" i="67" s="1"/>
  <c r="Q47" i="67" s="1"/>
  <c r="D12" i="67"/>
  <c r="D47" i="67" s="1"/>
  <c r="N47" i="67" s="1"/>
  <c r="I9" i="67"/>
  <c r="I44" i="67" s="1"/>
  <c r="Q44" i="67" s="1"/>
  <c r="D9" i="67"/>
  <c r="D44" i="67" s="1"/>
  <c r="N44" i="67" s="1"/>
  <c r="I6" i="67"/>
  <c r="I41" i="67" s="1"/>
  <c r="Q41" i="67" s="1"/>
  <c r="D6" i="67"/>
  <c r="D41" i="67" s="1"/>
  <c r="N41" i="67" s="1"/>
  <c r="AK39" i="67"/>
  <c r="AJ39" i="67"/>
  <c r="AI39" i="67"/>
  <c r="AH39" i="67"/>
  <c r="AG39" i="67"/>
  <c r="AF39" i="67"/>
  <c r="AE39" i="67"/>
  <c r="AD39" i="67"/>
  <c r="AC39" i="67"/>
  <c r="AB39" i="67"/>
  <c r="AA39" i="67"/>
  <c r="Z39" i="67"/>
  <c r="Y39" i="67"/>
  <c r="X39" i="67"/>
  <c r="W39" i="67"/>
  <c r="V39" i="67"/>
  <c r="A39" i="67"/>
  <c r="U37" i="67"/>
  <c r="Q37" i="67"/>
  <c r="AI36" i="67"/>
  <c r="AG36" i="67"/>
  <c r="D36" i="67"/>
  <c r="AN34" i="67"/>
  <c r="AN33" i="67" s="1"/>
  <c r="AM34" i="67"/>
  <c r="AM33" i="67" s="1"/>
  <c r="AM31" i="67"/>
  <c r="AM30" i="67" s="1"/>
  <c r="E30" i="67" s="1"/>
  <c r="E65" i="67" s="1"/>
  <c r="AN28" i="67"/>
  <c r="AM28" i="67"/>
  <c r="AN25" i="67"/>
  <c r="AN24" i="67" s="1"/>
  <c r="J24" i="67" s="1"/>
  <c r="J59" i="67" s="1"/>
  <c r="AM25" i="67"/>
  <c r="AM24" i="67" s="1"/>
  <c r="E25" i="67" s="1"/>
  <c r="E60" i="67" s="1"/>
  <c r="AN22" i="67"/>
  <c r="AN21" i="67" s="1"/>
  <c r="AM22" i="67"/>
  <c r="AM21" i="67" s="1"/>
  <c r="E21" i="67" s="1"/>
  <c r="E56" i="67" s="1"/>
  <c r="AN19" i="67"/>
  <c r="AN18" i="67" s="1"/>
  <c r="AM19" i="67"/>
  <c r="AM18" i="67" s="1"/>
  <c r="AM16" i="67"/>
  <c r="AN16" i="67" s="1"/>
  <c r="AN13" i="67"/>
  <c r="AN12" i="67" s="1"/>
  <c r="AM13" i="67"/>
  <c r="AM12" i="67" s="1"/>
  <c r="E12" i="67" s="1"/>
  <c r="E47" i="67" s="1"/>
  <c r="AN10" i="67"/>
  <c r="AM10" i="67"/>
  <c r="AM9" i="67" s="1"/>
  <c r="E10" i="67" s="1"/>
  <c r="E45" i="67" s="1"/>
  <c r="AN7" i="67"/>
  <c r="AN6" i="67" s="1"/>
  <c r="J6" i="67" s="1"/>
  <c r="J41" i="67" s="1"/>
  <c r="AM7" i="67"/>
  <c r="AM6" i="67" s="1"/>
  <c r="E6" i="67" s="1"/>
  <c r="E41" i="67" s="1"/>
  <c r="S69" i="66"/>
  <c r="S68" i="66"/>
  <c r="Q68" i="66"/>
  <c r="O68" i="66"/>
  <c r="G68" i="66"/>
  <c r="A68" i="66"/>
  <c r="AO67" i="66"/>
  <c r="AN67" i="66"/>
  <c r="AM67" i="66"/>
  <c r="AL67" i="66"/>
  <c r="AK67" i="66"/>
  <c r="AJ67" i="66"/>
  <c r="AI67" i="66"/>
  <c r="AH67" i="66"/>
  <c r="AG67" i="66"/>
  <c r="J67" i="66"/>
  <c r="I67" i="66"/>
  <c r="H67" i="66"/>
  <c r="G67" i="66"/>
  <c r="F67" i="66"/>
  <c r="E67" i="66"/>
  <c r="D67" i="66"/>
  <c r="C67" i="66"/>
  <c r="B67" i="66"/>
  <c r="A67" i="66"/>
  <c r="AK66" i="66"/>
  <c r="AJ66" i="66"/>
  <c r="AI66" i="66"/>
  <c r="AH66" i="66"/>
  <c r="AG66" i="66"/>
  <c r="S66" i="66"/>
  <c r="C66" i="66"/>
  <c r="B66" i="66"/>
  <c r="A66" i="66"/>
  <c r="AK65" i="66"/>
  <c r="AJ65" i="66"/>
  <c r="AH65" i="66"/>
  <c r="AG65" i="66"/>
  <c r="S65" i="66"/>
  <c r="Q65" i="66"/>
  <c r="O65" i="66"/>
  <c r="G65" i="66"/>
  <c r="D65" i="66"/>
  <c r="C65" i="66"/>
  <c r="A65" i="66"/>
  <c r="AO64" i="66"/>
  <c r="AN64" i="66"/>
  <c r="AM64" i="66"/>
  <c r="AL64" i="66"/>
  <c r="AK64" i="66"/>
  <c r="AJ64" i="66"/>
  <c r="AI64" i="66"/>
  <c r="AH64" i="66"/>
  <c r="AG64" i="66"/>
  <c r="J64" i="66"/>
  <c r="I64" i="66"/>
  <c r="H64" i="66"/>
  <c r="G64" i="66"/>
  <c r="F64" i="66"/>
  <c r="E64" i="66"/>
  <c r="D64" i="66"/>
  <c r="C64" i="66"/>
  <c r="B64" i="66"/>
  <c r="A64" i="66"/>
  <c r="AK63" i="66"/>
  <c r="AJ63" i="66"/>
  <c r="AI63" i="66"/>
  <c r="AH63" i="66"/>
  <c r="AG63" i="66"/>
  <c r="S63" i="66"/>
  <c r="C63" i="66"/>
  <c r="B63" i="66"/>
  <c r="A63" i="66"/>
  <c r="AK62" i="66"/>
  <c r="AJ62" i="66"/>
  <c r="AI62" i="66"/>
  <c r="AH62" i="66"/>
  <c r="AG62" i="66"/>
  <c r="S62" i="66"/>
  <c r="Q62" i="66"/>
  <c r="O62" i="66"/>
  <c r="G62" i="66"/>
  <c r="D62" i="66"/>
  <c r="C62" i="66"/>
  <c r="A62" i="66"/>
  <c r="AO61" i="66"/>
  <c r="AN61" i="66"/>
  <c r="AM61" i="66"/>
  <c r="AL61" i="66"/>
  <c r="AK61" i="66"/>
  <c r="AJ61" i="66"/>
  <c r="AI61" i="66"/>
  <c r="AH61" i="66"/>
  <c r="AG61" i="66"/>
  <c r="J61" i="66"/>
  <c r="I61" i="66"/>
  <c r="H61" i="66"/>
  <c r="G61" i="66"/>
  <c r="F61" i="66"/>
  <c r="E61" i="66"/>
  <c r="D61" i="66"/>
  <c r="C61" i="66"/>
  <c r="A61" i="66"/>
  <c r="AK60" i="66"/>
  <c r="AJ60" i="66"/>
  <c r="AI60" i="66"/>
  <c r="AH60" i="66"/>
  <c r="AG60" i="66"/>
  <c r="S60" i="66"/>
  <c r="C60" i="66"/>
  <c r="B60" i="66"/>
  <c r="A60" i="66"/>
  <c r="AK59" i="66"/>
  <c r="AJ59" i="66"/>
  <c r="AI59" i="66"/>
  <c r="AH59" i="66"/>
  <c r="AG59" i="66"/>
  <c r="S59" i="66"/>
  <c r="Q59" i="66"/>
  <c r="O59" i="66"/>
  <c r="G59" i="66"/>
  <c r="D59" i="66"/>
  <c r="C59" i="66"/>
  <c r="A59" i="66"/>
  <c r="AO58" i="66"/>
  <c r="AN58" i="66"/>
  <c r="AM58" i="66"/>
  <c r="AL58" i="66"/>
  <c r="AK58" i="66"/>
  <c r="AI58" i="66"/>
  <c r="AH58" i="66"/>
  <c r="AG58" i="66"/>
  <c r="J58" i="66"/>
  <c r="I58" i="66"/>
  <c r="H58" i="66"/>
  <c r="G58" i="66"/>
  <c r="F58" i="66"/>
  <c r="E58" i="66"/>
  <c r="D58" i="66"/>
  <c r="C58" i="66"/>
  <c r="B58" i="66"/>
  <c r="A58" i="66"/>
  <c r="AK57" i="66"/>
  <c r="AI57" i="66"/>
  <c r="AH57" i="66"/>
  <c r="AG57" i="66"/>
  <c r="S57" i="66"/>
  <c r="C57" i="66"/>
  <c r="B57" i="66"/>
  <c r="A57" i="66"/>
  <c r="AI56" i="66"/>
  <c r="AH56" i="66"/>
  <c r="AG56" i="66"/>
  <c r="S56" i="66"/>
  <c r="Q56" i="66"/>
  <c r="O56" i="66"/>
  <c r="G56" i="66"/>
  <c r="D56" i="66"/>
  <c r="C56" i="66"/>
  <c r="A56" i="66"/>
  <c r="AK55" i="66"/>
  <c r="AI55" i="66"/>
  <c r="AH55" i="66"/>
  <c r="AG55" i="66"/>
  <c r="AF55" i="66"/>
  <c r="AE55" i="66"/>
  <c r="AD55" i="66"/>
  <c r="AC55" i="66"/>
  <c r="AB55" i="66"/>
  <c r="AA55" i="66"/>
  <c r="Z55" i="66"/>
  <c r="Y55" i="66"/>
  <c r="X55" i="66"/>
  <c r="W55" i="66"/>
  <c r="V55" i="66"/>
  <c r="U55" i="66"/>
  <c r="T55" i="66"/>
  <c r="S55" i="66"/>
  <c r="N55" i="66"/>
  <c r="M55" i="66"/>
  <c r="L55" i="66"/>
  <c r="K55" i="66"/>
  <c r="J55" i="66"/>
  <c r="I55" i="66"/>
  <c r="H55" i="66"/>
  <c r="G55" i="66"/>
  <c r="F55" i="66"/>
  <c r="E55" i="66"/>
  <c r="D55" i="66"/>
  <c r="C55" i="66"/>
  <c r="B55" i="66"/>
  <c r="A55" i="66"/>
  <c r="C54" i="66"/>
  <c r="B54" i="66"/>
  <c r="A54" i="66"/>
  <c r="G53" i="66"/>
  <c r="D53" i="66"/>
  <c r="C53" i="66"/>
  <c r="A53" i="66"/>
  <c r="AK52" i="66"/>
  <c r="AI52" i="66"/>
  <c r="AH52" i="66"/>
  <c r="AG52" i="66"/>
  <c r="AF52" i="66"/>
  <c r="AE52" i="66"/>
  <c r="AD52" i="66"/>
  <c r="AC52" i="66"/>
  <c r="AB52" i="66"/>
  <c r="AA52" i="66"/>
  <c r="Z52" i="66"/>
  <c r="Y52" i="66"/>
  <c r="X52" i="66"/>
  <c r="W52" i="66"/>
  <c r="V52" i="66"/>
  <c r="U52" i="66"/>
  <c r="T52" i="66"/>
  <c r="S52" i="66"/>
  <c r="N52" i="66"/>
  <c r="M52" i="66"/>
  <c r="L52" i="66"/>
  <c r="K52" i="66"/>
  <c r="J52" i="66"/>
  <c r="I52" i="66"/>
  <c r="H52" i="66"/>
  <c r="G52" i="66"/>
  <c r="F52" i="66"/>
  <c r="E52" i="66"/>
  <c r="D52" i="66"/>
  <c r="C52" i="66"/>
  <c r="B52" i="66"/>
  <c r="A52" i="66"/>
  <c r="C51" i="66"/>
  <c r="B51" i="66"/>
  <c r="A51" i="66"/>
  <c r="G50" i="66"/>
  <c r="D50" i="66"/>
  <c r="C50" i="66"/>
  <c r="A50" i="66"/>
  <c r="AK49" i="66"/>
  <c r="AJ49" i="66"/>
  <c r="AI49" i="66"/>
  <c r="AH49" i="66"/>
  <c r="AG49" i="66"/>
  <c r="AF49" i="66"/>
  <c r="AE49" i="66"/>
  <c r="AD49" i="66"/>
  <c r="AC49" i="66"/>
  <c r="AB49" i="66"/>
  <c r="AA49" i="66"/>
  <c r="Z49" i="66"/>
  <c r="Y49" i="66"/>
  <c r="X49" i="66"/>
  <c r="W49" i="66"/>
  <c r="U49" i="66"/>
  <c r="T49" i="66"/>
  <c r="S49" i="66"/>
  <c r="N49" i="66"/>
  <c r="M49" i="66"/>
  <c r="L49" i="66"/>
  <c r="K49" i="66"/>
  <c r="J49" i="66"/>
  <c r="I49" i="66"/>
  <c r="H49" i="66"/>
  <c r="G49" i="66"/>
  <c r="F49" i="66"/>
  <c r="E49" i="66"/>
  <c r="D49" i="66"/>
  <c r="C49" i="66"/>
  <c r="B49" i="66"/>
  <c r="A49" i="66"/>
  <c r="C48" i="66"/>
  <c r="B48" i="66"/>
  <c r="A48" i="66"/>
  <c r="G47" i="66"/>
  <c r="D47" i="66"/>
  <c r="C47" i="66"/>
  <c r="A47" i="66"/>
  <c r="AK46" i="66"/>
  <c r="AI46" i="66"/>
  <c r="AH46" i="66"/>
  <c r="AG46" i="66"/>
  <c r="AF46" i="66"/>
  <c r="AE46" i="66"/>
  <c r="AD46" i="66"/>
  <c r="AC46" i="66"/>
  <c r="AB46" i="66"/>
  <c r="AA46" i="66"/>
  <c r="Z46" i="66"/>
  <c r="Y46" i="66"/>
  <c r="X46" i="66"/>
  <c r="W46" i="66"/>
  <c r="V46" i="66"/>
  <c r="U46" i="66"/>
  <c r="T46" i="66"/>
  <c r="S46" i="66"/>
  <c r="N46" i="66"/>
  <c r="M46" i="66"/>
  <c r="L46" i="66"/>
  <c r="K46" i="66"/>
  <c r="J46" i="66"/>
  <c r="I46" i="66"/>
  <c r="H46" i="66"/>
  <c r="G46" i="66"/>
  <c r="F46" i="66"/>
  <c r="E46" i="66"/>
  <c r="D46" i="66"/>
  <c r="C46" i="66"/>
  <c r="B46" i="66"/>
  <c r="A46" i="66"/>
  <c r="C45" i="66"/>
  <c r="B45" i="66"/>
  <c r="A45" i="66"/>
  <c r="G44" i="66"/>
  <c r="D44" i="66"/>
  <c r="C44" i="66"/>
  <c r="A44" i="66"/>
  <c r="AK43" i="66"/>
  <c r="AF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43" i="66"/>
  <c r="A43" i="66"/>
  <c r="C42" i="66"/>
  <c r="B42" i="66"/>
  <c r="A42" i="66"/>
  <c r="G41" i="66"/>
  <c r="D41" i="66"/>
  <c r="C41" i="66"/>
  <c r="A41" i="66"/>
  <c r="AK40" i="66"/>
  <c r="AJ40" i="66"/>
  <c r="AI40" i="66"/>
  <c r="AH40" i="66"/>
  <c r="AG40" i="66"/>
  <c r="AF40" i="66"/>
  <c r="AE40" i="66"/>
  <c r="AD40" i="66"/>
  <c r="AC40" i="66"/>
  <c r="AB40" i="66"/>
  <c r="AA40" i="66"/>
  <c r="Z40" i="66"/>
  <c r="Y40" i="66"/>
  <c r="X40" i="66"/>
  <c r="W40" i="66"/>
  <c r="V40" i="66"/>
  <c r="U40" i="66"/>
  <c r="T40" i="66"/>
  <c r="S40" i="66"/>
  <c r="R40" i="66"/>
  <c r="Q40" i="66"/>
  <c r="P40" i="66"/>
  <c r="O40" i="66"/>
  <c r="N40" i="66"/>
  <c r="M40" i="66"/>
  <c r="L40" i="66"/>
  <c r="K40" i="66"/>
  <c r="J40" i="66"/>
  <c r="I40" i="66"/>
  <c r="H40" i="66"/>
  <c r="G40" i="66"/>
  <c r="F40" i="66"/>
  <c r="E40" i="66"/>
  <c r="D40" i="66"/>
  <c r="C40" i="66"/>
  <c r="B40" i="66"/>
  <c r="A40" i="66"/>
  <c r="AK39" i="66"/>
  <c r="AJ39" i="66"/>
  <c r="AI39" i="66"/>
  <c r="AH39" i="66"/>
  <c r="AG39" i="66"/>
  <c r="AF39" i="66"/>
  <c r="AE39" i="66"/>
  <c r="AD39" i="66"/>
  <c r="AC39" i="66"/>
  <c r="AB39" i="66"/>
  <c r="AA39" i="66"/>
  <c r="Z39" i="66"/>
  <c r="Y39" i="66"/>
  <c r="X39" i="66"/>
  <c r="W39" i="66"/>
  <c r="V39" i="66"/>
  <c r="A39" i="66"/>
  <c r="U37" i="66"/>
  <c r="Q37" i="66"/>
  <c r="AI36" i="66"/>
  <c r="AG36" i="66"/>
  <c r="D36" i="66"/>
  <c r="AM34" i="66"/>
  <c r="AM33" i="66" s="1"/>
  <c r="AO33" i="66" s="1"/>
  <c r="AL34" i="66"/>
  <c r="AL33" i="66" s="1"/>
  <c r="AL31" i="66"/>
  <c r="AL30" i="66" s="1"/>
  <c r="AN30" i="66" s="1"/>
  <c r="AM28" i="66"/>
  <c r="AM27" i="66" s="1"/>
  <c r="AL28" i="66"/>
  <c r="AM25" i="66"/>
  <c r="AM24" i="66" s="1"/>
  <c r="AL25" i="66"/>
  <c r="AL24" i="66" s="1"/>
  <c r="AN24" i="66" s="1"/>
  <c r="AM22" i="66"/>
  <c r="AM21" i="66" s="1"/>
  <c r="AO21" i="66" s="1"/>
  <c r="AL22" i="66"/>
  <c r="AL21" i="66" s="1"/>
  <c r="AN21" i="66" s="1"/>
  <c r="AM19" i="66"/>
  <c r="AM18" i="66" s="1"/>
  <c r="AL19" i="66"/>
  <c r="AL18" i="66" s="1"/>
  <c r="E18" i="66" s="1"/>
  <c r="E53" i="66" s="1"/>
  <c r="AL16" i="66"/>
  <c r="AM13" i="66"/>
  <c r="AM12" i="66" s="1"/>
  <c r="I12" i="66" s="1"/>
  <c r="I47" i="66" s="1"/>
  <c r="AL13" i="66"/>
  <c r="AL12" i="66" s="1"/>
  <c r="E12" i="66" s="1"/>
  <c r="E47" i="66" s="1"/>
  <c r="AM10" i="66"/>
  <c r="AM9" i="66" s="1"/>
  <c r="I9" i="66" s="1"/>
  <c r="I44" i="66" s="1"/>
  <c r="AL10" i="66"/>
  <c r="AL9" i="66" s="1"/>
  <c r="AM7" i="66"/>
  <c r="AM6" i="66" s="1"/>
  <c r="I6" i="66" s="1"/>
  <c r="I41" i="66" s="1"/>
  <c r="AL7" i="66"/>
  <c r="AL6" i="66" s="1"/>
  <c r="E69" i="65"/>
  <c r="AK68" i="65"/>
  <c r="AJ68" i="65"/>
  <c r="AI68" i="65"/>
  <c r="AH68" i="65"/>
  <c r="AG68" i="65"/>
  <c r="AF68" i="65"/>
  <c r="AE68" i="65"/>
  <c r="AD68" i="65"/>
  <c r="AC68" i="65"/>
  <c r="AB68" i="65"/>
  <c r="AA68" i="65"/>
  <c r="Z68" i="65"/>
  <c r="Y68" i="65"/>
  <c r="X68" i="65"/>
  <c r="W68" i="65"/>
  <c r="L68" i="65"/>
  <c r="K68" i="65"/>
  <c r="G68" i="65"/>
  <c r="E68" i="65"/>
  <c r="D68" i="65"/>
  <c r="C68" i="65"/>
  <c r="A68" i="65"/>
  <c r="AK66" i="65"/>
  <c r="AJ66" i="65"/>
  <c r="AI66" i="65"/>
  <c r="AH66" i="65"/>
  <c r="AG66" i="65"/>
  <c r="AF66" i="65"/>
  <c r="AE66" i="65"/>
  <c r="AD66" i="65"/>
  <c r="AC66" i="65"/>
  <c r="AB66" i="65"/>
  <c r="AA66" i="65"/>
  <c r="Z66" i="65"/>
  <c r="Y66" i="65"/>
  <c r="X66" i="65"/>
  <c r="W66" i="65"/>
  <c r="E66" i="65"/>
  <c r="C66" i="65"/>
  <c r="B66" i="65"/>
  <c r="A66" i="65"/>
  <c r="AK65" i="65"/>
  <c r="AJ65" i="65"/>
  <c r="AI65" i="65"/>
  <c r="AH65" i="65"/>
  <c r="AG65" i="65"/>
  <c r="AF65" i="65"/>
  <c r="AE65" i="65"/>
  <c r="AD65" i="65"/>
  <c r="AC65" i="65"/>
  <c r="AB65" i="65"/>
  <c r="AA65" i="65"/>
  <c r="Z65" i="65"/>
  <c r="Y65" i="65"/>
  <c r="X65" i="65"/>
  <c r="W65" i="65"/>
  <c r="L65" i="65"/>
  <c r="K65" i="65"/>
  <c r="G65" i="65"/>
  <c r="E65" i="65"/>
  <c r="D65" i="65"/>
  <c r="C65" i="65"/>
  <c r="A65" i="65"/>
  <c r="AK64" i="65"/>
  <c r="AJ64" i="65"/>
  <c r="AI64" i="65"/>
  <c r="AH64" i="65"/>
  <c r="AG64" i="65"/>
  <c r="AF64" i="65"/>
  <c r="AE64" i="65"/>
  <c r="AD64" i="65"/>
  <c r="AC64" i="65"/>
  <c r="AB64" i="65"/>
  <c r="AA64" i="65"/>
  <c r="Z64" i="65"/>
  <c r="Y64" i="65"/>
  <c r="X64" i="65"/>
  <c r="W64" i="65"/>
  <c r="V64" i="65"/>
  <c r="U64" i="65"/>
  <c r="T64" i="65"/>
  <c r="S64" i="65"/>
  <c r="R64" i="65"/>
  <c r="Q64" i="65"/>
  <c r="P64" i="65"/>
  <c r="O64" i="65"/>
  <c r="N64" i="65"/>
  <c r="M64" i="65"/>
  <c r="L64" i="65"/>
  <c r="K64" i="65"/>
  <c r="J64" i="65"/>
  <c r="I64" i="65"/>
  <c r="H64" i="65"/>
  <c r="G64" i="65"/>
  <c r="F64" i="65"/>
  <c r="E64" i="65"/>
  <c r="D64" i="65"/>
  <c r="C64" i="65"/>
  <c r="B64" i="65"/>
  <c r="A64" i="65"/>
  <c r="AK63" i="65"/>
  <c r="AJ63" i="65"/>
  <c r="AI63" i="65"/>
  <c r="AH63" i="65"/>
  <c r="AG63" i="65"/>
  <c r="AF63" i="65"/>
  <c r="AE63" i="65"/>
  <c r="AD63" i="65"/>
  <c r="AC63" i="65"/>
  <c r="AB63" i="65"/>
  <c r="AA63" i="65"/>
  <c r="Z63" i="65"/>
  <c r="Y63" i="65"/>
  <c r="X63" i="65"/>
  <c r="W63" i="65"/>
  <c r="E63" i="65"/>
  <c r="C63" i="65"/>
  <c r="B63" i="65"/>
  <c r="A63" i="65"/>
  <c r="AK62" i="65"/>
  <c r="AJ62" i="65"/>
  <c r="AI62" i="65"/>
  <c r="AH62" i="65"/>
  <c r="AG62" i="65"/>
  <c r="AF62" i="65"/>
  <c r="AE62" i="65"/>
  <c r="AD62" i="65"/>
  <c r="AC62" i="65"/>
  <c r="AB62" i="65"/>
  <c r="AA62" i="65"/>
  <c r="Z62" i="65"/>
  <c r="Y62" i="65"/>
  <c r="X62" i="65"/>
  <c r="W62" i="65"/>
  <c r="L62" i="65"/>
  <c r="K62" i="65"/>
  <c r="G62" i="65"/>
  <c r="E62" i="65"/>
  <c r="D62" i="65"/>
  <c r="C62" i="65"/>
  <c r="A62" i="65"/>
  <c r="AK61" i="65"/>
  <c r="AJ61" i="65"/>
  <c r="AI61" i="65"/>
  <c r="AH61" i="65"/>
  <c r="AG61" i="65"/>
  <c r="AF61" i="65"/>
  <c r="AE61" i="65"/>
  <c r="AD61" i="65"/>
  <c r="AC61" i="65"/>
  <c r="AB61" i="65"/>
  <c r="AA61" i="65"/>
  <c r="Z61" i="65"/>
  <c r="Y61" i="65"/>
  <c r="X61" i="65"/>
  <c r="W61" i="65"/>
  <c r="V61" i="65"/>
  <c r="U61" i="65"/>
  <c r="T61" i="65"/>
  <c r="S61" i="65"/>
  <c r="R61" i="65"/>
  <c r="Q61" i="65"/>
  <c r="P61" i="65"/>
  <c r="O61" i="65"/>
  <c r="N61" i="65"/>
  <c r="M61" i="65"/>
  <c r="L61" i="65"/>
  <c r="K61" i="65"/>
  <c r="J61" i="65"/>
  <c r="I61" i="65"/>
  <c r="H61" i="65"/>
  <c r="G61" i="65"/>
  <c r="F61" i="65"/>
  <c r="E61" i="65"/>
  <c r="D61" i="65"/>
  <c r="C61" i="65"/>
  <c r="A61" i="65"/>
  <c r="AK60" i="65"/>
  <c r="AJ60" i="65"/>
  <c r="AI60" i="65"/>
  <c r="AH60" i="65"/>
  <c r="AG60" i="65"/>
  <c r="AF60" i="65"/>
  <c r="AE60" i="65"/>
  <c r="AD60" i="65"/>
  <c r="AC60" i="65"/>
  <c r="AB60" i="65"/>
  <c r="AA60" i="65"/>
  <c r="Z60" i="65"/>
  <c r="Y60" i="65"/>
  <c r="X60" i="65"/>
  <c r="W60" i="65"/>
  <c r="C60" i="65"/>
  <c r="B60" i="65"/>
  <c r="A60" i="65"/>
  <c r="AK59" i="65"/>
  <c r="AJ59" i="65"/>
  <c r="AI59" i="65"/>
  <c r="AH59" i="65"/>
  <c r="AG59" i="65"/>
  <c r="AF59" i="65"/>
  <c r="AE59" i="65"/>
  <c r="AD59" i="65"/>
  <c r="AC59" i="65"/>
  <c r="AB59" i="65"/>
  <c r="AA59" i="65"/>
  <c r="Z59" i="65"/>
  <c r="Y59" i="65"/>
  <c r="X59" i="65"/>
  <c r="W59" i="65"/>
  <c r="L59" i="65"/>
  <c r="K59" i="65"/>
  <c r="G59" i="65"/>
  <c r="D59" i="65"/>
  <c r="C59" i="65"/>
  <c r="A59" i="65"/>
  <c r="AK58" i="65"/>
  <c r="AJ58" i="65"/>
  <c r="AI58" i="65"/>
  <c r="AH58" i="65"/>
  <c r="AG58" i="65"/>
  <c r="AF58" i="65"/>
  <c r="AE58" i="65"/>
  <c r="AD58" i="65"/>
  <c r="AC58" i="65"/>
  <c r="AB58" i="65"/>
  <c r="AA58" i="65"/>
  <c r="Z58" i="65"/>
  <c r="Y58" i="65"/>
  <c r="X58" i="65"/>
  <c r="W58" i="65"/>
  <c r="V58" i="65"/>
  <c r="U58" i="65"/>
  <c r="T58" i="65"/>
  <c r="S58" i="65"/>
  <c r="R58" i="65"/>
  <c r="Q58" i="65"/>
  <c r="P58" i="65"/>
  <c r="O58" i="65"/>
  <c r="N58" i="65"/>
  <c r="M58" i="65"/>
  <c r="L58" i="65"/>
  <c r="K58" i="65"/>
  <c r="J58" i="65"/>
  <c r="I58" i="65"/>
  <c r="H58" i="65"/>
  <c r="G58" i="65"/>
  <c r="F58" i="65"/>
  <c r="E58" i="65"/>
  <c r="D58" i="65"/>
  <c r="C58" i="65"/>
  <c r="B58" i="65"/>
  <c r="A58" i="65"/>
  <c r="AK57" i="65"/>
  <c r="AJ57" i="65"/>
  <c r="AI57" i="65"/>
  <c r="AH57" i="65"/>
  <c r="AG57" i="65"/>
  <c r="AF57" i="65"/>
  <c r="AE57" i="65"/>
  <c r="AD57" i="65"/>
  <c r="AC57" i="65"/>
  <c r="AB57" i="65"/>
  <c r="AA57" i="65"/>
  <c r="Z57" i="65"/>
  <c r="Y57" i="65"/>
  <c r="X57" i="65"/>
  <c r="W57" i="65"/>
  <c r="C57" i="65"/>
  <c r="B57" i="65"/>
  <c r="A57" i="65"/>
  <c r="AK56" i="65"/>
  <c r="AJ56" i="65"/>
  <c r="AI56" i="65"/>
  <c r="AH56" i="65"/>
  <c r="AG56" i="65"/>
  <c r="AF56" i="65"/>
  <c r="AE56" i="65"/>
  <c r="AD56" i="65"/>
  <c r="AC56" i="65"/>
  <c r="AB56" i="65"/>
  <c r="AA56" i="65"/>
  <c r="Z56" i="65"/>
  <c r="Y56" i="65"/>
  <c r="X56" i="65"/>
  <c r="W56" i="65"/>
  <c r="L56" i="65"/>
  <c r="K56" i="65"/>
  <c r="G56" i="65"/>
  <c r="D56" i="65"/>
  <c r="C56" i="65"/>
  <c r="A56" i="65"/>
  <c r="AK55" i="65"/>
  <c r="AJ55" i="65"/>
  <c r="AI55" i="65"/>
  <c r="AH55" i="65"/>
  <c r="AG55" i="65"/>
  <c r="AF55" i="65"/>
  <c r="AE55" i="65"/>
  <c r="AD55" i="65"/>
  <c r="AC55" i="65"/>
  <c r="AB55" i="65"/>
  <c r="AA55" i="65"/>
  <c r="Z55" i="65"/>
  <c r="Y55" i="65"/>
  <c r="X55" i="65"/>
  <c r="W55" i="65"/>
  <c r="V55" i="65"/>
  <c r="U55" i="65"/>
  <c r="T55" i="65"/>
  <c r="S55" i="65"/>
  <c r="R55" i="65"/>
  <c r="Q55" i="65"/>
  <c r="P55" i="65"/>
  <c r="O55" i="65"/>
  <c r="N55" i="65"/>
  <c r="M55" i="65"/>
  <c r="L55" i="65"/>
  <c r="K55" i="65"/>
  <c r="J55" i="65"/>
  <c r="I55" i="65"/>
  <c r="H55" i="65"/>
  <c r="G55" i="65"/>
  <c r="F55" i="65"/>
  <c r="E55" i="65"/>
  <c r="D55" i="65"/>
  <c r="C55" i="65"/>
  <c r="B55" i="65"/>
  <c r="A55" i="65"/>
  <c r="AK54" i="65"/>
  <c r="AJ54" i="65"/>
  <c r="AI54" i="65"/>
  <c r="AH54" i="65"/>
  <c r="AG54" i="65"/>
  <c r="AF54" i="65"/>
  <c r="AE54" i="65"/>
  <c r="AD54" i="65"/>
  <c r="AC54" i="65"/>
  <c r="AB54" i="65"/>
  <c r="AA54" i="65"/>
  <c r="Z54" i="65"/>
  <c r="Y54" i="65"/>
  <c r="X54" i="65"/>
  <c r="W54" i="65"/>
  <c r="C54" i="65"/>
  <c r="B54" i="65"/>
  <c r="A54" i="65"/>
  <c r="AK53" i="65"/>
  <c r="AJ53" i="65"/>
  <c r="AI53" i="65"/>
  <c r="AH53" i="65"/>
  <c r="AG53" i="65"/>
  <c r="AF53" i="65"/>
  <c r="AE53" i="65"/>
  <c r="AD53" i="65"/>
  <c r="AC53" i="65"/>
  <c r="AB53" i="65"/>
  <c r="AA53" i="65"/>
  <c r="Z53" i="65"/>
  <c r="Y53" i="65"/>
  <c r="X53" i="65"/>
  <c r="W53" i="65"/>
  <c r="L53" i="65"/>
  <c r="K53" i="65"/>
  <c r="G53" i="65"/>
  <c r="D53" i="65"/>
  <c r="C53" i="65"/>
  <c r="A53" i="65"/>
  <c r="AK52" i="65"/>
  <c r="AJ52" i="65"/>
  <c r="AI52" i="65"/>
  <c r="AH52" i="65"/>
  <c r="AG52" i="65"/>
  <c r="AF52" i="65"/>
  <c r="AE52" i="65"/>
  <c r="AD52" i="65"/>
  <c r="AC52" i="65"/>
  <c r="AB52" i="65"/>
  <c r="AA52" i="65"/>
  <c r="Z52" i="65"/>
  <c r="Y52" i="65"/>
  <c r="X52" i="65"/>
  <c r="W52" i="65"/>
  <c r="V52" i="65"/>
  <c r="U52" i="65"/>
  <c r="T52" i="65"/>
  <c r="S52" i="65"/>
  <c r="R52" i="65"/>
  <c r="Q52" i="65"/>
  <c r="P52" i="65"/>
  <c r="O52" i="65"/>
  <c r="N52" i="65"/>
  <c r="M52" i="65"/>
  <c r="L52" i="65"/>
  <c r="K52" i="65"/>
  <c r="J52" i="65"/>
  <c r="I52" i="65"/>
  <c r="H52" i="65"/>
  <c r="G52" i="65"/>
  <c r="F52" i="65"/>
  <c r="E52" i="65"/>
  <c r="D52" i="65"/>
  <c r="C52" i="65"/>
  <c r="B52" i="65"/>
  <c r="A52" i="65"/>
  <c r="AK51" i="65"/>
  <c r="AJ51" i="65"/>
  <c r="AI51" i="65"/>
  <c r="AH51" i="65"/>
  <c r="AG51" i="65"/>
  <c r="AF51" i="65"/>
  <c r="AE51" i="65"/>
  <c r="AD51" i="65"/>
  <c r="AC51" i="65"/>
  <c r="AB51" i="65"/>
  <c r="AA51" i="65"/>
  <c r="Z51" i="65"/>
  <c r="Y51" i="65"/>
  <c r="X51" i="65"/>
  <c r="W51" i="65"/>
  <c r="C51" i="65"/>
  <c r="B51" i="65"/>
  <c r="A51" i="65"/>
  <c r="AK50" i="65"/>
  <c r="AJ50" i="65"/>
  <c r="AI50" i="65"/>
  <c r="AH50" i="65"/>
  <c r="AG50" i="65"/>
  <c r="AF50" i="65"/>
  <c r="AE50" i="65"/>
  <c r="AD50" i="65"/>
  <c r="AC50" i="65"/>
  <c r="AB50" i="65"/>
  <c r="AA50" i="65"/>
  <c r="Z50" i="65"/>
  <c r="Y50" i="65"/>
  <c r="X50" i="65"/>
  <c r="W50" i="65"/>
  <c r="L50" i="65"/>
  <c r="K50" i="65"/>
  <c r="G50" i="65"/>
  <c r="D50" i="65"/>
  <c r="C50" i="65"/>
  <c r="A50" i="65"/>
  <c r="AK49" i="65"/>
  <c r="AJ49" i="65"/>
  <c r="AI49" i="65"/>
  <c r="AH49" i="65"/>
  <c r="AG49" i="65"/>
  <c r="AF49" i="65"/>
  <c r="AE49" i="65"/>
  <c r="AD49" i="65"/>
  <c r="AC49" i="65"/>
  <c r="AB49" i="65"/>
  <c r="Z49" i="65"/>
  <c r="Y49" i="65"/>
  <c r="X49" i="65"/>
  <c r="W49" i="65"/>
  <c r="V49" i="65"/>
  <c r="U49" i="65"/>
  <c r="T49" i="65"/>
  <c r="S49" i="65"/>
  <c r="R49" i="65"/>
  <c r="Q49" i="65"/>
  <c r="P49" i="65"/>
  <c r="O49" i="65"/>
  <c r="N49" i="65"/>
  <c r="M49" i="65"/>
  <c r="L49" i="65"/>
  <c r="K49" i="65"/>
  <c r="J49" i="65"/>
  <c r="I49" i="65"/>
  <c r="H49" i="65"/>
  <c r="G49" i="65"/>
  <c r="F49" i="65"/>
  <c r="E49" i="65"/>
  <c r="D49" i="65"/>
  <c r="C49" i="65"/>
  <c r="B49" i="65"/>
  <c r="A49" i="65"/>
  <c r="AK48" i="65"/>
  <c r="AJ48" i="65"/>
  <c r="AI48" i="65"/>
  <c r="AH48" i="65"/>
  <c r="AG48" i="65"/>
  <c r="AF48" i="65"/>
  <c r="AE48" i="65"/>
  <c r="AD48" i="65"/>
  <c r="AC48" i="65"/>
  <c r="AB48" i="65"/>
  <c r="AA48" i="65"/>
  <c r="Z48" i="65"/>
  <c r="Y48" i="65"/>
  <c r="X48" i="65"/>
  <c r="W48" i="65"/>
  <c r="C48" i="65"/>
  <c r="B48" i="65"/>
  <c r="A48" i="65"/>
  <c r="AK47" i="65"/>
  <c r="AJ47" i="65"/>
  <c r="AI47" i="65"/>
  <c r="AH47" i="65"/>
  <c r="AG47" i="65"/>
  <c r="AF47" i="65"/>
  <c r="AE47" i="65"/>
  <c r="AD47" i="65"/>
  <c r="AC47" i="65"/>
  <c r="AB47" i="65"/>
  <c r="AA47" i="65"/>
  <c r="Z47" i="65"/>
  <c r="Y47" i="65"/>
  <c r="X47" i="65"/>
  <c r="W47" i="65"/>
  <c r="L47" i="65"/>
  <c r="K47" i="65"/>
  <c r="G47" i="65"/>
  <c r="D47" i="65"/>
  <c r="C47" i="65"/>
  <c r="A47" i="65"/>
  <c r="AK46" i="65"/>
  <c r="AJ46" i="65"/>
  <c r="AI46" i="65"/>
  <c r="AH46" i="65"/>
  <c r="AG46" i="65"/>
  <c r="AF46" i="65"/>
  <c r="AE46" i="65"/>
  <c r="AD46" i="65"/>
  <c r="AC46" i="65"/>
  <c r="AB46" i="65"/>
  <c r="AA46" i="65"/>
  <c r="Z46" i="65"/>
  <c r="Y46" i="65"/>
  <c r="X46" i="65"/>
  <c r="W46" i="65"/>
  <c r="V46" i="65"/>
  <c r="U46" i="65"/>
  <c r="T46" i="65"/>
  <c r="S46" i="65"/>
  <c r="R46" i="65"/>
  <c r="Q46" i="65"/>
  <c r="P46" i="65"/>
  <c r="O46" i="65"/>
  <c r="N46" i="65"/>
  <c r="M46" i="65"/>
  <c r="L46" i="65"/>
  <c r="K46" i="65"/>
  <c r="J46" i="65"/>
  <c r="I46" i="65"/>
  <c r="H46" i="65"/>
  <c r="G46" i="65"/>
  <c r="F46" i="65"/>
  <c r="E46" i="65"/>
  <c r="D46" i="65"/>
  <c r="C46" i="65"/>
  <c r="B46" i="65"/>
  <c r="A46" i="65"/>
  <c r="AK45" i="65"/>
  <c r="AJ45" i="65"/>
  <c r="AI45" i="65"/>
  <c r="AH45" i="65"/>
  <c r="AG45" i="65"/>
  <c r="AF45" i="65"/>
  <c r="AE45" i="65"/>
  <c r="AD45" i="65"/>
  <c r="AC45" i="65"/>
  <c r="AB45" i="65"/>
  <c r="AA45" i="65"/>
  <c r="Z45" i="65"/>
  <c r="Y45" i="65"/>
  <c r="X45" i="65"/>
  <c r="W45" i="65"/>
  <c r="C45" i="65"/>
  <c r="B45" i="65"/>
  <c r="A45" i="65"/>
  <c r="AK44" i="65"/>
  <c r="AJ44" i="65"/>
  <c r="AI44" i="65"/>
  <c r="AH44" i="65"/>
  <c r="AG44" i="65"/>
  <c r="AF44" i="65"/>
  <c r="AE44" i="65"/>
  <c r="AD44" i="65"/>
  <c r="AC44" i="65"/>
  <c r="AB44" i="65"/>
  <c r="AA44" i="65"/>
  <c r="Z44" i="65"/>
  <c r="Y44" i="65"/>
  <c r="X44" i="65"/>
  <c r="W44" i="65"/>
  <c r="L44" i="65"/>
  <c r="K44" i="65"/>
  <c r="G44" i="65"/>
  <c r="D44" i="65"/>
  <c r="C44" i="65"/>
  <c r="A44" i="65"/>
  <c r="AK43" i="65"/>
  <c r="AJ43" i="65"/>
  <c r="AI43" i="65"/>
  <c r="AH43" i="65"/>
  <c r="AG43" i="65"/>
  <c r="AF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43" i="65"/>
  <c r="A43" i="65"/>
  <c r="AK42" i="65"/>
  <c r="AJ42" i="65"/>
  <c r="AI42" i="65"/>
  <c r="AH42" i="65"/>
  <c r="AG42" i="65"/>
  <c r="X42" i="65"/>
  <c r="W42" i="65"/>
  <c r="C42" i="65"/>
  <c r="B42" i="65"/>
  <c r="A42" i="65"/>
  <c r="AK41" i="65"/>
  <c r="AJ41" i="65"/>
  <c r="AI41" i="65"/>
  <c r="AH41" i="65"/>
  <c r="AG41" i="65"/>
  <c r="AD41" i="65"/>
  <c r="X41" i="65"/>
  <c r="W41" i="65"/>
  <c r="L41" i="65"/>
  <c r="K41" i="65"/>
  <c r="G41" i="65"/>
  <c r="D41" i="65"/>
  <c r="C41" i="65"/>
  <c r="A41" i="65"/>
  <c r="AK40" i="65"/>
  <c r="AJ40" i="65"/>
  <c r="AI40" i="65"/>
  <c r="AH40" i="65"/>
  <c r="AG40" i="65"/>
  <c r="AF40" i="65"/>
  <c r="AE40" i="65"/>
  <c r="AD40" i="65"/>
  <c r="AC40" i="65"/>
  <c r="AB40" i="65"/>
  <c r="AA40" i="65"/>
  <c r="Z40" i="65"/>
  <c r="Y40" i="65"/>
  <c r="X40" i="65"/>
  <c r="W40" i="65"/>
  <c r="V40" i="65"/>
  <c r="U40" i="65"/>
  <c r="T40" i="65"/>
  <c r="S40" i="65"/>
  <c r="R40" i="65"/>
  <c r="Q40" i="65"/>
  <c r="P40" i="65"/>
  <c r="O40" i="65"/>
  <c r="N40" i="65"/>
  <c r="M40" i="65"/>
  <c r="L40" i="65"/>
  <c r="K40" i="65"/>
  <c r="J40" i="65"/>
  <c r="I40" i="65"/>
  <c r="H40" i="65"/>
  <c r="G40" i="65"/>
  <c r="F40" i="65"/>
  <c r="E40" i="65"/>
  <c r="D40" i="65"/>
  <c r="C40" i="65"/>
  <c r="B40" i="65"/>
  <c r="A40" i="65"/>
  <c r="AK39" i="65"/>
  <c r="AJ39" i="65"/>
  <c r="AI39" i="65"/>
  <c r="AH39" i="65"/>
  <c r="AG39" i="65"/>
  <c r="AF39" i="65"/>
  <c r="AE39" i="65"/>
  <c r="AD39" i="65"/>
  <c r="AC39" i="65"/>
  <c r="AB39" i="65"/>
  <c r="AA39" i="65"/>
  <c r="Z39" i="65"/>
  <c r="Y39" i="65"/>
  <c r="X39" i="65"/>
  <c r="W39" i="65"/>
  <c r="V39" i="65"/>
  <c r="A39" i="65"/>
  <c r="U37" i="65"/>
  <c r="Q37" i="65"/>
  <c r="AI36" i="65"/>
  <c r="AG36" i="65"/>
  <c r="D36" i="65"/>
  <c r="N34" i="65"/>
  <c r="P34" i="65" s="1"/>
  <c r="I34" i="65" s="1"/>
  <c r="N31" i="65"/>
  <c r="P31" i="65" s="1"/>
  <c r="I31" i="65" s="1"/>
  <c r="I30" i="65" s="1"/>
  <c r="I65" i="65" s="1"/>
  <c r="N28" i="65"/>
  <c r="P28" i="65" s="1"/>
  <c r="I28" i="65" s="1"/>
  <c r="AN25" i="65"/>
  <c r="AN24" i="65" s="1"/>
  <c r="I24" i="65" s="1"/>
  <c r="I59" i="65" s="1"/>
  <c r="AM25" i="65"/>
  <c r="AM24" i="65" s="1"/>
  <c r="E24" i="65" s="1"/>
  <c r="E59" i="65" s="1"/>
  <c r="AN22" i="65"/>
  <c r="AM22" i="65"/>
  <c r="AM21" i="65" s="1"/>
  <c r="E21" i="65" s="1"/>
  <c r="E56" i="65" s="1"/>
  <c r="AN19" i="65"/>
  <c r="AN18" i="65" s="1"/>
  <c r="I18" i="65" s="1"/>
  <c r="I53" i="65" s="1"/>
  <c r="AM19" i="65"/>
  <c r="AM18" i="65" s="1"/>
  <c r="E18" i="65" s="1"/>
  <c r="E53" i="65" s="1"/>
  <c r="AN16" i="65"/>
  <c r="AN15" i="65" s="1"/>
  <c r="AM16" i="65"/>
  <c r="AL13" i="65"/>
  <c r="I12" i="65" s="1"/>
  <c r="I47" i="65" s="1"/>
  <c r="S47" i="65" s="1"/>
  <c r="I13" i="65"/>
  <c r="I48" i="65"/>
  <c r="N48" i="65"/>
  <c r="S48" i="65"/>
  <c r="E13" i="65"/>
  <c r="E48" i="65"/>
  <c r="AL12" i="65"/>
  <c r="E12" i="65" s="1"/>
  <c r="E47" i="65" s="1"/>
  <c r="N47" i="65" s="1"/>
  <c r="AL10" i="65"/>
  <c r="I9" i="65" s="1"/>
  <c r="I44" i="65" s="1"/>
  <c r="S44" i="65" s="1"/>
  <c r="I10" i="65"/>
  <c r="I45" i="65"/>
  <c r="E10" i="65"/>
  <c r="E45" i="65"/>
  <c r="AL9" i="65"/>
  <c r="E9" i="65" s="1"/>
  <c r="E44" i="65" s="1"/>
  <c r="N44" i="65" s="1"/>
  <c r="AL7" i="65"/>
  <c r="I6" i="65" s="1"/>
  <c r="I41" i="65" s="1"/>
  <c r="S41" i="65" s="1"/>
  <c r="I7" i="65"/>
  <c r="I42" i="65"/>
  <c r="E7" i="65"/>
  <c r="E42" i="65"/>
  <c r="N42" i="65"/>
  <c r="S42" i="65"/>
  <c r="AL6" i="65"/>
  <c r="E6" i="65" s="1"/>
  <c r="E41" i="65" s="1"/>
  <c r="N41" i="65" s="1"/>
  <c r="B29" i="64"/>
  <c r="B26" i="64"/>
  <c r="Q56" i="64"/>
  <c r="M56" i="64"/>
  <c r="L56" i="64"/>
  <c r="Q55" i="64"/>
  <c r="P55" i="64"/>
  <c r="M55" i="64"/>
  <c r="L55" i="64"/>
  <c r="Q53" i="64"/>
  <c r="M53" i="64"/>
  <c r="L53" i="64"/>
  <c r="Q52" i="64"/>
  <c r="P52" i="64"/>
  <c r="M52" i="64"/>
  <c r="L52" i="64"/>
  <c r="A40" i="64"/>
  <c r="D40" i="64"/>
  <c r="F40" i="64"/>
  <c r="G40" i="64"/>
  <c r="H40" i="64"/>
  <c r="J40" i="64"/>
  <c r="K40" i="64"/>
  <c r="L40" i="64"/>
  <c r="M40" i="64"/>
  <c r="N40" i="64"/>
  <c r="O40" i="64"/>
  <c r="P40" i="64"/>
  <c r="Q40" i="64"/>
  <c r="R40" i="64"/>
  <c r="S40" i="64"/>
  <c r="T40" i="64"/>
  <c r="U40" i="64"/>
  <c r="V40" i="64"/>
  <c r="W40" i="64"/>
  <c r="X40" i="64"/>
  <c r="Y40" i="64"/>
  <c r="Z40" i="64"/>
  <c r="AA40" i="64"/>
  <c r="AB40" i="64"/>
  <c r="AC40" i="64"/>
  <c r="AD40" i="64"/>
  <c r="AE40" i="64"/>
  <c r="AF40" i="64"/>
  <c r="AG40" i="64"/>
  <c r="AH40" i="64"/>
  <c r="AI40" i="64"/>
  <c r="AJ40" i="64"/>
  <c r="AK40" i="64"/>
  <c r="A41" i="64"/>
  <c r="D41" i="64"/>
  <c r="E41" i="64"/>
  <c r="F41" i="64"/>
  <c r="G41" i="64"/>
  <c r="H41" i="64"/>
  <c r="I41" i="64"/>
  <c r="J41" i="64"/>
  <c r="K41" i="64"/>
  <c r="L41" i="64"/>
  <c r="M41" i="64"/>
  <c r="N41" i="64"/>
  <c r="O41" i="64"/>
  <c r="P41" i="64"/>
  <c r="Q41" i="64"/>
  <c r="R41" i="64"/>
  <c r="S41" i="64"/>
  <c r="T41" i="64"/>
  <c r="U41" i="64"/>
  <c r="V41" i="64"/>
  <c r="W41" i="64"/>
  <c r="X41" i="64"/>
  <c r="Y41" i="64"/>
  <c r="Z41" i="64"/>
  <c r="AA41" i="64"/>
  <c r="AB41" i="64"/>
  <c r="AC41" i="64"/>
  <c r="AD41" i="64"/>
  <c r="AE41" i="64"/>
  <c r="AF41" i="64"/>
  <c r="AG41" i="64"/>
  <c r="AH41" i="64"/>
  <c r="AI41" i="64"/>
  <c r="AJ41" i="64"/>
  <c r="AK41" i="64"/>
  <c r="A42" i="64"/>
  <c r="D42" i="64"/>
  <c r="F42" i="64"/>
  <c r="G42" i="64"/>
  <c r="H42" i="64"/>
  <c r="J42" i="64"/>
  <c r="K42" i="64"/>
  <c r="L42" i="64"/>
  <c r="M42" i="64"/>
  <c r="N42" i="64"/>
  <c r="O42" i="64"/>
  <c r="P42" i="64"/>
  <c r="Q42" i="64"/>
  <c r="R42" i="64"/>
  <c r="S42" i="64"/>
  <c r="T42" i="64"/>
  <c r="U42" i="64"/>
  <c r="V42" i="64"/>
  <c r="W42" i="64"/>
  <c r="X42" i="64"/>
  <c r="Y42" i="64"/>
  <c r="Z42" i="64"/>
  <c r="AA42" i="64"/>
  <c r="AB42" i="64"/>
  <c r="AC42" i="64"/>
  <c r="AD42" i="64"/>
  <c r="AE42" i="64"/>
  <c r="AF42" i="64"/>
  <c r="AG42" i="64"/>
  <c r="AH42" i="64"/>
  <c r="AI42" i="64"/>
  <c r="AJ42" i="64"/>
  <c r="AK42" i="64"/>
  <c r="A43" i="64"/>
  <c r="D43" i="64"/>
  <c r="E43" i="64"/>
  <c r="F43" i="64"/>
  <c r="G43" i="64"/>
  <c r="H43" i="64"/>
  <c r="I43" i="64"/>
  <c r="J43" i="64"/>
  <c r="K43" i="64"/>
  <c r="L43" i="64"/>
  <c r="M43" i="64"/>
  <c r="N43" i="64"/>
  <c r="O43" i="64"/>
  <c r="P43" i="64"/>
  <c r="Q43" i="64"/>
  <c r="R43" i="64"/>
  <c r="S43" i="64"/>
  <c r="T43" i="64"/>
  <c r="U43" i="64"/>
  <c r="V43" i="64"/>
  <c r="W43" i="64"/>
  <c r="X43" i="64"/>
  <c r="Y43" i="64"/>
  <c r="Z43" i="64"/>
  <c r="AA43" i="64"/>
  <c r="AB43" i="64"/>
  <c r="AC43" i="64"/>
  <c r="AD43" i="64"/>
  <c r="AE43" i="64"/>
  <c r="AF43" i="64"/>
  <c r="AG43" i="64"/>
  <c r="AH43" i="64"/>
  <c r="AI43" i="64"/>
  <c r="AJ43" i="64"/>
  <c r="AK43" i="64"/>
  <c r="A44" i="64"/>
  <c r="D44" i="64"/>
  <c r="F44" i="64"/>
  <c r="G44" i="64"/>
  <c r="H44" i="64"/>
  <c r="J44" i="64"/>
  <c r="K44" i="64"/>
  <c r="L44" i="64"/>
  <c r="M44" i="64"/>
  <c r="N44" i="64"/>
  <c r="O44" i="64"/>
  <c r="P44" i="64"/>
  <c r="Q44" i="64"/>
  <c r="R44" i="64"/>
  <c r="S44" i="64"/>
  <c r="T44" i="64"/>
  <c r="U44" i="64"/>
  <c r="V44" i="64"/>
  <c r="W44" i="64"/>
  <c r="X44" i="64"/>
  <c r="Y44" i="64"/>
  <c r="Z44" i="64"/>
  <c r="AA44" i="64"/>
  <c r="AB44" i="64"/>
  <c r="AC44" i="64"/>
  <c r="AD44" i="64"/>
  <c r="AE44" i="64"/>
  <c r="AF44" i="64"/>
  <c r="AG44" i="64"/>
  <c r="AH44" i="64"/>
  <c r="AI44" i="64"/>
  <c r="AJ44" i="64"/>
  <c r="AK44" i="64"/>
  <c r="A45" i="64"/>
  <c r="D45" i="64"/>
  <c r="E45" i="64"/>
  <c r="F45" i="64"/>
  <c r="G45" i="64"/>
  <c r="H45" i="64"/>
  <c r="I45" i="64"/>
  <c r="J45" i="64"/>
  <c r="K45" i="64"/>
  <c r="L45" i="64"/>
  <c r="M45" i="64"/>
  <c r="N45" i="64"/>
  <c r="O45" i="64"/>
  <c r="P45" i="64"/>
  <c r="Q45" i="64"/>
  <c r="R45" i="64"/>
  <c r="S45" i="64"/>
  <c r="T45" i="64"/>
  <c r="U45" i="64"/>
  <c r="V45" i="64"/>
  <c r="W45" i="64"/>
  <c r="X45" i="64"/>
  <c r="Y45" i="64"/>
  <c r="Z45" i="64"/>
  <c r="AA45" i="64"/>
  <c r="AB45" i="64"/>
  <c r="AC45" i="64"/>
  <c r="AD45" i="64"/>
  <c r="AE45" i="64"/>
  <c r="AF45" i="64"/>
  <c r="AG45" i="64"/>
  <c r="AH45" i="64"/>
  <c r="AI45" i="64"/>
  <c r="AJ45" i="64"/>
  <c r="AK45" i="64"/>
  <c r="A46" i="64"/>
  <c r="D46" i="64"/>
  <c r="F46" i="64"/>
  <c r="G46" i="64"/>
  <c r="H46" i="64"/>
  <c r="J46" i="64"/>
  <c r="K46" i="64"/>
  <c r="L46" i="64"/>
  <c r="M46" i="64"/>
  <c r="O46" i="64"/>
  <c r="Q46" i="64"/>
  <c r="R46" i="64"/>
  <c r="S46" i="64"/>
  <c r="T46" i="64"/>
  <c r="U46" i="64"/>
  <c r="V46" i="64"/>
  <c r="W46" i="64"/>
  <c r="X46" i="64"/>
  <c r="Y46" i="64"/>
  <c r="Z46" i="64"/>
  <c r="AA46" i="64"/>
  <c r="AB46" i="64"/>
  <c r="AC46" i="64"/>
  <c r="AD46" i="64"/>
  <c r="AE46" i="64"/>
  <c r="AF46" i="64"/>
  <c r="AG46" i="64"/>
  <c r="AH46" i="64"/>
  <c r="AI46" i="64"/>
  <c r="AJ46" i="64"/>
  <c r="AK46" i="64"/>
  <c r="A47" i="64"/>
  <c r="D47" i="64"/>
  <c r="E47" i="64"/>
  <c r="F47" i="64"/>
  <c r="G47" i="64"/>
  <c r="H47" i="64"/>
  <c r="I47" i="64"/>
  <c r="J47" i="64"/>
  <c r="K47" i="64"/>
  <c r="L47" i="64"/>
  <c r="M47" i="64"/>
  <c r="N47" i="64"/>
  <c r="O47" i="64"/>
  <c r="P47" i="64"/>
  <c r="Q47" i="64"/>
  <c r="R47" i="64"/>
  <c r="S47" i="64"/>
  <c r="T47" i="64"/>
  <c r="U47" i="64"/>
  <c r="V47" i="64"/>
  <c r="W47" i="64"/>
  <c r="X47" i="64"/>
  <c r="Y47" i="64"/>
  <c r="Z47" i="64"/>
  <c r="AA47" i="64"/>
  <c r="AB47" i="64"/>
  <c r="AC47" i="64"/>
  <c r="AD47" i="64"/>
  <c r="AE47" i="64"/>
  <c r="AF47" i="64"/>
  <c r="AG47" i="64"/>
  <c r="AH47" i="64"/>
  <c r="AI47" i="64"/>
  <c r="AJ47" i="64"/>
  <c r="AK47" i="64"/>
  <c r="A48" i="64"/>
  <c r="C48" i="64"/>
  <c r="A49" i="64"/>
  <c r="D49" i="64"/>
  <c r="F49" i="64"/>
  <c r="G49" i="64"/>
  <c r="H49" i="64"/>
  <c r="I49" i="64"/>
  <c r="L49" i="64"/>
  <c r="M49" i="64"/>
  <c r="P49" i="64"/>
  <c r="Q49" i="64"/>
  <c r="T49" i="64"/>
  <c r="U49" i="64"/>
  <c r="V49" i="64"/>
  <c r="W49" i="64"/>
  <c r="X49" i="64"/>
  <c r="Y49" i="64"/>
  <c r="Z49" i="64"/>
  <c r="AA49" i="64"/>
  <c r="AB49" i="64"/>
  <c r="AC49" i="64"/>
  <c r="AD49" i="64"/>
  <c r="AE49" i="64"/>
  <c r="AF49" i="64"/>
  <c r="AG49" i="64"/>
  <c r="AH49" i="64"/>
  <c r="AI49" i="64"/>
  <c r="AJ49" i="64"/>
  <c r="AK49" i="64"/>
  <c r="A50" i="64"/>
  <c r="D50" i="64"/>
  <c r="F50" i="64"/>
  <c r="G50" i="64"/>
  <c r="H50" i="64"/>
  <c r="I50" i="64"/>
  <c r="L50" i="64"/>
  <c r="M50" i="64"/>
  <c r="Q50" i="64"/>
  <c r="T50" i="64"/>
  <c r="U50" i="64"/>
  <c r="V50" i="64"/>
  <c r="W50" i="64"/>
  <c r="X50" i="64"/>
  <c r="Y50" i="64"/>
  <c r="Z50" i="64"/>
  <c r="AA50" i="64"/>
  <c r="AB50" i="64"/>
  <c r="AC50" i="64"/>
  <c r="AD50" i="64"/>
  <c r="AE50" i="64"/>
  <c r="AF50" i="64"/>
  <c r="AG50" i="64"/>
  <c r="AH50" i="64"/>
  <c r="AI50" i="64"/>
  <c r="AJ50" i="64"/>
  <c r="AK50" i="64"/>
  <c r="A51" i="64"/>
  <c r="D51" i="64"/>
  <c r="E51" i="64"/>
  <c r="F51" i="64"/>
  <c r="G51" i="64"/>
  <c r="H51" i="64"/>
  <c r="I51" i="64"/>
  <c r="J51" i="64"/>
  <c r="K51" i="64"/>
  <c r="L51" i="64"/>
  <c r="M51" i="64"/>
  <c r="N51" i="64"/>
  <c r="O51" i="64"/>
  <c r="P51" i="64"/>
  <c r="Q51" i="64"/>
  <c r="R51" i="64"/>
  <c r="S51" i="64"/>
  <c r="T51" i="64"/>
  <c r="U51" i="64"/>
  <c r="V51" i="64"/>
  <c r="W51" i="64"/>
  <c r="X51" i="64"/>
  <c r="Y51" i="64"/>
  <c r="Z51" i="64"/>
  <c r="AA51" i="64"/>
  <c r="AB51" i="64"/>
  <c r="AC51" i="64"/>
  <c r="AD51" i="64"/>
  <c r="AE51" i="64"/>
  <c r="AF51" i="64"/>
  <c r="AG51" i="64"/>
  <c r="AH51" i="64"/>
  <c r="AI51" i="64"/>
  <c r="AJ51" i="64"/>
  <c r="AK51" i="64"/>
  <c r="A52" i="64"/>
  <c r="D52" i="64"/>
  <c r="F52" i="64"/>
  <c r="G52" i="64"/>
  <c r="H52" i="64"/>
  <c r="I52" i="64"/>
  <c r="T52" i="64"/>
  <c r="U52" i="64"/>
  <c r="V52" i="64"/>
  <c r="W52" i="64"/>
  <c r="X52" i="64"/>
  <c r="Y52" i="64"/>
  <c r="Z52" i="64"/>
  <c r="AA52" i="64"/>
  <c r="AB52" i="64"/>
  <c r="AC52" i="64"/>
  <c r="AD52" i="64"/>
  <c r="AE52" i="64"/>
  <c r="AF52" i="64"/>
  <c r="AG52" i="64"/>
  <c r="AH52" i="64"/>
  <c r="AI52" i="64"/>
  <c r="AJ52" i="64"/>
  <c r="AK52" i="64"/>
  <c r="A53" i="64"/>
  <c r="D53" i="64"/>
  <c r="F53" i="64"/>
  <c r="G53" i="64"/>
  <c r="H53" i="64"/>
  <c r="I53" i="64"/>
  <c r="T53" i="64"/>
  <c r="U53" i="64"/>
  <c r="V53" i="64"/>
  <c r="W53" i="64"/>
  <c r="X53" i="64"/>
  <c r="Y53" i="64"/>
  <c r="Z53" i="64"/>
  <c r="AA53" i="64"/>
  <c r="AB53" i="64"/>
  <c r="AC53" i="64"/>
  <c r="AD53" i="64"/>
  <c r="AE53" i="64"/>
  <c r="AF53" i="64"/>
  <c r="AG53" i="64"/>
  <c r="AH53" i="64"/>
  <c r="AI53" i="64"/>
  <c r="AJ53" i="64"/>
  <c r="AK53" i="64"/>
  <c r="A54" i="64"/>
  <c r="D54" i="64"/>
  <c r="E54" i="64"/>
  <c r="F54" i="64"/>
  <c r="G54" i="64"/>
  <c r="H54" i="64"/>
  <c r="I54" i="64"/>
  <c r="J54" i="64"/>
  <c r="K54" i="64"/>
  <c r="L54" i="64"/>
  <c r="M54" i="64"/>
  <c r="N54" i="64"/>
  <c r="O54" i="64"/>
  <c r="P54" i="64"/>
  <c r="Q54" i="64"/>
  <c r="R54" i="64"/>
  <c r="S54" i="64"/>
  <c r="T54" i="64"/>
  <c r="U54" i="64"/>
  <c r="V54" i="64"/>
  <c r="W54" i="64"/>
  <c r="X54" i="64"/>
  <c r="Y54" i="64"/>
  <c r="Z54" i="64"/>
  <c r="AA54" i="64"/>
  <c r="AB54" i="64"/>
  <c r="AC54" i="64"/>
  <c r="AD54" i="64"/>
  <c r="AE54" i="64"/>
  <c r="AF54" i="64"/>
  <c r="AG54" i="64"/>
  <c r="AH54" i="64"/>
  <c r="AI54" i="64"/>
  <c r="AJ54" i="64"/>
  <c r="AK54" i="64"/>
  <c r="A55" i="64"/>
  <c r="D55" i="64"/>
  <c r="F55" i="64"/>
  <c r="G55" i="64"/>
  <c r="H55" i="64"/>
  <c r="I55" i="64"/>
  <c r="T55" i="64"/>
  <c r="U55" i="64"/>
  <c r="V55" i="64"/>
  <c r="W55" i="64"/>
  <c r="X55" i="64"/>
  <c r="Y55" i="64"/>
  <c r="Z55" i="64"/>
  <c r="AA55" i="64"/>
  <c r="AB55" i="64"/>
  <c r="AC55" i="64"/>
  <c r="AD55" i="64"/>
  <c r="AE55" i="64"/>
  <c r="AF55" i="64"/>
  <c r="AG55" i="64"/>
  <c r="AH55" i="64"/>
  <c r="AI55" i="64"/>
  <c r="AJ55" i="64"/>
  <c r="AK55" i="64"/>
  <c r="A56" i="64"/>
  <c r="D56" i="64"/>
  <c r="F56" i="64"/>
  <c r="G56" i="64"/>
  <c r="H56" i="64"/>
  <c r="I56" i="64"/>
  <c r="T56" i="64"/>
  <c r="U56" i="64"/>
  <c r="V56" i="64"/>
  <c r="W56" i="64"/>
  <c r="X56" i="64"/>
  <c r="Y56" i="64"/>
  <c r="Z56" i="64"/>
  <c r="AA56" i="64"/>
  <c r="AB56" i="64"/>
  <c r="AC56" i="64"/>
  <c r="AD56" i="64"/>
  <c r="AE56" i="64"/>
  <c r="AF56" i="64"/>
  <c r="AG56" i="64"/>
  <c r="AH56" i="64"/>
  <c r="AI56" i="64"/>
  <c r="AJ56" i="64"/>
  <c r="AK56" i="64"/>
  <c r="A57" i="64"/>
  <c r="D57" i="64"/>
  <c r="E57" i="64"/>
  <c r="F57" i="64"/>
  <c r="G57" i="64"/>
  <c r="H57" i="64"/>
  <c r="I57" i="64"/>
  <c r="J57" i="64"/>
  <c r="K57" i="64"/>
  <c r="L57" i="64"/>
  <c r="M57" i="64"/>
  <c r="N57" i="64"/>
  <c r="O57" i="64"/>
  <c r="P57" i="64"/>
  <c r="Q57" i="64"/>
  <c r="R57" i="64"/>
  <c r="S57" i="64"/>
  <c r="T57" i="64"/>
  <c r="U57" i="64"/>
  <c r="V57" i="64"/>
  <c r="W57" i="64"/>
  <c r="X57" i="64"/>
  <c r="Y57" i="64"/>
  <c r="Z57" i="64"/>
  <c r="AA57" i="64"/>
  <c r="AB57" i="64"/>
  <c r="AC57" i="64"/>
  <c r="AD57" i="64"/>
  <c r="AE57" i="64"/>
  <c r="AF57" i="64"/>
  <c r="AG57" i="64"/>
  <c r="AH57" i="64"/>
  <c r="AI57" i="64"/>
  <c r="AJ57" i="64"/>
  <c r="AK57" i="64"/>
  <c r="A58" i="64"/>
  <c r="C58" i="64"/>
  <c r="A59" i="64"/>
  <c r="D59" i="64"/>
  <c r="F59" i="64"/>
  <c r="G59" i="64"/>
  <c r="H59" i="64"/>
  <c r="I59" i="64"/>
  <c r="L59" i="64"/>
  <c r="A60" i="64"/>
  <c r="D60" i="64"/>
  <c r="F60" i="64"/>
  <c r="G60" i="64"/>
  <c r="H60" i="64"/>
  <c r="I60" i="64"/>
  <c r="L60" i="64"/>
  <c r="A61" i="64"/>
  <c r="D61" i="64"/>
  <c r="E61" i="64"/>
  <c r="F61" i="64"/>
  <c r="G61" i="64"/>
  <c r="H61" i="64"/>
  <c r="I61" i="64"/>
  <c r="J61" i="64"/>
  <c r="K61" i="64"/>
  <c r="L61" i="64"/>
  <c r="A62" i="64"/>
  <c r="D62" i="64"/>
  <c r="F62" i="64"/>
  <c r="G62" i="64"/>
  <c r="H62" i="64"/>
  <c r="I62" i="64"/>
  <c r="L62" i="64"/>
  <c r="A63" i="64"/>
  <c r="D63" i="64"/>
  <c r="F63" i="64"/>
  <c r="G63" i="64"/>
  <c r="H63" i="64"/>
  <c r="I63" i="64"/>
  <c r="L63" i="64"/>
  <c r="A64" i="64"/>
  <c r="D64" i="64"/>
  <c r="E64" i="64"/>
  <c r="F64" i="64"/>
  <c r="G64" i="64"/>
  <c r="H64" i="64"/>
  <c r="I64" i="64"/>
  <c r="J64" i="64"/>
  <c r="K64" i="64"/>
  <c r="L64" i="64"/>
  <c r="A65" i="64"/>
  <c r="D65" i="64"/>
  <c r="F65" i="64"/>
  <c r="G65" i="64"/>
  <c r="H65" i="64"/>
  <c r="I65" i="64"/>
  <c r="L65" i="64"/>
  <c r="A66" i="64"/>
  <c r="D66" i="64"/>
  <c r="F66" i="64"/>
  <c r="G66" i="64"/>
  <c r="H66" i="64"/>
  <c r="I66" i="64"/>
  <c r="L66" i="64"/>
  <c r="A67" i="64"/>
  <c r="D67" i="64"/>
  <c r="E67" i="64"/>
  <c r="F67" i="64"/>
  <c r="G67" i="64"/>
  <c r="H67" i="64"/>
  <c r="I67" i="64"/>
  <c r="J67" i="64"/>
  <c r="K67" i="64"/>
  <c r="L67" i="64"/>
  <c r="A68" i="64"/>
  <c r="D68" i="64"/>
  <c r="F68" i="64"/>
  <c r="G68" i="64"/>
  <c r="H68" i="64"/>
  <c r="I68" i="64"/>
  <c r="L68" i="64"/>
  <c r="A69" i="64"/>
  <c r="D69" i="64"/>
  <c r="F69" i="64"/>
  <c r="G69" i="64"/>
  <c r="H69" i="64"/>
  <c r="I69" i="64"/>
  <c r="L69" i="64"/>
  <c r="A70" i="64"/>
  <c r="B70" i="64"/>
  <c r="C70" i="64"/>
  <c r="D70" i="64"/>
  <c r="E70" i="64"/>
  <c r="F70" i="64"/>
  <c r="G70" i="64"/>
  <c r="H70" i="64"/>
  <c r="I70" i="64"/>
  <c r="J70" i="64"/>
  <c r="K70" i="64"/>
  <c r="L70" i="64"/>
  <c r="M70" i="64"/>
  <c r="N70" i="64"/>
  <c r="O70" i="64"/>
  <c r="P70" i="64"/>
  <c r="Q70" i="64"/>
  <c r="R70" i="64"/>
  <c r="S70" i="64"/>
  <c r="T70" i="64"/>
  <c r="U70" i="64"/>
  <c r="V70" i="64"/>
  <c r="W70" i="64"/>
  <c r="X70" i="64"/>
  <c r="Y70" i="64"/>
  <c r="Z70" i="64"/>
  <c r="AA70" i="64"/>
  <c r="AB70" i="64"/>
  <c r="AC70" i="64"/>
  <c r="AD70" i="64"/>
  <c r="AE70" i="64"/>
  <c r="AF70" i="64"/>
  <c r="AG70" i="64"/>
  <c r="AH70" i="64"/>
  <c r="AI70" i="64"/>
  <c r="AJ70" i="64"/>
  <c r="AK70" i="64"/>
  <c r="C39" i="64"/>
  <c r="D39" i="64"/>
  <c r="E39" i="64"/>
  <c r="A39" i="64"/>
  <c r="C35" i="64"/>
  <c r="C32" i="64"/>
  <c r="C29" i="64"/>
  <c r="C26" i="64"/>
  <c r="B32" i="64"/>
  <c r="C21" i="64"/>
  <c r="C20" i="64" s="1"/>
  <c r="B21" i="64"/>
  <c r="C18" i="64"/>
  <c r="C17" i="64" s="1"/>
  <c r="B18" i="64"/>
  <c r="C15" i="64"/>
  <c r="E6" i="64"/>
  <c r="E42" i="64" s="1"/>
  <c r="E10" i="64"/>
  <c r="I10" i="64" s="1"/>
  <c r="I46" i="64" s="1"/>
  <c r="B15" i="64"/>
  <c r="U38" i="64"/>
  <c r="Q38" i="64"/>
  <c r="AI37" i="64"/>
  <c r="AG37" i="64"/>
  <c r="D37" i="64"/>
  <c r="N35" i="64"/>
  <c r="P35" i="64" s="1"/>
  <c r="P32" i="64"/>
  <c r="P29" i="64"/>
  <c r="N26" i="64"/>
  <c r="P26" i="64" s="1"/>
  <c r="P21" i="64"/>
  <c r="P56" i="64"/>
  <c r="N18" i="64"/>
  <c r="P18" i="64" s="1"/>
  <c r="P53" i="64" s="1"/>
  <c r="N15" i="64"/>
  <c r="P15" i="64" s="1"/>
  <c r="P50" i="64" s="1"/>
  <c r="N10" i="64"/>
  <c r="N46" i="64" s="1"/>
  <c r="K74" i="27"/>
  <c r="M64" i="27"/>
  <c r="U60" i="27"/>
  <c r="T60" i="27"/>
  <c r="S60" i="27"/>
  <c r="R60" i="27"/>
  <c r="Q60" i="27"/>
  <c r="P60" i="27"/>
  <c r="O60" i="27"/>
  <c r="N60" i="27"/>
  <c r="M60" i="27"/>
  <c r="L60" i="27"/>
  <c r="K60" i="27"/>
  <c r="U59" i="27"/>
  <c r="T59" i="27"/>
  <c r="S59" i="27"/>
  <c r="R59" i="27"/>
  <c r="Q59" i="27"/>
  <c r="P59" i="27"/>
  <c r="O59" i="27"/>
  <c r="P48" i="27"/>
  <c r="N48" i="27"/>
  <c r="M48" i="27"/>
  <c r="A42" i="27"/>
  <c r="B42" i="27"/>
  <c r="F42" i="27"/>
  <c r="G42" i="27"/>
  <c r="H42" i="27"/>
  <c r="I42" i="27"/>
  <c r="K42" i="27"/>
  <c r="L42" i="27"/>
  <c r="M42" i="27"/>
  <c r="N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AF42" i="27"/>
  <c r="AG42" i="27"/>
  <c r="AH42" i="27"/>
  <c r="AI42" i="27"/>
  <c r="AJ42" i="27"/>
  <c r="AK42" i="27"/>
  <c r="A43" i="27"/>
  <c r="B43" i="27"/>
  <c r="V43" i="27"/>
  <c r="W43" i="27"/>
  <c r="X43" i="27"/>
  <c r="Y43" i="27"/>
  <c r="Z43" i="27"/>
  <c r="AA43" i="27"/>
  <c r="AB43" i="27"/>
  <c r="AC43" i="27"/>
  <c r="AD43" i="27"/>
  <c r="AE43" i="27"/>
  <c r="AF43" i="27"/>
  <c r="AG43" i="27"/>
  <c r="AH43" i="27"/>
  <c r="AI43" i="27"/>
  <c r="AJ43" i="27"/>
  <c r="AK43" i="27"/>
  <c r="A44" i="27"/>
  <c r="B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AF44" i="27"/>
  <c r="AG44" i="27"/>
  <c r="AH44" i="27"/>
  <c r="AI44" i="27"/>
  <c r="AJ44" i="27"/>
  <c r="AK44" i="27"/>
  <c r="A45" i="27"/>
  <c r="B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AF45" i="27"/>
  <c r="AG45" i="27"/>
  <c r="AH45" i="27"/>
  <c r="AI45" i="27"/>
  <c r="AJ45" i="27"/>
  <c r="AK45" i="27"/>
  <c r="A46" i="27"/>
  <c r="B46" i="27"/>
  <c r="E46" i="27"/>
  <c r="F46" i="27"/>
  <c r="G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AF46" i="27"/>
  <c r="AG46" i="27"/>
  <c r="AH46" i="27"/>
  <c r="AI46" i="27"/>
  <c r="AJ46" i="27"/>
  <c r="AK46" i="27"/>
  <c r="A47" i="27"/>
  <c r="B47" i="27"/>
  <c r="F47" i="27"/>
  <c r="G47" i="27"/>
  <c r="H47" i="27"/>
  <c r="I47" i="27"/>
  <c r="L48" i="27"/>
  <c r="J47" i="27"/>
  <c r="K47" i="27"/>
  <c r="L47" i="27"/>
  <c r="M47" i="27"/>
  <c r="N47" i="27"/>
  <c r="Q48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AF47" i="27"/>
  <c r="AG47" i="27"/>
  <c r="AH47" i="27"/>
  <c r="AI47" i="27"/>
  <c r="AJ47" i="27"/>
  <c r="AK47" i="27"/>
  <c r="A48" i="27"/>
  <c r="B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AF48" i="27"/>
  <c r="AG48" i="27"/>
  <c r="AH48" i="27"/>
  <c r="AI48" i="27"/>
  <c r="AJ48" i="27"/>
  <c r="AK48" i="27"/>
  <c r="A49" i="27"/>
  <c r="B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AF49" i="27"/>
  <c r="AG49" i="27"/>
  <c r="AH49" i="27"/>
  <c r="AI49" i="27"/>
  <c r="AJ49" i="27"/>
  <c r="AK49" i="27"/>
  <c r="A50" i="27"/>
  <c r="B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AF50" i="27"/>
  <c r="AG50" i="27"/>
  <c r="AH50" i="27"/>
  <c r="AI50" i="27"/>
  <c r="AJ50" i="27"/>
  <c r="AK50" i="27"/>
  <c r="A51" i="27"/>
  <c r="B51" i="27"/>
  <c r="E51" i="27"/>
  <c r="F51" i="27"/>
  <c r="G51" i="27"/>
  <c r="H51" i="27"/>
  <c r="I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AF51" i="27"/>
  <c r="AG51" i="27"/>
  <c r="AH51" i="27"/>
  <c r="AI51" i="27"/>
  <c r="AJ51" i="27"/>
  <c r="AK51" i="27"/>
  <c r="A52" i="27"/>
  <c r="B52" i="27"/>
  <c r="F52" i="27"/>
  <c r="G52" i="27"/>
  <c r="H52" i="27"/>
  <c r="I52" i="27"/>
  <c r="K52" i="27"/>
  <c r="L52" i="27"/>
  <c r="N52" i="27"/>
  <c r="O52" i="27"/>
  <c r="P52" i="27"/>
  <c r="Q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AF52" i="27"/>
  <c r="AG52" i="27"/>
  <c r="AH52" i="27"/>
  <c r="AI52" i="27"/>
  <c r="AJ52" i="27"/>
  <c r="AK52" i="27"/>
  <c r="A53" i="27"/>
  <c r="B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AF53" i="27"/>
  <c r="AG53" i="27"/>
  <c r="AH53" i="27"/>
  <c r="AI53" i="27"/>
  <c r="AJ53" i="27"/>
  <c r="AK53" i="27"/>
  <c r="A54" i="27"/>
  <c r="B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AF54" i="27"/>
  <c r="AG54" i="27"/>
  <c r="AH54" i="27"/>
  <c r="AI54" i="27"/>
  <c r="AJ54" i="27"/>
  <c r="AK54" i="27"/>
  <c r="A55" i="27"/>
  <c r="B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AF55" i="27"/>
  <c r="AG55" i="27"/>
  <c r="AH55" i="27"/>
  <c r="AI55" i="27"/>
  <c r="AJ55" i="27"/>
  <c r="AK55" i="27"/>
  <c r="A56" i="27"/>
  <c r="B56" i="27"/>
  <c r="E56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AF56" i="27"/>
  <c r="AG56" i="27"/>
  <c r="AH56" i="27"/>
  <c r="AI56" i="27"/>
  <c r="AJ56" i="27"/>
  <c r="AK56" i="27"/>
  <c r="A57" i="27"/>
  <c r="B57" i="27"/>
  <c r="F57" i="27"/>
  <c r="G57" i="27"/>
  <c r="H57" i="27"/>
  <c r="I57" i="27"/>
  <c r="K57" i="27"/>
  <c r="L57" i="27"/>
  <c r="M57" i="27"/>
  <c r="N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AF57" i="27"/>
  <c r="AG57" i="27"/>
  <c r="AH57" i="27"/>
  <c r="AI57" i="27"/>
  <c r="AJ57" i="27"/>
  <c r="AK57" i="27"/>
  <c r="A58" i="27"/>
  <c r="B58" i="27"/>
  <c r="V58" i="27"/>
  <c r="W58" i="27"/>
  <c r="X58" i="27"/>
  <c r="Y58" i="27"/>
  <c r="Z58" i="27"/>
  <c r="AA58" i="27"/>
  <c r="AB58" i="27"/>
  <c r="AC58" i="27"/>
  <c r="AD58" i="27"/>
  <c r="AE58" i="27"/>
  <c r="AF58" i="27"/>
  <c r="AG58" i="27"/>
  <c r="AH58" i="27"/>
  <c r="AI58" i="27"/>
  <c r="AJ58" i="27"/>
  <c r="AK58" i="27"/>
  <c r="A59" i="27"/>
  <c r="B59" i="27"/>
  <c r="V59" i="27"/>
  <c r="W59" i="27"/>
  <c r="X59" i="27"/>
  <c r="Y59" i="27"/>
  <c r="Z59" i="27"/>
  <c r="AA59" i="27"/>
  <c r="AB59" i="27"/>
  <c r="AC59" i="27"/>
  <c r="AD59" i="27"/>
  <c r="AE59" i="27"/>
  <c r="AF59" i="27"/>
  <c r="AG59" i="27"/>
  <c r="AH59" i="27"/>
  <c r="AI59" i="27"/>
  <c r="AJ59" i="27"/>
  <c r="AK59" i="27"/>
  <c r="A60" i="27"/>
  <c r="B60" i="27"/>
  <c r="V60" i="27"/>
  <c r="W60" i="27"/>
  <c r="X60" i="27"/>
  <c r="Y60" i="27"/>
  <c r="Z60" i="27"/>
  <c r="AA60" i="27"/>
  <c r="AB60" i="27"/>
  <c r="AC60" i="27"/>
  <c r="AD60" i="27"/>
  <c r="AE60" i="27"/>
  <c r="AF60" i="27"/>
  <c r="AG60" i="27"/>
  <c r="AH60" i="27"/>
  <c r="AI60" i="27"/>
  <c r="AJ60" i="27"/>
  <c r="AK60" i="27"/>
  <c r="A61" i="27"/>
  <c r="B61" i="27"/>
  <c r="E61" i="27"/>
  <c r="F61" i="27"/>
  <c r="G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AF61" i="27"/>
  <c r="AG61" i="27"/>
  <c r="AH61" i="27"/>
  <c r="AI61" i="27"/>
  <c r="AJ61" i="27"/>
  <c r="AK61" i="27"/>
  <c r="A62" i="27"/>
  <c r="B62" i="27"/>
  <c r="E62" i="27"/>
  <c r="G63" i="27"/>
  <c r="H64" i="27"/>
  <c r="G65" i="27"/>
  <c r="F62" i="27"/>
  <c r="G62" i="27"/>
  <c r="H62" i="27"/>
  <c r="I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AF62" i="27"/>
  <c r="AG62" i="27"/>
  <c r="AH62" i="27"/>
  <c r="AI62" i="27"/>
  <c r="AJ62" i="27"/>
  <c r="AK62" i="27"/>
  <c r="A63" i="27"/>
  <c r="B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AF63" i="27"/>
  <c r="AG63" i="27"/>
  <c r="AH63" i="27"/>
  <c r="AI63" i="27"/>
  <c r="AJ63" i="27"/>
  <c r="AK63" i="27"/>
  <c r="A64" i="27"/>
  <c r="B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AF64" i="27"/>
  <c r="AG64" i="27"/>
  <c r="AH64" i="27"/>
  <c r="AI64" i="27"/>
  <c r="AJ64" i="27"/>
  <c r="AK64" i="27"/>
  <c r="A65" i="27"/>
  <c r="B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AF65" i="27"/>
  <c r="AG65" i="27"/>
  <c r="AH65" i="27"/>
  <c r="AI65" i="27"/>
  <c r="AJ65" i="27"/>
  <c r="AK65" i="27"/>
  <c r="A66" i="27"/>
  <c r="B66" i="27"/>
  <c r="E66" i="27"/>
  <c r="F66" i="27"/>
  <c r="G66" i="27"/>
  <c r="H66" i="27"/>
  <c r="I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AF66" i="27"/>
  <c r="AG66" i="27"/>
  <c r="AH66" i="27"/>
  <c r="AI66" i="27"/>
  <c r="AJ66" i="27"/>
  <c r="AK66" i="27"/>
  <c r="A67" i="27"/>
  <c r="B67" i="27"/>
  <c r="F67" i="27"/>
  <c r="G67" i="27"/>
  <c r="H67" i="27"/>
  <c r="I67" i="27"/>
  <c r="P68" i="27"/>
  <c r="S69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AF67" i="27"/>
  <c r="AG67" i="27"/>
  <c r="AH67" i="27"/>
  <c r="AI67" i="27"/>
  <c r="AJ67" i="27"/>
  <c r="AK67" i="27"/>
  <c r="A68" i="27"/>
  <c r="B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AF68" i="27"/>
  <c r="AG68" i="27"/>
  <c r="AH68" i="27"/>
  <c r="AI68" i="27"/>
  <c r="AJ68" i="27"/>
  <c r="AK68" i="27"/>
  <c r="A69" i="27"/>
  <c r="B69" i="27"/>
  <c r="V69" i="27"/>
  <c r="W69" i="27"/>
  <c r="X69" i="27"/>
  <c r="Y69" i="27"/>
  <c r="Z69" i="27"/>
  <c r="AA69" i="27"/>
  <c r="AB69" i="27"/>
  <c r="AC69" i="27"/>
  <c r="AD69" i="27"/>
  <c r="AE69" i="27"/>
  <c r="AF69" i="27"/>
  <c r="AG69" i="27"/>
  <c r="AH69" i="27"/>
  <c r="AI69" i="27"/>
  <c r="AJ69" i="27"/>
  <c r="AK69" i="27"/>
  <c r="A70" i="27"/>
  <c r="B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AF70" i="27"/>
  <c r="AG70" i="27"/>
  <c r="AH70" i="27"/>
  <c r="AI70" i="27"/>
  <c r="AJ70" i="27"/>
  <c r="AK70" i="27"/>
  <c r="A71" i="27"/>
  <c r="B71" i="27"/>
  <c r="E71" i="27"/>
  <c r="F71" i="27"/>
  <c r="G71" i="27"/>
  <c r="H71" i="27"/>
  <c r="I71" i="27"/>
  <c r="J71" i="27"/>
  <c r="K71" i="27"/>
  <c r="L71" i="27"/>
  <c r="M71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Z71" i="27"/>
  <c r="AA71" i="27"/>
  <c r="AB71" i="27"/>
  <c r="AC71" i="27"/>
  <c r="AD71" i="27"/>
  <c r="AE71" i="27"/>
  <c r="AF71" i="27"/>
  <c r="AG71" i="27"/>
  <c r="AH71" i="27"/>
  <c r="AI71" i="27"/>
  <c r="AJ71" i="27"/>
  <c r="AK71" i="27"/>
  <c r="A72" i="27"/>
  <c r="B72" i="27"/>
  <c r="F72" i="27"/>
  <c r="G72" i="27"/>
  <c r="H72" i="27"/>
  <c r="I72" i="27"/>
  <c r="P73" i="27"/>
  <c r="S74" i="27"/>
  <c r="J72" i="27"/>
  <c r="K72" i="27"/>
  <c r="L72" i="27"/>
  <c r="M72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Z72" i="27"/>
  <c r="AA72" i="27"/>
  <c r="AB72" i="27"/>
  <c r="AC72" i="27"/>
  <c r="AD72" i="27"/>
  <c r="AE72" i="27"/>
  <c r="AF72" i="27"/>
  <c r="AG72" i="27"/>
  <c r="AH72" i="27"/>
  <c r="AI72" i="27"/>
  <c r="AJ72" i="27"/>
  <c r="AK72" i="27"/>
  <c r="A73" i="27"/>
  <c r="B73" i="27"/>
  <c r="T73" i="27"/>
  <c r="U73" i="27"/>
  <c r="V73" i="27"/>
  <c r="W73" i="27"/>
  <c r="X73" i="27"/>
  <c r="Y73" i="27"/>
  <c r="Z73" i="27"/>
  <c r="AA73" i="27"/>
  <c r="AB73" i="27"/>
  <c r="AC73" i="27"/>
  <c r="AD73" i="27"/>
  <c r="AE73" i="27"/>
  <c r="AF73" i="27"/>
  <c r="AG73" i="27"/>
  <c r="AH73" i="27"/>
  <c r="AI73" i="27"/>
  <c r="AJ73" i="27"/>
  <c r="AK73" i="27"/>
  <c r="A74" i="27"/>
  <c r="B74" i="27"/>
  <c r="V74" i="27"/>
  <c r="W74" i="27"/>
  <c r="X74" i="27"/>
  <c r="Y74" i="27"/>
  <c r="Z74" i="27"/>
  <c r="AA74" i="27"/>
  <c r="AB74" i="27"/>
  <c r="AC74" i="27"/>
  <c r="AD74" i="27"/>
  <c r="AE74" i="27"/>
  <c r="AF74" i="27"/>
  <c r="AG74" i="27"/>
  <c r="AH74" i="27"/>
  <c r="AI74" i="27"/>
  <c r="AJ74" i="27"/>
  <c r="AK74" i="27"/>
  <c r="A75" i="27"/>
  <c r="B75" i="27"/>
  <c r="U75" i="27"/>
  <c r="V75" i="27"/>
  <c r="W75" i="27"/>
  <c r="X75" i="27"/>
  <c r="Y75" i="27"/>
  <c r="Z75" i="27"/>
  <c r="AA75" i="27"/>
  <c r="AB75" i="27"/>
  <c r="AC75" i="27"/>
  <c r="AD75" i="27"/>
  <c r="AE75" i="27"/>
  <c r="AF75" i="27"/>
  <c r="AG75" i="27"/>
  <c r="AH75" i="27"/>
  <c r="AI75" i="27"/>
  <c r="AJ75" i="27"/>
  <c r="AK75" i="27"/>
  <c r="A76" i="27"/>
  <c r="B76" i="27"/>
  <c r="E76" i="27"/>
  <c r="F76" i="27"/>
  <c r="G76" i="27"/>
  <c r="H76" i="27"/>
  <c r="I76" i="27"/>
  <c r="J76" i="27"/>
  <c r="K76" i="27"/>
  <c r="L76" i="27"/>
  <c r="M76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Z76" i="27"/>
  <c r="AA76" i="27"/>
  <c r="AB76" i="27"/>
  <c r="AC76" i="27"/>
  <c r="AD76" i="27"/>
  <c r="AE76" i="27"/>
  <c r="AF76" i="27"/>
  <c r="AG76" i="27"/>
  <c r="AH76" i="27"/>
  <c r="AI76" i="27"/>
  <c r="AJ76" i="27"/>
  <c r="AK76" i="27"/>
  <c r="C41" i="27"/>
  <c r="A41" i="27"/>
  <c r="E34" i="27"/>
  <c r="E72" i="27" s="1"/>
  <c r="G73" i="27" s="1"/>
  <c r="E29" i="27"/>
  <c r="E67" i="27" s="1"/>
  <c r="J24" i="27"/>
  <c r="J62" i="27" s="1"/>
  <c r="O63" i="27" s="1"/>
  <c r="Q64" i="27" s="1"/>
  <c r="L65" i="27" s="1"/>
  <c r="Q65" i="27" s="1"/>
  <c r="J19" i="27"/>
  <c r="J57" i="27" s="1"/>
  <c r="M58" i="27" s="1"/>
  <c r="E19" i="27"/>
  <c r="E57" i="27" s="1"/>
  <c r="G58" i="27" s="1"/>
  <c r="G59" i="27" s="1"/>
  <c r="E9" i="27"/>
  <c r="E47" i="27" s="1"/>
  <c r="G48" i="27" s="1"/>
  <c r="G49" i="27" s="1"/>
  <c r="G50" i="27" s="1"/>
  <c r="J14" i="27"/>
  <c r="E14" i="27"/>
  <c r="M14" i="27" s="1"/>
  <c r="M52" i="27" s="1"/>
  <c r="M53" i="27" s="1"/>
  <c r="J4" i="27"/>
  <c r="O4" i="27" s="1"/>
  <c r="O42" i="27" s="1"/>
  <c r="R43" i="27" s="1"/>
  <c r="E4" i="27"/>
  <c r="E42" i="27" s="1"/>
  <c r="G43" i="27" s="1"/>
  <c r="G44" i="27" s="1"/>
  <c r="AB24" i="63"/>
  <c r="W24" i="63" s="1"/>
  <c r="W60" i="63" s="1"/>
  <c r="AH67" i="63"/>
  <c r="AF65" i="63"/>
  <c r="Z65" i="63"/>
  <c r="Y65" i="63"/>
  <c r="X65" i="63"/>
  <c r="W65" i="63"/>
  <c r="AF64" i="63"/>
  <c r="Z64" i="63"/>
  <c r="Y64" i="63"/>
  <c r="X64" i="63"/>
  <c r="W64" i="63"/>
  <c r="AF63" i="63"/>
  <c r="AG62" i="63"/>
  <c r="AF62" i="63"/>
  <c r="AD62" i="63"/>
  <c r="AB62" i="63"/>
  <c r="AA62" i="63"/>
  <c r="Z62" i="63"/>
  <c r="Y62" i="63"/>
  <c r="X62" i="63"/>
  <c r="W62" i="63"/>
  <c r="P67" i="63"/>
  <c r="P66" i="63"/>
  <c r="H66" i="63"/>
  <c r="G66" i="63"/>
  <c r="F66" i="63"/>
  <c r="E66" i="63"/>
  <c r="P65" i="63"/>
  <c r="N65" i="63"/>
  <c r="H65" i="63"/>
  <c r="G65" i="63"/>
  <c r="F65" i="63"/>
  <c r="E65" i="63"/>
  <c r="P64" i="63"/>
  <c r="N64" i="63"/>
  <c r="H64" i="63"/>
  <c r="G64" i="63"/>
  <c r="F64" i="63"/>
  <c r="E64" i="63"/>
  <c r="P63" i="63"/>
  <c r="N63" i="63"/>
  <c r="P62" i="63"/>
  <c r="O62" i="63"/>
  <c r="N62" i="63"/>
  <c r="L62" i="63"/>
  <c r="J62" i="63"/>
  <c r="I62" i="63"/>
  <c r="H62" i="63"/>
  <c r="G62" i="63"/>
  <c r="F62" i="63"/>
  <c r="E62" i="63"/>
  <c r="J24" i="63"/>
  <c r="Q67" i="63"/>
  <c r="Q66" i="63"/>
  <c r="Q65" i="63"/>
  <c r="Q64" i="63"/>
  <c r="Q63" i="63"/>
  <c r="Q62" i="63"/>
  <c r="AH56" i="63"/>
  <c r="AF56" i="63"/>
  <c r="Z56" i="63"/>
  <c r="Y56" i="63"/>
  <c r="X56" i="63"/>
  <c r="W56" i="63"/>
  <c r="AH55" i="63"/>
  <c r="AF55" i="63"/>
  <c r="Z55" i="63"/>
  <c r="Y55" i="63"/>
  <c r="X55" i="63"/>
  <c r="W55" i="63"/>
  <c r="AH54" i="63"/>
  <c r="AF54" i="63"/>
  <c r="Z54" i="63"/>
  <c r="Y54" i="63"/>
  <c r="X54" i="63"/>
  <c r="W54" i="63"/>
  <c r="AH53" i="63"/>
  <c r="AF53" i="63"/>
  <c r="Z53" i="63"/>
  <c r="Y53" i="63"/>
  <c r="X53" i="63"/>
  <c r="W53" i="63"/>
  <c r="AH52" i="63"/>
  <c r="AF52" i="63"/>
  <c r="AB52" i="63"/>
  <c r="AH51" i="63"/>
  <c r="AG51" i="63"/>
  <c r="AF51" i="63"/>
  <c r="AD51" i="63"/>
  <c r="AB51" i="63"/>
  <c r="AA51" i="63"/>
  <c r="Z51" i="63"/>
  <c r="Y51" i="63"/>
  <c r="X51" i="63"/>
  <c r="W51" i="63"/>
  <c r="P56" i="63"/>
  <c r="N56" i="63"/>
  <c r="H56" i="63"/>
  <c r="G56" i="63"/>
  <c r="F56" i="63"/>
  <c r="E56" i="63"/>
  <c r="P55" i="63"/>
  <c r="N55" i="63"/>
  <c r="H55" i="63"/>
  <c r="G55" i="63"/>
  <c r="F55" i="63"/>
  <c r="E55" i="63"/>
  <c r="P54" i="63"/>
  <c r="N54" i="63"/>
  <c r="H54" i="63"/>
  <c r="G54" i="63"/>
  <c r="F54" i="63"/>
  <c r="E54" i="63"/>
  <c r="P53" i="63"/>
  <c r="N53" i="63"/>
  <c r="H53" i="63"/>
  <c r="G53" i="63"/>
  <c r="F53" i="63"/>
  <c r="E53" i="63"/>
  <c r="P52" i="63"/>
  <c r="N52" i="63"/>
  <c r="J52" i="63"/>
  <c r="P51" i="63"/>
  <c r="O51" i="63"/>
  <c r="N51" i="63"/>
  <c r="L51" i="63"/>
  <c r="J51" i="63"/>
  <c r="I51" i="63"/>
  <c r="H51" i="63"/>
  <c r="G51" i="63"/>
  <c r="F51" i="63"/>
  <c r="E51" i="63"/>
  <c r="AF43" i="63"/>
  <c r="Z43" i="63"/>
  <c r="Y43" i="63"/>
  <c r="X43" i="63"/>
  <c r="W43" i="63"/>
  <c r="AF42" i="63"/>
  <c r="Z42" i="63"/>
  <c r="Y42" i="63"/>
  <c r="X42" i="63"/>
  <c r="W42" i="63"/>
  <c r="AF41" i="63"/>
  <c r="AB41" i="63"/>
  <c r="AG40" i="63"/>
  <c r="AF40" i="63"/>
  <c r="AD40" i="63"/>
  <c r="AB40" i="63"/>
  <c r="AA40" i="63"/>
  <c r="Z40" i="63"/>
  <c r="Y40" i="63"/>
  <c r="X40" i="63"/>
  <c r="W40" i="63"/>
  <c r="O68" i="63"/>
  <c r="N68" i="63"/>
  <c r="M68" i="63"/>
  <c r="L68" i="63"/>
  <c r="K68" i="63"/>
  <c r="J68" i="63"/>
  <c r="I68" i="63"/>
  <c r="AK68" i="63"/>
  <c r="AJ68" i="63"/>
  <c r="AI68" i="63"/>
  <c r="AH68" i="63"/>
  <c r="AG68" i="63"/>
  <c r="AF68" i="63"/>
  <c r="AE68" i="63"/>
  <c r="AD68" i="63"/>
  <c r="AC68" i="63"/>
  <c r="AB68" i="63"/>
  <c r="AA68" i="63"/>
  <c r="Z68" i="63"/>
  <c r="Y68" i="63"/>
  <c r="X68" i="63"/>
  <c r="W68" i="63"/>
  <c r="T68" i="63"/>
  <c r="S68" i="63"/>
  <c r="R68" i="63"/>
  <c r="Q68" i="63"/>
  <c r="P68" i="63"/>
  <c r="O66" i="63"/>
  <c r="N66" i="63"/>
  <c r="M66" i="63"/>
  <c r="L66" i="63"/>
  <c r="K66" i="63"/>
  <c r="J66" i="63"/>
  <c r="I66" i="63"/>
  <c r="H68" i="63"/>
  <c r="G68" i="63"/>
  <c r="F68" i="63"/>
  <c r="E68" i="63"/>
  <c r="B68" i="63"/>
  <c r="A68" i="63"/>
  <c r="AK67" i="63"/>
  <c r="AJ67" i="63"/>
  <c r="AI67" i="63"/>
  <c r="T67" i="63"/>
  <c r="S67" i="63"/>
  <c r="R67" i="63"/>
  <c r="B67" i="63"/>
  <c r="A67" i="63"/>
  <c r="AK66" i="63"/>
  <c r="AJ66" i="63"/>
  <c r="AI66" i="63"/>
  <c r="AH66" i="63"/>
  <c r="AG66" i="63"/>
  <c r="AF66" i="63"/>
  <c r="AE66" i="63"/>
  <c r="AD66" i="63"/>
  <c r="AC66" i="63"/>
  <c r="AB66" i="63"/>
  <c r="AA66" i="63"/>
  <c r="Z66" i="63"/>
  <c r="Y66" i="63"/>
  <c r="X66" i="63"/>
  <c r="W66" i="63"/>
  <c r="T66" i="63"/>
  <c r="S66" i="63"/>
  <c r="R66" i="63"/>
  <c r="B66" i="63"/>
  <c r="A66" i="63"/>
  <c r="AK65" i="63"/>
  <c r="AJ65" i="63"/>
  <c r="AI65" i="63"/>
  <c r="AH65" i="63"/>
  <c r="T65" i="63"/>
  <c r="S65" i="63"/>
  <c r="R65" i="63"/>
  <c r="B65" i="63"/>
  <c r="A65" i="63"/>
  <c r="AK64" i="63"/>
  <c r="AJ64" i="63"/>
  <c r="AI64" i="63"/>
  <c r="AH64" i="63"/>
  <c r="T64" i="63"/>
  <c r="S64" i="63"/>
  <c r="R64" i="63"/>
  <c r="B64" i="63"/>
  <c r="A64" i="63"/>
  <c r="AK63" i="63"/>
  <c r="AJ63" i="63"/>
  <c r="AI63" i="63"/>
  <c r="AH63" i="63"/>
  <c r="T63" i="63"/>
  <c r="S63" i="63"/>
  <c r="R63" i="63"/>
  <c r="B63" i="63"/>
  <c r="A63" i="63"/>
  <c r="AK62" i="63"/>
  <c r="AJ62" i="63"/>
  <c r="AI62" i="63"/>
  <c r="AH62" i="63"/>
  <c r="T62" i="63"/>
  <c r="S62" i="63"/>
  <c r="R62" i="63"/>
  <c r="B62" i="63"/>
  <c r="A62" i="63"/>
  <c r="AK61" i="63"/>
  <c r="AJ61" i="63"/>
  <c r="AI61" i="63"/>
  <c r="AH61" i="63"/>
  <c r="AG61" i="63"/>
  <c r="AF61" i="63"/>
  <c r="AE61" i="63"/>
  <c r="AD61" i="63"/>
  <c r="AC61" i="63"/>
  <c r="AB61" i="63"/>
  <c r="AA61" i="63"/>
  <c r="Z61" i="63"/>
  <c r="Y61" i="63"/>
  <c r="X61" i="63"/>
  <c r="W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B61" i="63"/>
  <c r="A61" i="63"/>
  <c r="AD60" i="63"/>
  <c r="AC60" i="63"/>
  <c r="AA60" i="63"/>
  <c r="Z60" i="63"/>
  <c r="Y60" i="63"/>
  <c r="X60" i="63"/>
  <c r="T60" i="63"/>
  <c r="L60" i="63"/>
  <c r="K60" i="63"/>
  <c r="I60" i="63"/>
  <c r="H60" i="63"/>
  <c r="G60" i="63"/>
  <c r="F60" i="63"/>
  <c r="B60" i="63"/>
  <c r="A60" i="63"/>
  <c r="AK58" i="63"/>
  <c r="AJ58" i="63"/>
  <c r="AI58" i="63"/>
  <c r="AH58" i="63"/>
  <c r="T58" i="63"/>
  <c r="S58" i="63"/>
  <c r="R58" i="63"/>
  <c r="Q58" i="63"/>
  <c r="P58" i="63"/>
  <c r="B58" i="63"/>
  <c r="A58" i="63"/>
  <c r="AK57" i="63"/>
  <c r="AJ57" i="63"/>
  <c r="AI57" i="63"/>
  <c r="AH57" i="63"/>
  <c r="AG57" i="63"/>
  <c r="AF57" i="63"/>
  <c r="AE57" i="63"/>
  <c r="AD57" i="63"/>
  <c r="AC57" i="63"/>
  <c r="AB57" i="63"/>
  <c r="AA57" i="63"/>
  <c r="Z57" i="63"/>
  <c r="Y57" i="63"/>
  <c r="X57" i="63"/>
  <c r="W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B57" i="63"/>
  <c r="A57" i="63"/>
  <c r="AK56" i="63"/>
  <c r="AJ56" i="63"/>
  <c r="AI56" i="63"/>
  <c r="T56" i="63"/>
  <c r="S56" i="63"/>
  <c r="R56" i="63"/>
  <c r="Q56" i="63"/>
  <c r="B56" i="63"/>
  <c r="A56" i="63"/>
  <c r="AK55" i="63"/>
  <c r="AJ55" i="63"/>
  <c r="AI55" i="63"/>
  <c r="T55" i="63"/>
  <c r="S55" i="63"/>
  <c r="R55" i="63"/>
  <c r="Q55" i="63"/>
  <c r="B55" i="63"/>
  <c r="A55" i="63"/>
  <c r="AK54" i="63"/>
  <c r="AJ54" i="63"/>
  <c r="AI54" i="63"/>
  <c r="T54" i="63"/>
  <c r="S54" i="63"/>
  <c r="R54" i="63"/>
  <c r="Q54" i="63"/>
  <c r="B54" i="63"/>
  <c r="A54" i="63"/>
  <c r="AK53" i="63"/>
  <c r="AJ53" i="63"/>
  <c r="AI53" i="63"/>
  <c r="T53" i="63"/>
  <c r="S53" i="63"/>
  <c r="R53" i="63"/>
  <c r="Q53" i="63"/>
  <c r="B53" i="63"/>
  <c r="A53" i="63"/>
  <c r="AK52" i="63"/>
  <c r="AJ52" i="63"/>
  <c r="AI52" i="63"/>
  <c r="T52" i="63"/>
  <c r="S52" i="63"/>
  <c r="R52" i="63"/>
  <c r="Q52" i="63"/>
  <c r="B52" i="63"/>
  <c r="A52" i="63"/>
  <c r="AK51" i="63"/>
  <c r="AJ51" i="63"/>
  <c r="AI51" i="63"/>
  <c r="T51" i="63"/>
  <c r="S51" i="63"/>
  <c r="R51" i="63"/>
  <c r="Q51" i="63"/>
  <c r="B51" i="63"/>
  <c r="A51" i="63"/>
  <c r="AK50" i="63"/>
  <c r="AJ50" i="63"/>
  <c r="AI50" i="63"/>
  <c r="AH50" i="63"/>
  <c r="AG50" i="63"/>
  <c r="AF50" i="63"/>
  <c r="AE50" i="63"/>
  <c r="AD50" i="63"/>
  <c r="AC50" i="63"/>
  <c r="AB50" i="63"/>
  <c r="AA50" i="63"/>
  <c r="Z50" i="63"/>
  <c r="Y50" i="63"/>
  <c r="X50" i="63"/>
  <c r="W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B50" i="63"/>
  <c r="A50" i="63"/>
  <c r="AC49" i="63"/>
  <c r="AB49" i="63"/>
  <c r="Z49" i="63"/>
  <c r="Y49" i="63"/>
  <c r="X49" i="63"/>
  <c r="T49" i="63"/>
  <c r="K49" i="63"/>
  <c r="J49" i="63"/>
  <c r="H49" i="63"/>
  <c r="G49" i="63"/>
  <c r="F49" i="63"/>
  <c r="B49" i="63"/>
  <c r="A49" i="63"/>
  <c r="B47" i="63"/>
  <c r="A47" i="63"/>
  <c r="AK46" i="63"/>
  <c r="AJ46" i="63"/>
  <c r="AI46" i="63"/>
  <c r="AH46" i="63"/>
  <c r="AG46" i="63"/>
  <c r="AF46" i="63"/>
  <c r="AE46" i="63"/>
  <c r="AD46" i="63"/>
  <c r="AC46" i="63"/>
  <c r="AB46" i="63"/>
  <c r="AA46" i="63"/>
  <c r="Z46" i="63"/>
  <c r="Y46" i="63"/>
  <c r="X46" i="63"/>
  <c r="W46" i="63"/>
  <c r="T46" i="63"/>
  <c r="S46" i="63"/>
  <c r="R46" i="63"/>
  <c r="Q46" i="63"/>
  <c r="P46" i="63"/>
  <c r="O46" i="63"/>
  <c r="N46" i="63"/>
  <c r="M46" i="63"/>
  <c r="L46" i="63"/>
  <c r="K46" i="63"/>
  <c r="J46" i="63"/>
  <c r="I46" i="63"/>
  <c r="H46" i="63"/>
  <c r="G46" i="63"/>
  <c r="F46" i="63"/>
  <c r="E46" i="63"/>
  <c r="B46" i="63"/>
  <c r="A46" i="63"/>
  <c r="AK45" i="63"/>
  <c r="AJ45" i="63"/>
  <c r="AI45" i="63"/>
  <c r="AH45" i="63"/>
  <c r="AF45" i="63"/>
  <c r="Z45" i="63"/>
  <c r="Y45" i="63"/>
  <c r="X45" i="63"/>
  <c r="W45" i="63"/>
  <c r="T45" i="63"/>
  <c r="S45" i="63"/>
  <c r="R45" i="63"/>
  <c r="Q45" i="63"/>
  <c r="P45" i="63"/>
  <c r="O45" i="63"/>
  <c r="N45" i="63"/>
  <c r="M45" i="63"/>
  <c r="L45" i="63"/>
  <c r="K45" i="63"/>
  <c r="J45" i="63"/>
  <c r="I45" i="63"/>
  <c r="H45" i="63"/>
  <c r="G45" i="63"/>
  <c r="F45" i="63"/>
  <c r="E45" i="63"/>
  <c r="B45" i="63"/>
  <c r="A45" i="63"/>
  <c r="AK44" i="63"/>
  <c r="AJ44" i="63"/>
  <c r="AI44" i="63"/>
  <c r="AH44" i="63"/>
  <c r="AF44" i="63"/>
  <c r="Z44" i="63"/>
  <c r="Y44" i="63"/>
  <c r="X44" i="63"/>
  <c r="W44" i="63"/>
  <c r="T44" i="63"/>
  <c r="S44" i="63"/>
  <c r="R44" i="63"/>
  <c r="Q44" i="63"/>
  <c r="P44" i="63"/>
  <c r="O44" i="63"/>
  <c r="N44" i="63"/>
  <c r="M44" i="63"/>
  <c r="L44" i="63"/>
  <c r="K44" i="63"/>
  <c r="J44" i="63"/>
  <c r="I44" i="63"/>
  <c r="H44" i="63"/>
  <c r="G44" i="63"/>
  <c r="F44" i="63"/>
  <c r="E44" i="63"/>
  <c r="B44" i="63"/>
  <c r="A44" i="63"/>
  <c r="AK43" i="63"/>
  <c r="AJ43" i="63"/>
  <c r="AI43" i="63"/>
  <c r="AH43" i="63"/>
  <c r="T43" i="63"/>
  <c r="S43" i="63"/>
  <c r="R43" i="63"/>
  <c r="Q43" i="63"/>
  <c r="P43" i="63"/>
  <c r="N43" i="63"/>
  <c r="H43" i="63"/>
  <c r="G43" i="63"/>
  <c r="F43" i="63"/>
  <c r="E43" i="63"/>
  <c r="B43" i="63"/>
  <c r="A43" i="63"/>
  <c r="AK42" i="63"/>
  <c r="AJ42" i="63"/>
  <c r="AI42" i="63"/>
  <c r="AH42" i="63"/>
  <c r="T42" i="63"/>
  <c r="S42" i="63"/>
  <c r="R42" i="63"/>
  <c r="Q42" i="63"/>
  <c r="P42" i="63"/>
  <c r="N42" i="63"/>
  <c r="H42" i="63"/>
  <c r="G42" i="63"/>
  <c r="F42" i="63"/>
  <c r="E42" i="63"/>
  <c r="B42" i="63"/>
  <c r="A42" i="63"/>
  <c r="AK41" i="63"/>
  <c r="AJ41" i="63"/>
  <c r="AI41" i="63"/>
  <c r="AH41" i="63"/>
  <c r="T41" i="63"/>
  <c r="S41" i="63"/>
  <c r="R41" i="63"/>
  <c r="Q41" i="63"/>
  <c r="P41" i="63"/>
  <c r="N41" i="63"/>
  <c r="J41" i="63"/>
  <c r="B41" i="63"/>
  <c r="A41" i="63"/>
  <c r="AK40" i="63"/>
  <c r="AJ40" i="63"/>
  <c r="AI40" i="63"/>
  <c r="AH40" i="63"/>
  <c r="T40" i="63"/>
  <c r="S40" i="63"/>
  <c r="R40" i="63"/>
  <c r="Q40" i="63"/>
  <c r="P40" i="63"/>
  <c r="O40" i="63"/>
  <c r="N40" i="63"/>
  <c r="L40" i="63"/>
  <c r="J40" i="63"/>
  <c r="I40" i="63"/>
  <c r="H40" i="63"/>
  <c r="G40" i="63"/>
  <c r="F40" i="63"/>
  <c r="E40" i="63"/>
  <c r="B40" i="63"/>
  <c r="A40" i="63"/>
  <c r="AK39" i="63"/>
  <c r="AJ39" i="63"/>
  <c r="AI39" i="63"/>
  <c r="AH39" i="63"/>
  <c r="AG39" i="63"/>
  <c r="AF39" i="63"/>
  <c r="AE39" i="63"/>
  <c r="AD39" i="63"/>
  <c r="AC39" i="63"/>
  <c r="AB39" i="63"/>
  <c r="AA39" i="63"/>
  <c r="Z39" i="63"/>
  <c r="Y39" i="63"/>
  <c r="X39" i="63"/>
  <c r="W39" i="63"/>
  <c r="T39" i="63"/>
  <c r="S39" i="63"/>
  <c r="R39" i="63"/>
  <c r="Q39" i="63"/>
  <c r="P39" i="63"/>
  <c r="O39" i="63"/>
  <c r="N39" i="63"/>
  <c r="M39" i="63"/>
  <c r="L39" i="63"/>
  <c r="K39" i="63"/>
  <c r="J39" i="63"/>
  <c r="I39" i="63"/>
  <c r="H39" i="63"/>
  <c r="G39" i="63"/>
  <c r="F39" i="63"/>
  <c r="E39" i="63"/>
  <c r="B39" i="63"/>
  <c r="A39" i="63"/>
  <c r="AC38" i="63"/>
  <c r="AB38" i="63"/>
  <c r="Z38" i="63"/>
  <c r="Y38" i="63"/>
  <c r="X38" i="63"/>
  <c r="T38" i="63"/>
  <c r="K38" i="63"/>
  <c r="J38" i="63"/>
  <c r="H38" i="63"/>
  <c r="G38" i="63"/>
  <c r="F38" i="63"/>
  <c r="B38" i="63"/>
  <c r="A38" i="63"/>
  <c r="C37" i="63"/>
  <c r="A37" i="63"/>
  <c r="U36" i="63"/>
  <c r="Q36" i="63"/>
  <c r="AI35" i="63"/>
  <c r="AG35" i="63"/>
  <c r="D35" i="63"/>
  <c r="AA14" i="63"/>
  <c r="AA49" i="63" s="1"/>
  <c r="W52" i="63" s="1"/>
  <c r="I14" i="63"/>
  <c r="I49" i="63" s="1"/>
  <c r="E52" i="63" s="1"/>
  <c r="AA4" i="63"/>
  <c r="AA38" i="63" s="1"/>
  <c r="W41" i="63" s="1"/>
  <c r="I4" i="63"/>
  <c r="E14" i="63" s="1"/>
  <c r="E49" i="63" s="1"/>
  <c r="I52" i="63" s="1"/>
  <c r="A89" i="62"/>
  <c r="W88" i="62"/>
  <c r="V88" i="62"/>
  <c r="E88" i="62"/>
  <c r="D88" i="62"/>
  <c r="A88" i="62"/>
  <c r="W87" i="62"/>
  <c r="V87" i="62"/>
  <c r="E87" i="62"/>
  <c r="D87" i="62"/>
  <c r="A87" i="62"/>
  <c r="AI86" i="62"/>
  <c r="AH86" i="62"/>
  <c r="AF86" i="62"/>
  <c r="AE86" i="62"/>
  <c r="AA86" i="62"/>
  <c r="Y86" i="62"/>
  <c r="X86" i="62"/>
  <c r="V86" i="62"/>
  <c r="S86" i="62"/>
  <c r="Q86" i="62"/>
  <c r="P86" i="62"/>
  <c r="N86" i="62"/>
  <c r="M86" i="62"/>
  <c r="I86" i="62"/>
  <c r="G86" i="62"/>
  <c r="F86" i="62"/>
  <c r="D86" i="62"/>
  <c r="A86" i="62"/>
  <c r="AJ85" i="62"/>
  <c r="AI85" i="62"/>
  <c r="AH85" i="62"/>
  <c r="AG85" i="62"/>
  <c r="AE85" i="62"/>
  <c r="S85" i="62"/>
  <c r="R85" i="62"/>
  <c r="Q85" i="62"/>
  <c r="P85" i="62"/>
  <c r="O85" i="62"/>
  <c r="M85" i="62"/>
  <c r="A85" i="62"/>
  <c r="C84" i="62"/>
  <c r="C83" i="62"/>
  <c r="A83" i="62"/>
  <c r="S80" i="62"/>
  <c r="A80" i="62"/>
  <c r="AF79" i="62"/>
  <c r="V79" i="62"/>
  <c r="S79" i="62"/>
  <c r="N79" i="62"/>
  <c r="D79" i="62"/>
  <c r="A79" i="62"/>
  <c r="AF78" i="62"/>
  <c r="S78" i="62"/>
  <c r="N78" i="62"/>
  <c r="A78" i="62"/>
  <c r="V77" i="62"/>
  <c r="S77" i="62"/>
  <c r="D77" i="62"/>
  <c r="A77" i="62"/>
  <c r="AD76" i="62"/>
  <c r="Y76" i="62"/>
  <c r="S76" i="62"/>
  <c r="L76" i="62"/>
  <c r="G76" i="62"/>
  <c r="A76" i="62"/>
  <c r="AF68" i="62"/>
  <c r="V68" i="62"/>
  <c r="S68" i="62"/>
  <c r="N68" i="62"/>
  <c r="D68" i="62"/>
  <c r="A68" i="62"/>
  <c r="AF67" i="62"/>
  <c r="V67" i="62"/>
  <c r="S67" i="62"/>
  <c r="N67" i="62"/>
  <c r="D67" i="62"/>
  <c r="A67" i="62"/>
  <c r="AF66" i="62"/>
  <c r="S66" i="62"/>
  <c r="N66" i="62"/>
  <c r="A66" i="62"/>
  <c r="Y65" i="62"/>
  <c r="V65" i="62"/>
  <c r="S65" i="62"/>
  <c r="G65" i="62"/>
  <c r="A65" i="62"/>
  <c r="AD64" i="62"/>
  <c r="Y64" i="62"/>
  <c r="S64" i="62"/>
  <c r="L64" i="62"/>
  <c r="I64" i="62"/>
  <c r="D66" i="62"/>
  <c r="G64" i="62"/>
  <c r="A64" i="62"/>
  <c r="AF56" i="62"/>
  <c r="V56" i="62"/>
  <c r="S56" i="62"/>
  <c r="N56" i="62"/>
  <c r="L56" i="62"/>
  <c r="D56" i="62"/>
  <c r="A56" i="62"/>
  <c r="AF55" i="62"/>
  <c r="AD55" i="62"/>
  <c r="V55" i="62"/>
  <c r="S55" i="62"/>
  <c r="N55" i="62"/>
  <c r="L55" i="62"/>
  <c r="D55" i="62"/>
  <c r="A55" i="62"/>
  <c r="AF54" i="62"/>
  <c r="AD54" i="62"/>
  <c r="S54" i="62"/>
  <c r="N54" i="62"/>
  <c r="L54" i="62"/>
  <c r="D54" i="62"/>
  <c r="A54" i="62"/>
  <c r="Y53" i="62"/>
  <c r="S53" i="62"/>
  <c r="N53" i="62"/>
  <c r="G53" i="62"/>
  <c r="A53" i="62"/>
  <c r="AD52" i="62"/>
  <c r="AA52" i="62"/>
  <c r="V54" i="62"/>
  <c r="Y52" i="62"/>
  <c r="S52" i="62"/>
  <c r="L52" i="62"/>
  <c r="I52" i="62"/>
  <c r="G52" i="62"/>
  <c r="A52" i="62"/>
  <c r="A51" i="62"/>
  <c r="AK50" i="62"/>
  <c r="AJ50" i="62"/>
  <c r="AI50" i="62"/>
  <c r="AH50" i="62"/>
  <c r="AG50" i="62"/>
  <c r="AF50" i="62"/>
  <c r="AE50" i="62"/>
  <c r="AC50" i="62"/>
  <c r="AB50" i="62"/>
  <c r="AA50" i="62"/>
  <c r="Z50" i="62"/>
  <c r="Y50" i="62"/>
  <c r="X50" i="62"/>
  <c r="W50" i="62"/>
  <c r="V50" i="62"/>
  <c r="U50" i="62"/>
  <c r="T50" i="62"/>
  <c r="S50" i="62"/>
  <c r="R50" i="62"/>
  <c r="Q50" i="62"/>
  <c r="P50" i="62"/>
  <c r="O50" i="62"/>
  <c r="N50" i="62"/>
  <c r="M50" i="62"/>
  <c r="L50" i="62"/>
  <c r="K50" i="62"/>
  <c r="J50" i="62"/>
  <c r="I50" i="62"/>
  <c r="H50" i="62"/>
  <c r="G50" i="62"/>
  <c r="F50" i="62"/>
  <c r="E50" i="62"/>
  <c r="D50" i="62"/>
  <c r="C50" i="62"/>
  <c r="B50" i="62"/>
  <c r="A50" i="62"/>
  <c r="U49" i="62"/>
  <c r="Q49" i="62"/>
  <c r="AI48" i="62"/>
  <c r="AG48" i="62"/>
  <c r="D48" i="62"/>
  <c r="W39" i="62"/>
  <c r="V39" i="62"/>
  <c r="V85" i="62"/>
  <c r="E39" i="62"/>
  <c r="F39" i="62" s="1"/>
  <c r="L40" i="62" s="1"/>
  <c r="L86" i="62" s="1"/>
  <c r="D39" i="62"/>
  <c r="D85" i="62"/>
  <c r="AF30" i="62"/>
  <c r="AF76" i="62" s="1"/>
  <c r="AA30" i="62"/>
  <c r="AA76" i="62" s="1"/>
  <c r="V78" i="62" s="1"/>
  <c r="N30" i="62"/>
  <c r="N76" i="62" s="1"/>
  <c r="I30" i="62"/>
  <c r="AA19" i="62"/>
  <c r="AA18" i="62" s="1"/>
  <c r="D19" i="62"/>
  <c r="D18" i="62" s="1"/>
  <c r="AF18" i="62"/>
  <c r="AF64" i="62" s="1"/>
  <c r="AF65" i="62" s="1"/>
  <c r="V6" i="62"/>
  <c r="V5" i="62" s="1"/>
  <c r="D6" i="62"/>
  <c r="D53" i="62" s="1"/>
  <c r="AK68" i="61"/>
  <c r="AJ68" i="61"/>
  <c r="AI68" i="61"/>
  <c r="AH68" i="61"/>
  <c r="AG68" i="61"/>
  <c r="AF68" i="61"/>
  <c r="AE68" i="61"/>
  <c r="AD68" i="61"/>
  <c r="AC68" i="61"/>
  <c r="AB68" i="61"/>
  <c r="AA68" i="61"/>
  <c r="Z68" i="61"/>
  <c r="Y68" i="61"/>
  <c r="X68" i="61"/>
  <c r="W68" i="61"/>
  <c r="T68" i="61"/>
  <c r="S68" i="61"/>
  <c r="R68" i="61"/>
  <c r="Q68" i="61"/>
  <c r="P68" i="61"/>
  <c r="O68" i="61"/>
  <c r="N68" i="61"/>
  <c r="M68" i="61"/>
  <c r="L68" i="61"/>
  <c r="K68" i="61"/>
  <c r="J68" i="61"/>
  <c r="I68" i="61"/>
  <c r="H68" i="61"/>
  <c r="G68" i="61"/>
  <c r="F68" i="61"/>
  <c r="E68" i="61"/>
  <c r="B68" i="61"/>
  <c r="A68" i="61"/>
  <c r="AK67" i="61"/>
  <c r="AJ67" i="61"/>
  <c r="AI67" i="61"/>
  <c r="AH67" i="61"/>
  <c r="AG67" i="61"/>
  <c r="AF67" i="61"/>
  <c r="AE67" i="61"/>
  <c r="AD67" i="61"/>
  <c r="AC67" i="61"/>
  <c r="AB67" i="61"/>
  <c r="AA67" i="61"/>
  <c r="Z67" i="61"/>
  <c r="Y67" i="61"/>
  <c r="X67" i="61"/>
  <c r="W67" i="61"/>
  <c r="T67" i="61"/>
  <c r="S67" i="61"/>
  <c r="R67" i="61"/>
  <c r="Q67" i="61"/>
  <c r="P67" i="61"/>
  <c r="O67" i="61"/>
  <c r="N67" i="61"/>
  <c r="M67" i="61"/>
  <c r="L67" i="61"/>
  <c r="K67" i="61"/>
  <c r="J67" i="61"/>
  <c r="I67" i="61"/>
  <c r="H67" i="61"/>
  <c r="G67" i="61"/>
  <c r="F67" i="61"/>
  <c r="E67" i="61"/>
  <c r="B67" i="61"/>
  <c r="A67" i="61"/>
  <c r="AK66" i="61"/>
  <c r="AJ66" i="61"/>
  <c r="AI66" i="61"/>
  <c r="AH66" i="61"/>
  <c r="AG66" i="61"/>
  <c r="AF66" i="61"/>
  <c r="AE66" i="61"/>
  <c r="AD66" i="61"/>
  <c r="AC66" i="61"/>
  <c r="AB66" i="61"/>
  <c r="AA66" i="61"/>
  <c r="Z66" i="61"/>
  <c r="Y66" i="61"/>
  <c r="X66" i="61"/>
  <c r="W66" i="61"/>
  <c r="T66" i="61"/>
  <c r="S66" i="61"/>
  <c r="R66" i="61"/>
  <c r="Q66" i="61"/>
  <c r="P66" i="61"/>
  <c r="O66" i="61"/>
  <c r="N66" i="61"/>
  <c r="M66" i="61"/>
  <c r="L66" i="61"/>
  <c r="K66" i="61"/>
  <c r="J66" i="61"/>
  <c r="I66" i="61"/>
  <c r="H66" i="61"/>
  <c r="G66" i="61"/>
  <c r="F66" i="61"/>
  <c r="E66" i="61"/>
  <c r="B66" i="61"/>
  <c r="A66" i="61"/>
  <c r="AK65" i="61"/>
  <c r="AJ65" i="61"/>
  <c r="AH65" i="61"/>
  <c r="AF65" i="61"/>
  <c r="AE65" i="61"/>
  <c r="AD65" i="61"/>
  <c r="AC65" i="61"/>
  <c r="AB65" i="61"/>
  <c r="AA65" i="61"/>
  <c r="Z65" i="61"/>
  <c r="Y65" i="61"/>
  <c r="X65" i="61"/>
  <c r="W65" i="61"/>
  <c r="T65" i="61"/>
  <c r="S65" i="61"/>
  <c r="R65" i="61"/>
  <c r="Q65" i="61"/>
  <c r="P65" i="61"/>
  <c r="H65" i="61"/>
  <c r="G65" i="61"/>
  <c r="F65" i="61"/>
  <c r="E65" i="61"/>
  <c r="B65" i="61"/>
  <c r="A65" i="61"/>
  <c r="AK64" i="61"/>
  <c r="AJ64" i="61"/>
  <c r="AH64" i="61"/>
  <c r="AF64" i="61"/>
  <c r="AD64" i="61"/>
  <c r="AB64" i="61"/>
  <c r="Z64" i="61"/>
  <c r="Y64" i="61"/>
  <c r="X64" i="61"/>
  <c r="W64" i="61"/>
  <c r="T64" i="61"/>
  <c r="S64" i="61"/>
  <c r="R64" i="61"/>
  <c r="Q64" i="61"/>
  <c r="P64" i="61"/>
  <c r="H64" i="61"/>
  <c r="G64" i="61"/>
  <c r="F64" i="61"/>
  <c r="E64" i="61"/>
  <c r="B64" i="61"/>
  <c r="A64" i="61"/>
  <c r="AK63" i="61"/>
  <c r="AJ63" i="61"/>
  <c r="AH63" i="61"/>
  <c r="AF63" i="61"/>
  <c r="AD63" i="61"/>
  <c r="AB63" i="61"/>
  <c r="Z63" i="61"/>
  <c r="Y63" i="61"/>
  <c r="X63" i="61"/>
  <c r="W63" i="61"/>
  <c r="T63" i="61"/>
  <c r="S63" i="61"/>
  <c r="R63" i="61"/>
  <c r="Q63" i="61"/>
  <c r="P63" i="61"/>
  <c r="H63" i="61"/>
  <c r="G63" i="61"/>
  <c r="F63" i="61"/>
  <c r="E63" i="61"/>
  <c r="B63" i="61"/>
  <c r="A63" i="61"/>
  <c r="AK62" i="61"/>
  <c r="AJ62" i="61"/>
  <c r="AH62" i="61"/>
  <c r="AG62" i="61"/>
  <c r="AF62" i="61"/>
  <c r="AD62" i="61"/>
  <c r="AB62" i="61"/>
  <c r="Z62" i="61"/>
  <c r="Y62" i="61"/>
  <c r="X62" i="61"/>
  <c r="W62" i="61"/>
  <c r="T62" i="61"/>
  <c r="S62" i="61"/>
  <c r="R62" i="61"/>
  <c r="Q62" i="61"/>
  <c r="P62" i="61"/>
  <c r="L62" i="61"/>
  <c r="J62" i="61"/>
  <c r="H62" i="61"/>
  <c r="G62" i="61"/>
  <c r="F62" i="61"/>
  <c r="E62" i="61"/>
  <c r="B62" i="61"/>
  <c r="A62" i="61"/>
  <c r="AK61" i="61"/>
  <c r="AH61" i="61"/>
  <c r="AF61" i="61"/>
  <c r="AD61" i="61"/>
  <c r="AB61" i="61"/>
  <c r="Z61" i="61"/>
  <c r="W61" i="61"/>
  <c r="T61" i="61"/>
  <c r="S61" i="61"/>
  <c r="P61" i="61"/>
  <c r="M60" i="61"/>
  <c r="N61" i="61"/>
  <c r="L61" i="61"/>
  <c r="J61" i="61"/>
  <c r="H61" i="61"/>
  <c r="G61" i="61"/>
  <c r="F61" i="61"/>
  <c r="B61" i="61"/>
  <c r="A61" i="61"/>
  <c r="AK60" i="61"/>
  <c r="AJ60" i="61"/>
  <c r="AI60" i="61"/>
  <c r="AH60" i="61"/>
  <c r="AF60" i="61"/>
  <c r="AD60" i="61"/>
  <c r="AC60" i="61"/>
  <c r="AB60" i="61"/>
  <c r="AA60" i="61"/>
  <c r="Z60" i="61"/>
  <c r="Y60" i="61"/>
  <c r="X60" i="61"/>
  <c r="W60" i="61"/>
  <c r="T60" i="61"/>
  <c r="S60" i="61"/>
  <c r="R60" i="61"/>
  <c r="Q60" i="61"/>
  <c r="P60" i="61"/>
  <c r="O60" i="61"/>
  <c r="N60" i="61"/>
  <c r="J60" i="61"/>
  <c r="I60" i="61"/>
  <c r="H60" i="61"/>
  <c r="G60" i="61"/>
  <c r="F60" i="61"/>
  <c r="E60" i="61"/>
  <c r="B60" i="61"/>
  <c r="A60" i="61"/>
  <c r="AK59" i="61"/>
  <c r="AJ59" i="61"/>
  <c r="AI59" i="61"/>
  <c r="AH59" i="61"/>
  <c r="AG59" i="61"/>
  <c r="AF59" i="61"/>
  <c r="AE59" i="61"/>
  <c r="AD59" i="61"/>
  <c r="AC59" i="61"/>
  <c r="AB59" i="61"/>
  <c r="AA59" i="61"/>
  <c r="Z59" i="61"/>
  <c r="Y59" i="61"/>
  <c r="X59" i="61"/>
  <c r="W59" i="61"/>
  <c r="T59" i="61"/>
  <c r="S59" i="61"/>
  <c r="R59" i="61"/>
  <c r="Q59" i="61"/>
  <c r="P59" i="61"/>
  <c r="O59" i="61"/>
  <c r="N59" i="61"/>
  <c r="M59" i="61"/>
  <c r="L59" i="61"/>
  <c r="K59" i="61"/>
  <c r="J59" i="61"/>
  <c r="I59" i="61"/>
  <c r="H59" i="61"/>
  <c r="G59" i="61"/>
  <c r="F59" i="61"/>
  <c r="E59" i="61"/>
  <c r="B59" i="61"/>
  <c r="A59" i="61"/>
  <c r="AK58" i="61"/>
  <c r="AJ58" i="61"/>
  <c r="AI58" i="61"/>
  <c r="AH58" i="61"/>
  <c r="AG58" i="61"/>
  <c r="AF58" i="61"/>
  <c r="AE58" i="61"/>
  <c r="AD58" i="61"/>
  <c r="AC58" i="61"/>
  <c r="AB58" i="61"/>
  <c r="AA58" i="61"/>
  <c r="Z58" i="61"/>
  <c r="Y58" i="61"/>
  <c r="X58" i="61"/>
  <c r="W58" i="61"/>
  <c r="T58" i="61"/>
  <c r="S58" i="61"/>
  <c r="R58" i="61"/>
  <c r="Q58" i="61"/>
  <c r="P58" i="61"/>
  <c r="O58" i="61"/>
  <c r="N58" i="61"/>
  <c r="M58" i="61"/>
  <c r="L58" i="61"/>
  <c r="K58" i="61"/>
  <c r="J58" i="61"/>
  <c r="I58" i="61"/>
  <c r="H58" i="61"/>
  <c r="G58" i="61"/>
  <c r="F58" i="61"/>
  <c r="E58" i="61"/>
  <c r="B58" i="61"/>
  <c r="A58" i="61"/>
  <c r="AK57" i="61"/>
  <c r="AJ57" i="61"/>
  <c r="AI57" i="61"/>
  <c r="AH57" i="61"/>
  <c r="AG57" i="61"/>
  <c r="AF57" i="61"/>
  <c r="AE57" i="61"/>
  <c r="AD57" i="61"/>
  <c r="AC57" i="61"/>
  <c r="AB57" i="61"/>
  <c r="AA57" i="61"/>
  <c r="Z57" i="61"/>
  <c r="Y57" i="61"/>
  <c r="X57" i="61"/>
  <c r="W57" i="61"/>
  <c r="T57" i="61"/>
  <c r="S57" i="61"/>
  <c r="R57" i="61"/>
  <c r="N57" i="61"/>
  <c r="L57" i="61"/>
  <c r="K57" i="61"/>
  <c r="J57" i="61"/>
  <c r="I57" i="61"/>
  <c r="H57" i="61"/>
  <c r="G57" i="61"/>
  <c r="F57" i="61"/>
  <c r="E57" i="61"/>
  <c r="B57" i="61"/>
  <c r="A57" i="61"/>
  <c r="AK56" i="61"/>
  <c r="AJ56" i="61"/>
  <c r="AI56" i="61"/>
  <c r="AH56" i="61"/>
  <c r="AG56" i="61"/>
  <c r="AF56" i="61"/>
  <c r="AE56" i="61"/>
  <c r="AD56" i="61"/>
  <c r="AC56" i="61"/>
  <c r="AB56" i="61"/>
  <c r="AA56" i="61"/>
  <c r="Z56" i="61"/>
  <c r="Y56" i="61"/>
  <c r="X56" i="61"/>
  <c r="W56" i="61"/>
  <c r="T56" i="61"/>
  <c r="S56" i="61"/>
  <c r="R56" i="61"/>
  <c r="N56" i="61"/>
  <c r="L56" i="61"/>
  <c r="J56" i="61"/>
  <c r="H56" i="61"/>
  <c r="G56" i="61"/>
  <c r="F56" i="61"/>
  <c r="E56" i="61"/>
  <c r="B56" i="61"/>
  <c r="A56" i="61"/>
  <c r="AK55" i="61"/>
  <c r="AJ55" i="61"/>
  <c r="AH55" i="61"/>
  <c r="AG55" i="61"/>
  <c r="AF55" i="61"/>
  <c r="AD55" i="61"/>
  <c r="AC55" i="61"/>
  <c r="AB55" i="61"/>
  <c r="AA55" i="61"/>
  <c r="Z55" i="61"/>
  <c r="Y55" i="61"/>
  <c r="X55" i="61"/>
  <c r="W55" i="61"/>
  <c r="T55" i="61"/>
  <c r="S55" i="61"/>
  <c r="R55" i="61"/>
  <c r="N55" i="61"/>
  <c r="L55" i="61"/>
  <c r="J55" i="61"/>
  <c r="H55" i="61"/>
  <c r="G55" i="61"/>
  <c r="F55" i="61"/>
  <c r="E55" i="61"/>
  <c r="B55" i="61"/>
  <c r="A55" i="61"/>
  <c r="AK54" i="61"/>
  <c r="AJ54" i="61"/>
  <c r="AH54" i="61"/>
  <c r="AG54" i="61"/>
  <c r="AF54" i="61"/>
  <c r="AD54" i="61"/>
  <c r="AB54" i="61"/>
  <c r="Z54" i="61"/>
  <c r="Y54" i="61"/>
  <c r="X54" i="61"/>
  <c r="W54" i="61"/>
  <c r="T54" i="61"/>
  <c r="S54" i="61"/>
  <c r="R54" i="61"/>
  <c r="N54" i="61"/>
  <c r="M54" i="61"/>
  <c r="L54" i="61"/>
  <c r="J54" i="61"/>
  <c r="H54" i="61"/>
  <c r="G54" i="61"/>
  <c r="F54" i="61"/>
  <c r="E54" i="61"/>
  <c r="B54" i="61"/>
  <c r="A54" i="61"/>
  <c r="AK53" i="61"/>
  <c r="AJ53" i="61"/>
  <c r="AF53" i="61"/>
  <c r="AD53" i="61"/>
  <c r="AB53" i="61"/>
  <c r="Z53" i="61"/>
  <c r="T53" i="61"/>
  <c r="S53" i="61"/>
  <c r="N53" i="61"/>
  <c r="L53" i="61"/>
  <c r="J53" i="61"/>
  <c r="H53" i="61"/>
  <c r="G53" i="61"/>
  <c r="F53" i="61"/>
  <c r="B53" i="61"/>
  <c r="A53" i="61"/>
  <c r="AK52" i="61"/>
  <c r="AJ52" i="61"/>
  <c r="AI52" i="61"/>
  <c r="AH52" i="61"/>
  <c r="AG52" i="61"/>
  <c r="AF52" i="61"/>
  <c r="AE52" i="61"/>
  <c r="AD52" i="61"/>
  <c r="AC52" i="61"/>
  <c r="AB52" i="61"/>
  <c r="AA52" i="61"/>
  <c r="Z52" i="61"/>
  <c r="Y52" i="61"/>
  <c r="X52" i="61"/>
  <c r="W52" i="61"/>
  <c r="T52" i="61"/>
  <c r="S52" i="61"/>
  <c r="R52" i="61"/>
  <c r="Q52" i="61"/>
  <c r="P52" i="61"/>
  <c r="N52" i="61"/>
  <c r="J52" i="61"/>
  <c r="I52" i="61"/>
  <c r="H52" i="61"/>
  <c r="G52" i="61"/>
  <c r="F52" i="61"/>
  <c r="E52" i="61"/>
  <c r="B52" i="61"/>
  <c r="A52" i="61"/>
  <c r="AK51" i="61"/>
  <c r="AJ51" i="61"/>
  <c r="AI51" i="61"/>
  <c r="AH51" i="61"/>
  <c r="AG51" i="61"/>
  <c r="AF51" i="61"/>
  <c r="AE51" i="61"/>
  <c r="AD51" i="61"/>
  <c r="AC51" i="61"/>
  <c r="AB51" i="61"/>
  <c r="AA51" i="61"/>
  <c r="Z51" i="61"/>
  <c r="Y51" i="61"/>
  <c r="X51" i="61"/>
  <c r="W51" i="61"/>
  <c r="T51" i="61"/>
  <c r="S51" i="61"/>
  <c r="R51" i="61"/>
  <c r="Q51" i="61"/>
  <c r="P51" i="61"/>
  <c r="O51" i="61"/>
  <c r="N51" i="61"/>
  <c r="M51" i="61"/>
  <c r="L51" i="61"/>
  <c r="K51" i="61"/>
  <c r="J51" i="61"/>
  <c r="I51" i="61"/>
  <c r="H51" i="61"/>
  <c r="G51" i="61"/>
  <c r="F51" i="61"/>
  <c r="E51" i="61"/>
  <c r="B51" i="61"/>
  <c r="A51" i="61"/>
  <c r="AK50" i="61"/>
  <c r="AJ50" i="61"/>
  <c r="AH50" i="61"/>
  <c r="AG50" i="61"/>
  <c r="AF50" i="61"/>
  <c r="AD50" i="61"/>
  <c r="AC50" i="61"/>
  <c r="AB50" i="61"/>
  <c r="AA50" i="61"/>
  <c r="Z50" i="61"/>
  <c r="Y50" i="61"/>
  <c r="X50" i="61"/>
  <c r="W50" i="61"/>
  <c r="T50" i="61"/>
  <c r="S50" i="61"/>
  <c r="R50" i="61"/>
  <c r="Q50" i="61"/>
  <c r="P50" i="61"/>
  <c r="N50" i="61"/>
  <c r="L50" i="61"/>
  <c r="K50" i="61"/>
  <c r="J50" i="61"/>
  <c r="I50" i="61"/>
  <c r="H50" i="61"/>
  <c r="G50" i="61"/>
  <c r="F50" i="61"/>
  <c r="E50" i="61"/>
  <c r="B50" i="61"/>
  <c r="A50" i="61"/>
  <c r="AK49" i="61"/>
  <c r="AJ49" i="61"/>
  <c r="AH49" i="61"/>
  <c r="AG49" i="61"/>
  <c r="AF49" i="61"/>
  <c r="AD49" i="61"/>
  <c r="AB49" i="61"/>
  <c r="Z49" i="61"/>
  <c r="Y49" i="61"/>
  <c r="X49" i="61"/>
  <c r="W49" i="61"/>
  <c r="T49" i="61"/>
  <c r="S49" i="61"/>
  <c r="R49" i="61"/>
  <c r="Q49" i="61"/>
  <c r="P49" i="61"/>
  <c r="N49" i="61"/>
  <c r="L49" i="61"/>
  <c r="J49" i="61"/>
  <c r="H49" i="61"/>
  <c r="G49" i="61"/>
  <c r="F49" i="61"/>
  <c r="E49" i="61"/>
  <c r="B49" i="61"/>
  <c r="A49" i="61"/>
  <c r="AK48" i="61"/>
  <c r="AJ48" i="61"/>
  <c r="AH48" i="61"/>
  <c r="AG48" i="61"/>
  <c r="AF48" i="61"/>
  <c r="AD48" i="61"/>
  <c r="AB48" i="61"/>
  <c r="Z48" i="61"/>
  <c r="Y48" i="61"/>
  <c r="X48" i="61"/>
  <c r="W48" i="61"/>
  <c r="T48" i="61"/>
  <c r="S48" i="61"/>
  <c r="R48" i="61"/>
  <c r="Q48" i="61"/>
  <c r="P48" i="61"/>
  <c r="N48" i="61"/>
  <c r="L48" i="61"/>
  <c r="J48" i="61"/>
  <c r="H48" i="61"/>
  <c r="G48" i="61"/>
  <c r="F48" i="61"/>
  <c r="E48" i="61"/>
  <c r="B48" i="61"/>
  <c r="A48" i="61"/>
  <c r="AK47" i="61"/>
  <c r="AJ47" i="61"/>
  <c r="AH47" i="61"/>
  <c r="AG47" i="61"/>
  <c r="AF47" i="61"/>
  <c r="AE47" i="61"/>
  <c r="AD47" i="61"/>
  <c r="AB47" i="61"/>
  <c r="Z47" i="61"/>
  <c r="Y47" i="61"/>
  <c r="X47" i="61"/>
  <c r="W47" i="61"/>
  <c r="T47" i="61"/>
  <c r="S47" i="61"/>
  <c r="R47" i="61"/>
  <c r="Q47" i="61"/>
  <c r="P47" i="61"/>
  <c r="N47" i="61"/>
  <c r="M47" i="61"/>
  <c r="L47" i="61"/>
  <c r="J47" i="61"/>
  <c r="H47" i="61"/>
  <c r="G47" i="61"/>
  <c r="F47" i="61"/>
  <c r="E47" i="61"/>
  <c r="B47" i="61"/>
  <c r="A47" i="61"/>
  <c r="AK46" i="61"/>
  <c r="AH46" i="61"/>
  <c r="AG46" i="61"/>
  <c r="AF46" i="61"/>
  <c r="AD46" i="61"/>
  <c r="AB46" i="61"/>
  <c r="Z46" i="61"/>
  <c r="T46" i="61"/>
  <c r="S46" i="61"/>
  <c r="R46" i="61"/>
  <c r="Q46" i="61"/>
  <c r="N46" i="61"/>
  <c r="L46" i="61"/>
  <c r="J46" i="61"/>
  <c r="H46" i="61"/>
  <c r="G46" i="61"/>
  <c r="F46" i="61"/>
  <c r="B46" i="61"/>
  <c r="A46" i="61"/>
  <c r="AK45" i="61"/>
  <c r="AJ45" i="61"/>
  <c r="AI45" i="61"/>
  <c r="AH45" i="61"/>
  <c r="AG45" i="61"/>
  <c r="AF45" i="61"/>
  <c r="AD45" i="61"/>
  <c r="AB45" i="61"/>
  <c r="AA45" i="61"/>
  <c r="Z45" i="61"/>
  <c r="Y45" i="61"/>
  <c r="X45" i="61"/>
  <c r="W45" i="61"/>
  <c r="T45" i="61"/>
  <c r="S45" i="61"/>
  <c r="R45" i="61"/>
  <c r="Q45" i="61"/>
  <c r="P45" i="61"/>
  <c r="O45" i="61"/>
  <c r="N45" i="61"/>
  <c r="J45" i="61"/>
  <c r="I45" i="61"/>
  <c r="H45" i="61"/>
  <c r="G45" i="61"/>
  <c r="F45" i="61"/>
  <c r="E45" i="61"/>
  <c r="B45" i="61"/>
  <c r="A45" i="61"/>
  <c r="AK44" i="61"/>
  <c r="AJ44" i="61"/>
  <c r="AI44" i="61"/>
  <c r="AH44" i="61"/>
  <c r="AG44" i="61"/>
  <c r="AF44" i="61"/>
  <c r="AE44" i="61"/>
  <c r="AD44" i="61"/>
  <c r="AC44" i="61"/>
  <c r="AB44" i="61"/>
  <c r="AA44" i="61"/>
  <c r="Z44" i="61"/>
  <c r="Y44" i="61"/>
  <c r="X44" i="61"/>
  <c r="W44" i="61"/>
  <c r="T44" i="61"/>
  <c r="S44" i="61"/>
  <c r="R44" i="61"/>
  <c r="Q44" i="61"/>
  <c r="P44" i="61"/>
  <c r="O44" i="61"/>
  <c r="N44" i="61"/>
  <c r="M44" i="61"/>
  <c r="L44" i="61"/>
  <c r="K44" i="61"/>
  <c r="J44" i="61"/>
  <c r="I44" i="61"/>
  <c r="H44" i="61"/>
  <c r="G44" i="61"/>
  <c r="F44" i="61"/>
  <c r="E44" i="61"/>
  <c r="B44" i="61"/>
  <c r="A44" i="61"/>
  <c r="AK43" i="61"/>
  <c r="AJ43" i="61"/>
  <c r="AH43" i="61"/>
  <c r="AF43" i="61"/>
  <c r="AE43" i="61"/>
  <c r="AD43" i="61"/>
  <c r="AC43" i="61"/>
  <c r="AB43" i="61"/>
  <c r="AA43" i="61"/>
  <c r="Z43" i="61"/>
  <c r="Y43" i="61"/>
  <c r="X43" i="61"/>
  <c r="W43" i="61"/>
  <c r="T43" i="61"/>
  <c r="S43" i="61"/>
  <c r="R43" i="61"/>
  <c r="Q43" i="61"/>
  <c r="P43" i="61"/>
  <c r="N43" i="61"/>
  <c r="L43" i="61"/>
  <c r="K43" i="61"/>
  <c r="J43" i="61"/>
  <c r="I43" i="61"/>
  <c r="H43" i="61"/>
  <c r="G43" i="61"/>
  <c r="F43" i="61"/>
  <c r="E43" i="61"/>
  <c r="B43" i="61"/>
  <c r="A43" i="61"/>
  <c r="AK42" i="61"/>
  <c r="AJ42" i="61"/>
  <c r="AH42" i="61"/>
  <c r="AF42" i="61"/>
  <c r="AD42" i="61"/>
  <c r="AB42" i="61"/>
  <c r="Z42" i="61"/>
  <c r="Y42" i="61"/>
  <c r="X42" i="61"/>
  <c r="W42" i="61"/>
  <c r="T42" i="61"/>
  <c r="S42" i="61"/>
  <c r="R42" i="61"/>
  <c r="Q42" i="61"/>
  <c r="P42" i="61"/>
  <c r="N42" i="61"/>
  <c r="L42" i="61"/>
  <c r="J42" i="61"/>
  <c r="H42" i="61"/>
  <c r="G42" i="61"/>
  <c r="F42" i="61"/>
  <c r="E42" i="61"/>
  <c r="B42" i="61"/>
  <c r="A42" i="61"/>
  <c r="AK41" i="61"/>
  <c r="AJ41" i="61"/>
  <c r="AH41" i="61"/>
  <c r="AF41" i="61"/>
  <c r="AD41" i="61"/>
  <c r="AB41" i="61"/>
  <c r="Z41" i="61"/>
  <c r="Y41" i="61"/>
  <c r="X41" i="61"/>
  <c r="W41" i="61"/>
  <c r="T41" i="61"/>
  <c r="S41" i="61"/>
  <c r="R41" i="61"/>
  <c r="Q41" i="61"/>
  <c r="P41" i="61"/>
  <c r="N41" i="61"/>
  <c r="L41" i="61"/>
  <c r="J41" i="61"/>
  <c r="H41" i="61"/>
  <c r="G41" i="61"/>
  <c r="F41" i="61"/>
  <c r="E41" i="61"/>
  <c r="B41" i="61"/>
  <c r="A41" i="61"/>
  <c r="AK40" i="61"/>
  <c r="AJ40" i="61"/>
  <c r="AH40" i="61"/>
  <c r="AG40" i="61"/>
  <c r="AF40" i="61"/>
  <c r="AD40" i="61"/>
  <c r="AB40" i="61"/>
  <c r="Z40" i="61"/>
  <c r="Y40" i="61"/>
  <c r="X40" i="61"/>
  <c r="W40" i="61"/>
  <c r="T40" i="61"/>
  <c r="S40" i="61"/>
  <c r="R40" i="61"/>
  <c r="Q40" i="61"/>
  <c r="P40" i="61"/>
  <c r="N40" i="61"/>
  <c r="M40" i="61"/>
  <c r="L40" i="61"/>
  <c r="J40" i="61"/>
  <c r="H40" i="61"/>
  <c r="G40" i="61"/>
  <c r="F40" i="61"/>
  <c r="E40" i="61"/>
  <c r="B40" i="61"/>
  <c r="A40" i="61"/>
  <c r="AK39" i="61"/>
  <c r="AH39" i="61"/>
  <c r="AF39" i="61"/>
  <c r="AD39" i="61"/>
  <c r="AB39" i="61"/>
  <c r="Z39" i="61"/>
  <c r="Y39" i="61"/>
  <c r="X39" i="61"/>
  <c r="T39" i="61"/>
  <c r="S39" i="61"/>
  <c r="R39" i="61"/>
  <c r="N39" i="61"/>
  <c r="L39" i="61"/>
  <c r="J39" i="61"/>
  <c r="H39" i="61"/>
  <c r="G39" i="61"/>
  <c r="F39" i="61"/>
  <c r="B39" i="61"/>
  <c r="A39" i="61"/>
  <c r="AK38" i="61"/>
  <c r="AJ38" i="61"/>
  <c r="AI38" i="61"/>
  <c r="AH38" i="61"/>
  <c r="AD38" i="61"/>
  <c r="AC38" i="61"/>
  <c r="AB38" i="61"/>
  <c r="AA38" i="61"/>
  <c r="Z38" i="61"/>
  <c r="Y38" i="61"/>
  <c r="X38" i="61"/>
  <c r="W38" i="61"/>
  <c r="V38" i="61"/>
  <c r="U38" i="61"/>
  <c r="T38" i="61"/>
  <c r="S38" i="61"/>
  <c r="R38" i="61"/>
  <c r="Q38" i="61"/>
  <c r="P38" i="61"/>
  <c r="O38" i="61"/>
  <c r="N38" i="61"/>
  <c r="J38" i="61"/>
  <c r="I38" i="61"/>
  <c r="H38" i="61"/>
  <c r="G38" i="61"/>
  <c r="F38" i="61"/>
  <c r="E38" i="61"/>
  <c r="D38" i="61"/>
  <c r="C38" i="61"/>
  <c r="B38" i="61"/>
  <c r="A38" i="61"/>
  <c r="U36" i="61"/>
  <c r="Q36" i="61"/>
  <c r="AI35" i="61"/>
  <c r="AG35" i="61"/>
  <c r="D35" i="61"/>
  <c r="AJ27" i="61"/>
  <c r="E27" i="61"/>
  <c r="O27" i="61" s="1"/>
  <c r="W19" i="61"/>
  <c r="W53" i="61" s="1"/>
  <c r="AI54" i="61" s="1"/>
  <c r="AA54" i="61" s="1"/>
  <c r="P19" i="61"/>
  <c r="R53" i="61" s="1"/>
  <c r="E19" i="61"/>
  <c r="E53" i="61" s="1"/>
  <c r="W12" i="61"/>
  <c r="P12" i="61"/>
  <c r="P46" i="61" s="1"/>
  <c r="E12" i="61"/>
  <c r="E46" i="61" s="1"/>
  <c r="AJ5" i="61"/>
  <c r="AJ39" i="61" s="1"/>
  <c r="W5" i="61"/>
  <c r="W39" i="61" s="1"/>
  <c r="E5" i="61"/>
  <c r="P5" i="61" s="1"/>
  <c r="P39" i="61" s="1"/>
  <c r="K38" i="61" s="1"/>
  <c r="E22" i="8"/>
  <c r="E47" i="8" s="1"/>
  <c r="P47" i="8" s="1"/>
  <c r="E6" i="8"/>
  <c r="E31" i="8" s="1"/>
  <c r="O31" i="8" s="1"/>
  <c r="H4" i="8"/>
  <c r="AM4" i="8"/>
  <c r="AM5" i="8"/>
  <c r="AM6" i="8"/>
  <c r="AM7" i="8"/>
  <c r="AM8" i="8"/>
  <c r="AM9" i="8"/>
  <c r="AM10" i="8"/>
  <c r="AM11" i="8"/>
  <c r="AM12" i="8"/>
  <c r="AM13" i="8"/>
  <c r="AM14" i="8"/>
  <c r="AM15" i="8"/>
  <c r="AM16" i="8"/>
  <c r="AM17" i="8"/>
  <c r="AM18" i="8"/>
  <c r="AM19" i="8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M36" i="8"/>
  <c r="AM37" i="8"/>
  <c r="AM38" i="8"/>
  <c r="AM39" i="8"/>
  <c r="AM40" i="8"/>
  <c r="AM41" i="8"/>
  <c r="AM42" i="8"/>
  <c r="AM43" i="8"/>
  <c r="AM44" i="8"/>
  <c r="AM45" i="8"/>
  <c r="AM46" i="8"/>
  <c r="AM47" i="8"/>
  <c r="AM48" i="8"/>
  <c r="AM49" i="8"/>
  <c r="AM50" i="8"/>
  <c r="AM51" i="8"/>
  <c r="AM52" i="8"/>
  <c r="AM53" i="8"/>
  <c r="AM54" i="8"/>
  <c r="AM55" i="8"/>
  <c r="AM56" i="8"/>
  <c r="AM57" i="8"/>
  <c r="AM58" i="8"/>
  <c r="AM59" i="8"/>
  <c r="AM60" i="8"/>
  <c r="AM61" i="8"/>
  <c r="AM62" i="8"/>
  <c r="AM63" i="8"/>
  <c r="AM64" i="8"/>
  <c r="AM65" i="8"/>
  <c r="AM66" i="8"/>
  <c r="AM67" i="8"/>
  <c r="AM68" i="8"/>
  <c r="AM69" i="8"/>
  <c r="AM70" i="8"/>
  <c r="AM71" i="8"/>
  <c r="AM72" i="8"/>
  <c r="AM73" i="8"/>
  <c r="AM74" i="8"/>
  <c r="AM75" i="8"/>
  <c r="AM76" i="8"/>
  <c r="AM77" i="8"/>
  <c r="AM78" i="8"/>
  <c r="AM79" i="8"/>
  <c r="AM80" i="8"/>
  <c r="AM81" i="8"/>
  <c r="AM82" i="8"/>
  <c r="AM83" i="8"/>
  <c r="AM84" i="8"/>
  <c r="AM85" i="8"/>
  <c r="AM86" i="8"/>
  <c r="AM87" i="8"/>
  <c r="AM88" i="8"/>
  <c r="AM89" i="8"/>
  <c r="AM90" i="8"/>
  <c r="AM91" i="8"/>
  <c r="AM92" i="8"/>
  <c r="AM93" i="8"/>
  <c r="AM94" i="8"/>
  <c r="AM95" i="8"/>
  <c r="AM96" i="8"/>
  <c r="AM97" i="8"/>
  <c r="AM98" i="8"/>
  <c r="AM99" i="8"/>
  <c r="AM100" i="8"/>
  <c r="AM101" i="8"/>
  <c r="AM102" i="8"/>
  <c r="AM103" i="8"/>
  <c r="AM104" i="8"/>
  <c r="AM105" i="8"/>
  <c r="AM106" i="8"/>
  <c r="AM107" i="8"/>
  <c r="AM108" i="8"/>
  <c r="AM109" i="8"/>
  <c r="AM110" i="8"/>
  <c r="AM111" i="8"/>
  <c r="AM112" i="8"/>
  <c r="AM113" i="8"/>
  <c r="AM114" i="8"/>
  <c r="AM115" i="8"/>
  <c r="AM116" i="8"/>
  <c r="AM117" i="8"/>
  <c r="AM118" i="8"/>
  <c r="AM119" i="8"/>
  <c r="AM120" i="8"/>
  <c r="AM121" i="8"/>
  <c r="AM122" i="8"/>
  <c r="AM123" i="8"/>
  <c r="AM124" i="8"/>
  <c r="AM125" i="8"/>
  <c r="AM126" i="8"/>
  <c r="AM127" i="8"/>
  <c r="AM128" i="8"/>
  <c r="AM129" i="8"/>
  <c r="AS4" i="8"/>
  <c r="AS5" i="8"/>
  <c r="AS6" i="8"/>
  <c r="AS7" i="8"/>
  <c r="AS8" i="8"/>
  <c r="AS9" i="8"/>
  <c r="AS10" i="8"/>
  <c r="AS67" i="8"/>
  <c r="AS68" i="8"/>
  <c r="AS69" i="8"/>
  <c r="AS70" i="8"/>
  <c r="AS71" i="8"/>
  <c r="AS72" i="8"/>
  <c r="AS73" i="8"/>
  <c r="AS74" i="8"/>
  <c r="AS116" i="8"/>
  <c r="AS117" i="8"/>
  <c r="AS118" i="8"/>
  <c r="AS3" i="8"/>
  <c r="AQ121" i="8"/>
  <c r="AS121" i="8"/>
  <c r="AQ120" i="8"/>
  <c r="AQ123" i="8"/>
  <c r="AQ119" i="8"/>
  <c r="AQ81" i="8"/>
  <c r="AS81" i="8"/>
  <c r="AQ80" i="8"/>
  <c r="AQ87" i="8"/>
  <c r="AQ79" i="8"/>
  <c r="AQ78" i="8"/>
  <c r="AS78" i="8"/>
  <c r="AQ77" i="8"/>
  <c r="AQ84" i="8"/>
  <c r="AQ90" i="8"/>
  <c r="AQ76" i="8"/>
  <c r="AQ83" i="8"/>
  <c r="AQ89" i="8"/>
  <c r="AQ75" i="8"/>
  <c r="AQ82" i="8"/>
  <c r="AQ88" i="8"/>
  <c r="AQ94" i="8"/>
  <c r="AQ12" i="8"/>
  <c r="AQ13" i="8"/>
  <c r="AS13" i="8"/>
  <c r="AQ14" i="8"/>
  <c r="AQ22" i="8"/>
  <c r="AQ15" i="8"/>
  <c r="AQ23" i="8"/>
  <c r="AQ31" i="8"/>
  <c r="AQ16" i="8"/>
  <c r="AQ24" i="8"/>
  <c r="AQ17" i="8"/>
  <c r="AQ18" i="8"/>
  <c r="AS18" i="8"/>
  <c r="AQ11" i="8"/>
  <c r="AQ19" i="8"/>
  <c r="AQ27" i="8"/>
  <c r="AQ35" i="8"/>
  <c r="AM3" i="8"/>
  <c r="A29" i="8"/>
  <c r="B29" i="8"/>
  <c r="F29" i="8"/>
  <c r="G29" i="8"/>
  <c r="I29" i="8"/>
  <c r="J29" i="8"/>
  <c r="K29" i="8"/>
  <c r="L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30" i="8"/>
  <c r="B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31" i="8"/>
  <c r="B31" i="8"/>
  <c r="F31" i="8"/>
  <c r="G31" i="8"/>
  <c r="H31" i="8"/>
  <c r="I31" i="8"/>
  <c r="J31" i="8"/>
  <c r="K31" i="8"/>
  <c r="L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32" i="8"/>
  <c r="B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33" i="8"/>
  <c r="B33" i="8"/>
  <c r="F33" i="8"/>
  <c r="G33" i="8"/>
  <c r="H33" i="8"/>
  <c r="J33" i="8"/>
  <c r="K33" i="8"/>
  <c r="L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34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35" i="8"/>
  <c r="B35" i="8"/>
  <c r="F35" i="8"/>
  <c r="G35" i="8"/>
  <c r="H35" i="8"/>
  <c r="J35" i="8"/>
  <c r="K35" i="8"/>
  <c r="L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36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37" i="8"/>
  <c r="B37" i="8"/>
  <c r="F37" i="8"/>
  <c r="G37" i="8"/>
  <c r="H37" i="8"/>
  <c r="I37" i="8"/>
  <c r="K37" i="8"/>
  <c r="L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38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39" i="8"/>
  <c r="B39" i="8"/>
  <c r="F39" i="8"/>
  <c r="G39" i="8"/>
  <c r="H39" i="8"/>
  <c r="I39" i="8"/>
  <c r="K39" i="8"/>
  <c r="L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40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41" i="8"/>
  <c r="B41" i="8"/>
  <c r="F41" i="8"/>
  <c r="G41" i="8"/>
  <c r="H41" i="8"/>
  <c r="I41" i="8"/>
  <c r="K41" i="8"/>
  <c r="L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42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43" i="8"/>
  <c r="B43" i="8"/>
  <c r="F43" i="8"/>
  <c r="G43" i="8"/>
  <c r="H43" i="8"/>
  <c r="I43" i="8"/>
  <c r="K43" i="8"/>
  <c r="L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44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45" i="8"/>
  <c r="B45" i="8"/>
  <c r="F45" i="8"/>
  <c r="G45" i="8"/>
  <c r="H45" i="8"/>
  <c r="I45" i="8"/>
  <c r="K45" i="8"/>
  <c r="L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46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47" i="8"/>
  <c r="B47" i="8"/>
  <c r="F47" i="8"/>
  <c r="G47" i="8"/>
  <c r="H47" i="8"/>
  <c r="I47" i="8"/>
  <c r="L47" i="8"/>
  <c r="M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48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49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50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28" i="8"/>
  <c r="D38" i="6"/>
  <c r="E38" i="6"/>
  <c r="F38" i="6"/>
  <c r="G38" i="6"/>
  <c r="H38" i="6"/>
  <c r="J38" i="6"/>
  <c r="L38" i="6"/>
  <c r="N38" i="6"/>
  <c r="D39" i="6"/>
  <c r="E39" i="6"/>
  <c r="F39" i="6"/>
  <c r="G39" i="6"/>
  <c r="H39" i="6"/>
  <c r="J39" i="6"/>
  <c r="L39" i="6"/>
  <c r="M39" i="6"/>
  <c r="N39" i="6"/>
  <c r="D40" i="6"/>
  <c r="E40" i="6"/>
  <c r="F40" i="6"/>
  <c r="H40" i="6"/>
  <c r="J40" i="6"/>
  <c r="L40" i="6"/>
  <c r="N40" i="6"/>
  <c r="D41" i="6"/>
  <c r="F41" i="6"/>
  <c r="H41" i="6"/>
  <c r="J41" i="6"/>
  <c r="K41" i="6"/>
  <c r="N41" i="6"/>
  <c r="D42" i="6"/>
  <c r="H42" i="6"/>
  <c r="J42" i="6"/>
  <c r="L42" i="6"/>
  <c r="N42" i="6"/>
  <c r="AG36" i="6"/>
  <c r="AE36" i="6"/>
  <c r="AD36" i="6"/>
  <c r="AC36" i="6"/>
  <c r="AA36" i="6"/>
  <c r="W36" i="6"/>
  <c r="AG35" i="6"/>
  <c r="AD35" i="6"/>
  <c r="AC35" i="6"/>
  <c r="AB35" i="6"/>
  <c r="AA35" i="6"/>
  <c r="Y35" i="6"/>
  <c r="W35" i="6"/>
  <c r="AG34" i="6"/>
  <c r="AE34" i="6"/>
  <c r="AD34" i="6"/>
  <c r="AC34" i="6"/>
  <c r="AA34" i="6"/>
  <c r="Y34" i="6"/>
  <c r="W34" i="6"/>
  <c r="AG33" i="6"/>
  <c r="AF33" i="6"/>
  <c r="AE33" i="6"/>
  <c r="AD33" i="6"/>
  <c r="AC33" i="6"/>
  <c r="AA33" i="6"/>
  <c r="Y33" i="6"/>
  <c r="X33" i="6"/>
  <c r="W33" i="6"/>
  <c r="AG32" i="6"/>
  <c r="AE32" i="6"/>
  <c r="AD32" i="6"/>
  <c r="AC32" i="6"/>
  <c r="AA32" i="6"/>
  <c r="Y32" i="6"/>
  <c r="X32" i="6"/>
  <c r="W32" i="6"/>
  <c r="AE66" i="7"/>
  <c r="AC66" i="7"/>
  <c r="AG65" i="7"/>
  <c r="AG64" i="7"/>
  <c r="AD64" i="7"/>
  <c r="AC64" i="7"/>
  <c r="AA64" i="7"/>
  <c r="Y64" i="7"/>
  <c r="W64" i="7"/>
  <c r="AG63" i="7"/>
  <c r="AE63" i="7"/>
  <c r="AC63" i="7"/>
  <c r="AA63" i="7"/>
  <c r="Y63" i="7"/>
  <c r="X63" i="7"/>
  <c r="W63" i="7"/>
  <c r="AG62" i="7"/>
  <c r="AF62" i="7"/>
  <c r="AE62" i="7"/>
  <c r="AC62" i="7"/>
  <c r="AA62" i="7"/>
  <c r="Y62" i="7"/>
  <c r="X62" i="7"/>
  <c r="W62" i="7"/>
  <c r="AG61" i="7"/>
  <c r="AE61" i="7"/>
  <c r="AC61" i="7"/>
  <c r="AB61" i="7"/>
  <c r="AA61" i="7"/>
  <c r="Z61" i="7"/>
  <c r="Y61" i="7"/>
  <c r="X61" i="7"/>
  <c r="W61" i="7"/>
  <c r="M66" i="7"/>
  <c r="K66" i="7"/>
  <c r="L64" i="7"/>
  <c r="K64" i="7"/>
  <c r="I64" i="7"/>
  <c r="G64" i="7"/>
  <c r="E64" i="7"/>
  <c r="M63" i="7"/>
  <c r="K63" i="7"/>
  <c r="I63" i="7"/>
  <c r="G63" i="7"/>
  <c r="F63" i="7"/>
  <c r="E63" i="7"/>
  <c r="N62" i="7"/>
  <c r="M62" i="7"/>
  <c r="K62" i="7"/>
  <c r="I62" i="7"/>
  <c r="G62" i="7"/>
  <c r="F62" i="7"/>
  <c r="E62" i="7"/>
  <c r="M61" i="7"/>
  <c r="K61" i="7"/>
  <c r="J61" i="7"/>
  <c r="I61" i="7"/>
  <c r="H61" i="7"/>
  <c r="G61" i="7"/>
  <c r="F61" i="7"/>
  <c r="E61" i="7"/>
  <c r="AE59" i="7"/>
  <c r="AC59" i="7"/>
  <c r="AD57" i="7"/>
  <c r="AC57" i="7"/>
  <c r="AA57" i="7"/>
  <c r="Y57" i="7"/>
  <c r="W57" i="7"/>
  <c r="AE56" i="7"/>
  <c r="AC56" i="7"/>
  <c r="AA56" i="7"/>
  <c r="Y56" i="7"/>
  <c r="X56" i="7"/>
  <c r="W56" i="7"/>
  <c r="AF55" i="7"/>
  <c r="AE55" i="7"/>
  <c r="AC55" i="7"/>
  <c r="AA55" i="7"/>
  <c r="Y55" i="7"/>
  <c r="X55" i="7"/>
  <c r="W55" i="7"/>
  <c r="AE54" i="7"/>
  <c r="AC54" i="7"/>
  <c r="AA54" i="7"/>
  <c r="Z54" i="7"/>
  <c r="Y54" i="7"/>
  <c r="X54" i="7"/>
  <c r="W54" i="7"/>
  <c r="L57" i="7"/>
  <c r="K57" i="7"/>
  <c r="I57" i="7"/>
  <c r="G57" i="7"/>
  <c r="E57" i="7"/>
  <c r="M56" i="7"/>
  <c r="K56" i="7"/>
  <c r="I56" i="7"/>
  <c r="G56" i="7"/>
  <c r="F56" i="7"/>
  <c r="E56" i="7"/>
  <c r="N55" i="7"/>
  <c r="M55" i="7"/>
  <c r="K55" i="7"/>
  <c r="I55" i="7"/>
  <c r="G55" i="7"/>
  <c r="F55" i="7"/>
  <c r="E55" i="7"/>
  <c r="M54" i="7"/>
  <c r="K54" i="7"/>
  <c r="I54" i="7"/>
  <c r="H54" i="7"/>
  <c r="G54" i="7"/>
  <c r="F54" i="7"/>
  <c r="E54" i="7"/>
  <c r="AE52" i="7"/>
  <c r="AC52" i="7"/>
  <c r="AA52" i="7"/>
  <c r="AD51" i="7"/>
  <c r="AC51" i="7"/>
  <c r="AA51" i="7"/>
  <c r="Y51" i="7"/>
  <c r="W51" i="7"/>
  <c r="AE50" i="7"/>
  <c r="AC50" i="7"/>
  <c r="AA50" i="7"/>
  <c r="Y50" i="7"/>
  <c r="X50" i="7"/>
  <c r="W50" i="7"/>
  <c r="AF49" i="7"/>
  <c r="AE49" i="7"/>
  <c r="AC49" i="7"/>
  <c r="AA49" i="7"/>
  <c r="Z49" i="7"/>
  <c r="Y49" i="7"/>
  <c r="X49" i="7"/>
  <c r="W49" i="7"/>
  <c r="AE48" i="7"/>
  <c r="AC48" i="7"/>
  <c r="AB48" i="7"/>
  <c r="AA48" i="7"/>
  <c r="Z48" i="7"/>
  <c r="Y48" i="7"/>
  <c r="X48" i="7"/>
  <c r="W48" i="7"/>
  <c r="E51" i="7"/>
  <c r="M50" i="7"/>
  <c r="K50" i="7"/>
  <c r="I50" i="7"/>
  <c r="G50" i="7"/>
  <c r="N49" i="7"/>
  <c r="M49" i="7"/>
  <c r="K49" i="7"/>
  <c r="J49" i="7"/>
  <c r="I49" i="7"/>
  <c r="H49" i="7"/>
  <c r="G49" i="7"/>
  <c r="F49" i="7"/>
  <c r="E49" i="7"/>
  <c r="M48" i="7"/>
  <c r="K48" i="7"/>
  <c r="I48" i="7"/>
  <c r="H48" i="7"/>
  <c r="G48" i="7"/>
  <c r="F48" i="7"/>
  <c r="E48" i="7"/>
  <c r="AE46" i="7"/>
  <c r="AC46" i="7"/>
  <c r="AA46" i="7"/>
  <c r="AD45" i="7"/>
  <c r="AC45" i="7"/>
  <c r="AA45" i="7"/>
  <c r="Y45" i="7"/>
  <c r="W45" i="7"/>
  <c r="AE44" i="7"/>
  <c r="AC44" i="7"/>
  <c r="AA44" i="7"/>
  <c r="Y44" i="7"/>
  <c r="X44" i="7"/>
  <c r="W44" i="7"/>
  <c r="AF43" i="7"/>
  <c r="AE43" i="7"/>
  <c r="AC43" i="7"/>
  <c r="AA43" i="7"/>
  <c r="Z43" i="7"/>
  <c r="Y43" i="7"/>
  <c r="X43" i="7"/>
  <c r="W43" i="7"/>
  <c r="AE42" i="7"/>
  <c r="AC42" i="7"/>
  <c r="AA42" i="7"/>
  <c r="Z42" i="7"/>
  <c r="Y42" i="7"/>
  <c r="X42" i="7"/>
  <c r="W42" i="7"/>
  <c r="M46" i="7"/>
  <c r="K46" i="7"/>
  <c r="I46" i="7"/>
  <c r="E46" i="7"/>
  <c r="L45" i="7"/>
  <c r="K45" i="7"/>
  <c r="I45" i="7"/>
  <c r="G45" i="7"/>
  <c r="E45" i="7"/>
  <c r="M44" i="7"/>
  <c r="K44" i="7"/>
  <c r="I44" i="7"/>
  <c r="G44" i="7"/>
  <c r="F44" i="7"/>
  <c r="E44" i="7"/>
  <c r="N43" i="7"/>
  <c r="M43" i="7"/>
  <c r="K43" i="7"/>
  <c r="I43" i="7"/>
  <c r="H43" i="7"/>
  <c r="G43" i="7"/>
  <c r="F43" i="7"/>
  <c r="E43" i="7"/>
  <c r="M42" i="7"/>
  <c r="K42" i="7"/>
  <c r="J42" i="7"/>
  <c r="I42" i="7"/>
  <c r="H42" i="7"/>
  <c r="G42" i="7"/>
  <c r="F42" i="7"/>
  <c r="E42" i="7"/>
  <c r="AE40" i="7"/>
  <c r="AC40" i="7"/>
  <c r="AA40" i="7"/>
  <c r="W40" i="7"/>
  <c r="AD39" i="7"/>
  <c r="AC39" i="7"/>
  <c r="AA39" i="7"/>
  <c r="Y39" i="7"/>
  <c r="W39" i="7"/>
  <c r="AE38" i="7"/>
  <c r="AC38" i="7"/>
  <c r="AA38" i="7"/>
  <c r="Y38" i="7"/>
  <c r="X38" i="7"/>
  <c r="W38" i="7"/>
  <c r="AF37" i="7"/>
  <c r="AE37" i="7"/>
  <c r="AC37" i="7"/>
  <c r="AA37" i="7"/>
  <c r="Z37" i="7"/>
  <c r="Y37" i="7"/>
  <c r="X37" i="7"/>
  <c r="W37" i="7"/>
  <c r="AE36" i="7"/>
  <c r="AC36" i="7"/>
  <c r="AA36" i="7"/>
  <c r="Z36" i="7"/>
  <c r="Y36" i="7"/>
  <c r="X36" i="7"/>
  <c r="W36" i="7"/>
  <c r="A37" i="7"/>
  <c r="B37" i="7"/>
  <c r="E37" i="7"/>
  <c r="F37" i="7"/>
  <c r="G37" i="7"/>
  <c r="H37" i="7"/>
  <c r="I37" i="7"/>
  <c r="K37" i="7"/>
  <c r="M37" i="7"/>
  <c r="N37" i="7"/>
  <c r="O37" i="7"/>
  <c r="P37" i="7"/>
  <c r="Q37" i="7"/>
  <c r="R37" i="7"/>
  <c r="S37" i="7"/>
  <c r="T37" i="7"/>
  <c r="AG37" i="7"/>
  <c r="AH37" i="7"/>
  <c r="AI37" i="7"/>
  <c r="AJ37" i="7"/>
  <c r="AK37" i="7"/>
  <c r="A38" i="7"/>
  <c r="B38" i="7"/>
  <c r="E38" i="7"/>
  <c r="F38" i="7"/>
  <c r="G38" i="7"/>
  <c r="I38" i="7"/>
  <c r="K38" i="7"/>
  <c r="M38" i="7"/>
  <c r="O38" i="7"/>
  <c r="P38" i="7"/>
  <c r="Q38" i="7"/>
  <c r="R38" i="7"/>
  <c r="S38" i="7"/>
  <c r="T38" i="7"/>
  <c r="AG38" i="7"/>
  <c r="AH38" i="7"/>
  <c r="AI38" i="7"/>
  <c r="AJ38" i="7"/>
  <c r="AK38" i="7"/>
  <c r="A39" i="7"/>
  <c r="B39" i="7"/>
  <c r="E39" i="7"/>
  <c r="G39" i="7"/>
  <c r="I39" i="7"/>
  <c r="K39" i="7"/>
  <c r="L39" i="7"/>
  <c r="O39" i="7"/>
  <c r="P39" i="7"/>
  <c r="Q39" i="7"/>
  <c r="R39" i="7"/>
  <c r="S39" i="7"/>
  <c r="T39" i="7"/>
  <c r="AG39" i="7"/>
  <c r="AH39" i="7"/>
  <c r="AI39" i="7"/>
  <c r="AJ39" i="7"/>
  <c r="AK39" i="7"/>
  <c r="A40" i="7"/>
  <c r="B40" i="7"/>
  <c r="E40" i="7"/>
  <c r="I40" i="7"/>
  <c r="K40" i="7"/>
  <c r="M40" i="7"/>
  <c r="O40" i="7"/>
  <c r="P40" i="7"/>
  <c r="Q40" i="7"/>
  <c r="R40" i="7"/>
  <c r="S40" i="7"/>
  <c r="T40" i="7"/>
  <c r="AG40" i="7"/>
  <c r="AH40" i="7"/>
  <c r="AI40" i="7"/>
  <c r="AJ40" i="7"/>
  <c r="AK40" i="7"/>
  <c r="A41" i="7"/>
  <c r="B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42" i="7"/>
  <c r="B42" i="7"/>
  <c r="O42" i="7"/>
  <c r="P42" i="7"/>
  <c r="Q42" i="7"/>
  <c r="R42" i="7"/>
  <c r="S42" i="7"/>
  <c r="T42" i="7"/>
  <c r="AG42" i="7"/>
  <c r="AH42" i="7"/>
  <c r="AI42" i="7"/>
  <c r="AJ42" i="7"/>
  <c r="AK42" i="7"/>
  <c r="A43" i="7"/>
  <c r="B43" i="7"/>
  <c r="O43" i="7"/>
  <c r="P43" i="7"/>
  <c r="Q43" i="7"/>
  <c r="R43" i="7"/>
  <c r="S43" i="7"/>
  <c r="T43" i="7"/>
  <c r="AG43" i="7"/>
  <c r="AH43" i="7"/>
  <c r="AI43" i="7"/>
  <c r="AJ43" i="7"/>
  <c r="AK43" i="7"/>
  <c r="A44" i="7"/>
  <c r="B44" i="7"/>
  <c r="O44" i="7"/>
  <c r="P44" i="7"/>
  <c r="Q44" i="7"/>
  <c r="R44" i="7"/>
  <c r="S44" i="7"/>
  <c r="T44" i="7"/>
  <c r="AG44" i="7"/>
  <c r="AH44" i="7"/>
  <c r="AI44" i="7"/>
  <c r="AJ44" i="7"/>
  <c r="AK44" i="7"/>
  <c r="A45" i="7"/>
  <c r="B45" i="7"/>
  <c r="O45" i="7"/>
  <c r="P45" i="7"/>
  <c r="Q45" i="7"/>
  <c r="R45" i="7"/>
  <c r="S45" i="7"/>
  <c r="T45" i="7"/>
  <c r="AG45" i="7"/>
  <c r="AH45" i="7"/>
  <c r="AI45" i="7"/>
  <c r="AJ45" i="7"/>
  <c r="AK45" i="7"/>
  <c r="A46" i="7"/>
  <c r="B46" i="7"/>
  <c r="O46" i="7"/>
  <c r="P46" i="7"/>
  <c r="Q46" i="7"/>
  <c r="R46" i="7"/>
  <c r="S46" i="7"/>
  <c r="T46" i="7"/>
  <c r="AG46" i="7"/>
  <c r="AH46" i="7"/>
  <c r="AI46" i="7"/>
  <c r="AJ46" i="7"/>
  <c r="AK46" i="7"/>
  <c r="A47" i="7"/>
  <c r="B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48" i="7"/>
  <c r="B48" i="7"/>
  <c r="O48" i="7"/>
  <c r="P48" i="7"/>
  <c r="Q48" i="7"/>
  <c r="R48" i="7"/>
  <c r="S48" i="7"/>
  <c r="T48" i="7"/>
  <c r="AG48" i="7"/>
  <c r="AH48" i="7"/>
  <c r="AI48" i="7"/>
  <c r="AJ48" i="7"/>
  <c r="AK48" i="7"/>
  <c r="A49" i="7"/>
  <c r="B49" i="7"/>
  <c r="O49" i="7"/>
  <c r="P49" i="7"/>
  <c r="Q49" i="7"/>
  <c r="R49" i="7"/>
  <c r="S49" i="7"/>
  <c r="T49" i="7"/>
  <c r="AG49" i="7"/>
  <c r="AH49" i="7"/>
  <c r="AI49" i="7"/>
  <c r="AJ49" i="7"/>
  <c r="AK49" i="7"/>
  <c r="A50" i="7"/>
  <c r="B50" i="7"/>
  <c r="O50" i="7"/>
  <c r="P50" i="7"/>
  <c r="Q50" i="7"/>
  <c r="R50" i="7"/>
  <c r="S50" i="7"/>
  <c r="T50" i="7"/>
  <c r="AG50" i="7"/>
  <c r="AH50" i="7"/>
  <c r="AI50" i="7"/>
  <c r="AJ50" i="7"/>
  <c r="AK50" i="7"/>
  <c r="A51" i="7"/>
  <c r="B51" i="7"/>
  <c r="O51" i="7"/>
  <c r="P51" i="7"/>
  <c r="Q51" i="7"/>
  <c r="R51" i="7"/>
  <c r="S51" i="7"/>
  <c r="T51" i="7"/>
  <c r="AG51" i="7"/>
  <c r="AH51" i="7"/>
  <c r="AI51" i="7"/>
  <c r="AJ51" i="7"/>
  <c r="AK51" i="7"/>
  <c r="A52" i="7"/>
  <c r="B52" i="7"/>
  <c r="O52" i="7"/>
  <c r="P52" i="7"/>
  <c r="Q52" i="7"/>
  <c r="R52" i="7"/>
  <c r="S52" i="7"/>
  <c r="T52" i="7"/>
  <c r="AG52" i="7"/>
  <c r="AH52" i="7"/>
  <c r="AI52" i="7"/>
  <c r="AJ52" i="7"/>
  <c r="AK52" i="7"/>
  <c r="A53" i="7"/>
  <c r="B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54" i="7"/>
  <c r="B54" i="7"/>
  <c r="P54" i="7"/>
  <c r="Q54" i="7"/>
  <c r="R54" i="7"/>
  <c r="S54" i="7"/>
  <c r="T54" i="7"/>
  <c r="AG54" i="7"/>
  <c r="AH54" i="7"/>
  <c r="AI54" i="7"/>
  <c r="AJ54" i="7"/>
  <c r="AK54" i="7"/>
  <c r="A55" i="7"/>
  <c r="B55" i="7"/>
  <c r="P55" i="7"/>
  <c r="Q55" i="7"/>
  <c r="R55" i="7"/>
  <c r="S55" i="7"/>
  <c r="T55" i="7"/>
  <c r="AG55" i="7"/>
  <c r="AH55" i="7"/>
  <c r="AI55" i="7"/>
  <c r="AJ55" i="7"/>
  <c r="AK55" i="7"/>
  <c r="A56" i="7"/>
  <c r="B56" i="7"/>
  <c r="P56" i="7"/>
  <c r="Q56" i="7"/>
  <c r="R56" i="7"/>
  <c r="S56" i="7"/>
  <c r="T56" i="7"/>
  <c r="AG56" i="7"/>
  <c r="AH56" i="7"/>
  <c r="AI56" i="7"/>
  <c r="AJ56" i="7"/>
  <c r="AK56" i="7"/>
  <c r="A57" i="7"/>
  <c r="B57" i="7"/>
  <c r="P57" i="7"/>
  <c r="Q57" i="7"/>
  <c r="R57" i="7"/>
  <c r="S57" i="7"/>
  <c r="T57" i="7"/>
  <c r="AG57" i="7"/>
  <c r="AH57" i="7"/>
  <c r="AI57" i="7"/>
  <c r="AJ57" i="7"/>
  <c r="AK57" i="7"/>
  <c r="A58" i="7"/>
  <c r="B58" i="7"/>
  <c r="P58" i="7"/>
  <c r="Q58" i="7"/>
  <c r="R58" i="7"/>
  <c r="S58" i="7"/>
  <c r="T58" i="7"/>
  <c r="AG58" i="7"/>
  <c r="AH58" i="7"/>
  <c r="AI58" i="7"/>
  <c r="AJ58" i="7"/>
  <c r="AK58" i="7"/>
  <c r="A59" i="7"/>
  <c r="B59" i="7"/>
  <c r="G59" i="7"/>
  <c r="K59" i="7"/>
  <c r="M59" i="7"/>
  <c r="O59" i="7"/>
  <c r="P59" i="7"/>
  <c r="Q59" i="7"/>
  <c r="R59" i="7"/>
  <c r="S59" i="7"/>
  <c r="T59" i="7"/>
  <c r="AG59" i="7"/>
  <c r="AH59" i="7"/>
  <c r="AI59" i="7"/>
  <c r="AJ59" i="7"/>
  <c r="AK59" i="7"/>
  <c r="A60" i="7"/>
  <c r="B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61" i="7"/>
  <c r="B61" i="7"/>
  <c r="O61" i="7"/>
  <c r="P61" i="7"/>
  <c r="Q61" i="7"/>
  <c r="R61" i="7"/>
  <c r="S61" i="7"/>
  <c r="T61" i="7"/>
  <c r="AH61" i="7"/>
  <c r="AI61" i="7"/>
  <c r="AJ61" i="7"/>
  <c r="AK61" i="7"/>
  <c r="A62" i="7"/>
  <c r="B62" i="7"/>
  <c r="O62" i="7"/>
  <c r="P62" i="7"/>
  <c r="Q62" i="7"/>
  <c r="R62" i="7"/>
  <c r="S62" i="7"/>
  <c r="T62" i="7"/>
  <c r="AH62" i="7"/>
  <c r="AI62" i="7"/>
  <c r="AJ62" i="7"/>
  <c r="AK62" i="7"/>
  <c r="A63" i="7"/>
  <c r="B63" i="7"/>
  <c r="O63" i="7"/>
  <c r="P63" i="7"/>
  <c r="Q63" i="7"/>
  <c r="R63" i="7"/>
  <c r="S63" i="7"/>
  <c r="T63" i="7"/>
  <c r="AH63" i="7"/>
  <c r="AI63" i="7"/>
  <c r="AJ63" i="7"/>
  <c r="AK63" i="7"/>
  <c r="A64" i="7"/>
  <c r="B64" i="7"/>
  <c r="O64" i="7"/>
  <c r="P64" i="7"/>
  <c r="Q64" i="7"/>
  <c r="R64" i="7"/>
  <c r="S64" i="7"/>
  <c r="T64" i="7"/>
  <c r="AH64" i="7"/>
  <c r="AI64" i="7"/>
  <c r="AJ64" i="7"/>
  <c r="AK64" i="7"/>
  <c r="A65" i="7"/>
  <c r="B65" i="7"/>
  <c r="O65" i="7"/>
  <c r="P65" i="7"/>
  <c r="Q65" i="7"/>
  <c r="R65" i="7"/>
  <c r="S65" i="7"/>
  <c r="T65" i="7"/>
  <c r="AH65" i="7"/>
  <c r="AI65" i="7"/>
  <c r="AJ65" i="7"/>
  <c r="AK65" i="7"/>
  <c r="B36" i="7"/>
  <c r="E36" i="7"/>
  <c r="F36" i="7"/>
  <c r="G36" i="7"/>
  <c r="H36" i="7"/>
  <c r="I36" i="7"/>
  <c r="K36" i="7"/>
  <c r="M36" i="7"/>
  <c r="O36" i="7"/>
  <c r="P36" i="7"/>
  <c r="Q36" i="7"/>
  <c r="R36" i="7"/>
  <c r="S36" i="7"/>
  <c r="T36" i="7"/>
  <c r="AG36" i="7"/>
  <c r="AH36" i="7"/>
  <c r="AI36" i="7"/>
  <c r="AJ36" i="7"/>
  <c r="AK36" i="7"/>
  <c r="AD29" i="7"/>
  <c r="AD62" i="7" s="1"/>
  <c r="AB29" i="7"/>
  <c r="AB62" i="7" s="1"/>
  <c r="Z29" i="7"/>
  <c r="Z62" i="7" s="1"/>
  <c r="L29" i="7"/>
  <c r="L62" i="7" s="1"/>
  <c r="J29" i="7"/>
  <c r="J62" i="7" s="1"/>
  <c r="H29" i="7"/>
  <c r="H62" i="7" s="1"/>
  <c r="AD28" i="7"/>
  <c r="AD61" i="7" s="1"/>
  <c r="AF61" i="7" s="1"/>
  <c r="L28" i="7"/>
  <c r="L61" i="7" s="1"/>
  <c r="N61" i="7" s="1"/>
  <c r="Z22" i="7"/>
  <c r="Z55" i="7" s="1"/>
  <c r="H22" i="7"/>
  <c r="H55" i="7" s="1"/>
  <c r="AD22" i="7"/>
  <c r="AD55" i="7" s="1"/>
  <c r="AB22" i="7"/>
  <c r="AB55" i="7" s="1"/>
  <c r="AD21" i="7"/>
  <c r="AD54" i="7" s="1"/>
  <c r="AB21" i="7"/>
  <c r="AB54" i="7" s="1"/>
  <c r="L21" i="7"/>
  <c r="L54" i="7" s="1"/>
  <c r="J21" i="7"/>
  <c r="J54" i="7" s="1"/>
  <c r="L22" i="7"/>
  <c r="L55" i="7" s="1"/>
  <c r="J22" i="7"/>
  <c r="J55" i="7" s="1"/>
  <c r="AD16" i="7"/>
  <c r="AD49" i="7" s="1"/>
  <c r="AB16" i="7"/>
  <c r="AB49" i="7" s="1"/>
  <c r="AD15" i="7"/>
  <c r="AD48" i="7" s="1"/>
  <c r="AF48" i="7" s="1"/>
  <c r="L16" i="7"/>
  <c r="L49" i="7" s="1"/>
  <c r="L15" i="7"/>
  <c r="L48" i="7" s="1"/>
  <c r="J15" i="7"/>
  <c r="J48" i="7" s="1"/>
  <c r="AD10" i="7"/>
  <c r="AD43" i="7" s="1"/>
  <c r="AB10" i="7"/>
  <c r="AB43" i="7" s="1"/>
  <c r="AD9" i="7"/>
  <c r="AD42" i="7" s="1"/>
  <c r="AB9" i="7"/>
  <c r="AB42" i="7" s="1"/>
  <c r="L9" i="7"/>
  <c r="L42" i="7" s="1"/>
  <c r="N42" i="7" s="1"/>
  <c r="L10" i="7"/>
  <c r="L43" i="7" s="1"/>
  <c r="J10" i="7"/>
  <c r="J43" i="7" s="1"/>
  <c r="AD4" i="7"/>
  <c r="AD37" i="7" s="1"/>
  <c r="AB4" i="7"/>
  <c r="AB37" i="7" s="1"/>
  <c r="AD3" i="7"/>
  <c r="AD36" i="7" s="1"/>
  <c r="AB3" i="7"/>
  <c r="AB36" i="7" s="1"/>
  <c r="L4" i="7"/>
  <c r="L37" i="7" s="1"/>
  <c r="J4" i="7"/>
  <c r="J37" i="7" s="1"/>
  <c r="L3" i="7"/>
  <c r="L36" i="7" s="1"/>
  <c r="J3" i="7"/>
  <c r="J36" i="7" s="1"/>
  <c r="A36" i="7"/>
  <c r="AE54" i="6"/>
  <c r="AC54" i="6"/>
  <c r="AA54" i="6"/>
  <c r="W54" i="6"/>
  <c r="AD53" i="6"/>
  <c r="AC53" i="6"/>
  <c r="AA53" i="6"/>
  <c r="Y53" i="6"/>
  <c r="W53" i="6"/>
  <c r="AE52" i="6"/>
  <c r="AC52" i="6"/>
  <c r="AA52" i="6"/>
  <c r="Y52" i="6"/>
  <c r="X52" i="6"/>
  <c r="W52" i="6"/>
  <c r="AF51" i="6"/>
  <c r="AE51" i="6"/>
  <c r="AC51" i="6"/>
  <c r="AA51" i="6"/>
  <c r="Z51" i="6"/>
  <c r="Y51" i="6"/>
  <c r="X51" i="6"/>
  <c r="W51" i="6"/>
  <c r="AE50" i="6"/>
  <c r="AC50" i="6"/>
  <c r="AA50" i="6"/>
  <c r="Z50" i="6"/>
  <c r="Y50" i="6"/>
  <c r="X50" i="6"/>
  <c r="W50" i="6"/>
  <c r="L54" i="6"/>
  <c r="J54" i="6"/>
  <c r="H54" i="6"/>
  <c r="D54" i="6"/>
  <c r="K53" i="6"/>
  <c r="J53" i="6"/>
  <c r="H53" i="6"/>
  <c r="F53" i="6"/>
  <c r="D53" i="6"/>
  <c r="L52" i="6"/>
  <c r="J52" i="6"/>
  <c r="H52" i="6"/>
  <c r="F52" i="6"/>
  <c r="E52" i="6"/>
  <c r="D52" i="6"/>
  <c r="M51" i="6"/>
  <c r="L51" i="6"/>
  <c r="J51" i="6"/>
  <c r="H51" i="6"/>
  <c r="G51" i="6"/>
  <c r="F51" i="6"/>
  <c r="E51" i="6"/>
  <c r="D51" i="6"/>
  <c r="L50" i="6"/>
  <c r="J50" i="6"/>
  <c r="H50" i="6"/>
  <c r="G50" i="6"/>
  <c r="F50" i="6"/>
  <c r="E50" i="6"/>
  <c r="D50" i="6"/>
  <c r="AE48" i="6"/>
  <c r="AC48" i="6"/>
  <c r="AA48" i="6"/>
  <c r="W48" i="6"/>
  <c r="AD47" i="6"/>
  <c r="AC47" i="6"/>
  <c r="AA47" i="6"/>
  <c r="Y47" i="6"/>
  <c r="W47" i="6"/>
  <c r="AE46" i="6"/>
  <c r="AC46" i="6"/>
  <c r="AA46" i="6"/>
  <c r="Y46" i="6"/>
  <c r="X46" i="6"/>
  <c r="W46" i="6"/>
  <c r="AF45" i="6"/>
  <c r="AE45" i="6"/>
  <c r="AC45" i="6"/>
  <c r="AA45" i="6"/>
  <c r="Z45" i="6"/>
  <c r="Y45" i="6"/>
  <c r="X45" i="6"/>
  <c r="W45" i="6"/>
  <c r="AE44" i="6"/>
  <c r="AC44" i="6"/>
  <c r="AA44" i="6"/>
  <c r="Z44" i="6"/>
  <c r="Y44" i="6"/>
  <c r="X44" i="6"/>
  <c r="W44" i="6"/>
  <c r="L48" i="6"/>
  <c r="J48" i="6"/>
  <c r="H48" i="6"/>
  <c r="D48" i="6"/>
  <c r="K47" i="6"/>
  <c r="J47" i="6"/>
  <c r="H47" i="6"/>
  <c r="F47" i="6"/>
  <c r="D47" i="6"/>
  <c r="L46" i="6"/>
  <c r="J46" i="6"/>
  <c r="H46" i="6"/>
  <c r="F46" i="6"/>
  <c r="E46" i="6"/>
  <c r="D46" i="6"/>
  <c r="M45" i="6"/>
  <c r="L45" i="6"/>
  <c r="J45" i="6"/>
  <c r="H45" i="6"/>
  <c r="G45" i="6"/>
  <c r="F45" i="6"/>
  <c r="E45" i="6"/>
  <c r="D45" i="6"/>
  <c r="L44" i="6"/>
  <c r="J44" i="6"/>
  <c r="H44" i="6"/>
  <c r="G44" i="6"/>
  <c r="F44" i="6"/>
  <c r="E44" i="6"/>
  <c r="D44" i="6"/>
  <c r="AE42" i="6"/>
  <c r="AC42" i="6"/>
  <c r="AA42" i="6"/>
  <c r="W42" i="6"/>
  <c r="AD41" i="6"/>
  <c r="AC41" i="6"/>
  <c r="AA41" i="6"/>
  <c r="Y41" i="6"/>
  <c r="W41" i="6"/>
  <c r="AE40" i="6"/>
  <c r="AC40" i="6"/>
  <c r="AA40" i="6"/>
  <c r="Y40" i="6"/>
  <c r="X40" i="6"/>
  <c r="W40" i="6"/>
  <c r="AF39" i="6"/>
  <c r="AE39" i="6"/>
  <c r="AC39" i="6"/>
  <c r="AA39" i="6"/>
  <c r="Z39" i="6"/>
  <c r="Y39" i="6"/>
  <c r="X39" i="6"/>
  <c r="W39" i="6"/>
  <c r="AE38" i="6"/>
  <c r="AC38" i="6"/>
  <c r="AA38" i="6"/>
  <c r="Z38" i="6"/>
  <c r="Y38" i="6"/>
  <c r="X38" i="6"/>
  <c r="W38" i="6"/>
  <c r="AG42" i="6"/>
  <c r="AG41" i="6"/>
  <c r="AG40" i="6"/>
  <c r="AG39" i="6"/>
  <c r="AG38" i="6"/>
  <c r="A33" i="6"/>
  <c r="D33" i="6"/>
  <c r="E33" i="6"/>
  <c r="F33" i="6"/>
  <c r="H33" i="6"/>
  <c r="J33" i="6"/>
  <c r="K33" i="6"/>
  <c r="L33" i="6"/>
  <c r="M33" i="6"/>
  <c r="N33" i="6"/>
  <c r="O33" i="6"/>
  <c r="P33" i="6"/>
  <c r="Q33" i="6"/>
  <c r="R33" i="6"/>
  <c r="S33" i="6"/>
  <c r="T33" i="6"/>
  <c r="AH33" i="6"/>
  <c r="AI33" i="6"/>
  <c r="AJ33" i="6"/>
  <c r="AK33" i="6"/>
  <c r="A34" i="6"/>
  <c r="D34" i="6"/>
  <c r="F34" i="6"/>
  <c r="H34" i="6"/>
  <c r="J34" i="6"/>
  <c r="K34" i="6"/>
  <c r="L34" i="6"/>
  <c r="N34" i="6"/>
  <c r="O34" i="6"/>
  <c r="P34" i="6"/>
  <c r="Q34" i="6"/>
  <c r="R34" i="6"/>
  <c r="S34" i="6"/>
  <c r="T34" i="6"/>
  <c r="AH34" i="6"/>
  <c r="AI34" i="6"/>
  <c r="AJ34" i="6"/>
  <c r="AK34" i="6"/>
  <c r="A35" i="6"/>
  <c r="D35" i="6"/>
  <c r="F35" i="6"/>
  <c r="H35" i="6"/>
  <c r="I35" i="6"/>
  <c r="J35" i="6"/>
  <c r="K35" i="6"/>
  <c r="N35" i="6"/>
  <c r="O35" i="6"/>
  <c r="P35" i="6"/>
  <c r="Q35" i="6"/>
  <c r="R35" i="6"/>
  <c r="S35" i="6"/>
  <c r="T35" i="6"/>
  <c r="AH35" i="6"/>
  <c r="AI35" i="6"/>
  <c r="AJ35" i="6"/>
  <c r="AK35" i="6"/>
  <c r="A36" i="6"/>
  <c r="D36" i="6"/>
  <c r="H36" i="6"/>
  <c r="J36" i="6"/>
  <c r="K36" i="6"/>
  <c r="L36" i="6"/>
  <c r="N36" i="6"/>
  <c r="O36" i="6"/>
  <c r="P36" i="6"/>
  <c r="Q36" i="6"/>
  <c r="R36" i="6"/>
  <c r="S36" i="6"/>
  <c r="T36" i="6"/>
  <c r="AH36" i="6"/>
  <c r="AI36" i="6"/>
  <c r="AJ36" i="6"/>
  <c r="AK36" i="6"/>
  <c r="A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38" i="6"/>
  <c r="O38" i="6"/>
  <c r="P38" i="6"/>
  <c r="Q38" i="6"/>
  <c r="R38" i="6"/>
  <c r="S38" i="6"/>
  <c r="T38" i="6"/>
  <c r="AH38" i="6"/>
  <c r="AI38" i="6"/>
  <c r="AJ38" i="6"/>
  <c r="AK38" i="6"/>
  <c r="A39" i="6"/>
  <c r="O39" i="6"/>
  <c r="P39" i="6"/>
  <c r="Q39" i="6"/>
  <c r="R39" i="6"/>
  <c r="S39" i="6"/>
  <c r="T39" i="6"/>
  <c r="AH39" i="6"/>
  <c r="AI39" i="6"/>
  <c r="AJ39" i="6"/>
  <c r="AK39" i="6"/>
  <c r="A40" i="6"/>
  <c r="O40" i="6"/>
  <c r="P40" i="6"/>
  <c r="Q40" i="6"/>
  <c r="R40" i="6"/>
  <c r="S40" i="6"/>
  <c r="T40" i="6"/>
  <c r="AH40" i="6"/>
  <c r="AI40" i="6"/>
  <c r="AJ40" i="6"/>
  <c r="AK40" i="6"/>
  <c r="A41" i="6"/>
  <c r="O41" i="6"/>
  <c r="P41" i="6"/>
  <c r="Q41" i="6"/>
  <c r="R41" i="6"/>
  <c r="S41" i="6"/>
  <c r="T41" i="6"/>
  <c r="AH41" i="6"/>
  <c r="AI41" i="6"/>
  <c r="AJ41" i="6"/>
  <c r="AK41" i="6"/>
  <c r="A42" i="6"/>
  <c r="O42" i="6"/>
  <c r="P42" i="6"/>
  <c r="Q42" i="6"/>
  <c r="R42" i="6"/>
  <c r="S42" i="6"/>
  <c r="T42" i="6"/>
  <c r="AH42" i="6"/>
  <c r="AI42" i="6"/>
  <c r="AJ42" i="6"/>
  <c r="AK42" i="6"/>
  <c r="A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44" i="6"/>
  <c r="N44" i="6"/>
  <c r="O44" i="6"/>
  <c r="P44" i="6"/>
  <c r="Q44" i="6"/>
  <c r="R44" i="6"/>
  <c r="S44" i="6"/>
  <c r="T44" i="6"/>
  <c r="AG44" i="6"/>
  <c r="AH44" i="6"/>
  <c r="AI44" i="6"/>
  <c r="AJ44" i="6"/>
  <c r="AK44" i="6"/>
  <c r="A45" i="6"/>
  <c r="N45" i="6"/>
  <c r="O45" i="6"/>
  <c r="P45" i="6"/>
  <c r="Q45" i="6"/>
  <c r="R45" i="6"/>
  <c r="S45" i="6"/>
  <c r="T45" i="6"/>
  <c r="AG45" i="6"/>
  <c r="AH45" i="6"/>
  <c r="AI45" i="6"/>
  <c r="AJ45" i="6"/>
  <c r="AK45" i="6"/>
  <c r="A46" i="6"/>
  <c r="N46" i="6"/>
  <c r="O46" i="6"/>
  <c r="P46" i="6"/>
  <c r="Q46" i="6"/>
  <c r="R46" i="6"/>
  <c r="S46" i="6"/>
  <c r="T46" i="6"/>
  <c r="AG46" i="6"/>
  <c r="AH46" i="6"/>
  <c r="AI46" i="6"/>
  <c r="AJ46" i="6"/>
  <c r="AK46" i="6"/>
  <c r="A47" i="6"/>
  <c r="N47" i="6"/>
  <c r="O47" i="6"/>
  <c r="P47" i="6"/>
  <c r="Q47" i="6"/>
  <c r="R47" i="6"/>
  <c r="S47" i="6"/>
  <c r="T47" i="6"/>
  <c r="AG47" i="6"/>
  <c r="AH47" i="6"/>
  <c r="AI47" i="6"/>
  <c r="AJ47" i="6"/>
  <c r="AK47" i="6"/>
  <c r="A48" i="6"/>
  <c r="N48" i="6"/>
  <c r="O48" i="6"/>
  <c r="P48" i="6"/>
  <c r="Q48" i="6"/>
  <c r="R48" i="6"/>
  <c r="S48" i="6"/>
  <c r="T48" i="6"/>
  <c r="AG48" i="6"/>
  <c r="AH48" i="6"/>
  <c r="AI48" i="6"/>
  <c r="AJ48" i="6"/>
  <c r="AK48" i="6"/>
  <c r="A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50" i="6"/>
  <c r="N50" i="6"/>
  <c r="O50" i="6"/>
  <c r="P50" i="6"/>
  <c r="Q50" i="6"/>
  <c r="R50" i="6"/>
  <c r="S50" i="6"/>
  <c r="T50" i="6"/>
  <c r="AG50" i="6"/>
  <c r="AH50" i="6"/>
  <c r="AI50" i="6"/>
  <c r="AJ50" i="6"/>
  <c r="AK50" i="6"/>
  <c r="A51" i="6"/>
  <c r="N51" i="6"/>
  <c r="O51" i="6"/>
  <c r="P51" i="6"/>
  <c r="Q51" i="6"/>
  <c r="R51" i="6"/>
  <c r="S51" i="6"/>
  <c r="T51" i="6"/>
  <c r="AG51" i="6"/>
  <c r="AH51" i="6"/>
  <c r="AI51" i="6"/>
  <c r="AJ51" i="6"/>
  <c r="AK51" i="6"/>
  <c r="A52" i="6"/>
  <c r="N52" i="6"/>
  <c r="O52" i="6"/>
  <c r="P52" i="6"/>
  <c r="Q52" i="6"/>
  <c r="R52" i="6"/>
  <c r="S52" i="6"/>
  <c r="T52" i="6"/>
  <c r="AG52" i="6"/>
  <c r="AH52" i="6"/>
  <c r="AI52" i="6"/>
  <c r="AJ52" i="6"/>
  <c r="AK52" i="6"/>
  <c r="A53" i="6"/>
  <c r="N53" i="6"/>
  <c r="O53" i="6"/>
  <c r="P53" i="6"/>
  <c r="Q53" i="6"/>
  <c r="R53" i="6"/>
  <c r="S53" i="6"/>
  <c r="T53" i="6"/>
  <c r="AG53" i="6"/>
  <c r="AH53" i="6"/>
  <c r="AI53" i="6"/>
  <c r="AJ53" i="6"/>
  <c r="AK53" i="6"/>
  <c r="A54" i="6"/>
  <c r="N54" i="6"/>
  <c r="O54" i="6"/>
  <c r="P54" i="6"/>
  <c r="Q54" i="6"/>
  <c r="R54" i="6"/>
  <c r="S54" i="6"/>
  <c r="T54" i="6"/>
  <c r="AG54" i="6"/>
  <c r="AH54" i="6"/>
  <c r="AI54" i="6"/>
  <c r="AJ54" i="6"/>
  <c r="AK54" i="6"/>
  <c r="A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D32" i="6"/>
  <c r="E32" i="6"/>
  <c r="F32" i="6"/>
  <c r="H32" i="6"/>
  <c r="J32" i="6"/>
  <c r="K32" i="6"/>
  <c r="L32" i="6"/>
  <c r="N32" i="6"/>
  <c r="O32" i="6"/>
  <c r="P32" i="6"/>
  <c r="Q32" i="6"/>
  <c r="R32" i="6"/>
  <c r="S32" i="6"/>
  <c r="T32" i="6"/>
  <c r="AH32" i="6"/>
  <c r="AI32" i="6"/>
  <c r="AJ32" i="6"/>
  <c r="AK32" i="6"/>
  <c r="AD23" i="6"/>
  <c r="AD51" i="6" s="1"/>
  <c r="AB23" i="6"/>
  <c r="AB51" i="6" s="1"/>
  <c r="AD22" i="6"/>
  <c r="AD50" i="6" s="1"/>
  <c r="AB22" i="6"/>
  <c r="AB50" i="6" s="1"/>
  <c r="K23" i="6"/>
  <c r="K51" i="6" s="1"/>
  <c r="I23" i="6"/>
  <c r="I51" i="6" s="1"/>
  <c r="K22" i="6"/>
  <c r="K50" i="6" s="1"/>
  <c r="I22" i="6"/>
  <c r="I50" i="6" s="1"/>
  <c r="AD17" i="6"/>
  <c r="AD45" i="6" s="1"/>
  <c r="AB17" i="6"/>
  <c r="AB45" i="6" s="1"/>
  <c r="AD16" i="6"/>
  <c r="AD44" i="6" s="1"/>
  <c r="AB16" i="6"/>
  <c r="AB44" i="6" s="1"/>
  <c r="K17" i="6"/>
  <c r="K45" i="6" s="1"/>
  <c r="I17" i="6"/>
  <c r="I45" i="6" s="1"/>
  <c r="K16" i="6"/>
  <c r="K44" i="6" s="1"/>
  <c r="I16" i="6"/>
  <c r="I44" i="6" s="1"/>
  <c r="AD11" i="6"/>
  <c r="AD39" i="6" s="1"/>
  <c r="AB11" i="6"/>
  <c r="AB39" i="6" s="1"/>
  <c r="AD10" i="6"/>
  <c r="AD38" i="6" s="1"/>
  <c r="AB10" i="6"/>
  <c r="AB38" i="6" s="1"/>
  <c r="AB5" i="6"/>
  <c r="AB33" i="6" s="1"/>
  <c r="I5" i="6"/>
  <c r="I33" i="6" s="1"/>
  <c r="K11" i="6"/>
  <c r="K39" i="6" s="1"/>
  <c r="K10" i="6"/>
  <c r="K38" i="6" s="1"/>
  <c r="Z5" i="6"/>
  <c r="Z33" i="6" s="1"/>
  <c r="AB4" i="6"/>
  <c r="AB32" i="6" s="1"/>
  <c r="Z4" i="6"/>
  <c r="Z32" i="6" s="1"/>
  <c r="G5" i="6"/>
  <c r="G33" i="6" s="1"/>
  <c r="G4" i="6"/>
  <c r="G32" i="6" s="1"/>
  <c r="A27" i="4"/>
  <c r="B27" i="4"/>
  <c r="F27" i="4"/>
  <c r="G27" i="4"/>
  <c r="H27" i="4"/>
  <c r="J27" i="4"/>
  <c r="K27" i="4"/>
  <c r="L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28" i="4"/>
  <c r="B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29" i="4"/>
  <c r="B29" i="4"/>
  <c r="F29" i="4"/>
  <c r="G29" i="4"/>
  <c r="I29" i="4"/>
  <c r="J29" i="4"/>
  <c r="K29" i="4"/>
  <c r="L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30" i="4"/>
  <c r="B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31" i="4"/>
  <c r="B31" i="4"/>
  <c r="F31" i="4"/>
  <c r="G31" i="4"/>
  <c r="H31" i="4"/>
  <c r="J31" i="4"/>
  <c r="K31" i="4"/>
  <c r="L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32" i="4"/>
  <c r="B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33" i="4"/>
  <c r="B33" i="4"/>
  <c r="F33" i="4"/>
  <c r="G33" i="4"/>
  <c r="I33" i="4"/>
  <c r="J33" i="4"/>
  <c r="K33" i="4"/>
  <c r="L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34" i="4"/>
  <c r="B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35" i="4"/>
  <c r="B35" i="4"/>
  <c r="F35" i="4"/>
  <c r="G35" i="4"/>
  <c r="H35" i="4"/>
  <c r="I35" i="4"/>
  <c r="K35" i="4"/>
  <c r="L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36" i="4"/>
  <c r="B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37" i="4"/>
  <c r="B37" i="4"/>
  <c r="F37" i="4"/>
  <c r="G37" i="4"/>
  <c r="H37" i="4"/>
  <c r="I37" i="4"/>
  <c r="K37" i="4"/>
  <c r="L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38" i="4"/>
  <c r="B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39" i="4"/>
  <c r="B39" i="4"/>
  <c r="F39" i="4"/>
  <c r="G39" i="4"/>
  <c r="H39" i="4"/>
  <c r="I39" i="4"/>
  <c r="K39" i="4"/>
  <c r="L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40" i="4"/>
  <c r="B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41" i="4"/>
  <c r="B41" i="4"/>
  <c r="F41" i="4"/>
  <c r="G41" i="4"/>
  <c r="H41" i="4"/>
  <c r="I41" i="4"/>
  <c r="K41" i="4"/>
  <c r="L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42" i="4"/>
  <c r="B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43" i="4"/>
  <c r="B43" i="4"/>
  <c r="F43" i="4"/>
  <c r="G43" i="4"/>
  <c r="H43" i="4"/>
  <c r="I43" i="4"/>
  <c r="K43" i="4"/>
  <c r="L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44" i="4"/>
  <c r="B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45" i="4"/>
  <c r="B45" i="4"/>
  <c r="F45" i="4"/>
  <c r="G45" i="4"/>
  <c r="H45" i="4"/>
  <c r="I45" i="4"/>
  <c r="K45" i="4"/>
  <c r="L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46" i="4"/>
  <c r="B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J22" i="4"/>
  <c r="J45" i="4" s="1"/>
  <c r="E22" i="4"/>
  <c r="E45" i="4" s="1"/>
  <c r="E20" i="4"/>
  <c r="E43" i="4" s="1"/>
  <c r="J20" i="4"/>
  <c r="J43" i="4" s="1"/>
  <c r="J18" i="4"/>
  <c r="J41" i="4" s="1"/>
  <c r="E18" i="4"/>
  <c r="E41" i="4" s="1"/>
  <c r="J16" i="4"/>
  <c r="J39" i="4" s="1"/>
  <c r="E16" i="4"/>
  <c r="E39" i="4" s="1"/>
  <c r="J14" i="4"/>
  <c r="J37" i="4" s="1"/>
  <c r="E14" i="4"/>
  <c r="E37" i="4" s="1"/>
  <c r="J12" i="4"/>
  <c r="J35" i="4" s="1"/>
  <c r="E12" i="4"/>
  <c r="E35" i="4" s="1"/>
  <c r="H10" i="4"/>
  <c r="H33" i="4" s="1"/>
  <c r="E10" i="4"/>
  <c r="E33" i="4" s="1"/>
  <c r="I8" i="4"/>
  <c r="I31" i="4" s="1"/>
  <c r="E8" i="4"/>
  <c r="E31" i="4" s="1"/>
  <c r="H6" i="4"/>
  <c r="H29" i="4" s="1"/>
  <c r="E6" i="4"/>
  <c r="E29" i="4" s="1"/>
  <c r="I4" i="4"/>
  <c r="I27" i="4" s="1"/>
  <c r="E4" i="4"/>
  <c r="E27" i="4" s="1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26" i="4"/>
  <c r="S45" i="59"/>
  <c r="R45" i="59"/>
  <c r="Q45" i="59"/>
  <c r="P45" i="59"/>
  <c r="O45" i="59"/>
  <c r="O32" i="59"/>
  <c r="J33" i="59"/>
  <c r="O33" i="59"/>
  <c r="AA33" i="59"/>
  <c r="R28" i="59"/>
  <c r="AA28" i="59"/>
  <c r="A27" i="59"/>
  <c r="B27" i="59"/>
  <c r="A28" i="59"/>
  <c r="B28" i="59"/>
  <c r="Y28" i="59"/>
  <c r="Z28" i="59"/>
  <c r="AI28" i="59"/>
  <c r="AJ28" i="59"/>
  <c r="AK28" i="59"/>
  <c r="A29" i="59"/>
  <c r="B29" i="59"/>
  <c r="C29" i="59"/>
  <c r="D29" i="59"/>
  <c r="E29" i="59"/>
  <c r="F29" i="59"/>
  <c r="G29" i="59"/>
  <c r="H29" i="59"/>
  <c r="I29" i="59"/>
  <c r="J29" i="59"/>
  <c r="K29" i="59"/>
  <c r="L29" i="59"/>
  <c r="M29" i="59"/>
  <c r="N29" i="59"/>
  <c r="O29" i="59"/>
  <c r="P29" i="59"/>
  <c r="Q29" i="59"/>
  <c r="R29" i="59"/>
  <c r="S29" i="59"/>
  <c r="T29" i="59"/>
  <c r="U29" i="59"/>
  <c r="V29" i="59"/>
  <c r="W29" i="59"/>
  <c r="X29" i="59"/>
  <c r="Y29" i="59"/>
  <c r="Z29" i="59"/>
  <c r="AA29" i="59"/>
  <c r="AB29" i="59"/>
  <c r="AC29" i="59"/>
  <c r="AD29" i="59"/>
  <c r="AE29" i="59"/>
  <c r="AF29" i="59"/>
  <c r="AG29" i="59"/>
  <c r="AH29" i="59"/>
  <c r="AI29" i="59"/>
  <c r="AJ29" i="59"/>
  <c r="AK29" i="59"/>
  <c r="A30" i="59"/>
  <c r="C30" i="59"/>
  <c r="A31" i="59"/>
  <c r="B31" i="59"/>
  <c r="A32" i="59"/>
  <c r="B32" i="59"/>
  <c r="S32" i="59"/>
  <c r="T32" i="59"/>
  <c r="U32" i="59"/>
  <c r="V32" i="59"/>
  <c r="W32" i="59"/>
  <c r="X32" i="59"/>
  <c r="Y32" i="59"/>
  <c r="Z32" i="59"/>
  <c r="AA32" i="59"/>
  <c r="AB32" i="59"/>
  <c r="AC32" i="59"/>
  <c r="AD32" i="59"/>
  <c r="AE32" i="59"/>
  <c r="AF32" i="59"/>
  <c r="AG32" i="59"/>
  <c r="AH32" i="59"/>
  <c r="AI32" i="59"/>
  <c r="AJ32" i="59"/>
  <c r="AK32" i="59"/>
  <c r="A33" i="59"/>
  <c r="B33" i="59"/>
  <c r="R33" i="59"/>
  <c r="S33" i="59"/>
  <c r="T33" i="59"/>
  <c r="U33" i="59"/>
  <c r="V33" i="59"/>
  <c r="W33" i="59"/>
  <c r="X33" i="59"/>
  <c r="Y33" i="59"/>
  <c r="Z33" i="59"/>
  <c r="AH33" i="59"/>
  <c r="AI33" i="59"/>
  <c r="AJ33" i="59"/>
  <c r="AK33" i="59"/>
  <c r="A34" i="59"/>
  <c r="C34" i="59"/>
  <c r="D34" i="59"/>
  <c r="E34" i="59"/>
  <c r="F34" i="59"/>
  <c r="A35" i="59"/>
  <c r="B35" i="59"/>
  <c r="F35" i="59"/>
  <c r="H35" i="59"/>
  <c r="I35" i="59"/>
  <c r="K35" i="59"/>
  <c r="L35" i="59"/>
  <c r="M35" i="59"/>
  <c r="N35" i="59"/>
  <c r="O35" i="59"/>
  <c r="P35" i="59"/>
  <c r="R35" i="59"/>
  <c r="S35" i="59"/>
  <c r="T35" i="59"/>
  <c r="U35" i="59"/>
  <c r="V35" i="59"/>
  <c r="W35" i="59"/>
  <c r="X35" i="59"/>
  <c r="Y35" i="59"/>
  <c r="Z35" i="59"/>
  <c r="AA35" i="59"/>
  <c r="AB35" i="59"/>
  <c r="AC35" i="59"/>
  <c r="AD35" i="59"/>
  <c r="AE35" i="59"/>
  <c r="AF35" i="59"/>
  <c r="AG35" i="59"/>
  <c r="AH35" i="59"/>
  <c r="AI35" i="59"/>
  <c r="AJ35" i="59"/>
  <c r="AK35" i="59"/>
  <c r="A36" i="59"/>
  <c r="B36" i="59"/>
  <c r="E36" i="59"/>
  <c r="F36" i="59"/>
  <c r="G36" i="59"/>
  <c r="H36" i="59"/>
  <c r="I36" i="59"/>
  <c r="J36" i="59"/>
  <c r="K36" i="59"/>
  <c r="L36" i="59"/>
  <c r="M36" i="59"/>
  <c r="N36" i="59"/>
  <c r="O36" i="59"/>
  <c r="P36" i="59"/>
  <c r="Q36" i="59"/>
  <c r="R36" i="59"/>
  <c r="S36" i="59"/>
  <c r="T36" i="59"/>
  <c r="U36" i="59"/>
  <c r="V36" i="59"/>
  <c r="W36" i="59"/>
  <c r="X36" i="59"/>
  <c r="Y36" i="59"/>
  <c r="Z36" i="59"/>
  <c r="AA36" i="59"/>
  <c r="AB36" i="59"/>
  <c r="AC36" i="59"/>
  <c r="AD36" i="59"/>
  <c r="AE36" i="59"/>
  <c r="AF36" i="59"/>
  <c r="AG36" i="59"/>
  <c r="AH36" i="59"/>
  <c r="AI36" i="59"/>
  <c r="AJ36" i="59"/>
  <c r="AK36" i="59"/>
  <c r="A37" i="59"/>
  <c r="B37" i="59"/>
  <c r="F37" i="59"/>
  <c r="G37" i="59"/>
  <c r="I37" i="59"/>
  <c r="J37" i="59"/>
  <c r="L37" i="59"/>
  <c r="M37" i="59"/>
  <c r="N37" i="59"/>
  <c r="O37" i="59"/>
  <c r="P37" i="59"/>
  <c r="Q37" i="59"/>
  <c r="S37" i="59"/>
  <c r="T37" i="59"/>
  <c r="U37" i="59"/>
  <c r="V37" i="59"/>
  <c r="W37" i="59"/>
  <c r="X37" i="59"/>
  <c r="Y37" i="59"/>
  <c r="Z37" i="59"/>
  <c r="AA37" i="59"/>
  <c r="AB37" i="59"/>
  <c r="AC37" i="59"/>
  <c r="AD37" i="59"/>
  <c r="AE37" i="59"/>
  <c r="AF37" i="59"/>
  <c r="AG37" i="59"/>
  <c r="AH37" i="59"/>
  <c r="AI37" i="59"/>
  <c r="AJ37" i="59"/>
  <c r="AK37" i="59"/>
  <c r="A38" i="59"/>
  <c r="B38" i="59"/>
  <c r="E38" i="59"/>
  <c r="F38" i="59"/>
  <c r="G38" i="59"/>
  <c r="H38" i="59"/>
  <c r="I38" i="59"/>
  <c r="J38" i="59"/>
  <c r="K38" i="59"/>
  <c r="L38" i="59"/>
  <c r="M38" i="59"/>
  <c r="N38" i="59"/>
  <c r="O38" i="59"/>
  <c r="P38" i="59"/>
  <c r="Q38" i="59"/>
  <c r="R38" i="59"/>
  <c r="S38" i="59"/>
  <c r="T38" i="59"/>
  <c r="U38" i="59"/>
  <c r="V38" i="59"/>
  <c r="W38" i="59"/>
  <c r="X38" i="59"/>
  <c r="Y38" i="59"/>
  <c r="Z38" i="59"/>
  <c r="AA38" i="59"/>
  <c r="AB38" i="59"/>
  <c r="AC38" i="59"/>
  <c r="AD38" i="59"/>
  <c r="AE38" i="59"/>
  <c r="AF38" i="59"/>
  <c r="AG38" i="59"/>
  <c r="AH38" i="59"/>
  <c r="AI38" i="59"/>
  <c r="AJ38" i="59"/>
  <c r="AK38" i="59"/>
  <c r="A39" i="59"/>
  <c r="B39" i="59"/>
  <c r="F39" i="59"/>
  <c r="G39" i="59"/>
  <c r="H39" i="59"/>
  <c r="J39" i="59"/>
  <c r="K39" i="59"/>
  <c r="M39" i="59"/>
  <c r="N39" i="59"/>
  <c r="O39" i="59"/>
  <c r="P39" i="59"/>
  <c r="Q39" i="59"/>
  <c r="R39" i="59"/>
  <c r="T39" i="59"/>
  <c r="U39" i="59"/>
  <c r="V39" i="59"/>
  <c r="W39" i="59"/>
  <c r="X39" i="59"/>
  <c r="Y39" i="59"/>
  <c r="Z39" i="59"/>
  <c r="AA39" i="59"/>
  <c r="AB39" i="59"/>
  <c r="AC39" i="59"/>
  <c r="AD39" i="59"/>
  <c r="AE39" i="59"/>
  <c r="AF39" i="59"/>
  <c r="AG39" i="59"/>
  <c r="AH39" i="59"/>
  <c r="AI39" i="59"/>
  <c r="AJ39" i="59"/>
  <c r="AK39" i="59"/>
  <c r="A40" i="59"/>
  <c r="B40" i="59"/>
  <c r="E40" i="59"/>
  <c r="F40" i="59"/>
  <c r="G40" i="59"/>
  <c r="H40" i="59"/>
  <c r="I40" i="59"/>
  <c r="J40" i="59"/>
  <c r="K40" i="59"/>
  <c r="L40" i="59"/>
  <c r="M40" i="59"/>
  <c r="N40" i="59"/>
  <c r="O40" i="59"/>
  <c r="P40" i="59"/>
  <c r="Q40" i="59"/>
  <c r="R40" i="59"/>
  <c r="S40" i="59"/>
  <c r="T40" i="59"/>
  <c r="U40" i="59"/>
  <c r="V40" i="59"/>
  <c r="W40" i="59"/>
  <c r="X40" i="59"/>
  <c r="Y40" i="59"/>
  <c r="Z40" i="59"/>
  <c r="AA40" i="59"/>
  <c r="AB40" i="59"/>
  <c r="AC40" i="59"/>
  <c r="AD40" i="59"/>
  <c r="AE40" i="59"/>
  <c r="AF40" i="59"/>
  <c r="AG40" i="59"/>
  <c r="AH40" i="59"/>
  <c r="AI40" i="59"/>
  <c r="AJ40" i="59"/>
  <c r="AK40" i="59"/>
  <c r="A41" i="59"/>
  <c r="B41" i="59"/>
  <c r="F41" i="59"/>
  <c r="G41" i="59"/>
  <c r="H41" i="59"/>
  <c r="I41" i="59"/>
  <c r="J41" i="59"/>
  <c r="K41" i="59"/>
  <c r="M41" i="59"/>
  <c r="N41" i="59"/>
  <c r="P41" i="59"/>
  <c r="Q41" i="59"/>
  <c r="R41" i="59"/>
  <c r="S41" i="59"/>
  <c r="T41" i="59"/>
  <c r="U41" i="59"/>
  <c r="W41" i="59"/>
  <c r="X41" i="59"/>
  <c r="Y41" i="59"/>
  <c r="Z41" i="59"/>
  <c r="AA41" i="59"/>
  <c r="AB41" i="59"/>
  <c r="AC41" i="59"/>
  <c r="AD41" i="59"/>
  <c r="AE41" i="59"/>
  <c r="AF41" i="59"/>
  <c r="AG41" i="59"/>
  <c r="AH41" i="59"/>
  <c r="AI41" i="59"/>
  <c r="AJ41" i="59"/>
  <c r="AK41" i="59"/>
  <c r="A42" i="59"/>
  <c r="B42" i="59"/>
  <c r="E42" i="59"/>
  <c r="F42" i="59"/>
  <c r="G42" i="59"/>
  <c r="H42" i="59"/>
  <c r="I42" i="59"/>
  <c r="J42" i="59"/>
  <c r="K42" i="59"/>
  <c r="L42" i="59"/>
  <c r="M42" i="59"/>
  <c r="N42" i="59"/>
  <c r="O42" i="59"/>
  <c r="P42" i="59"/>
  <c r="Q42" i="59"/>
  <c r="R42" i="59"/>
  <c r="S42" i="59"/>
  <c r="T42" i="59"/>
  <c r="U42" i="59"/>
  <c r="V42" i="59"/>
  <c r="W42" i="59"/>
  <c r="X42" i="59"/>
  <c r="Y42" i="59"/>
  <c r="Z42" i="59"/>
  <c r="AA42" i="59"/>
  <c r="AB42" i="59"/>
  <c r="AC42" i="59"/>
  <c r="AD42" i="59"/>
  <c r="AE42" i="59"/>
  <c r="AF42" i="59"/>
  <c r="AG42" i="59"/>
  <c r="AH42" i="59"/>
  <c r="AI42" i="59"/>
  <c r="AJ42" i="59"/>
  <c r="AK42" i="59"/>
  <c r="A43" i="59"/>
  <c r="B43" i="59"/>
  <c r="F43" i="59"/>
  <c r="G43" i="59"/>
  <c r="H43" i="59"/>
  <c r="I43" i="59"/>
  <c r="J43" i="59"/>
  <c r="L43" i="59"/>
  <c r="M43" i="59"/>
  <c r="O43" i="59"/>
  <c r="P43" i="59"/>
  <c r="Q43" i="59"/>
  <c r="R43" i="59"/>
  <c r="S43" i="59"/>
  <c r="T43" i="59"/>
  <c r="V43" i="59"/>
  <c r="W43" i="59"/>
  <c r="X43" i="59"/>
  <c r="Y43" i="59"/>
  <c r="Z43" i="59"/>
  <c r="AA43" i="59"/>
  <c r="AB43" i="59"/>
  <c r="AC43" i="59"/>
  <c r="AD43" i="59"/>
  <c r="AE43" i="59"/>
  <c r="AF43" i="59"/>
  <c r="AG43" i="59"/>
  <c r="AH43" i="59"/>
  <c r="AI43" i="59"/>
  <c r="AJ43" i="59"/>
  <c r="AK43" i="59"/>
  <c r="A44" i="59"/>
  <c r="B44" i="59"/>
  <c r="E44" i="59"/>
  <c r="F44" i="59"/>
  <c r="G44" i="59"/>
  <c r="H44" i="59"/>
  <c r="I44" i="59"/>
  <c r="J44" i="59"/>
  <c r="K44" i="59"/>
  <c r="L44" i="59"/>
  <c r="M44" i="59"/>
  <c r="N44" i="59"/>
  <c r="O44" i="59"/>
  <c r="P44" i="59"/>
  <c r="Q44" i="59"/>
  <c r="R44" i="59"/>
  <c r="S44" i="59"/>
  <c r="T44" i="59"/>
  <c r="U44" i="59"/>
  <c r="V44" i="59"/>
  <c r="W44" i="59"/>
  <c r="X44" i="59"/>
  <c r="Y44" i="59"/>
  <c r="Z44" i="59"/>
  <c r="AA44" i="59"/>
  <c r="AB44" i="59"/>
  <c r="AC44" i="59"/>
  <c r="AD44" i="59"/>
  <c r="AE44" i="59"/>
  <c r="AF44" i="59"/>
  <c r="AG44" i="59"/>
  <c r="AH44" i="59"/>
  <c r="AI44" i="59"/>
  <c r="AJ44" i="59"/>
  <c r="AK44" i="59"/>
  <c r="A45" i="59"/>
  <c r="B45" i="59"/>
  <c r="F45" i="59"/>
  <c r="G45" i="59"/>
  <c r="H45" i="59"/>
  <c r="I45" i="59"/>
  <c r="J45" i="59"/>
  <c r="L45" i="59"/>
  <c r="M45" i="59"/>
  <c r="T45" i="59"/>
  <c r="V45" i="59"/>
  <c r="W45" i="59"/>
  <c r="X45" i="59"/>
  <c r="Y45" i="59"/>
  <c r="Z45" i="59"/>
  <c r="AA45" i="59"/>
  <c r="AB45" i="59"/>
  <c r="AC45" i="59"/>
  <c r="AD45" i="59"/>
  <c r="AE45" i="59"/>
  <c r="AF45" i="59"/>
  <c r="AG45" i="59"/>
  <c r="AH45" i="59"/>
  <c r="AI45" i="59"/>
  <c r="AJ45" i="59"/>
  <c r="AK45" i="59"/>
  <c r="A46" i="59"/>
  <c r="B46" i="59"/>
  <c r="E46" i="59"/>
  <c r="F46" i="59"/>
  <c r="G46" i="59"/>
  <c r="H46" i="59"/>
  <c r="I46" i="59"/>
  <c r="J46" i="59"/>
  <c r="K46" i="59"/>
  <c r="L46" i="59"/>
  <c r="M46" i="59"/>
  <c r="N46" i="59"/>
  <c r="O46" i="59"/>
  <c r="P46" i="59"/>
  <c r="Q46" i="59"/>
  <c r="R46" i="59"/>
  <c r="S46" i="59"/>
  <c r="T46" i="59"/>
  <c r="U46" i="59"/>
  <c r="V46" i="59"/>
  <c r="W46" i="59"/>
  <c r="X46" i="59"/>
  <c r="Y46" i="59"/>
  <c r="Z46" i="59"/>
  <c r="AA46" i="59"/>
  <c r="AB46" i="59"/>
  <c r="AC46" i="59"/>
  <c r="AD46" i="59"/>
  <c r="AE46" i="59"/>
  <c r="AF46" i="59"/>
  <c r="AG46" i="59"/>
  <c r="AH46" i="59"/>
  <c r="AI46" i="59"/>
  <c r="AJ46" i="59"/>
  <c r="AK46" i="59"/>
  <c r="C26" i="59"/>
  <c r="E22" i="59"/>
  <c r="E45" i="59" s="1"/>
  <c r="N45" i="59" s="1"/>
  <c r="E20" i="59"/>
  <c r="E43" i="59" s="1"/>
  <c r="N43" i="59" s="1"/>
  <c r="E18" i="59"/>
  <c r="E41" i="59" s="1"/>
  <c r="O41" i="59" s="1"/>
  <c r="E12" i="59"/>
  <c r="E35" i="59" s="1"/>
  <c r="J35" i="59" s="1"/>
  <c r="E16" i="59"/>
  <c r="E39" i="59" s="1"/>
  <c r="L39" i="59" s="1"/>
  <c r="AK62" i="60"/>
  <c r="AJ62" i="60"/>
  <c r="AI62" i="60"/>
  <c r="AH62" i="60"/>
  <c r="AG62" i="60"/>
  <c r="AF62" i="60"/>
  <c r="AE62" i="60"/>
  <c r="AD62" i="60"/>
  <c r="AC62" i="60"/>
  <c r="AB62" i="60"/>
  <c r="AA62" i="60"/>
  <c r="Z62" i="60"/>
  <c r="Y62" i="60"/>
  <c r="X62" i="60"/>
  <c r="W62" i="60"/>
  <c r="V62" i="60"/>
  <c r="U62" i="60"/>
  <c r="T62" i="60"/>
  <c r="S62" i="60"/>
  <c r="R62" i="60"/>
  <c r="Q62" i="60"/>
  <c r="P62" i="60"/>
  <c r="O62" i="60"/>
  <c r="N62" i="60"/>
  <c r="M62" i="60"/>
  <c r="L62" i="60"/>
  <c r="K62" i="60"/>
  <c r="J62" i="60"/>
  <c r="I62" i="60"/>
  <c r="H62" i="60"/>
  <c r="G62" i="60"/>
  <c r="F62" i="60"/>
  <c r="E62" i="60"/>
  <c r="D62" i="60"/>
  <c r="C62" i="60"/>
  <c r="B62" i="60"/>
  <c r="A62" i="60"/>
  <c r="AK61" i="60"/>
  <c r="AJ61" i="60"/>
  <c r="AI61" i="60"/>
  <c r="AH61" i="60"/>
  <c r="AG61" i="60"/>
  <c r="AF61" i="60"/>
  <c r="AE61" i="60"/>
  <c r="AD61" i="60"/>
  <c r="AC61" i="60"/>
  <c r="AB61" i="60"/>
  <c r="AA61" i="60"/>
  <c r="Z61" i="60"/>
  <c r="Y61" i="60"/>
  <c r="X61" i="60"/>
  <c r="W61" i="60"/>
  <c r="V61" i="60"/>
  <c r="U61" i="60"/>
  <c r="T61" i="60"/>
  <c r="S61" i="60"/>
  <c r="R61" i="60"/>
  <c r="Q61" i="60"/>
  <c r="P61" i="60"/>
  <c r="O61" i="60"/>
  <c r="N61" i="60"/>
  <c r="M61" i="60"/>
  <c r="L61" i="60"/>
  <c r="K61" i="60"/>
  <c r="J61" i="60"/>
  <c r="I61" i="60"/>
  <c r="H61" i="60"/>
  <c r="G61" i="60"/>
  <c r="F61" i="60"/>
  <c r="E61" i="60"/>
  <c r="D61" i="60"/>
  <c r="C61" i="60"/>
  <c r="B61" i="60"/>
  <c r="A61" i="60"/>
  <c r="AK60" i="60"/>
  <c r="AJ60" i="60"/>
  <c r="AI60" i="60"/>
  <c r="AH60" i="60"/>
  <c r="AG60" i="60"/>
  <c r="AF60" i="60"/>
  <c r="AE60" i="60"/>
  <c r="AD60" i="60"/>
  <c r="AC60" i="60"/>
  <c r="AB60" i="60"/>
  <c r="AA60" i="60"/>
  <c r="Z60" i="60"/>
  <c r="Y60" i="60"/>
  <c r="X60" i="60"/>
  <c r="W60" i="60"/>
  <c r="V60" i="60"/>
  <c r="U60" i="60"/>
  <c r="T60" i="60"/>
  <c r="S60" i="60"/>
  <c r="R60" i="60"/>
  <c r="Q60" i="60"/>
  <c r="O60" i="60"/>
  <c r="L60" i="60"/>
  <c r="K60" i="60"/>
  <c r="J60" i="60"/>
  <c r="I60" i="60"/>
  <c r="H60" i="60"/>
  <c r="F60" i="60"/>
  <c r="C60" i="60"/>
  <c r="B60" i="60"/>
  <c r="A60" i="60"/>
  <c r="AK59" i="60"/>
  <c r="AJ59" i="60"/>
  <c r="AI59" i="60"/>
  <c r="AH59" i="60"/>
  <c r="AG59" i="60"/>
  <c r="AF59" i="60"/>
  <c r="AE59" i="60"/>
  <c r="AD59" i="60"/>
  <c r="AC59" i="60"/>
  <c r="AB59" i="60"/>
  <c r="AA59" i="60"/>
  <c r="Z59" i="60"/>
  <c r="Y59" i="60"/>
  <c r="X59" i="60"/>
  <c r="W59" i="60"/>
  <c r="V59" i="60"/>
  <c r="U59" i="60"/>
  <c r="T59" i="60"/>
  <c r="S59" i="60"/>
  <c r="R59" i="60"/>
  <c r="C59" i="60"/>
  <c r="B59" i="60"/>
  <c r="A59" i="60"/>
  <c r="AK58" i="60"/>
  <c r="Y58" i="60"/>
  <c r="X58" i="60"/>
  <c r="W58" i="60"/>
  <c r="V58" i="60"/>
  <c r="T58" i="60"/>
  <c r="B58" i="60"/>
  <c r="AK57" i="60"/>
  <c r="AJ57" i="60"/>
  <c r="AI57" i="60"/>
  <c r="AH57" i="60"/>
  <c r="AG57" i="60"/>
  <c r="T57" i="60"/>
  <c r="S57" i="60"/>
  <c r="R57" i="60"/>
  <c r="C57" i="60"/>
  <c r="B57" i="60"/>
  <c r="A57" i="60"/>
  <c r="AK56" i="60"/>
  <c r="AJ56" i="60"/>
  <c r="AI56" i="60"/>
  <c r="AH56" i="60"/>
  <c r="AG56" i="60"/>
  <c r="AF56" i="60"/>
  <c r="AE56" i="60"/>
  <c r="AD56" i="60"/>
  <c r="V56" i="60"/>
  <c r="U56" i="60"/>
  <c r="T56" i="60"/>
  <c r="S56" i="60"/>
  <c r="R56" i="60"/>
  <c r="C56" i="60"/>
  <c r="B56" i="60"/>
  <c r="A56" i="60"/>
  <c r="AK55" i="60"/>
  <c r="AJ55" i="60"/>
  <c r="AI55" i="60"/>
  <c r="AH55" i="60"/>
  <c r="AG55" i="60"/>
  <c r="AF55" i="60"/>
  <c r="AE55" i="60"/>
  <c r="AD55" i="60"/>
  <c r="T55" i="60"/>
  <c r="S55" i="60"/>
  <c r="R55" i="60"/>
  <c r="C55" i="60"/>
  <c r="AK54" i="60"/>
  <c r="AJ54" i="60"/>
  <c r="AI54" i="60"/>
  <c r="AH54" i="60"/>
  <c r="AG54" i="60"/>
  <c r="AF54" i="60"/>
  <c r="AD54" i="60"/>
  <c r="AC54" i="60"/>
  <c r="AB54" i="60"/>
  <c r="AA54" i="60"/>
  <c r="Z54" i="60"/>
  <c r="Y54" i="60"/>
  <c r="X54" i="60"/>
  <c r="W54" i="60"/>
  <c r="V54" i="60"/>
  <c r="U54" i="60"/>
  <c r="T54" i="60"/>
  <c r="S54" i="60"/>
  <c r="R54" i="60"/>
  <c r="Q54" i="60"/>
  <c r="P54" i="60"/>
  <c r="O54" i="60"/>
  <c r="N54" i="60"/>
  <c r="L54" i="60"/>
  <c r="I54" i="60"/>
  <c r="H54" i="60"/>
  <c r="F54" i="60"/>
  <c r="E54" i="60"/>
  <c r="D54" i="60"/>
  <c r="C54" i="60"/>
  <c r="B54" i="60"/>
  <c r="A54" i="60"/>
  <c r="AK53" i="60"/>
  <c r="AJ53" i="60"/>
  <c r="AI53" i="60"/>
  <c r="AH53" i="60"/>
  <c r="AG53" i="60"/>
  <c r="AF53" i="60"/>
  <c r="AD53" i="60"/>
  <c r="AC53" i="60"/>
  <c r="AB53" i="60"/>
  <c r="AA53" i="60"/>
  <c r="Z53" i="60"/>
  <c r="Y53" i="60"/>
  <c r="X53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I53" i="60"/>
  <c r="H53" i="60"/>
  <c r="G53" i="60"/>
  <c r="F53" i="60"/>
  <c r="E53" i="60"/>
  <c r="D53" i="60"/>
  <c r="C53" i="60"/>
  <c r="A53" i="60"/>
  <c r="AK52" i="60"/>
  <c r="AJ52" i="60"/>
  <c r="AI52" i="60"/>
  <c r="AH52" i="60"/>
  <c r="AG52" i="60"/>
  <c r="AF52" i="60"/>
  <c r="AE52" i="60"/>
  <c r="AD52" i="60"/>
  <c r="AC52" i="60"/>
  <c r="AB52" i="60"/>
  <c r="AA52" i="60"/>
  <c r="Z52" i="60"/>
  <c r="Y52" i="60"/>
  <c r="X52" i="60"/>
  <c r="W52" i="60"/>
  <c r="V52" i="60"/>
  <c r="U52" i="60"/>
  <c r="T52" i="60"/>
  <c r="S52" i="60"/>
  <c r="R52" i="60"/>
  <c r="Q52" i="60"/>
  <c r="P52" i="60"/>
  <c r="O52" i="60"/>
  <c r="N52" i="60"/>
  <c r="M52" i="60"/>
  <c r="L52" i="60"/>
  <c r="K52" i="60"/>
  <c r="J52" i="60"/>
  <c r="I52" i="60"/>
  <c r="H52" i="60"/>
  <c r="G52" i="60"/>
  <c r="F52" i="60"/>
  <c r="E52" i="60"/>
  <c r="D52" i="60"/>
  <c r="C52" i="60"/>
  <c r="B52" i="60"/>
  <c r="A52" i="60"/>
  <c r="AK51" i="60"/>
  <c r="AJ51" i="60"/>
  <c r="AI51" i="60"/>
  <c r="AH51" i="60"/>
  <c r="AG51" i="60"/>
  <c r="AF51" i="60"/>
  <c r="AE51" i="60"/>
  <c r="AD51" i="60"/>
  <c r="AC51" i="60"/>
  <c r="AB51" i="60"/>
  <c r="AA51" i="60"/>
  <c r="Z51" i="60"/>
  <c r="Y51" i="60"/>
  <c r="X51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I51" i="60"/>
  <c r="F51" i="60"/>
  <c r="E51" i="60"/>
  <c r="D51" i="60"/>
  <c r="C51" i="60"/>
  <c r="B51" i="60"/>
  <c r="A51" i="60"/>
  <c r="AK50" i="60"/>
  <c r="AJ50" i="60"/>
  <c r="AI50" i="60"/>
  <c r="AH50" i="60"/>
  <c r="AG50" i="60"/>
  <c r="AF50" i="60"/>
  <c r="AE50" i="60"/>
  <c r="AD50" i="60"/>
  <c r="AC50" i="60"/>
  <c r="AB50" i="60"/>
  <c r="AA50" i="60"/>
  <c r="Z50" i="60"/>
  <c r="Y50" i="60"/>
  <c r="X50" i="60"/>
  <c r="W50" i="60"/>
  <c r="V50" i="60"/>
  <c r="T50" i="60"/>
  <c r="D50" i="60"/>
  <c r="C50" i="60"/>
  <c r="B50" i="60"/>
  <c r="A50" i="60"/>
  <c r="T49" i="60"/>
  <c r="S49" i="60"/>
  <c r="D49" i="60"/>
  <c r="C49" i="60"/>
  <c r="B49" i="60"/>
  <c r="A49" i="60"/>
  <c r="AK48" i="60"/>
  <c r="AJ48" i="60"/>
  <c r="AI48" i="60"/>
  <c r="AH48" i="60"/>
  <c r="AG48" i="60"/>
  <c r="AF48" i="60"/>
  <c r="AE48" i="60"/>
  <c r="AD48" i="60"/>
  <c r="AC48" i="60"/>
  <c r="AB48" i="60"/>
  <c r="W48" i="60"/>
  <c r="V48" i="60"/>
  <c r="U48" i="60"/>
  <c r="T48" i="60"/>
  <c r="S48" i="60"/>
  <c r="R48" i="60"/>
  <c r="Q48" i="60"/>
  <c r="P48" i="60"/>
  <c r="O48" i="60"/>
  <c r="N48" i="60"/>
  <c r="C48" i="60"/>
  <c r="A48" i="60"/>
  <c r="AK47" i="60"/>
  <c r="AJ47" i="60"/>
  <c r="AI47" i="60"/>
  <c r="AH47" i="60"/>
  <c r="AG47" i="60"/>
  <c r="AF47" i="60"/>
  <c r="AE47" i="60"/>
  <c r="AD47" i="60"/>
  <c r="AC47" i="60"/>
  <c r="AB47" i="60"/>
  <c r="U47" i="60"/>
  <c r="T47" i="60"/>
  <c r="S47" i="60"/>
  <c r="R47" i="60"/>
  <c r="P47" i="60"/>
  <c r="N47" i="60"/>
  <c r="D47" i="60"/>
  <c r="C47" i="60"/>
  <c r="AK46" i="60"/>
  <c r="AJ46" i="60"/>
  <c r="AI46" i="60"/>
  <c r="AH46" i="60"/>
  <c r="AG46" i="60"/>
  <c r="AF46" i="60"/>
  <c r="AE46" i="60"/>
  <c r="AD46" i="60"/>
  <c r="AC46" i="60"/>
  <c r="AB46" i="60"/>
  <c r="AA46" i="60"/>
  <c r="Z46" i="60"/>
  <c r="Y46" i="60"/>
  <c r="X46" i="60"/>
  <c r="W46" i="60"/>
  <c r="V46" i="60"/>
  <c r="U46" i="60"/>
  <c r="T46" i="60"/>
  <c r="S46" i="60"/>
  <c r="R46" i="60"/>
  <c r="Q46" i="60"/>
  <c r="P46" i="60"/>
  <c r="O46" i="60"/>
  <c r="N46" i="60"/>
  <c r="M46" i="60"/>
  <c r="L46" i="60"/>
  <c r="J46" i="60"/>
  <c r="I46" i="60"/>
  <c r="G46" i="60"/>
  <c r="F46" i="60"/>
  <c r="E46" i="60"/>
  <c r="D46" i="60"/>
  <c r="C46" i="60"/>
  <c r="B46" i="60"/>
  <c r="A46" i="60"/>
  <c r="AK44" i="60"/>
  <c r="AJ44" i="60"/>
  <c r="AI44" i="60"/>
  <c r="AH44" i="60"/>
  <c r="AG44" i="60"/>
  <c r="AF44" i="60"/>
  <c r="AE44" i="60"/>
  <c r="AD44" i="60"/>
  <c r="AB44" i="60"/>
  <c r="Z44" i="60"/>
  <c r="Y44" i="60"/>
  <c r="X44" i="60"/>
  <c r="W44" i="60"/>
  <c r="V44" i="60"/>
  <c r="U44" i="60"/>
  <c r="T44" i="60"/>
  <c r="S44" i="60"/>
  <c r="R44" i="60"/>
  <c r="Q44" i="60"/>
  <c r="P44" i="60"/>
  <c r="O44" i="60"/>
  <c r="N44" i="60"/>
  <c r="M44" i="60"/>
  <c r="L44" i="60"/>
  <c r="K44" i="60"/>
  <c r="J44" i="60"/>
  <c r="H44" i="60"/>
  <c r="E44" i="60"/>
  <c r="D44" i="60"/>
  <c r="C44" i="60"/>
  <c r="B44" i="60"/>
  <c r="A44" i="60"/>
  <c r="AJ43" i="60"/>
  <c r="AH43" i="60"/>
  <c r="Y43" i="60"/>
  <c r="W43" i="60"/>
  <c r="V43" i="60"/>
  <c r="U43" i="60"/>
  <c r="T43" i="60"/>
  <c r="S43" i="60"/>
  <c r="R43" i="60"/>
  <c r="P43" i="60"/>
  <c r="C43" i="60"/>
  <c r="A43" i="60"/>
  <c r="AK42" i="60"/>
  <c r="AJ42" i="60"/>
  <c r="AI42" i="60"/>
  <c r="AH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D42" i="60"/>
  <c r="C42" i="60"/>
  <c r="B42" i="60"/>
  <c r="A42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C41" i="60"/>
  <c r="A41" i="60"/>
  <c r="AK39" i="60"/>
  <c r="AJ39" i="60"/>
  <c r="AI39" i="60"/>
  <c r="AG39" i="60"/>
  <c r="X39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H39" i="60"/>
  <c r="G39" i="60"/>
  <c r="E39" i="60"/>
  <c r="D39" i="60"/>
  <c r="C39" i="60"/>
  <c r="B39" i="60"/>
  <c r="A39" i="60"/>
  <c r="AK38" i="60"/>
  <c r="AJ38" i="60"/>
  <c r="AI38" i="60"/>
  <c r="AH38" i="60"/>
  <c r="AF38" i="60"/>
  <c r="AE38" i="60"/>
  <c r="S38" i="60"/>
  <c r="R38" i="60"/>
  <c r="Q38" i="60"/>
  <c r="P38" i="60"/>
  <c r="O38" i="60"/>
  <c r="M38" i="60"/>
  <c r="E38" i="60"/>
  <c r="D38" i="60"/>
  <c r="C38" i="60"/>
  <c r="B38" i="60"/>
  <c r="A38" i="60"/>
  <c r="AK37" i="60"/>
  <c r="AJ37" i="60"/>
  <c r="AI37" i="60"/>
  <c r="AH37" i="60"/>
  <c r="AG37" i="60"/>
  <c r="AF37" i="60"/>
  <c r="AE37" i="60"/>
  <c r="S37" i="60"/>
  <c r="R37" i="60"/>
  <c r="Q37" i="60"/>
  <c r="P37" i="60"/>
  <c r="O37" i="60"/>
  <c r="N37" i="60"/>
  <c r="M37" i="60"/>
  <c r="L37" i="60"/>
  <c r="D37" i="60"/>
  <c r="B37" i="60"/>
  <c r="A37" i="60"/>
  <c r="AK36" i="60"/>
  <c r="AJ36" i="60"/>
  <c r="AI36" i="60"/>
  <c r="AH36" i="60"/>
  <c r="AG36" i="60"/>
  <c r="AF36" i="60"/>
  <c r="AE36" i="60"/>
  <c r="X36" i="60"/>
  <c r="W36" i="60"/>
  <c r="V36" i="60"/>
  <c r="U36" i="60"/>
  <c r="T36" i="60"/>
  <c r="S36" i="60"/>
  <c r="R36" i="60"/>
  <c r="Q36" i="60"/>
  <c r="P36" i="60"/>
  <c r="O36" i="60"/>
  <c r="N36" i="60"/>
  <c r="M36" i="60"/>
  <c r="L36" i="60"/>
  <c r="E36" i="60"/>
  <c r="D36" i="60"/>
  <c r="C36" i="60"/>
  <c r="B36" i="60"/>
  <c r="A36" i="60"/>
  <c r="AK35" i="60"/>
  <c r="AJ35" i="60"/>
  <c r="AI35" i="60"/>
  <c r="AH35" i="60"/>
  <c r="AG35" i="60"/>
  <c r="AF35" i="60"/>
  <c r="AE35" i="60"/>
  <c r="AD35" i="60"/>
  <c r="AC35" i="60"/>
  <c r="AB35" i="60"/>
  <c r="AA35" i="60"/>
  <c r="Z35" i="60"/>
  <c r="Y35" i="60"/>
  <c r="X35" i="60"/>
  <c r="W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E35" i="60"/>
  <c r="D35" i="60"/>
  <c r="A35" i="60"/>
  <c r="AK34" i="60"/>
  <c r="AJ34" i="60"/>
  <c r="AI34" i="60"/>
  <c r="AH34" i="60"/>
  <c r="AG34" i="60"/>
  <c r="AF34" i="60"/>
  <c r="AE34" i="60"/>
  <c r="AD34" i="60"/>
  <c r="AC34" i="60"/>
  <c r="AB34" i="60"/>
  <c r="AA34" i="60"/>
  <c r="Z34" i="60"/>
  <c r="Y34" i="60"/>
  <c r="X34" i="60"/>
  <c r="W34" i="60"/>
  <c r="V34" i="60"/>
  <c r="U34" i="60"/>
  <c r="T34" i="60"/>
  <c r="A34" i="60"/>
  <c r="U33" i="60"/>
  <c r="Q33" i="60"/>
  <c r="AI32" i="60"/>
  <c r="AG32" i="60"/>
  <c r="D32" i="60"/>
  <c r="D29" i="60"/>
  <c r="R27" i="60"/>
  <c r="I27" i="60"/>
  <c r="I58" i="60" s="1"/>
  <c r="A27" i="60"/>
  <c r="A58" i="60" s="1"/>
  <c r="G20" i="60"/>
  <c r="G51" i="60" s="1"/>
  <c r="S19" i="60"/>
  <c r="S50" i="60" s="1"/>
  <c r="B17" i="60"/>
  <c r="B48" i="60" s="1"/>
  <c r="O16" i="60"/>
  <c r="O47" i="60" s="1"/>
  <c r="H15" i="60"/>
  <c r="H46" i="60" s="1"/>
  <c r="F13" i="60"/>
  <c r="F44" i="60" s="1"/>
  <c r="N12" i="60"/>
  <c r="N43" i="60" s="1"/>
  <c r="B12" i="60"/>
  <c r="B43" i="60" s="1"/>
  <c r="Y9" i="60"/>
  <c r="Y40" i="60" s="1"/>
  <c r="AE8" i="60"/>
  <c r="AE39" i="60" s="1"/>
  <c r="T6" i="60"/>
  <c r="T37" i="60" s="1"/>
  <c r="C6" i="60"/>
  <c r="F8" i="60" s="1"/>
  <c r="F39" i="60" s="1"/>
  <c r="A26" i="59"/>
  <c r="U25" i="59"/>
  <c r="Q25" i="59"/>
  <c r="AI24" i="59"/>
  <c r="AG24" i="59"/>
  <c r="D24" i="59"/>
  <c r="E14" i="59"/>
  <c r="E37" i="59" s="1"/>
  <c r="K37" i="59" s="1"/>
  <c r="AD50" i="58"/>
  <c r="AC50" i="58"/>
  <c r="AB50" i="58"/>
  <c r="AA50" i="58"/>
  <c r="Z50" i="58"/>
  <c r="Y50" i="58"/>
  <c r="X50" i="58"/>
  <c r="W50" i="58"/>
  <c r="F50" i="58"/>
  <c r="E50" i="58"/>
  <c r="D50" i="58"/>
  <c r="C50" i="58"/>
  <c r="B50" i="58"/>
  <c r="A50" i="58"/>
  <c r="O49" i="58"/>
  <c r="I49" i="58"/>
  <c r="D49" i="58"/>
  <c r="A49" i="58"/>
  <c r="AK48" i="58"/>
  <c r="AD48" i="58"/>
  <c r="AC48" i="58"/>
  <c r="AB48" i="58"/>
  <c r="AA48" i="58"/>
  <c r="Z48" i="58"/>
  <c r="Y48" i="58"/>
  <c r="X48" i="58"/>
  <c r="F48" i="58"/>
  <c r="E48" i="58"/>
  <c r="D48" i="58"/>
  <c r="C48" i="58"/>
  <c r="B48" i="58"/>
  <c r="A48" i="58"/>
  <c r="AK47" i="58"/>
  <c r="AJ47" i="58"/>
  <c r="AI47" i="58"/>
  <c r="AH47" i="58"/>
  <c r="AG47" i="58"/>
  <c r="AF47" i="58"/>
  <c r="AE47" i="58"/>
  <c r="AD47" i="58"/>
  <c r="AC47" i="58"/>
  <c r="AB47" i="58"/>
  <c r="O47" i="58"/>
  <c r="J47" i="58"/>
  <c r="H47" i="58"/>
  <c r="C47" i="58"/>
  <c r="A47" i="58"/>
  <c r="AK46" i="58"/>
  <c r="AD46" i="58"/>
  <c r="AC46" i="58"/>
  <c r="AB46" i="58"/>
  <c r="AA46" i="58"/>
  <c r="Z46" i="58"/>
  <c r="Y46" i="58"/>
  <c r="X46" i="58"/>
  <c r="F46" i="58"/>
  <c r="E46" i="58"/>
  <c r="D46" i="58"/>
  <c r="C46" i="58"/>
  <c r="B46" i="58"/>
  <c r="A46" i="58"/>
  <c r="AK45" i="58"/>
  <c r="AJ45" i="58"/>
  <c r="AI45" i="58"/>
  <c r="AH45" i="58"/>
  <c r="AG45" i="58"/>
  <c r="AF45" i="58"/>
  <c r="AE45" i="58"/>
  <c r="AD45" i="58"/>
  <c r="AC45" i="58"/>
  <c r="AB45" i="58"/>
  <c r="O45" i="58"/>
  <c r="J45" i="58"/>
  <c r="H45" i="58"/>
  <c r="C45" i="58"/>
  <c r="A45" i="58"/>
  <c r="AK44" i="58"/>
  <c r="AD44" i="58"/>
  <c r="AC44" i="58"/>
  <c r="AB44" i="58"/>
  <c r="AA44" i="58"/>
  <c r="Z44" i="58"/>
  <c r="Y44" i="58"/>
  <c r="X44" i="58"/>
  <c r="F44" i="58"/>
  <c r="E44" i="58"/>
  <c r="D44" i="58"/>
  <c r="C44" i="58"/>
  <c r="B44" i="58"/>
  <c r="A44" i="58"/>
  <c r="AK43" i="58"/>
  <c r="AJ43" i="58"/>
  <c r="AI43" i="58"/>
  <c r="AH43" i="58"/>
  <c r="AG43" i="58"/>
  <c r="AF43" i="58"/>
  <c r="AE43" i="58"/>
  <c r="AD43" i="58"/>
  <c r="AC43" i="58"/>
  <c r="AB43" i="58"/>
  <c r="O43" i="58"/>
  <c r="J43" i="58"/>
  <c r="H43" i="58"/>
  <c r="C43" i="58"/>
  <c r="A43" i="58"/>
  <c r="AK42" i="58"/>
  <c r="AD42" i="58"/>
  <c r="AC42" i="58"/>
  <c r="AB42" i="58"/>
  <c r="AA42" i="58"/>
  <c r="Z42" i="58"/>
  <c r="Y42" i="58"/>
  <c r="X42" i="58"/>
  <c r="F42" i="58"/>
  <c r="E42" i="58"/>
  <c r="D42" i="58"/>
  <c r="C42" i="58"/>
  <c r="B42" i="58"/>
  <c r="A42" i="58"/>
  <c r="AK41" i="58"/>
  <c r="AJ41" i="58"/>
  <c r="AI41" i="58"/>
  <c r="AH41" i="58"/>
  <c r="AG41" i="58"/>
  <c r="AF41" i="58"/>
  <c r="AE41" i="58"/>
  <c r="AD41" i="58"/>
  <c r="AC41" i="58"/>
  <c r="AB41" i="58"/>
  <c r="O41" i="58"/>
  <c r="J41" i="58"/>
  <c r="H41" i="58"/>
  <c r="C41" i="58"/>
  <c r="A41" i="58"/>
  <c r="AK40" i="58"/>
  <c r="AD40" i="58"/>
  <c r="AC40" i="58"/>
  <c r="AB40" i="58"/>
  <c r="AA40" i="58"/>
  <c r="Z40" i="58"/>
  <c r="Y40" i="58"/>
  <c r="X40" i="58"/>
  <c r="F40" i="58"/>
  <c r="E40" i="58"/>
  <c r="D40" i="58"/>
  <c r="C40" i="58"/>
  <c r="B40" i="58"/>
  <c r="A40" i="58"/>
  <c r="AK39" i="58"/>
  <c r="AJ39" i="58"/>
  <c r="AI39" i="58"/>
  <c r="AH39" i="58"/>
  <c r="AG39" i="58"/>
  <c r="AF39" i="58"/>
  <c r="AE39" i="58"/>
  <c r="AD39" i="58"/>
  <c r="AC39" i="58"/>
  <c r="AB39" i="58"/>
  <c r="AA39" i="58"/>
  <c r="Z39" i="58"/>
  <c r="Y39" i="58"/>
  <c r="X39" i="58"/>
  <c r="W39" i="58"/>
  <c r="V39" i="58"/>
  <c r="U39" i="58"/>
  <c r="T39" i="58"/>
  <c r="S39" i="58"/>
  <c r="R39" i="58"/>
  <c r="Q39" i="58"/>
  <c r="P39" i="58"/>
  <c r="O39" i="58"/>
  <c r="I39" i="58"/>
  <c r="C39" i="58"/>
  <c r="A39" i="58"/>
  <c r="AK38" i="58"/>
  <c r="AD38" i="58"/>
  <c r="AC38" i="58"/>
  <c r="AB38" i="58"/>
  <c r="AA38" i="58"/>
  <c r="Z38" i="58"/>
  <c r="Y38" i="58"/>
  <c r="X38" i="58"/>
  <c r="F38" i="58"/>
  <c r="E38" i="58"/>
  <c r="D38" i="58"/>
  <c r="C38" i="58"/>
  <c r="B38" i="58"/>
  <c r="A38" i="58"/>
  <c r="AK37" i="58"/>
  <c r="AJ37" i="58"/>
  <c r="AI37" i="58"/>
  <c r="AH37" i="58"/>
  <c r="AG37" i="58"/>
  <c r="AF37" i="58"/>
  <c r="AE37" i="58"/>
  <c r="AD37" i="58"/>
  <c r="AC37" i="58"/>
  <c r="AB37" i="58"/>
  <c r="AA37" i="58"/>
  <c r="Z37" i="58"/>
  <c r="Y37" i="58"/>
  <c r="X37" i="58"/>
  <c r="W37" i="58"/>
  <c r="V37" i="58"/>
  <c r="U37" i="58"/>
  <c r="T37" i="58"/>
  <c r="S37" i="58"/>
  <c r="R37" i="58"/>
  <c r="Q37" i="58"/>
  <c r="P37" i="58"/>
  <c r="O37" i="58"/>
  <c r="I37" i="58"/>
  <c r="C37" i="58"/>
  <c r="A37" i="58"/>
  <c r="AK36" i="58"/>
  <c r="AE36" i="58"/>
  <c r="AD36" i="58"/>
  <c r="AC36" i="58"/>
  <c r="AB36" i="58"/>
  <c r="AA36" i="58"/>
  <c r="Z36" i="58"/>
  <c r="Y36" i="58"/>
  <c r="X36" i="58"/>
  <c r="W36" i="58"/>
  <c r="V36" i="58"/>
  <c r="U36" i="58"/>
  <c r="T36" i="58"/>
  <c r="S36" i="58"/>
  <c r="F36" i="58"/>
  <c r="E36" i="58"/>
  <c r="D36" i="58"/>
  <c r="C36" i="58"/>
  <c r="B36" i="58"/>
  <c r="A36" i="58"/>
  <c r="AK35" i="58"/>
  <c r="AJ35" i="58"/>
  <c r="AI35" i="58"/>
  <c r="AH35" i="58"/>
  <c r="AG35" i="58"/>
  <c r="AF35" i="58"/>
  <c r="AE35" i="58"/>
  <c r="AD35" i="58"/>
  <c r="AC35" i="58"/>
  <c r="AB35" i="58"/>
  <c r="AA35" i="58"/>
  <c r="Z35" i="58"/>
  <c r="Y35" i="58"/>
  <c r="X35" i="58"/>
  <c r="W35" i="58"/>
  <c r="V35" i="58"/>
  <c r="U35" i="58"/>
  <c r="T35" i="58"/>
  <c r="S35" i="58"/>
  <c r="R35" i="58"/>
  <c r="Q35" i="58"/>
  <c r="P35" i="58"/>
  <c r="O35" i="58"/>
  <c r="N35" i="58"/>
  <c r="H35" i="58"/>
  <c r="C35" i="58"/>
  <c r="A35" i="58"/>
  <c r="AK34" i="58"/>
  <c r="AE34" i="58"/>
  <c r="AD34" i="58"/>
  <c r="AC34" i="58"/>
  <c r="AB34" i="58"/>
  <c r="AA34" i="58"/>
  <c r="Z34" i="58"/>
  <c r="Y34" i="58"/>
  <c r="X34" i="58"/>
  <c r="W34" i="58"/>
  <c r="V34" i="58"/>
  <c r="U34" i="58"/>
  <c r="T34" i="58"/>
  <c r="S34" i="58"/>
  <c r="F34" i="58"/>
  <c r="E34" i="58"/>
  <c r="D34" i="58"/>
  <c r="C34" i="58"/>
  <c r="B34" i="58"/>
  <c r="A34" i="58"/>
  <c r="AK33" i="58"/>
  <c r="AJ33" i="58"/>
  <c r="AI33" i="58"/>
  <c r="AH33" i="58"/>
  <c r="AG33" i="58"/>
  <c r="AF33" i="58"/>
  <c r="AE33" i="58"/>
  <c r="AD33" i="58"/>
  <c r="AC33" i="58"/>
  <c r="AB33" i="58"/>
  <c r="AA33" i="58"/>
  <c r="Z33" i="58"/>
  <c r="Y33" i="58"/>
  <c r="X33" i="58"/>
  <c r="W33" i="58"/>
  <c r="V33" i="58"/>
  <c r="U33" i="58"/>
  <c r="T33" i="58"/>
  <c r="S33" i="58"/>
  <c r="R33" i="58"/>
  <c r="Q33" i="58"/>
  <c r="P33" i="58"/>
  <c r="O33" i="58"/>
  <c r="N33" i="58"/>
  <c r="H33" i="58"/>
  <c r="C33" i="58"/>
  <c r="A33" i="58"/>
  <c r="AE32" i="58"/>
  <c r="AD32" i="58"/>
  <c r="AC32" i="58"/>
  <c r="AB32" i="58"/>
  <c r="AA32" i="58"/>
  <c r="Z32" i="58"/>
  <c r="Y32" i="58"/>
  <c r="X32" i="58"/>
  <c r="W32" i="58"/>
  <c r="V32" i="58"/>
  <c r="U32" i="58"/>
  <c r="T32" i="58"/>
  <c r="S32" i="58"/>
  <c r="F32" i="58"/>
  <c r="E32" i="58"/>
  <c r="D32" i="58"/>
  <c r="C32" i="58"/>
  <c r="B32" i="58"/>
  <c r="A32" i="58"/>
  <c r="AK31" i="58"/>
  <c r="AJ31" i="58"/>
  <c r="AI31" i="58"/>
  <c r="AH31" i="58"/>
  <c r="AG31" i="58"/>
  <c r="AF31" i="58"/>
  <c r="AE31" i="58"/>
  <c r="AD31" i="58"/>
  <c r="AC31" i="58"/>
  <c r="AB31" i="58"/>
  <c r="AA31" i="58"/>
  <c r="Z31" i="58"/>
  <c r="Y31" i="58"/>
  <c r="X31" i="58"/>
  <c r="W31" i="58"/>
  <c r="V31" i="58"/>
  <c r="U31" i="58"/>
  <c r="T31" i="58"/>
  <c r="S31" i="58"/>
  <c r="R31" i="58"/>
  <c r="Q31" i="58"/>
  <c r="P31" i="58"/>
  <c r="N31" i="58"/>
  <c r="H31" i="58"/>
  <c r="C31" i="58"/>
  <c r="A31" i="58"/>
  <c r="AK29" i="58"/>
  <c r="AJ29" i="58"/>
  <c r="AI29" i="58"/>
  <c r="AH29" i="58"/>
  <c r="AG29" i="58"/>
  <c r="AF29" i="58"/>
  <c r="AE29" i="58"/>
  <c r="AD29" i="58"/>
  <c r="AC29" i="58"/>
  <c r="AB29" i="58"/>
  <c r="AA29" i="58"/>
  <c r="Z29" i="58"/>
  <c r="Y29" i="58"/>
  <c r="X29" i="58"/>
  <c r="W29" i="58"/>
  <c r="V29" i="58"/>
  <c r="U29" i="58"/>
  <c r="T29" i="58"/>
  <c r="S29" i="58"/>
  <c r="R29" i="58"/>
  <c r="Q29" i="58"/>
  <c r="A29" i="58"/>
  <c r="U27" i="58"/>
  <c r="Q27" i="58"/>
  <c r="AI26" i="58"/>
  <c r="AG26" i="58"/>
  <c r="D26" i="58"/>
  <c r="T24" i="58"/>
  <c r="T49" i="58" s="1"/>
  <c r="O50" i="58" s="1"/>
  <c r="M24" i="58"/>
  <c r="M49" i="58" s="1"/>
  <c r="K50" i="58" s="1"/>
  <c r="G24" i="58"/>
  <c r="G49" i="58" s="1"/>
  <c r="G50" i="58" s="1"/>
  <c r="T22" i="58"/>
  <c r="T47" i="58" s="1"/>
  <c r="O48" i="58" s="1"/>
  <c r="M22" i="58"/>
  <c r="M47" i="58" s="1"/>
  <c r="F22" i="58"/>
  <c r="F47" i="58" s="1"/>
  <c r="G48" i="58" s="1"/>
  <c r="T20" i="58"/>
  <c r="T45" i="58" s="1"/>
  <c r="O46" i="58" s="1"/>
  <c r="M20" i="58"/>
  <c r="M45" i="58" s="1"/>
  <c r="K46" i="58" s="1"/>
  <c r="F20" i="58"/>
  <c r="T18" i="58"/>
  <c r="T43" i="58" s="1"/>
  <c r="M18" i="58"/>
  <c r="M43" i="58" s="1"/>
  <c r="K44" i="58" s="1"/>
  <c r="F18" i="58"/>
  <c r="F43" i="58" s="1"/>
  <c r="G44" i="58" s="1"/>
  <c r="T16" i="58"/>
  <c r="T41" i="58" s="1"/>
  <c r="O42" i="58" s="1"/>
  <c r="M16" i="58"/>
  <c r="M41" i="58" s="1"/>
  <c r="F16" i="58"/>
  <c r="F41" i="58" s="1"/>
  <c r="G42" i="58" s="1"/>
  <c r="G14" i="58"/>
  <c r="G39" i="58" s="1"/>
  <c r="K40" i="58" s="1"/>
  <c r="G12" i="58"/>
  <c r="G37" i="58" s="1"/>
  <c r="K38" i="58" s="1"/>
  <c r="G10" i="58"/>
  <c r="G35" i="58" s="1"/>
  <c r="G8" i="58"/>
  <c r="G33" i="58" s="1"/>
  <c r="J34" i="58" s="1"/>
  <c r="G6" i="58"/>
  <c r="G31" i="58" s="1"/>
  <c r="J32" i="58" s="1"/>
  <c r="AK44" i="57"/>
  <c r="AJ44" i="57"/>
  <c r="AI44" i="57"/>
  <c r="AH44" i="57"/>
  <c r="AG44" i="57"/>
  <c r="AF44" i="57"/>
  <c r="AE44" i="57"/>
  <c r="AD44" i="57"/>
  <c r="AC44" i="57"/>
  <c r="AB44" i="57"/>
  <c r="AA44" i="57"/>
  <c r="Z44" i="57"/>
  <c r="Y44" i="57"/>
  <c r="X44" i="57"/>
  <c r="W44" i="57"/>
  <c r="V44" i="57"/>
  <c r="U44" i="57"/>
  <c r="T44" i="57"/>
  <c r="S44" i="57"/>
  <c r="R44" i="57"/>
  <c r="Q44" i="57"/>
  <c r="P44" i="57"/>
  <c r="O44" i="57"/>
  <c r="N44" i="57"/>
  <c r="M44" i="57"/>
  <c r="L44" i="57"/>
  <c r="K44" i="57"/>
  <c r="J44" i="57"/>
  <c r="I44" i="57"/>
  <c r="H44" i="57"/>
  <c r="G44" i="57"/>
  <c r="F44" i="57"/>
  <c r="E44" i="57"/>
  <c r="D44" i="57"/>
  <c r="C44" i="57"/>
  <c r="B44" i="57"/>
  <c r="A44" i="57"/>
  <c r="AK43" i="57"/>
  <c r="AJ43" i="57"/>
  <c r="AI43" i="57"/>
  <c r="AH43" i="57"/>
  <c r="AG43" i="57"/>
  <c r="AF43" i="57"/>
  <c r="AE43" i="57"/>
  <c r="AD43" i="57"/>
  <c r="AC43" i="57"/>
  <c r="AB43" i="57"/>
  <c r="AA43" i="57"/>
  <c r="Z43" i="57"/>
  <c r="Y43" i="57"/>
  <c r="X43" i="57"/>
  <c r="W43" i="57"/>
  <c r="V43" i="57"/>
  <c r="U43" i="57"/>
  <c r="T43" i="57"/>
  <c r="S43" i="57"/>
  <c r="R43" i="57"/>
  <c r="I43" i="57"/>
  <c r="G43" i="57"/>
  <c r="A43" i="57"/>
  <c r="AK42" i="57"/>
  <c r="AJ42" i="57"/>
  <c r="AI42" i="57"/>
  <c r="AH42" i="57"/>
  <c r="AG42" i="57"/>
  <c r="AF42" i="57"/>
  <c r="AE42" i="57"/>
  <c r="AD42" i="57"/>
  <c r="AC42" i="57"/>
  <c r="AB42" i="57"/>
  <c r="AA42" i="57"/>
  <c r="Z42" i="57"/>
  <c r="Y42" i="57"/>
  <c r="X42" i="57"/>
  <c r="W42" i="57"/>
  <c r="V42" i="57"/>
  <c r="U42" i="57"/>
  <c r="T42" i="57"/>
  <c r="S42" i="57"/>
  <c r="R42" i="57"/>
  <c r="Q42" i="57"/>
  <c r="P42" i="57"/>
  <c r="O42" i="57"/>
  <c r="N42" i="57"/>
  <c r="M42" i="57"/>
  <c r="L42" i="57"/>
  <c r="K42" i="57"/>
  <c r="J42" i="57"/>
  <c r="I42" i="57"/>
  <c r="H42" i="57"/>
  <c r="G42" i="57"/>
  <c r="F42" i="57"/>
  <c r="E42" i="57"/>
  <c r="D42" i="57"/>
  <c r="C42" i="57"/>
  <c r="B42" i="57"/>
  <c r="A42" i="57"/>
  <c r="AK41" i="57"/>
  <c r="AJ41" i="57"/>
  <c r="AI41" i="57"/>
  <c r="AH41" i="57"/>
  <c r="AG41" i="57"/>
  <c r="AF41" i="57"/>
  <c r="AE41" i="57"/>
  <c r="AD41" i="57"/>
  <c r="AC41" i="57"/>
  <c r="AB41" i="57"/>
  <c r="AA41" i="57"/>
  <c r="Z41" i="57"/>
  <c r="Y41" i="57"/>
  <c r="X41" i="57"/>
  <c r="W41" i="57"/>
  <c r="V41" i="57"/>
  <c r="U41" i="57"/>
  <c r="T41" i="57"/>
  <c r="S41" i="57"/>
  <c r="R41" i="57"/>
  <c r="Q41" i="57"/>
  <c r="G41" i="57"/>
  <c r="A41" i="57"/>
  <c r="AK40" i="57"/>
  <c r="AJ40" i="57"/>
  <c r="AI40" i="57"/>
  <c r="AH40" i="57"/>
  <c r="AG40" i="57"/>
  <c r="AF40" i="57"/>
  <c r="AE40" i="57"/>
  <c r="AD40" i="57"/>
  <c r="AC40" i="57"/>
  <c r="AB40" i="57"/>
  <c r="AA40" i="57"/>
  <c r="Z40" i="57"/>
  <c r="Y40" i="57"/>
  <c r="X40" i="57"/>
  <c r="W40" i="57"/>
  <c r="V40" i="57"/>
  <c r="U40" i="57"/>
  <c r="T40" i="57"/>
  <c r="S40" i="57"/>
  <c r="R40" i="57"/>
  <c r="Q40" i="57"/>
  <c r="P40" i="57"/>
  <c r="O40" i="57"/>
  <c r="N40" i="57"/>
  <c r="M40" i="57"/>
  <c r="L40" i="57"/>
  <c r="K40" i="57"/>
  <c r="J40" i="57"/>
  <c r="I40" i="57"/>
  <c r="H40" i="57"/>
  <c r="G40" i="57"/>
  <c r="F40" i="57"/>
  <c r="E40" i="57"/>
  <c r="D40" i="57"/>
  <c r="C40" i="57"/>
  <c r="B40" i="57"/>
  <c r="A40" i="57"/>
  <c r="AK39" i="57"/>
  <c r="AJ39" i="57"/>
  <c r="AI39" i="57"/>
  <c r="AH39" i="57"/>
  <c r="AG39" i="57"/>
  <c r="AF39" i="57"/>
  <c r="AE39" i="57"/>
  <c r="AD39" i="57"/>
  <c r="AC39" i="57"/>
  <c r="AB39" i="57"/>
  <c r="AA39" i="57"/>
  <c r="Z39" i="57"/>
  <c r="Y39" i="57"/>
  <c r="X39" i="57"/>
  <c r="W39" i="57"/>
  <c r="V39" i="57"/>
  <c r="U39" i="57"/>
  <c r="T39" i="57"/>
  <c r="S39" i="57"/>
  <c r="R39" i="57"/>
  <c r="Q39" i="57"/>
  <c r="I39" i="57"/>
  <c r="G39" i="57"/>
  <c r="A39" i="57"/>
  <c r="AK38" i="57"/>
  <c r="AJ38" i="57"/>
  <c r="AI38" i="57"/>
  <c r="AH38" i="57"/>
  <c r="AG38" i="57"/>
  <c r="AF38" i="57"/>
  <c r="AE38" i="57"/>
  <c r="AD38" i="57"/>
  <c r="AC38" i="57"/>
  <c r="AB38" i="57"/>
  <c r="AA38" i="57"/>
  <c r="Z38" i="57"/>
  <c r="Y38" i="57"/>
  <c r="X38" i="57"/>
  <c r="W38" i="57"/>
  <c r="V38" i="57"/>
  <c r="U38" i="57"/>
  <c r="T38" i="57"/>
  <c r="S38" i="57"/>
  <c r="R38" i="57"/>
  <c r="Q38" i="57"/>
  <c r="P38" i="57"/>
  <c r="O38" i="57"/>
  <c r="N38" i="57"/>
  <c r="M38" i="57"/>
  <c r="L38" i="57"/>
  <c r="K38" i="57"/>
  <c r="J38" i="57"/>
  <c r="I38" i="57"/>
  <c r="H38" i="57"/>
  <c r="G38" i="57"/>
  <c r="F38" i="57"/>
  <c r="E38" i="57"/>
  <c r="D38" i="57"/>
  <c r="C38" i="57"/>
  <c r="B38" i="57"/>
  <c r="A38" i="57"/>
  <c r="AK37" i="57"/>
  <c r="AJ37" i="57"/>
  <c r="AI37" i="57"/>
  <c r="AH37" i="57"/>
  <c r="AG37" i="57"/>
  <c r="AF37" i="57"/>
  <c r="AE37" i="57"/>
  <c r="AD37" i="57"/>
  <c r="AC37" i="57"/>
  <c r="AB37" i="57"/>
  <c r="AA37" i="57"/>
  <c r="Z37" i="57"/>
  <c r="Y37" i="57"/>
  <c r="X37" i="57"/>
  <c r="W37" i="57"/>
  <c r="V37" i="57"/>
  <c r="U37" i="57"/>
  <c r="T37" i="57"/>
  <c r="S37" i="57"/>
  <c r="R37" i="57"/>
  <c r="Q37" i="57"/>
  <c r="M37" i="57"/>
  <c r="I37" i="57"/>
  <c r="G37" i="57"/>
  <c r="A37" i="57"/>
  <c r="AK36" i="57"/>
  <c r="AJ36" i="57"/>
  <c r="AI36" i="57"/>
  <c r="AH36" i="57"/>
  <c r="AG36" i="57"/>
  <c r="AF36" i="57"/>
  <c r="AE36" i="57"/>
  <c r="AD36" i="57"/>
  <c r="AC36" i="57"/>
  <c r="AB36" i="57"/>
  <c r="AA36" i="57"/>
  <c r="Z36" i="57"/>
  <c r="Y36" i="57"/>
  <c r="X36" i="57"/>
  <c r="W36" i="57"/>
  <c r="V36" i="57"/>
  <c r="U36" i="57"/>
  <c r="T36" i="57"/>
  <c r="S36" i="57"/>
  <c r="R36" i="57"/>
  <c r="Q36" i="57"/>
  <c r="P36" i="57"/>
  <c r="O36" i="57"/>
  <c r="N36" i="57"/>
  <c r="M36" i="57"/>
  <c r="L36" i="57"/>
  <c r="K36" i="57"/>
  <c r="J36" i="57"/>
  <c r="I36" i="57"/>
  <c r="H36" i="57"/>
  <c r="G36" i="57"/>
  <c r="F36" i="57"/>
  <c r="E36" i="57"/>
  <c r="D36" i="57"/>
  <c r="C36" i="57"/>
  <c r="B36" i="57"/>
  <c r="A36" i="57"/>
  <c r="AK35" i="57"/>
  <c r="AJ35" i="57"/>
  <c r="AI35" i="57"/>
  <c r="AH35" i="57"/>
  <c r="AG35" i="57"/>
  <c r="AF35" i="57"/>
  <c r="AE35" i="57"/>
  <c r="AD35" i="57"/>
  <c r="AC35" i="57"/>
  <c r="AB35" i="57"/>
  <c r="AA35" i="57"/>
  <c r="Z35" i="57"/>
  <c r="Y35" i="57"/>
  <c r="X35" i="57"/>
  <c r="W35" i="57"/>
  <c r="V35" i="57"/>
  <c r="U35" i="57"/>
  <c r="T35" i="57"/>
  <c r="S35" i="57"/>
  <c r="R35" i="57"/>
  <c r="Q35" i="57"/>
  <c r="M35" i="57"/>
  <c r="I35" i="57"/>
  <c r="G35" i="57"/>
  <c r="A35" i="57"/>
  <c r="AK34" i="57"/>
  <c r="AJ34" i="57"/>
  <c r="AI34" i="57"/>
  <c r="AH34" i="57"/>
  <c r="AG34" i="57"/>
  <c r="AF34" i="57"/>
  <c r="AE34" i="57"/>
  <c r="AD34" i="57"/>
  <c r="AC34" i="57"/>
  <c r="AB34" i="57"/>
  <c r="AA34" i="57"/>
  <c r="Z34" i="57"/>
  <c r="Y34" i="57"/>
  <c r="X34" i="57"/>
  <c r="W34" i="57"/>
  <c r="V34" i="57"/>
  <c r="U34" i="57"/>
  <c r="T34" i="57"/>
  <c r="S34" i="57"/>
  <c r="R34" i="57"/>
  <c r="Q34" i="57"/>
  <c r="P34" i="57"/>
  <c r="O34" i="57"/>
  <c r="N34" i="57"/>
  <c r="M34" i="57"/>
  <c r="L34" i="57"/>
  <c r="K34" i="57"/>
  <c r="J34" i="57"/>
  <c r="I34" i="57"/>
  <c r="H34" i="57"/>
  <c r="G34" i="57"/>
  <c r="F34" i="57"/>
  <c r="E34" i="57"/>
  <c r="D34" i="57"/>
  <c r="C34" i="57"/>
  <c r="B34" i="57"/>
  <c r="A34" i="57"/>
  <c r="AK33" i="57"/>
  <c r="AJ33" i="57"/>
  <c r="AI33" i="57"/>
  <c r="AH33" i="57"/>
  <c r="AG33" i="57"/>
  <c r="AF33" i="57"/>
  <c r="AE33" i="57"/>
  <c r="AD33" i="57"/>
  <c r="AC33" i="57"/>
  <c r="AB33" i="57"/>
  <c r="AA33" i="57"/>
  <c r="Z33" i="57"/>
  <c r="Y33" i="57"/>
  <c r="X33" i="57"/>
  <c r="W33" i="57"/>
  <c r="V33" i="57"/>
  <c r="U33" i="57"/>
  <c r="T33" i="57"/>
  <c r="S33" i="57"/>
  <c r="R33" i="57"/>
  <c r="Q33" i="57"/>
  <c r="I33" i="57"/>
  <c r="G33" i="57"/>
  <c r="A33" i="57"/>
  <c r="AK32" i="57"/>
  <c r="AJ32" i="57"/>
  <c r="AI32" i="57"/>
  <c r="AH32" i="57"/>
  <c r="AG32" i="57"/>
  <c r="AF32" i="57"/>
  <c r="AE32" i="57"/>
  <c r="AD32" i="57"/>
  <c r="AC32" i="57"/>
  <c r="AB32" i="57"/>
  <c r="AA32" i="57"/>
  <c r="Z32" i="57"/>
  <c r="Y32" i="57"/>
  <c r="X32" i="57"/>
  <c r="W32" i="57"/>
  <c r="V32" i="57"/>
  <c r="U32" i="57"/>
  <c r="T32" i="57"/>
  <c r="S32" i="57"/>
  <c r="R32" i="57"/>
  <c r="Q32" i="57"/>
  <c r="P32" i="57"/>
  <c r="O32" i="57"/>
  <c r="N32" i="57"/>
  <c r="M32" i="57"/>
  <c r="L32" i="57"/>
  <c r="K32" i="57"/>
  <c r="J32" i="57"/>
  <c r="I32" i="57"/>
  <c r="H32" i="57"/>
  <c r="G32" i="57"/>
  <c r="F32" i="57"/>
  <c r="E32" i="57"/>
  <c r="D32" i="57"/>
  <c r="C32" i="57"/>
  <c r="B32" i="57"/>
  <c r="A32" i="57"/>
  <c r="AK31" i="57"/>
  <c r="AJ31" i="57"/>
  <c r="AI31" i="57"/>
  <c r="AH31" i="57"/>
  <c r="AG31" i="57"/>
  <c r="AF31" i="57"/>
  <c r="AE31" i="57"/>
  <c r="AD31" i="57"/>
  <c r="AC31" i="57"/>
  <c r="AB31" i="57"/>
  <c r="AA31" i="57"/>
  <c r="Z31" i="57"/>
  <c r="Y31" i="57"/>
  <c r="X31" i="57"/>
  <c r="W31" i="57"/>
  <c r="V31" i="57"/>
  <c r="R31" i="57"/>
  <c r="J31" i="57"/>
  <c r="H31" i="57"/>
  <c r="A31" i="57"/>
  <c r="AK30" i="57"/>
  <c r="AJ30" i="57"/>
  <c r="AI30" i="57"/>
  <c r="AH30" i="57"/>
  <c r="AG30" i="57"/>
  <c r="AF30" i="57"/>
  <c r="AE30" i="57"/>
  <c r="AD30" i="57"/>
  <c r="AC30" i="57"/>
  <c r="AB30" i="57"/>
  <c r="AA30" i="57"/>
  <c r="Z30" i="57"/>
  <c r="Y30" i="57"/>
  <c r="X30" i="57"/>
  <c r="W30" i="57"/>
  <c r="V30" i="57"/>
  <c r="U30" i="57"/>
  <c r="T30" i="57"/>
  <c r="S30" i="57"/>
  <c r="R30" i="57"/>
  <c r="Q30" i="57"/>
  <c r="P30" i="57"/>
  <c r="O30" i="57"/>
  <c r="N30" i="57"/>
  <c r="M30" i="57"/>
  <c r="L30" i="57"/>
  <c r="K30" i="57"/>
  <c r="J30" i="57"/>
  <c r="I30" i="57"/>
  <c r="H30" i="57"/>
  <c r="G30" i="57"/>
  <c r="F30" i="57"/>
  <c r="E30" i="57"/>
  <c r="D30" i="57"/>
  <c r="C30" i="57"/>
  <c r="B30" i="57"/>
  <c r="A30" i="57"/>
  <c r="AK29" i="57"/>
  <c r="AJ29" i="57"/>
  <c r="AI29" i="57"/>
  <c r="AH29" i="57"/>
  <c r="AG29" i="57"/>
  <c r="AF29" i="57"/>
  <c r="AE29" i="57"/>
  <c r="AD29" i="57"/>
  <c r="AC29" i="57"/>
  <c r="AB29" i="57"/>
  <c r="AA29" i="57"/>
  <c r="Z29" i="57"/>
  <c r="Y29" i="57"/>
  <c r="X29" i="57"/>
  <c r="W29" i="57"/>
  <c r="V29" i="57"/>
  <c r="U29" i="57"/>
  <c r="T29" i="57"/>
  <c r="S29" i="57"/>
  <c r="R29" i="57"/>
  <c r="Q29" i="57"/>
  <c r="I29" i="57"/>
  <c r="G29" i="57"/>
  <c r="A29" i="57"/>
  <c r="AK28" i="57"/>
  <c r="AJ28" i="57"/>
  <c r="AI28" i="57"/>
  <c r="AH28" i="57"/>
  <c r="AG28" i="57"/>
  <c r="AF28" i="57"/>
  <c r="AE28" i="57"/>
  <c r="AD28" i="57"/>
  <c r="AC28" i="57"/>
  <c r="AB28" i="57"/>
  <c r="AA28" i="57"/>
  <c r="Z28" i="57"/>
  <c r="Y28" i="57"/>
  <c r="X28" i="57"/>
  <c r="W28" i="57"/>
  <c r="V28" i="57"/>
  <c r="U28" i="57"/>
  <c r="T28" i="57"/>
  <c r="S28" i="57"/>
  <c r="R28" i="57"/>
  <c r="Q28" i="57"/>
  <c r="P28" i="57"/>
  <c r="O28" i="57"/>
  <c r="N28" i="57"/>
  <c r="M28" i="57"/>
  <c r="L28" i="57"/>
  <c r="K28" i="57"/>
  <c r="J28" i="57"/>
  <c r="I28" i="57"/>
  <c r="H28" i="57"/>
  <c r="G28" i="57"/>
  <c r="F28" i="57"/>
  <c r="E28" i="57"/>
  <c r="D28" i="57"/>
  <c r="C28" i="57"/>
  <c r="B28" i="57"/>
  <c r="A28" i="57"/>
  <c r="AK27" i="57"/>
  <c r="AJ27" i="57"/>
  <c r="AI27" i="57"/>
  <c r="AH27" i="57"/>
  <c r="AG27" i="57"/>
  <c r="AF27" i="57"/>
  <c r="AE27" i="57"/>
  <c r="AD27" i="57"/>
  <c r="AC27" i="57"/>
  <c r="AB27" i="57"/>
  <c r="AA27" i="57"/>
  <c r="Z27" i="57"/>
  <c r="Y27" i="57"/>
  <c r="X27" i="57"/>
  <c r="W27" i="57"/>
  <c r="V27" i="57"/>
  <c r="U27" i="57"/>
  <c r="T27" i="57"/>
  <c r="S27" i="57"/>
  <c r="R27" i="57"/>
  <c r="Q27" i="57"/>
  <c r="M27" i="57"/>
  <c r="I27" i="57"/>
  <c r="G27" i="57"/>
  <c r="C27" i="57"/>
  <c r="A27" i="57"/>
  <c r="AK26" i="57"/>
  <c r="AJ26" i="57"/>
  <c r="AI26" i="57"/>
  <c r="AH26" i="57"/>
  <c r="AG26" i="57"/>
  <c r="AF26" i="57"/>
  <c r="AE26" i="57"/>
  <c r="AD26" i="57"/>
  <c r="AC26" i="57"/>
  <c r="AB26" i="57"/>
  <c r="AA26" i="57"/>
  <c r="Z26" i="57"/>
  <c r="Y26" i="57"/>
  <c r="X26" i="57"/>
  <c r="W26" i="57"/>
  <c r="V26" i="57"/>
  <c r="U26" i="57"/>
  <c r="T26" i="57"/>
  <c r="S26" i="57"/>
  <c r="R26" i="57"/>
  <c r="Q26" i="57"/>
  <c r="P2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A26" i="57"/>
  <c r="AK25" i="57"/>
  <c r="AJ25" i="57"/>
  <c r="AI25" i="57"/>
  <c r="AH25" i="57"/>
  <c r="AG25" i="57"/>
  <c r="AF25" i="57"/>
  <c r="AE25" i="57"/>
  <c r="AD25" i="57"/>
  <c r="AC25" i="57"/>
  <c r="AB25" i="57"/>
  <c r="AA25" i="57"/>
  <c r="Z25" i="57"/>
  <c r="Y25" i="57"/>
  <c r="X25" i="57"/>
  <c r="W25" i="57"/>
  <c r="V25" i="57"/>
  <c r="U25" i="57"/>
  <c r="T25" i="57"/>
  <c r="S25" i="57"/>
  <c r="R25" i="57"/>
  <c r="M25" i="57"/>
  <c r="I25" i="57"/>
  <c r="G25" i="57"/>
  <c r="C25" i="57"/>
  <c r="A25" i="57"/>
  <c r="U24" i="57"/>
  <c r="Q24" i="57"/>
  <c r="AI23" i="57"/>
  <c r="AG23" i="57"/>
  <c r="D23" i="57"/>
  <c r="D21" i="57"/>
  <c r="D43" i="57" s="1"/>
  <c r="N43" i="57" s="1"/>
  <c r="D19" i="57"/>
  <c r="D41" i="57" s="1"/>
  <c r="N41" i="57" s="1"/>
  <c r="D17" i="57"/>
  <c r="D39" i="57" s="1"/>
  <c r="N39" i="57" s="1"/>
  <c r="D15" i="57"/>
  <c r="D37" i="57" s="1"/>
  <c r="N37" i="57" s="1"/>
  <c r="D13" i="57"/>
  <c r="D35" i="57" s="1"/>
  <c r="N35" i="57" s="1"/>
  <c r="D11" i="57"/>
  <c r="D33" i="57" s="1"/>
  <c r="N33" i="57" s="1"/>
  <c r="D9" i="57"/>
  <c r="D31" i="57" s="1"/>
  <c r="O31" i="57" s="1"/>
  <c r="D7" i="57"/>
  <c r="D29" i="57" s="1"/>
  <c r="N29" i="57" s="1"/>
  <c r="D5" i="57"/>
  <c r="D27" i="57" s="1"/>
  <c r="N27" i="57" s="1"/>
  <c r="D3" i="57"/>
  <c r="D25" i="57" s="1"/>
  <c r="N25" i="57" s="1"/>
  <c r="AK58" i="56"/>
  <c r="AJ58" i="56"/>
  <c r="AI58" i="56"/>
  <c r="AH58" i="56"/>
  <c r="AG58" i="56"/>
  <c r="AF58" i="56"/>
  <c r="AE58" i="56"/>
  <c r="AD58" i="56"/>
  <c r="AC58" i="56"/>
  <c r="AB58" i="56"/>
  <c r="AA58" i="56"/>
  <c r="Z58" i="56"/>
  <c r="Y58" i="56"/>
  <c r="X58" i="56"/>
  <c r="W58" i="56"/>
  <c r="V58" i="56"/>
  <c r="U58" i="56"/>
  <c r="T58" i="56"/>
  <c r="S58" i="56"/>
  <c r="R58" i="56"/>
  <c r="Q58" i="56"/>
  <c r="P58" i="56"/>
  <c r="O58" i="56"/>
  <c r="N58" i="56"/>
  <c r="M58" i="56"/>
  <c r="L58" i="56"/>
  <c r="K58" i="56"/>
  <c r="J58" i="56"/>
  <c r="I58" i="56"/>
  <c r="H58" i="56"/>
  <c r="G58" i="56"/>
  <c r="F58" i="56"/>
  <c r="E58" i="56"/>
  <c r="B58" i="56"/>
  <c r="A58" i="56"/>
  <c r="AK57" i="56"/>
  <c r="AJ57" i="56"/>
  <c r="AI57" i="56"/>
  <c r="AH57" i="56"/>
  <c r="AG57" i="56"/>
  <c r="AF57" i="56"/>
  <c r="AE57" i="56"/>
  <c r="AD57" i="56"/>
  <c r="AC57" i="56"/>
  <c r="AB57" i="56"/>
  <c r="AA57" i="56"/>
  <c r="Z57" i="56"/>
  <c r="Y57" i="56"/>
  <c r="X57" i="56"/>
  <c r="W57" i="56"/>
  <c r="V57" i="56"/>
  <c r="U57" i="56"/>
  <c r="T57" i="56"/>
  <c r="S57" i="56"/>
  <c r="L57" i="56"/>
  <c r="K57" i="56"/>
  <c r="J57" i="56"/>
  <c r="I57" i="56"/>
  <c r="H57" i="56"/>
  <c r="G57" i="56"/>
  <c r="F57" i="56"/>
  <c r="B57" i="56"/>
  <c r="A57" i="56"/>
  <c r="AK56" i="56"/>
  <c r="AJ56" i="56"/>
  <c r="AI56" i="56"/>
  <c r="AH56" i="56"/>
  <c r="AG56" i="56"/>
  <c r="AF56" i="56"/>
  <c r="AE56" i="56"/>
  <c r="AD56" i="56"/>
  <c r="AC56" i="56"/>
  <c r="AB56" i="56"/>
  <c r="AA56" i="56"/>
  <c r="Z56" i="56"/>
  <c r="Y56" i="56"/>
  <c r="X56" i="56"/>
  <c r="W56" i="56"/>
  <c r="V56" i="56"/>
  <c r="U56" i="56"/>
  <c r="T56" i="56"/>
  <c r="S56" i="56"/>
  <c r="L56" i="56"/>
  <c r="K56" i="56"/>
  <c r="J56" i="56"/>
  <c r="I56" i="56"/>
  <c r="H56" i="56"/>
  <c r="G56" i="56"/>
  <c r="F56" i="56"/>
  <c r="B56" i="56"/>
  <c r="A56" i="56"/>
  <c r="AK55" i="56"/>
  <c r="AJ55" i="56"/>
  <c r="AI55" i="56"/>
  <c r="AH55" i="56"/>
  <c r="AG55" i="56"/>
  <c r="AF55" i="56"/>
  <c r="AE55" i="56"/>
  <c r="AD55" i="56"/>
  <c r="AC55" i="56"/>
  <c r="AB55" i="56"/>
  <c r="AA55" i="56"/>
  <c r="Z55" i="56"/>
  <c r="Y55" i="56"/>
  <c r="X55" i="56"/>
  <c r="W55" i="56"/>
  <c r="V55" i="56"/>
  <c r="U55" i="56"/>
  <c r="T55" i="56"/>
  <c r="S55" i="56"/>
  <c r="L55" i="56"/>
  <c r="K55" i="56"/>
  <c r="J55" i="56"/>
  <c r="I55" i="56"/>
  <c r="H55" i="56"/>
  <c r="G55" i="56"/>
  <c r="F55" i="56"/>
  <c r="B55" i="56"/>
  <c r="A55" i="56"/>
  <c r="C54" i="56"/>
  <c r="A54" i="56"/>
  <c r="AK53" i="56"/>
  <c r="AJ53" i="56"/>
  <c r="AI53" i="56"/>
  <c r="AH53" i="56"/>
  <c r="AG53" i="56"/>
  <c r="AF53" i="56"/>
  <c r="AE53" i="56"/>
  <c r="AD53" i="56"/>
  <c r="AC53" i="56"/>
  <c r="AB53" i="56"/>
  <c r="AA53" i="56"/>
  <c r="Z53" i="56"/>
  <c r="Y53" i="56"/>
  <c r="X53" i="56"/>
  <c r="W53" i="56"/>
  <c r="V53" i="56"/>
  <c r="U53" i="56"/>
  <c r="T53" i="56"/>
  <c r="K53" i="56"/>
  <c r="J53" i="56"/>
  <c r="I53" i="56"/>
  <c r="H53" i="56"/>
  <c r="G53" i="56"/>
  <c r="F53" i="56"/>
  <c r="E53" i="56"/>
  <c r="B53" i="56"/>
  <c r="A53" i="56"/>
  <c r="AK52" i="56"/>
  <c r="AJ52" i="56"/>
  <c r="AI52" i="56"/>
  <c r="AH52" i="56"/>
  <c r="AG52" i="56"/>
  <c r="AF52" i="56"/>
  <c r="AE52" i="56"/>
  <c r="AD52" i="56"/>
  <c r="AC52" i="56"/>
  <c r="AB52" i="56"/>
  <c r="AA52" i="56"/>
  <c r="Z52" i="56"/>
  <c r="Y52" i="56"/>
  <c r="X52" i="56"/>
  <c r="W52" i="56"/>
  <c r="V52" i="56"/>
  <c r="U52" i="56"/>
  <c r="T52" i="56"/>
  <c r="K52" i="56"/>
  <c r="J52" i="56"/>
  <c r="I52" i="56"/>
  <c r="H52" i="56"/>
  <c r="G52" i="56"/>
  <c r="F52" i="56"/>
  <c r="B52" i="56"/>
  <c r="A52" i="56"/>
  <c r="AK50" i="56"/>
  <c r="AJ50" i="56"/>
  <c r="AI50" i="56"/>
  <c r="AH50" i="56"/>
  <c r="AG50" i="56"/>
  <c r="AF50" i="56"/>
  <c r="AE50" i="56"/>
  <c r="AD50" i="56"/>
  <c r="AC50" i="56"/>
  <c r="AB50" i="56"/>
  <c r="AA50" i="56"/>
  <c r="Z50" i="56"/>
  <c r="Y50" i="56"/>
  <c r="X50" i="56"/>
  <c r="W50" i="56"/>
  <c r="V50" i="56"/>
  <c r="U50" i="56"/>
  <c r="T50" i="56"/>
  <c r="K50" i="56"/>
  <c r="J50" i="56"/>
  <c r="I50" i="56"/>
  <c r="H50" i="56"/>
  <c r="G50" i="56"/>
  <c r="F50" i="56"/>
  <c r="B50" i="56"/>
  <c r="A50" i="56"/>
  <c r="AK48" i="56"/>
  <c r="AJ48" i="56"/>
  <c r="AI48" i="56"/>
  <c r="AH48" i="56"/>
  <c r="AG48" i="56"/>
  <c r="AF48" i="56"/>
  <c r="AE48" i="56"/>
  <c r="AD48" i="56"/>
  <c r="AC48" i="56"/>
  <c r="AB48" i="56"/>
  <c r="AA48" i="56"/>
  <c r="Z48" i="56"/>
  <c r="Y48" i="56"/>
  <c r="X48" i="56"/>
  <c r="W48" i="56"/>
  <c r="V48" i="56"/>
  <c r="U48" i="56"/>
  <c r="T48" i="56"/>
  <c r="S48" i="56"/>
  <c r="K48" i="56"/>
  <c r="J48" i="56"/>
  <c r="I48" i="56"/>
  <c r="H48" i="56"/>
  <c r="G48" i="56"/>
  <c r="F48" i="56"/>
  <c r="B48" i="56"/>
  <c r="A48" i="56"/>
  <c r="L47" i="56"/>
  <c r="C47" i="56"/>
  <c r="A47" i="56"/>
  <c r="AK46" i="56"/>
  <c r="AJ46" i="56"/>
  <c r="AI46" i="56"/>
  <c r="AH46" i="56"/>
  <c r="W46" i="56"/>
  <c r="L46" i="56"/>
  <c r="B46" i="56"/>
  <c r="A46" i="56"/>
  <c r="AK44" i="56"/>
  <c r="AJ44" i="56"/>
  <c r="AI44" i="56"/>
  <c r="AH44" i="56"/>
  <c r="AG44" i="56"/>
  <c r="AF44" i="56"/>
  <c r="AE44" i="56"/>
  <c r="AD44" i="56"/>
  <c r="AC44" i="56"/>
  <c r="AB44" i="56"/>
  <c r="AA44" i="56"/>
  <c r="Z44" i="56"/>
  <c r="Y44" i="56"/>
  <c r="X44" i="56"/>
  <c r="W44" i="56"/>
  <c r="V44" i="56"/>
  <c r="U44" i="56"/>
  <c r="T44" i="56"/>
  <c r="S44" i="56"/>
  <c r="R44" i="56"/>
  <c r="Q44" i="56"/>
  <c r="P44" i="56"/>
  <c r="O44" i="56"/>
  <c r="N44" i="56"/>
  <c r="M44" i="56"/>
  <c r="L44" i="56"/>
  <c r="K44" i="56"/>
  <c r="J44" i="56"/>
  <c r="I44" i="56"/>
  <c r="H44" i="56"/>
  <c r="G44" i="56"/>
  <c r="F44" i="56"/>
  <c r="B44" i="56"/>
  <c r="A44" i="56"/>
  <c r="AK43" i="56"/>
  <c r="AJ43" i="56"/>
  <c r="AI43" i="56"/>
  <c r="AH43" i="56"/>
  <c r="W43" i="56"/>
  <c r="L43" i="56"/>
  <c r="B43" i="56"/>
  <c r="A43" i="56"/>
  <c r="AK41" i="56"/>
  <c r="AJ41" i="56"/>
  <c r="AI41" i="56"/>
  <c r="AH41" i="56"/>
  <c r="AG41" i="56"/>
  <c r="AF41" i="56"/>
  <c r="AE41" i="56"/>
  <c r="AD41" i="56"/>
  <c r="AC41" i="56"/>
  <c r="AB41" i="56"/>
  <c r="AA41" i="56"/>
  <c r="Z41" i="56"/>
  <c r="Y41" i="56"/>
  <c r="X41" i="56"/>
  <c r="W41" i="56"/>
  <c r="V41" i="56"/>
  <c r="U41" i="56"/>
  <c r="T41" i="56"/>
  <c r="S41" i="56"/>
  <c r="R41" i="56"/>
  <c r="Q41" i="56"/>
  <c r="P41" i="56"/>
  <c r="O41" i="56"/>
  <c r="N41" i="56"/>
  <c r="M41" i="56"/>
  <c r="L41" i="56"/>
  <c r="K41" i="56"/>
  <c r="J41" i="56"/>
  <c r="I41" i="56"/>
  <c r="H41" i="56"/>
  <c r="G41" i="56"/>
  <c r="F41" i="56"/>
  <c r="B41" i="56"/>
  <c r="A41" i="56"/>
  <c r="AK40" i="56"/>
  <c r="AJ40" i="56"/>
  <c r="AI40" i="56"/>
  <c r="AH40" i="56"/>
  <c r="W40" i="56"/>
  <c r="L40" i="56"/>
  <c r="B40" i="56"/>
  <c r="A40" i="56"/>
  <c r="AK38" i="56"/>
  <c r="AJ38" i="56"/>
  <c r="AI38" i="56"/>
  <c r="AH38" i="56"/>
  <c r="AG38" i="56"/>
  <c r="AF38" i="56"/>
  <c r="AE38" i="56"/>
  <c r="AD38" i="56"/>
  <c r="AC38" i="56"/>
  <c r="AB38" i="56"/>
  <c r="AA38" i="56"/>
  <c r="Z38" i="56"/>
  <c r="Y38" i="56"/>
  <c r="X38" i="56"/>
  <c r="W38" i="56"/>
  <c r="V38" i="56"/>
  <c r="U38" i="56"/>
  <c r="T38" i="56"/>
  <c r="S38" i="56"/>
  <c r="R38" i="56"/>
  <c r="Q38" i="56"/>
  <c r="P38" i="56"/>
  <c r="O38" i="56"/>
  <c r="N38" i="56"/>
  <c r="M38" i="56"/>
  <c r="L38" i="56"/>
  <c r="K38" i="56"/>
  <c r="J38" i="56"/>
  <c r="I38" i="56"/>
  <c r="H38" i="56"/>
  <c r="G38" i="56"/>
  <c r="F38" i="56"/>
  <c r="B38" i="56"/>
  <c r="A38" i="56"/>
  <c r="AK37" i="56"/>
  <c r="AJ37" i="56"/>
  <c r="AI37" i="56"/>
  <c r="AH37" i="56"/>
  <c r="AG37" i="56"/>
  <c r="AF37" i="56"/>
  <c r="AE37" i="56"/>
  <c r="AD37" i="56"/>
  <c r="AC37" i="56"/>
  <c r="AB37" i="56"/>
  <c r="AA37" i="56"/>
  <c r="Z37" i="56"/>
  <c r="Y37" i="56"/>
  <c r="X37" i="56"/>
  <c r="W37" i="56"/>
  <c r="V37" i="56"/>
  <c r="U37" i="56"/>
  <c r="T37" i="56"/>
  <c r="S37" i="56"/>
  <c r="R37" i="56"/>
  <c r="Q37" i="56"/>
  <c r="P37" i="56"/>
  <c r="O37" i="56"/>
  <c r="N37" i="56"/>
  <c r="M37" i="56"/>
  <c r="L37" i="56"/>
  <c r="K37" i="56"/>
  <c r="J37" i="56"/>
  <c r="I37" i="56"/>
  <c r="H37" i="56"/>
  <c r="G37" i="56"/>
  <c r="F37" i="56"/>
  <c r="E37" i="56"/>
  <c r="D37" i="56"/>
  <c r="C37" i="56"/>
  <c r="B37" i="56"/>
  <c r="A37" i="56"/>
  <c r="AK36" i="56"/>
  <c r="AJ36" i="56"/>
  <c r="AI36" i="56"/>
  <c r="AH36" i="56"/>
  <c r="AG36" i="56"/>
  <c r="AF36" i="56"/>
  <c r="AE36" i="56"/>
  <c r="AD36" i="56"/>
  <c r="AC36" i="56"/>
  <c r="AB36" i="56"/>
  <c r="AA36" i="56"/>
  <c r="Z36" i="56"/>
  <c r="Y36" i="56"/>
  <c r="X36" i="56"/>
  <c r="W36" i="56"/>
  <c r="V36" i="56"/>
  <c r="U36" i="56"/>
  <c r="T36" i="56"/>
  <c r="S36" i="56"/>
  <c r="R36" i="56"/>
  <c r="Q36" i="56"/>
  <c r="P36" i="56"/>
  <c r="O36" i="56"/>
  <c r="N36" i="56"/>
  <c r="M36" i="56"/>
  <c r="L36" i="56"/>
  <c r="K36" i="56"/>
  <c r="J36" i="56"/>
  <c r="I36" i="56"/>
  <c r="H36" i="56"/>
  <c r="G36" i="56"/>
  <c r="F36" i="56"/>
  <c r="E36" i="56"/>
  <c r="D36" i="56"/>
  <c r="C36" i="56"/>
  <c r="B36" i="56"/>
  <c r="A36" i="56"/>
  <c r="AK35" i="56"/>
  <c r="AJ35" i="56"/>
  <c r="AI35" i="56"/>
  <c r="AH35" i="56"/>
  <c r="AB35" i="56"/>
  <c r="AA35" i="56"/>
  <c r="Z35" i="56"/>
  <c r="Y35" i="56"/>
  <c r="B35" i="56"/>
  <c r="A35" i="56"/>
  <c r="AK34" i="56"/>
  <c r="AJ34" i="56"/>
  <c r="AI34" i="56"/>
  <c r="AH34" i="56"/>
  <c r="AB34" i="56"/>
  <c r="AA34" i="56"/>
  <c r="Z34" i="56"/>
  <c r="Y34" i="56"/>
  <c r="B34" i="56"/>
  <c r="A34" i="56"/>
  <c r="AK33" i="56"/>
  <c r="AJ33" i="56"/>
  <c r="AI33" i="56"/>
  <c r="AH33" i="56"/>
  <c r="AB33" i="56"/>
  <c r="AA33" i="56"/>
  <c r="Z33" i="56"/>
  <c r="Y33" i="56"/>
  <c r="B33" i="56"/>
  <c r="A33" i="56"/>
  <c r="AK29" i="56"/>
  <c r="AJ29" i="56"/>
  <c r="AI29" i="56"/>
  <c r="AH29" i="56"/>
  <c r="AG29" i="56"/>
  <c r="AF29" i="56"/>
  <c r="AE29" i="56"/>
  <c r="AD29" i="56"/>
  <c r="AC29" i="56"/>
  <c r="AB29" i="56"/>
  <c r="AA29" i="56"/>
  <c r="Z29" i="56"/>
  <c r="Y29" i="56"/>
  <c r="X29" i="56"/>
  <c r="W29" i="56"/>
  <c r="V29" i="56"/>
  <c r="U29" i="56"/>
  <c r="T29" i="56"/>
  <c r="S29" i="56"/>
  <c r="R29" i="56"/>
  <c r="Q29" i="56"/>
  <c r="P29" i="56"/>
  <c r="O29" i="56"/>
  <c r="N29" i="56"/>
  <c r="M29" i="56"/>
  <c r="L29" i="56"/>
  <c r="K29" i="56"/>
  <c r="J29" i="56"/>
  <c r="I29" i="56"/>
  <c r="H29" i="56"/>
  <c r="G29" i="56"/>
  <c r="F29" i="56"/>
  <c r="E29" i="56"/>
  <c r="D29" i="56"/>
  <c r="C29" i="56"/>
  <c r="B29" i="56"/>
  <c r="A29" i="56"/>
  <c r="AK28" i="56"/>
  <c r="AJ28" i="56"/>
  <c r="AI28" i="56"/>
  <c r="AH28" i="56"/>
  <c r="AG28" i="56"/>
  <c r="AF28" i="56"/>
  <c r="AE28" i="56"/>
  <c r="AD28" i="56"/>
  <c r="AC28" i="56"/>
  <c r="AB28" i="56"/>
  <c r="AA28" i="56"/>
  <c r="Z28" i="56"/>
  <c r="Y28" i="56"/>
  <c r="X28" i="56"/>
  <c r="W28" i="56"/>
  <c r="V28" i="56"/>
  <c r="U28" i="56"/>
  <c r="T28" i="56"/>
  <c r="S28" i="56"/>
  <c r="R28" i="56"/>
  <c r="Q28" i="56"/>
  <c r="P28" i="56"/>
  <c r="O28" i="56"/>
  <c r="N28" i="56"/>
  <c r="M28" i="56"/>
  <c r="L28" i="56"/>
  <c r="K28" i="56"/>
  <c r="J28" i="56"/>
  <c r="I28" i="56"/>
  <c r="H28" i="56"/>
  <c r="G28" i="56"/>
  <c r="F28" i="56"/>
  <c r="E28" i="56"/>
  <c r="D28" i="56"/>
  <c r="B28" i="56"/>
  <c r="A28" i="56"/>
  <c r="U27" i="56"/>
  <c r="Q27" i="56"/>
  <c r="AI26" i="56"/>
  <c r="AG26" i="56"/>
  <c r="D26" i="56"/>
  <c r="A26" i="56"/>
  <c r="E24" i="56"/>
  <c r="E57" i="56" s="1"/>
  <c r="O57" i="56" s="1"/>
  <c r="E23" i="56"/>
  <c r="E56" i="56" s="1"/>
  <c r="O56" i="56" s="1"/>
  <c r="E22" i="56"/>
  <c r="E55" i="56" s="1"/>
  <c r="O55" i="56" s="1"/>
  <c r="I16" i="56"/>
  <c r="E14" i="56"/>
  <c r="E44" i="56" s="1"/>
  <c r="E12" i="56"/>
  <c r="E41" i="56" s="1"/>
  <c r="AC42" i="56" s="1"/>
  <c r="E10" i="56"/>
  <c r="E38" i="56" s="1"/>
  <c r="G39" i="56" s="1"/>
  <c r="C3" i="56"/>
  <c r="C28" i="56" s="1"/>
  <c r="AK46" i="55"/>
  <c r="AJ46" i="55"/>
  <c r="AI46" i="55"/>
  <c r="AH46" i="55"/>
  <c r="AG46" i="55"/>
  <c r="AF46" i="55"/>
  <c r="AE46" i="55"/>
  <c r="AD46" i="55"/>
  <c r="AC46" i="55"/>
  <c r="AB46" i="55"/>
  <c r="AA46" i="55"/>
  <c r="Z46" i="55"/>
  <c r="Y46" i="55"/>
  <c r="X46" i="55"/>
  <c r="W46" i="55"/>
  <c r="V46" i="55"/>
  <c r="U46" i="55"/>
  <c r="T46" i="55"/>
  <c r="S46" i="55"/>
  <c r="R46" i="55"/>
  <c r="Q46" i="55"/>
  <c r="P46" i="55"/>
  <c r="O46" i="55"/>
  <c r="N46" i="55"/>
  <c r="M46" i="55"/>
  <c r="L46" i="55"/>
  <c r="K46" i="55"/>
  <c r="J46" i="55"/>
  <c r="I46" i="55"/>
  <c r="H46" i="55"/>
  <c r="G46" i="55"/>
  <c r="F46" i="55"/>
  <c r="E46" i="55"/>
  <c r="B46" i="55"/>
  <c r="A46" i="55"/>
  <c r="AK45" i="55"/>
  <c r="AJ45" i="55"/>
  <c r="AI45" i="55"/>
  <c r="AH45" i="55"/>
  <c r="AG45" i="55"/>
  <c r="AF45" i="55"/>
  <c r="AE45" i="55"/>
  <c r="AD45" i="55"/>
  <c r="AC45" i="55"/>
  <c r="AB45" i="55"/>
  <c r="AA45" i="55"/>
  <c r="Z45" i="55"/>
  <c r="Y45" i="55"/>
  <c r="X45" i="55"/>
  <c r="W45" i="55"/>
  <c r="V45" i="55"/>
  <c r="U45" i="55"/>
  <c r="T45" i="55"/>
  <c r="S45" i="55"/>
  <c r="L45" i="55"/>
  <c r="K45" i="55"/>
  <c r="J45" i="55"/>
  <c r="I45" i="55"/>
  <c r="H45" i="55"/>
  <c r="G45" i="55"/>
  <c r="F45" i="55"/>
  <c r="B45" i="55"/>
  <c r="A45" i="55"/>
  <c r="AK44" i="55"/>
  <c r="AJ44" i="55"/>
  <c r="AI44" i="55"/>
  <c r="AH44" i="55"/>
  <c r="AG44" i="55"/>
  <c r="AF44" i="55"/>
  <c r="AE44" i="55"/>
  <c r="AD44" i="55"/>
  <c r="AC44" i="55"/>
  <c r="AB44" i="55"/>
  <c r="AA44" i="55"/>
  <c r="Z44" i="55"/>
  <c r="Y44" i="55"/>
  <c r="X44" i="55"/>
  <c r="W44" i="55"/>
  <c r="V44" i="55"/>
  <c r="U44" i="55"/>
  <c r="T44" i="55"/>
  <c r="S44" i="55"/>
  <c r="L44" i="55"/>
  <c r="K44" i="55"/>
  <c r="J44" i="55"/>
  <c r="I44" i="55"/>
  <c r="H44" i="55"/>
  <c r="G44" i="55"/>
  <c r="F44" i="55"/>
  <c r="B44" i="55"/>
  <c r="A44" i="55"/>
  <c r="AK43" i="55"/>
  <c r="AJ43" i="55"/>
  <c r="AI43" i="55"/>
  <c r="AH43" i="55"/>
  <c r="AG43" i="55"/>
  <c r="AF43" i="55"/>
  <c r="AE43" i="55"/>
  <c r="AD43" i="55"/>
  <c r="AC43" i="55"/>
  <c r="AB43" i="55"/>
  <c r="AA43" i="55"/>
  <c r="Z43" i="55"/>
  <c r="Y43" i="55"/>
  <c r="X43" i="55"/>
  <c r="W43" i="55"/>
  <c r="V43" i="55"/>
  <c r="U43" i="55"/>
  <c r="T43" i="55"/>
  <c r="S43" i="55"/>
  <c r="L43" i="55"/>
  <c r="K43" i="55"/>
  <c r="J43" i="55"/>
  <c r="I43" i="55"/>
  <c r="H43" i="55"/>
  <c r="G43" i="55"/>
  <c r="F43" i="55"/>
  <c r="B43" i="55"/>
  <c r="A43" i="55"/>
  <c r="C42" i="55"/>
  <c r="A42" i="55"/>
  <c r="AK41" i="55"/>
  <c r="AJ41" i="55"/>
  <c r="AI41" i="55"/>
  <c r="AH41" i="55"/>
  <c r="AG41" i="55"/>
  <c r="AF41" i="55"/>
  <c r="AE41" i="55"/>
  <c r="AD41" i="55"/>
  <c r="AC41" i="55"/>
  <c r="AB41" i="55"/>
  <c r="AA41" i="55"/>
  <c r="Z41" i="55"/>
  <c r="Y41" i="55"/>
  <c r="X41" i="55"/>
  <c r="W41" i="55"/>
  <c r="V41" i="55"/>
  <c r="U41" i="55"/>
  <c r="T41" i="55"/>
  <c r="S41" i="55"/>
  <c r="R41" i="55"/>
  <c r="Q41" i="55"/>
  <c r="P41" i="55"/>
  <c r="O41" i="55"/>
  <c r="N41" i="55"/>
  <c r="M41" i="55"/>
  <c r="L41" i="55"/>
  <c r="K41" i="55"/>
  <c r="J41" i="55"/>
  <c r="I41" i="55"/>
  <c r="H41" i="55"/>
  <c r="G41" i="55"/>
  <c r="F41" i="55"/>
  <c r="E41" i="55"/>
  <c r="B41" i="55"/>
  <c r="A41" i="55"/>
  <c r="AK40" i="55"/>
  <c r="AJ40" i="55"/>
  <c r="AI40" i="55"/>
  <c r="AH40" i="55"/>
  <c r="AG40" i="55"/>
  <c r="AF40" i="55"/>
  <c r="AE40" i="55"/>
  <c r="AD40" i="55"/>
  <c r="AC40" i="55"/>
  <c r="AB40" i="55"/>
  <c r="M40" i="55"/>
  <c r="L40" i="55"/>
  <c r="K40" i="55"/>
  <c r="J40" i="55"/>
  <c r="I40" i="55"/>
  <c r="H40" i="55"/>
  <c r="G40" i="55"/>
  <c r="F40" i="55"/>
  <c r="B40" i="55"/>
  <c r="A40" i="55"/>
  <c r="AK39" i="55"/>
  <c r="AJ39" i="55"/>
  <c r="AI39" i="55"/>
  <c r="AH39" i="55"/>
  <c r="AG39" i="55"/>
  <c r="AF39" i="55"/>
  <c r="AE39" i="55"/>
  <c r="AD39" i="55"/>
  <c r="AC39" i="55"/>
  <c r="AB39" i="55"/>
  <c r="M39" i="55"/>
  <c r="L39" i="55"/>
  <c r="K39" i="55"/>
  <c r="J39" i="55"/>
  <c r="I39" i="55"/>
  <c r="H39" i="55"/>
  <c r="G39" i="55"/>
  <c r="F39" i="55"/>
  <c r="B39" i="55"/>
  <c r="A39" i="55"/>
  <c r="M38" i="55"/>
  <c r="L38" i="55"/>
  <c r="K38" i="55"/>
  <c r="J38" i="55"/>
  <c r="I38" i="55"/>
  <c r="H38" i="55"/>
  <c r="G38" i="55"/>
  <c r="F38" i="55"/>
  <c r="B38" i="55"/>
  <c r="A38" i="55"/>
  <c r="M37" i="55"/>
  <c r="L37" i="55"/>
  <c r="K37" i="55"/>
  <c r="J37" i="55"/>
  <c r="I37" i="55"/>
  <c r="N39" i="55"/>
  <c r="T39" i="55"/>
  <c r="C37" i="55"/>
  <c r="A37" i="55"/>
  <c r="AK36" i="55"/>
  <c r="AJ36" i="55"/>
  <c r="AI36" i="55"/>
  <c r="AH36" i="55"/>
  <c r="B36" i="55"/>
  <c r="A36" i="55"/>
  <c r="AK35" i="55"/>
  <c r="AJ35" i="55"/>
  <c r="AI35" i="55"/>
  <c r="AH35" i="55"/>
  <c r="AG35" i="55"/>
  <c r="AF35" i="55"/>
  <c r="AE35" i="55"/>
  <c r="AD35" i="55"/>
  <c r="AC35" i="55"/>
  <c r="AB35" i="55"/>
  <c r="AA35" i="55"/>
  <c r="Z35" i="55"/>
  <c r="Y35" i="55"/>
  <c r="X35" i="55"/>
  <c r="W35" i="55"/>
  <c r="V35" i="55"/>
  <c r="U35" i="55"/>
  <c r="T35" i="55"/>
  <c r="S35" i="55"/>
  <c r="R35" i="55"/>
  <c r="Q35" i="55"/>
  <c r="P35" i="55"/>
  <c r="O35" i="55"/>
  <c r="N35" i="55"/>
  <c r="M35" i="55"/>
  <c r="L35" i="55"/>
  <c r="K35" i="55"/>
  <c r="J35" i="55"/>
  <c r="I35" i="55"/>
  <c r="H35" i="55"/>
  <c r="G35" i="55"/>
  <c r="F35" i="55"/>
  <c r="B35" i="55"/>
  <c r="A35" i="55"/>
  <c r="AK34" i="55"/>
  <c r="AJ34" i="55"/>
  <c r="AI34" i="55"/>
  <c r="AH34" i="55"/>
  <c r="B34" i="55"/>
  <c r="A34" i="55"/>
  <c r="AK33" i="55"/>
  <c r="AJ33" i="55"/>
  <c r="AI33" i="55"/>
  <c r="AH33" i="55"/>
  <c r="AG33" i="55"/>
  <c r="AF33" i="55"/>
  <c r="AE33" i="55"/>
  <c r="AD33" i="55"/>
  <c r="AC33" i="55"/>
  <c r="AB33" i="55"/>
  <c r="AA33" i="55"/>
  <c r="Z33" i="55"/>
  <c r="Y33" i="55"/>
  <c r="X33" i="55"/>
  <c r="W33" i="55"/>
  <c r="V33" i="55"/>
  <c r="U33" i="55"/>
  <c r="T33" i="55"/>
  <c r="S33" i="55"/>
  <c r="R33" i="55"/>
  <c r="Q33" i="55"/>
  <c r="P33" i="55"/>
  <c r="O33" i="55"/>
  <c r="N33" i="55"/>
  <c r="M33" i="55"/>
  <c r="L33" i="55"/>
  <c r="K33" i="55"/>
  <c r="J33" i="55"/>
  <c r="I33" i="55"/>
  <c r="H33" i="55"/>
  <c r="G33" i="55"/>
  <c r="F33" i="55"/>
  <c r="B33" i="55"/>
  <c r="A33" i="55"/>
  <c r="B32" i="55"/>
  <c r="A32" i="55"/>
  <c r="AK31" i="55"/>
  <c r="AJ31" i="55"/>
  <c r="AI31" i="55"/>
  <c r="AH31" i="55"/>
  <c r="AG31" i="55"/>
  <c r="AF31" i="55"/>
  <c r="AE31" i="55"/>
  <c r="AD31" i="55"/>
  <c r="AC31" i="55"/>
  <c r="AB31" i="55"/>
  <c r="AA31" i="55"/>
  <c r="Z31" i="55"/>
  <c r="Y31" i="55"/>
  <c r="X31" i="55"/>
  <c r="W31" i="55"/>
  <c r="V31" i="55"/>
  <c r="U31" i="55"/>
  <c r="T31" i="55"/>
  <c r="S31" i="55"/>
  <c r="R31" i="55"/>
  <c r="Q31" i="55"/>
  <c r="P31" i="55"/>
  <c r="O31" i="55"/>
  <c r="N31" i="55"/>
  <c r="M31" i="55"/>
  <c r="L31" i="55"/>
  <c r="K31" i="55"/>
  <c r="J31" i="55"/>
  <c r="I31" i="55"/>
  <c r="H31" i="55"/>
  <c r="G31" i="55"/>
  <c r="F31" i="55"/>
  <c r="B31" i="55"/>
  <c r="A31" i="55"/>
  <c r="C30" i="55"/>
  <c r="A30" i="55"/>
  <c r="B29" i="55"/>
  <c r="A29" i="55"/>
  <c r="B28" i="55"/>
  <c r="A28" i="55"/>
  <c r="B27" i="55"/>
  <c r="A27" i="55"/>
  <c r="H26" i="55"/>
  <c r="G26" i="55"/>
  <c r="F26" i="55"/>
  <c r="E26" i="55"/>
  <c r="D26" i="55"/>
  <c r="A26" i="55"/>
  <c r="U25" i="55"/>
  <c r="Q25" i="55"/>
  <c r="AI24" i="55"/>
  <c r="AG24" i="55"/>
  <c r="D24" i="55"/>
  <c r="A24" i="55"/>
  <c r="E22" i="55"/>
  <c r="E45" i="55" s="1"/>
  <c r="O45" i="55" s="1"/>
  <c r="E21" i="55"/>
  <c r="E44" i="55" s="1"/>
  <c r="O44" i="55" s="1"/>
  <c r="E20" i="55"/>
  <c r="E43" i="55" s="1"/>
  <c r="O43" i="55" s="1"/>
  <c r="E17" i="55"/>
  <c r="E40" i="55"/>
  <c r="E16" i="55"/>
  <c r="E39" i="55"/>
  <c r="E15" i="55"/>
  <c r="E38" i="55"/>
  <c r="E12" i="55"/>
  <c r="E35" i="55" s="1"/>
  <c r="I36" i="55" s="1"/>
  <c r="E10" i="55"/>
  <c r="E33" i="55" s="1"/>
  <c r="E8" i="55"/>
  <c r="E31" i="55" s="1"/>
  <c r="C3" i="55"/>
  <c r="C26" i="55" s="1"/>
  <c r="H28" i="55" s="1"/>
  <c r="T28" i="55" s="1"/>
  <c r="AD28" i="55" s="1"/>
  <c r="D5" i="48"/>
  <c r="D29" i="48" s="1"/>
  <c r="H5" i="48"/>
  <c r="H29" i="48" s="1"/>
  <c r="D7" i="48"/>
  <c r="D32" i="48" s="1"/>
  <c r="H7" i="48"/>
  <c r="H32" i="48" s="1"/>
  <c r="D9" i="48"/>
  <c r="D35" i="48" s="1"/>
  <c r="H9" i="48"/>
  <c r="H35" i="48" s="1"/>
  <c r="D11" i="48"/>
  <c r="D38" i="48" s="1"/>
  <c r="H11" i="48"/>
  <c r="H38" i="48" s="1"/>
  <c r="D13" i="48"/>
  <c r="D41" i="48" s="1"/>
  <c r="H13" i="48"/>
  <c r="H41" i="48" s="1"/>
  <c r="D15" i="48"/>
  <c r="D44" i="48" s="1"/>
  <c r="H15" i="48"/>
  <c r="H44" i="48" s="1"/>
  <c r="D17" i="48"/>
  <c r="D47" i="48" s="1"/>
  <c r="H17" i="48"/>
  <c r="H47" i="48" s="1"/>
  <c r="D19" i="48"/>
  <c r="D50" i="48" s="1"/>
  <c r="H19" i="48"/>
  <c r="H50" i="48" s="1"/>
  <c r="D21" i="48"/>
  <c r="D53" i="48" s="1"/>
  <c r="H21" i="48"/>
  <c r="H53" i="48" s="1"/>
  <c r="D23" i="48"/>
  <c r="D56" i="48" s="1"/>
  <c r="H23" i="48"/>
  <c r="H56" i="48" s="1"/>
  <c r="A25" i="48"/>
  <c r="D25" i="48"/>
  <c r="AH25" i="48"/>
  <c r="AJ25" i="48"/>
  <c r="R26" i="48"/>
  <c r="V26" i="48"/>
  <c r="A27" i="48"/>
  <c r="A28" i="48"/>
  <c r="A29" i="48"/>
  <c r="F29" i="48"/>
  <c r="G29" i="48"/>
  <c r="J30" i="48"/>
  <c r="A32" i="48"/>
  <c r="F32" i="48"/>
  <c r="G32" i="48"/>
  <c r="J33" i="48"/>
  <c r="A35" i="48"/>
  <c r="F35" i="48"/>
  <c r="G35" i="48"/>
  <c r="J36" i="48"/>
  <c r="A38" i="48"/>
  <c r="F38" i="48"/>
  <c r="G38" i="48"/>
  <c r="J39" i="48"/>
  <c r="A41" i="48"/>
  <c r="F41" i="48"/>
  <c r="G41" i="48"/>
  <c r="J42" i="48"/>
  <c r="A44" i="48"/>
  <c r="F44" i="48"/>
  <c r="G44" i="48"/>
  <c r="J45" i="48"/>
  <c r="A47" i="48"/>
  <c r="F47" i="48"/>
  <c r="G47" i="48"/>
  <c r="J48" i="48"/>
  <c r="A50" i="48"/>
  <c r="F50" i="48"/>
  <c r="G50" i="48"/>
  <c r="J51" i="48"/>
  <c r="A53" i="48"/>
  <c r="F53" i="48"/>
  <c r="G53" i="48"/>
  <c r="J54" i="48"/>
  <c r="A56" i="48"/>
  <c r="F56" i="48"/>
  <c r="G56" i="48"/>
  <c r="J57" i="48"/>
  <c r="D4" i="47"/>
  <c r="D27" i="47" s="1"/>
  <c r="AR28" i="47" s="1"/>
  <c r="D6" i="47"/>
  <c r="D30" i="47" s="1"/>
  <c r="AT31" i="47" s="1"/>
  <c r="AC31" i="47" s="1"/>
  <c r="AB31" i="47" s="1"/>
  <c r="D8" i="47"/>
  <c r="D33" i="47" s="1"/>
  <c r="AT34" i="47" s="1"/>
  <c r="AC34" i="47" s="1"/>
  <c r="AB34" i="47" s="1"/>
  <c r="D10" i="47"/>
  <c r="D36" i="47" s="1"/>
  <c r="AP37" i="47" s="1"/>
  <c r="D12" i="47"/>
  <c r="D39" i="47" s="1"/>
  <c r="AQ40" i="47" s="1"/>
  <c r="D14" i="47"/>
  <c r="D42" i="47" s="1"/>
  <c r="AN43" i="47" s="1"/>
  <c r="AT44" i="47" s="1"/>
  <c r="AC44" i="47" s="1"/>
  <c r="AB44" i="47" s="1"/>
  <c r="D16" i="47"/>
  <c r="D45" i="47" s="1"/>
  <c r="AO46" i="47" s="1"/>
  <c r="D18" i="47"/>
  <c r="D48" i="47" s="1"/>
  <c r="AS49" i="47" s="1"/>
  <c r="AO50" i="47" s="1"/>
  <c r="N50" i="47" s="1"/>
  <c r="M50" i="47" s="1"/>
  <c r="D20" i="47"/>
  <c r="D51" i="47" s="1"/>
  <c r="D22" i="47"/>
  <c r="D54" i="47" s="1"/>
  <c r="AQ55" i="47" s="1"/>
  <c r="A24" i="47"/>
  <c r="D24" i="47"/>
  <c r="AH24" i="47"/>
  <c r="AJ24" i="47"/>
  <c r="R25" i="47"/>
  <c r="V25" i="47"/>
  <c r="A26" i="47"/>
  <c r="A27" i="47"/>
  <c r="F27" i="47"/>
  <c r="A28" i="47"/>
  <c r="D28" i="47"/>
  <c r="E28" i="47"/>
  <c r="F28" i="47"/>
  <c r="AH28" i="47"/>
  <c r="AH52" i="47"/>
  <c r="AI28" i="47"/>
  <c r="AI52" i="47"/>
  <c r="AJ28" i="47"/>
  <c r="AJ52" i="47"/>
  <c r="AK28" i="47"/>
  <c r="AK52" i="47"/>
  <c r="AL28" i="47"/>
  <c r="AL52" i="47"/>
  <c r="AH29" i="47"/>
  <c r="AI29" i="47"/>
  <c r="AI53" i="47"/>
  <c r="AJ29" i="47"/>
  <c r="AJ53" i="47"/>
  <c r="AK29" i="47"/>
  <c r="AK53" i="47"/>
  <c r="AL29" i="47"/>
  <c r="A30" i="47"/>
  <c r="F30" i="47"/>
  <c r="A31" i="47"/>
  <c r="D31" i="47"/>
  <c r="E31" i="47"/>
  <c r="F31" i="47"/>
  <c r="AH31" i="47"/>
  <c r="AH55" i="47"/>
  <c r="AI31" i="47"/>
  <c r="AI55" i="47"/>
  <c r="AJ31" i="47"/>
  <c r="AJ55" i="47"/>
  <c r="AK31" i="47"/>
  <c r="AK55" i="47"/>
  <c r="AL31" i="47"/>
  <c r="AH32" i="47"/>
  <c r="AH56" i="47"/>
  <c r="AI32" i="47"/>
  <c r="AI56" i="47"/>
  <c r="AJ32" i="47"/>
  <c r="AJ56" i="47"/>
  <c r="AK32" i="47"/>
  <c r="AK56" i="47"/>
  <c r="AL32" i="47"/>
  <c r="AL56" i="47"/>
  <c r="A33" i="47"/>
  <c r="F33" i="47"/>
  <c r="A34" i="47"/>
  <c r="D34" i="47"/>
  <c r="E34" i="47"/>
  <c r="F34" i="47"/>
  <c r="AH34" i="47"/>
  <c r="AI34" i="47"/>
  <c r="AJ34" i="47"/>
  <c r="AK34" i="47"/>
  <c r="AL34" i="47"/>
  <c r="AH35" i="47"/>
  <c r="AI35" i="47"/>
  <c r="AJ35" i="47"/>
  <c r="AK35" i="47"/>
  <c r="AL35" i="47"/>
  <c r="A36" i="47"/>
  <c r="F36" i="47"/>
  <c r="A37" i="47"/>
  <c r="D37" i="47"/>
  <c r="E37" i="47"/>
  <c r="F37" i="47"/>
  <c r="AH37" i="47"/>
  <c r="AI37" i="47"/>
  <c r="AJ37" i="47"/>
  <c r="AK37" i="47"/>
  <c r="AL37" i="47"/>
  <c r="AH38" i="47"/>
  <c r="AI38" i="47"/>
  <c r="AJ38" i="47"/>
  <c r="AK38" i="47"/>
  <c r="AL38" i="47"/>
  <c r="A39" i="47"/>
  <c r="F39" i="47"/>
  <c r="A40" i="47"/>
  <c r="D40" i="47"/>
  <c r="E40" i="47"/>
  <c r="F40" i="47"/>
  <c r="AH40" i="47"/>
  <c r="AI40" i="47"/>
  <c r="AJ40" i="47"/>
  <c r="AK40" i="47"/>
  <c r="AL40" i="47"/>
  <c r="AH41" i="47"/>
  <c r="AI41" i="47"/>
  <c r="AJ41" i="47"/>
  <c r="AK41" i="47"/>
  <c r="AL41" i="47"/>
  <c r="A42" i="47"/>
  <c r="F42" i="47"/>
  <c r="A43" i="47"/>
  <c r="D43" i="47"/>
  <c r="E43" i="47"/>
  <c r="F43" i="47"/>
  <c r="AH43" i="47"/>
  <c r="AI43" i="47"/>
  <c r="AJ43" i="47"/>
  <c r="AK43" i="47"/>
  <c r="AL43" i="47"/>
  <c r="AH44" i="47"/>
  <c r="AI44" i="47"/>
  <c r="AJ44" i="47"/>
  <c r="AK44" i="47"/>
  <c r="AL44" i="47"/>
  <c r="A45" i="47"/>
  <c r="F45" i="47"/>
  <c r="A46" i="47"/>
  <c r="D46" i="47"/>
  <c r="E46" i="47"/>
  <c r="F46" i="47"/>
  <c r="AH46" i="47"/>
  <c r="AI46" i="47"/>
  <c r="AJ46" i="47"/>
  <c r="AK46" i="47"/>
  <c r="AL46" i="47"/>
  <c r="AH47" i="47"/>
  <c r="AI47" i="47"/>
  <c r="AJ47" i="47"/>
  <c r="AK47" i="47"/>
  <c r="AL47" i="47"/>
  <c r="A48" i="47"/>
  <c r="F48" i="47"/>
  <c r="A49" i="47"/>
  <c r="D49" i="47"/>
  <c r="E49" i="47"/>
  <c r="F49" i="47"/>
  <c r="AH49" i="47"/>
  <c r="AI49" i="47"/>
  <c r="AJ49" i="47"/>
  <c r="AK49" i="47"/>
  <c r="AL49" i="47"/>
  <c r="AH50" i="47"/>
  <c r="AI50" i="47"/>
  <c r="AJ50" i="47"/>
  <c r="AK50" i="47"/>
  <c r="AL50" i="47"/>
  <c r="A51" i="47"/>
  <c r="F51" i="47"/>
  <c r="A52" i="47"/>
  <c r="D52" i="47"/>
  <c r="E52" i="47"/>
  <c r="F52" i="47"/>
  <c r="AH53" i="47"/>
  <c r="AL53" i="47"/>
  <c r="A54" i="47"/>
  <c r="F54" i="47"/>
  <c r="AL55" i="47"/>
  <c r="A56" i="47"/>
  <c r="B56" i="47"/>
  <c r="C56" i="47"/>
  <c r="D56" i="47"/>
  <c r="E56" i="47"/>
  <c r="F56" i="47"/>
  <c r="E6" i="46"/>
  <c r="H6" i="46" s="1"/>
  <c r="E8" i="46"/>
  <c r="E33" i="46" s="1"/>
  <c r="E10" i="46"/>
  <c r="E35" i="46" s="1"/>
  <c r="E12" i="46"/>
  <c r="E37" i="46" s="1"/>
  <c r="E14" i="46"/>
  <c r="E39" i="46" s="1"/>
  <c r="E16" i="46"/>
  <c r="H16" i="46" s="1"/>
  <c r="H41" i="46" s="1"/>
  <c r="E18" i="46"/>
  <c r="H18" i="46" s="1"/>
  <c r="E20" i="46"/>
  <c r="E22" i="46"/>
  <c r="E47" i="46" s="1"/>
  <c r="E24" i="46"/>
  <c r="H24" i="46" s="1"/>
  <c r="H49" i="46" s="1"/>
  <c r="D26" i="46"/>
  <c r="AG26" i="46"/>
  <c r="AI26" i="46"/>
  <c r="Q27" i="46"/>
  <c r="U27" i="46"/>
  <c r="A29" i="46"/>
  <c r="AD29" i="46"/>
  <c r="AE29" i="46"/>
  <c r="AF29" i="46"/>
  <c r="AG29" i="46"/>
  <c r="AH29" i="46"/>
  <c r="AI29" i="46"/>
  <c r="AJ29" i="46"/>
  <c r="AK29" i="46"/>
  <c r="A31" i="46"/>
  <c r="D31" i="46"/>
  <c r="F31" i="46"/>
  <c r="G31" i="46"/>
  <c r="J31" i="46"/>
  <c r="X31" i="46"/>
  <c r="Y31" i="46"/>
  <c r="Z31" i="46"/>
  <c r="AA31" i="46"/>
  <c r="AB31" i="46"/>
  <c r="AC31" i="46"/>
  <c r="AD31" i="46"/>
  <c r="AE31" i="46"/>
  <c r="AF31" i="46"/>
  <c r="AG31" i="46"/>
  <c r="AH31" i="46"/>
  <c r="AI31" i="46"/>
  <c r="AJ31" i="46"/>
  <c r="AK31" i="46"/>
  <c r="A32" i="46"/>
  <c r="D32" i="46"/>
  <c r="E32" i="46"/>
  <c r="F32" i="46"/>
  <c r="G32" i="46"/>
  <c r="H32" i="46"/>
  <c r="Q32" i="46"/>
  <c r="V32" i="46"/>
  <c r="W32" i="46"/>
  <c r="X32" i="46"/>
  <c r="Y32" i="46"/>
  <c r="A33" i="46"/>
  <c r="D33" i="46"/>
  <c r="F33" i="46"/>
  <c r="G33" i="46"/>
  <c r="J33" i="46"/>
  <c r="X33" i="46"/>
  <c r="Y33" i="46"/>
  <c r="Z33" i="46"/>
  <c r="AA33" i="46"/>
  <c r="AB33" i="46"/>
  <c r="AC33" i="46"/>
  <c r="AD33" i="46"/>
  <c r="AE33" i="46"/>
  <c r="AF33" i="46"/>
  <c r="AG33" i="46"/>
  <c r="AH33" i="46"/>
  <c r="AI33" i="46"/>
  <c r="AJ33" i="46"/>
  <c r="AK33" i="46"/>
  <c r="A34" i="46"/>
  <c r="D34" i="46"/>
  <c r="E34" i="46"/>
  <c r="F34" i="46"/>
  <c r="G34" i="46"/>
  <c r="H34" i="46"/>
  <c r="Q34" i="46"/>
  <c r="V34" i="46"/>
  <c r="W34" i="46"/>
  <c r="X34" i="46"/>
  <c r="Y34" i="46"/>
  <c r="AK34" i="46"/>
  <c r="A35" i="46"/>
  <c r="D35" i="46"/>
  <c r="F35" i="46"/>
  <c r="G35" i="46"/>
  <c r="J35" i="46"/>
  <c r="X35" i="46"/>
  <c r="Y35" i="46"/>
  <c r="Z35" i="46"/>
  <c r="AA35" i="46"/>
  <c r="AB35" i="46"/>
  <c r="AC35" i="46"/>
  <c r="AD35" i="46"/>
  <c r="AE35" i="46"/>
  <c r="AF35" i="46"/>
  <c r="AG35" i="46"/>
  <c r="AH35" i="46"/>
  <c r="AI35" i="46"/>
  <c r="AJ35" i="46"/>
  <c r="AK35" i="46"/>
  <c r="A36" i="46"/>
  <c r="D36" i="46"/>
  <c r="E36" i="46"/>
  <c r="F36" i="46"/>
  <c r="G36" i="46"/>
  <c r="H36" i="46"/>
  <c r="Q36" i="46"/>
  <c r="V36" i="46"/>
  <c r="W36" i="46"/>
  <c r="X36" i="46"/>
  <c r="Y36" i="46"/>
  <c r="AK36" i="46"/>
  <c r="A37" i="46"/>
  <c r="D37" i="46"/>
  <c r="F37" i="46"/>
  <c r="G37" i="46"/>
  <c r="J37" i="46"/>
  <c r="Y37" i="46"/>
  <c r="Z37" i="46"/>
  <c r="AA37" i="46"/>
  <c r="AB37" i="46"/>
  <c r="AC37" i="46"/>
  <c r="AD37" i="46"/>
  <c r="AE37" i="46"/>
  <c r="AF37" i="46"/>
  <c r="AG37" i="46"/>
  <c r="AH37" i="46"/>
  <c r="AI37" i="46"/>
  <c r="AJ37" i="46"/>
  <c r="AK37" i="46"/>
  <c r="A38" i="46"/>
  <c r="D38" i="46"/>
  <c r="E38" i="46"/>
  <c r="F38" i="46"/>
  <c r="G38" i="46"/>
  <c r="H38" i="46"/>
  <c r="Q38" i="46"/>
  <c r="V38" i="46"/>
  <c r="W38" i="46"/>
  <c r="X38" i="46"/>
  <c r="Y38" i="46"/>
  <c r="AK38" i="46"/>
  <c r="A39" i="46"/>
  <c r="D39" i="46"/>
  <c r="F39" i="46"/>
  <c r="G39" i="46"/>
  <c r="J39" i="46"/>
  <c r="X39" i="46"/>
  <c r="Y39" i="46"/>
  <c r="Z39" i="46"/>
  <c r="AA39" i="46"/>
  <c r="AB39" i="46"/>
  <c r="AC39" i="46"/>
  <c r="AD39" i="46"/>
  <c r="AE39" i="46"/>
  <c r="AF39" i="46"/>
  <c r="AG39" i="46"/>
  <c r="AH39" i="46"/>
  <c r="AI39" i="46"/>
  <c r="AJ39" i="46"/>
  <c r="AK39" i="46"/>
  <c r="A40" i="46"/>
  <c r="D40" i="46"/>
  <c r="E40" i="46"/>
  <c r="F40" i="46"/>
  <c r="G40" i="46"/>
  <c r="H40" i="46"/>
  <c r="Q40" i="46"/>
  <c r="V40" i="46"/>
  <c r="W40" i="46"/>
  <c r="X40" i="46"/>
  <c r="Y40" i="46"/>
  <c r="AK40" i="46"/>
  <c r="A41" i="46"/>
  <c r="D41" i="46"/>
  <c r="F41" i="46"/>
  <c r="G41" i="46"/>
  <c r="J41" i="46"/>
  <c r="X41" i="46"/>
  <c r="Y41" i="46"/>
  <c r="Z41" i="46"/>
  <c r="AA41" i="46"/>
  <c r="AB41" i="46"/>
  <c r="AC41" i="46"/>
  <c r="AD41" i="46"/>
  <c r="AE41" i="46"/>
  <c r="AF41" i="46"/>
  <c r="AG41" i="46"/>
  <c r="AH41" i="46"/>
  <c r="AI41" i="46"/>
  <c r="AJ41" i="46"/>
  <c r="AK41" i="46"/>
  <c r="A42" i="46"/>
  <c r="D42" i="46"/>
  <c r="E42" i="46"/>
  <c r="F42" i="46"/>
  <c r="G42" i="46"/>
  <c r="H42" i="46"/>
  <c r="Q42" i="46"/>
  <c r="V42" i="46"/>
  <c r="W42" i="46"/>
  <c r="X42" i="46"/>
  <c r="Y42" i="46"/>
  <c r="AK42" i="46"/>
  <c r="A43" i="46"/>
  <c r="D43" i="46"/>
  <c r="F43" i="46"/>
  <c r="G43" i="46"/>
  <c r="J43" i="46"/>
  <c r="X43" i="46"/>
  <c r="Y43" i="46"/>
  <c r="Z43" i="46"/>
  <c r="AA43" i="46"/>
  <c r="AB43" i="46"/>
  <c r="AC43" i="46"/>
  <c r="AD43" i="46"/>
  <c r="AE43" i="46"/>
  <c r="AF43" i="46"/>
  <c r="AG43" i="46"/>
  <c r="AH43" i="46"/>
  <c r="AI43" i="46"/>
  <c r="AJ43" i="46"/>
  <c r="AK43" i="46"/>
  <c r="A44" i="46"/>
  <c r="D44" i="46"/>
  <c r="E44" i="46"/>
  <c r="F44" i="46"/>
  <c r="G44" i="46"/>
  <c r="H44" i="46"/>
  <c r="Q44" i="46"/>
  <c r="V44" i="46"/>
  <c r="W44" i="46"/>
  <c r="X44" i="46"/>
  <c r="Y44" i="46"/>
  <c r="AK44" i="46"/>
  <c r="A45" i="46"/>
  <c r="D45" i="46"/>
  <c r="F45" i="46"/>
  <c r="G45" i="46"/>
  <c r="J45" i="46"/>
  <c r="X45" i="46"/>
  <c r="Y45" i="46"/>
  <c r="Z45" i="46"/>
  <c r="AA45" i="46"/>
  <c r="AB45" i="46"/>
  <c r="AC45" i="46"/>
  <c r="AD45" i="46"/>
  <c r="AE45" i="46"/>
  <c r="AF45" i="46"/>
  <c r="AG45" i="46"/>
  <c r="AH45" i="46"/>
  <c r="AI45" i="46"/>
  <c r="AJ45" i="46"/>
  <c r="AK45" i="46"/>
  <c r="A46" i="46"/>
  <c r="D46" i="46"/>
  <c r="E46" i="46"/>
  <c r="F46" i="46"/>
  <c r="G46" i="46"/>
  <c r="H46" i="46"/>
  <c r="Q46" i="46"/>
  <c r="V46" i="46"/>
  <c r="W46" i="46"/>
  <c r="X46" i="46"/>
  <c r="Y46" i="46"/>
  <c r="AK46" i="46"/>
  <c r="A47" i="46"/>
  <c r="D47" i="46"/>
  <c r="F47" i="46"/>
  <c r="G47" i="46"/>
  <c r="J47" i="46"/>
  <c r="X47" i="46"/>
  <c r="Y47" i="46"/>
  <c r="Z47" i="46"/>
  <c r="AA47" i="46"/>
  <c r="AB47" i="46"/>
  <c r="AC47" i="46"/>
  <c r="AD47" i="46"/>
  <c r="AE47" i="46"/>
  <c r="AF47" i="46"/>
  <c r="AG47" i="46"/>
  <c r="AH47" i="46"/>
  <c r="AI47" i="46"/>
  <c r="AJ47" i="46"/>
  <c r="AK47" i="46"/>
  <c r="A48" i="46"/>
  <c r="D48" i="46"/>
  <c r="E48" i="46"/>
  <c r="F48" i="46"/>
  <c r="G48" i="46"/>
  <c r="H48" i="46"/>
  <c r="Q48" i="46"/>
  <c r="V48" i="46"/>
  <c r="W48" i="46"/>
  <c r="X48" i="46"/>
  <c r="Y48" i="46"/>
  <c r="AK48" i="46"/>
  <c r="A49" i="46"/>
  <c r="D49" i="46"/>
  <c r="F49" i="46"/>
  <c r="G49" i="46"/>
  <c r="J49" i="46"/>
  <c r="X49" i="46"/>
  <c r="Y49" i="46"/>
  <c r="Z49" i="46"/>
  <c r="AA49" i="46"/>
  <c r="AB49" i="46"/>
  <c r="AC49" i="46"/>
  <c r="AD49" i="46"/>
  <c r="AE49" i="46"/>
  <c r="AF49" i="46"/>
  <c r="AG49" i="46"/>
  <c r="AH49" i="46"/>
  <c r="AI49" i="46"/>
  <c r="AJ49" i="46"/>
  <c r="AK49" i="46"/>
  <c r="A50" i="46"/>
  <c r="B50" i="46"/>
  <c r="C50" i="46"/>
  <c r="D50" i="46"/>
  <c r="E50" i="46"/>
  <c r="F50" i="46"/>
  <c r="G50" i="46"/>
  <c r="H50" i="46"/>
  <c r="Q50" i="46"/>
  <c r="V50" i="46"/>
  <c r="W50" i="46"/>
  <c r="X50" i="46"/>
  <c r="Y50" i="46"/>
  <c r="AK50" i="46"/>
  <c r="U30" i="6"/>
  <c r="U35" i="7"/>
  <c r="AJ34" i="7"/>
  <c r="AI34" i="7"/>
  <c r="I10" i="6"/>
  <c r="I38" i="6" s="1"/>
  <c r="I11" i="6"/>
  <c r="I39" i="6" s="1"/>
  <c r="I4" i="6"/>
  <c r="I32" i="6" s="1"/>
  <c r="A32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Q30" i="6"/>
  <c r="P30" i="6"/>
  <c r="O30" i="6"/>
  <c r="N30" i="6"/>
  <c r="M30" i="6"/>
  <c r="L30" i="6"/>
  <c r="K30" i="6"/>
  <c r="J30" i="6"/>
  <c r="I30" i="6"/>
  <c r="AK29" i="6"/>
  <c r="AI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V30" i="36"/>
  <c r="V65" i="36" s="1"/>
  <c r="V31" i="36"/>
  <c r="V66" i="36" s="1"/>
  <c r="V32" i="36"/>
  <c r="V67" i="36" s="1"/>
  <c r="G31" i="36"/>
  <c r="G66" i="36" s="1"/>
  <c r="G32" i="36"/>
  <c r="G67" i="36" s="1"/>
  <c r="Y19" i="36"/>
  <c r="Y54" i="36" s="1"/>
  <c r="Y53" i="36" s="1"/>
  <c r="G17" i="36"/>
  <c r="G52" i="36" s="1"/>
  <c r="G18" i="36"/>
  <c r="G53" i="36" s="1"/>
  <c r="S9" i="36"/>
  <c r="S44" i="36" s="1"/>
  <c r="S10" i="36"/>
  <c r="S45" i="36" s="1"/>
  <c r="AK70" i="36"/>
  <c r="AJ70" i="36"/>
  <c r="AI70" i="36"/>
  <c r="AH70" i="36"/>
  <c r="AG70" i="36"/>
  <c r="AF70" i="36"/>
  <c r="AE70" i="36"/>
  <c r="AD70" i="36"/>
  <c r="AC70" i="36"/>
  <c r="AB70" i="36"/>
  <c r="AA70" i="36"/>
  <c r="Z70" i="36"/>
  <c r="Y70" i="36"/>
  <c r="X70" i="36"/>
  <c r="W70" i="36"/>
  <c r="V70" i="36"/>
  <c r="U70" i="36"/>
  <c r="T70" i="36"/>
  <c r="S70" i="36"/>
  <c r="R70" i="36"/>
  <c r="Q70" i="36"/>
  <c r="P70" i="36"/>
  <c r="O70" i="36"/>
  <c r="N70" i="36"/>
  <c r="M70" i="36"/>
  <c r="L70" i="36"/>
  <c r="K70" i="36"/>
  <c r="J70" i="36"/>
  <c r="I70" i="36"/>
  <c r="H70" i="36"/>
  <c r="G70" i="36"/>
  <c r="F70" i="36"/>
  <c r="E70" i="36"/>
  <c r="D70" i="36"/>
  <c r="C70" i="36"/>
  <c r="B70" i="36"/>
  <c r="A70" i="36"/>
  <c r="AK69" i="36"/>
  <c r="AJ69" i="36"/>
  <c r="AI69" i="36"/>
  <c r="AH69" i="36"/>
  <c r="AG69" i="36"/>
  <c r="AF69" i="36"/>
  <c r="AE69" i="36"/>
  <c r="AD69" i="36"/>
  <c r="AC69" i="36"/>
  <c r="AB69" i="36"/>
  <c r="AA69" i="36"/>
  <c r="Z69" i="36"/>
  <c r="T69" i="36"/>
  <c r="S69" i="36"/>
  <c r="R69" i="36"/>
  <c r="Q69" i="36"/>
  <c r="P69" i="36"/>
  <c r="O69" i="36"/>
  <c r="N69" i="36"/>
  <c r="M69" i="36"/>
  <c r="L69" i="36"/>
  <c r="K69" i="36"/>
  <c r="F69" i="36"/>
  <c r="D69" i="36"/>
  <c r="C69" i="36"/>
  <c r="B69" i="36"/>
  <c r="A69" i="36"/>
  <c r="AK68" i="36"/>
  <c r="AJ68" i="36"/>
  <c r="AI68" i="36"/>
  <c r="AH68" i="36"/>
  <c r="AG68" i="36"/>
  <c r="AF68" i="36"/>
  <c r="AE68" i="36"/>
  <c r="AD68" i="36"/>
  <c r="AC68" i="36"/>
  <c r="AB68" i="36"/>
  <c r="AA68" i="36"/>
  <c r="Z68" i="36"/>
  <c r="Y68" i="36"/>
  <c r="X68" i="36"/>
  <c r="W68" i="36"/>
  <c r="V68" i="36"/>
  <c r="T68" i="36"/>
  <c r="S68" i="36"/>
  <c r="R68" i="36"/>
  <c r="Q68" i="36"/>
  <c r="P68" i="36"/>
  <c r="O68" i="36"/>
  <c r="N68" i="36"/>
  <c r="M68" i="36"/>
  <c r="L68" i="36"/>
  <c r="K68" i="36"/>
  <c r="J68" i="36"/>
  <c r="I68" i="36"/>
  <c r="H68" i="36"/>
  <c r="G68" i="36"/>
  <c r="F68" i="36"/>
  <c r="D68" i="36"/>
  <c r="C68" i="36"/>
  <c r="B68" i="36"/>
  <c r="A68" i="36"/>
  <c r="AK67" i="36"/>
  <c r="AJ67" i="36"/>
  <c r="AI67" i="36"/>
  <c r="AH67" i="36"/>
  <c r="AG67" i="36"/>
  <c r="AF67" i="36"/>
  <c r="AE67" i="36"/>
  <c r="AD67" i="36"/>
  <c r="AC67" i="36"/>
  <c r="AB67" i="36"/>
  <c r="AA67" i="36"/>
  <c r="Z67" i="36"/>
  <c r="Y67" i="36"/>
  <c r="T67" i="36"/>
  <c r="S67" i="36"/>
  <c r="R67" i="36"/>
  <c r="Q67" i="36"/>
  <c r="P67" i="36"/>
  <c r="O67" i="36"/>
  <c r="N67" i="36"/>
  <c r="M67" i="36"/>
  <c r="L67" i="36"/>
  <c r="K67" i="36"/>
  <c r="J67" i="36"/>
  <c r="I67" i="36"/>
  <c r="F67" i="36"/>
  <c r="D67" i="36"/>
  <c r="C67" i="36"/>
  <c r="B67" i="36"/>
  <c r="A67" i="36"/>
  <c r="AK66" i="36"/>
  <c r="AJ66" i="36"/>
  <c r="AI66" i="36"/>
  <c r="AH66" i="36"/>
  <c r="AG66" i="36"/>
  <c r="AF66" i="36"/>
  <c r="AE66" i="36"/>
  <c r="AD66" i="36"/>
  <c r="AC66" i="36"/>
  <c r="AB66" i="36"/>
  <c r="AA66" i="36"/>
  <c r="Z66" i="36"/>
  <c r="Y66" i="36"/>
  <c r="T66" i="36"/>
  <c r="S66" i="36"/>
  <c r="R66" i="36"/>
  <c r="Q66" i="36"/>
  <c r="P66" i="36"/>
  <c r="O66" i="36"/>
  <c r="N66" i="36"/>
  <c r="M66" i="36"/>
  <c r="L66" i="36"/>
  <c r="K66" i="36"/>
  <c r="J66" i="36"/>
  <c r="I66" i="36"/>
  <c r="F66" i="36"/>
  <c r="D66" i="36"/>
  <c r="C66" i="36"/>
  <c r="B66" i="36"/>
  <c r="A66" i="36"/>
  <c r="AK65" i="36"/>
  <c r="AJ65" i="36"/>
  <c r="AI65" i="36"/>
  <c r="AH65" i="36"/>
  <c r="AG65" i="36"/>
  <c r="AF65" i="36"/>
  <c r="AE65" i="36"/>
  <c r="AD65" i="36"/>
  <c r="AC65" i="36"/>
  <c r="AB65" i="36"/>
  <c r="AA65" i="36"/>
  <c r="Z65" i="36"/>
  <c r="Y65" i="36"/>
  <c r="T65" i="36"/>
  <c r="S65" i="36"/>
  <c r="R65" i="36"/>
  <c r="Q65" i="36"/>
  <c r="P65" i="36"/>
  <c r="O65" i="36"/>
  <c r="N65" i="36"/>
  <c r="M65" i="36"/>
  <c r="L65" i="36"/>
  <c r="K65" i="36"/>
  <c r="J65" i="36"/>
  <c r="I65" i="36"/>
  <c r="H65" i="36"/>
  <c r="G65" i="36"/>
  <c r="F65" i="36"/>
  <c r="E65" i="36"/>
  <c r="D65" i="36"/>
  <c r="C65" i="36"/>
  <c r="B65" i="36"/>
  <c r="A65" i="36"/>
  <c r="AK64" i="36"/>
  <c r="AJ64" i="36"/>
  <c r="AI64" i="36"/>
  <c r="AH64" i="36"/>
  <c r="AG64" i="36"/>
  <c r="AF64" i="36"/>
  <c r="AE64" i="36"/>
  <c r="AD64" i="36"/>
  <c r="AC64" i="36"/>
  <c r="AB64" i="36"/>
  <c r="AA64" i="36"/>
  <c r="Z64" i="36"/>
  <c r="Y64" i="36"/>
  <c r="X64" i="36"/>
  <c r="W64" i="36"/>
  <c r="V64" i="36"/>
  <c r="U64" i="36"/>
  <c r="T64" i="36"/>
  <c r="S64" i="36"/>
  <c r="R64" i="36"/>
  <c r="Q64" i="36"/>
  <c r="P64" i="36"/>
  <c r="O64" i="36"/>
  <c r="N64" i="36"/>
  <c r="M64" i="36"/>
  <c r="L64" i="36"/>
  <c r="K64" i="36"/>
  <c r="J64" i="36"/>
  <c r="I64" i="36"/>
  <c r="H64" i="36"/>
  <c r="G64" i="36"/>
  <c r="F64" i="36"/>
  <c r="E64" i="36"/>
  <c r="D64" i="36"/>
  <c r="C64" i="36"/>
  <c r="B64" i="36"/>
  <c r="A64" i="36"/>
  <c r="AK63" i="36"/>
  <c r="AJ63" i="36"/>
  <c r="AI63" i="36"/>
  <c r="AH63" i="36"/>
  <c r="AG63" i="36"/>
  <c r="AF63" i="36"/>
  <c r="AE63" i="36"/>
  <c r="AD63" i="36"/>
  <c r="AC63" i="36"/>
  <c r="AB63" i="36"/>
  <c r="AA63" i="36"/>
  <c r="Z63" i="36"/>
  <c r="Y63" i="36"/>
  <c r="X63" i="36"/>
  <c r="W63" i="36"/>
  <c r="V63" i="36"/>
  <c r="U63" i="36"/>
  <c r="T63" i="36"/>
  <c r="S63" i="36"/>
  <c r="R63" i="36"/>
  <c r="Q63" i="36"/>
  <c r="P63" i="36"/>
  <c r="O63" i="36"/>
  <c r="N63" i="36"/>
  <c r="M63" i="36"/>
  <c r="L63" i="36"/>
  <c r="K63" i="36"/>
  <c r="J63" i="36"/>
  <c r="I63" i="36"/>
  <c r="H63" i="36"/>
  <c r="G63" i="36"/>
  <c r="F63" i="36"/>
  <c r="E63" i="36"/>
  <c r="D63" i="36"/>
  <c r="C63" i="36"/>
  <c r="B63" i="36"/>
  <c r="A63" i="36"/>
  <c r="AK62" i="36"/>
  <c r="AJ62" i="36"/>
  <c r="AI62" i="36"/>
  <c r="AH62" i="36"/>
  <c r="AG62" i="36"/>
  <c r="AF62" i="36"/>
  <c r="AE62" i="36"/>
  <c r="AD62" i="36"/>
  <c r="AC62" i="36"/>
  <c r="AB62" i="36"/>
  <c r="AA62" i="36"/>
  <c r="Z62" i="36"/>
  <c r="Y62" i="36"/>
  <c r="X62" i="36"/>
  <c r="W62" i="36"/>
  <c r="V62" i="36"/>
  <c r="U62" i="36"/>
  <c r="T62" i="36"/>
  <c r="S62" i="36"/>
  <c r="R62" i="36"/>
  <c r="Q62" i="36"/>
  <c r="P62" i="36"/>
  <c r="O62" i="36"/>
  <c r="N62" i="36"/>
  <c r="M62" i="36"/>
  <c r="L62" i="36"/>
  <c r="K62" i="36"/>
  <c r="J62" i="36"/>
  <c r="I62" i="36"/>
  <c r="H62" i="36"/>
  <c r="G62" i="36"/>
  <c r="F62" i="36"/>
  <c r="E62" i="36"/>
  <c r="D62" i="36"/>
  <c r="C62" i="36"/>
  <c r="B62" i="36"/>
  <c r="A62" i="36"/>
  <c r="AK61" i="36"/>
  <c r="AJ61" i="36"/>
  <c r="AI61" i="36"/>
  <c r="AH61" i="36"/>
  <c r="AG61" i="36"/>
  <c r="AF61" i="36"/>
  <c r="AE61" i="36"/>
  <c r="AD61" i="36"/>
  <c r="AC61" i="36"/>
  <c r="AB61" i="36"/>
  <c r="AA61" i="36"/>
  <c r="Z61" i="36"/>
  <c r="Y61" i="36"/>
  <c r="X61" i="36"/>
  <c r="W61" i="36"/>
  <c r="V61" i="36"/>
  <c r="U61" i="36"/>
  <c r="T61" i="36"/>
  <c r="S61" i="36"/>
  <c r="R61" i="36"/>
  <c r="Q61" i="36"/>
  <c r="P61" i="36"/>
  <c r="O61" i="36"/>
  <c r="N61" i="36"/>
  <c r="M61" i="36"/>
  <c r="L61" i="36"/>
  <c r="K61" i="36"/>
  <c r="J61" i="36"/>
  <c r="I61" i="36"/>
  <c r="H61" i="36"/>
  <c r="G61" i="36"/>
  <c r="F61" i="36"/>
  <c r="E61" i="36"/>
  <c r="D61" i="36"/>
  <c r="C61" i="36"/>
  <c r="B61" i="36"/>
  <c r="A61" i="36"/>
  <c r="AK60" i="36"/>
  <c r="AJ60" i="36"/>
  <c r="AI60" i="36"/>
  <c r="AH60" i="36"/>
  <c r="AG60" i="36"/>
  <c r="AF60" i="36"/>
  <c r="AE60" i="36"/>
  <c r="AD60" i="36"/>
  <c r="AC60" i="36"/>
  <c r="AB60" i="36"/>
  <c r="AA60" i="36"/>
  <c r="Z60" i="36"/>
  <c r="Y60" i="36"/>
  <c r="X60" i="36"/>
  <c r="W60" i="36"/>
  <c r="V60" i="36"/>
  <c r="U60" i="36"/>
  <c r="T60" i="36"/>
  <c r="S60" i="36"/>
  <c r="R60" i="36"/>
  <c r="Q60" i="36"/>
  <c r="P60" i="36"/>
  <c r="O60" i="36"/>
  <c r="N60" i="36"/>
  <c r="M60" i="36"/>
  <c r="L60" i="36"/>
  <c r="K60" i="36"/>
  <c r="J60" i="36"/>
  <c r="I60" i="36"/>
  <c r="H60" i="36"/>
  <c r="G60" i="36"/>
  <c r="F60" i="36"/>
  <c r="E60" i="36"/>
  <c r="D60" i="36"/>
  <c r="C60" i="36"/>
  <c r="B60" i="36"/>
  <c r="A60" i="36"/>
  <c r="D59" i="36"/>
  <c r="A59" i="36"/>
  <c r="AK58" i="36"/>
  <c r="AJ58" i="36"/>
  <c r="AI58" i="36"/>
  <c r="AH58" i="36"/>
  <c r="AG58" i="36"/>
  <c r="AF58" i="36"/>
  <c r="AE58" i="36"/>
  <c r="AD58" i="36"/>
  <c r="AC58" i="36"/>
  <c r="AB58" i="36"/>
  <c r="AA58" i="36"/>
  <c r="Z58" i="36"/>
  <c r="Y58" i="36"/>
  <c r="X58" i="36"/>
  <c r="W58" i="36"/>
  <c r="V58" i="36"/>
  <c r="U58" i="36"/>
  <c r="T58" i="36"/>
  <c r="S58" i="36"/>
  <c r="R58" i="36"/>
  <c r="Q58" i="36"/>
  <c r="P58" i="36"/>
  <c r="O58" i="36"/>
  <c r="N58" i="36"/>
  <c r="M58" i="36"/>
  <c r="L58" i="36"/>
  <c r="K58" i="36"/>
  <c r="J58" i="36"/>
  <c r="I58" i="36"/>
  <c r="H58" i="36"/>
  <c r="G58" i="36"/>
  <c r="F58" i="36"/>
  <c r="E58" i="36"/>
  <c r="D58" i="36"/>
  <c r="C58" i="36"/>
  <c r="B58" i="36"/>
  <c r="A58" i="36"/>
  <c r="D57" i="36"/>
  <c r="A57" i="36"/>
  <c r="AK56" i="36"/>
  <c r="AJ56" i="36"/>
  <c r="AI56" i="36"/>
  <c r="AH56" i="36"/>
  <c r="AG56" i="36"/>
  <c r="AF56" i="36"/>
  <c r="AE56" i="36"/>
  <c r="AD56" i="36"/>
  <c r="AC56" i="36"/>
  <c r="AB56" i="36"/>
  <c r="AA56" i="36"/>
  <c r="Z56" i="36"/>
  <c r="Y56" i="36"/>
  <c r="X56" i="36"/>
  <c r="W56" i="36"/>
  <c r="V56" i="36"/>
  <c r="U56" i="36"/>
  <c r="T56" i="36"/>
  <c r="S56" i="36"/>
  <c r="R56" i="36"/>
  <c r="Q56" i="36"/>
  <c r="P56" i="36"/>
  <c r="O56" i="36"/>
  <c r="N56" i="36"/>
  <c r="M56" i="36"/>
  <c r="L56" i="36"/>
  <c r="K56" i="36"/>
  <c r="J56" i="36"/>
  <c r="I56" i="36"/>
  <c r="H56" i="36"/>
  <c r="G56" i="36"/>
  <c r="F56" i="36"/>
  <c r="E56" i="36"/>
  <c r="D56" i="36"/>
  <c r="C56" i="36"/>
  <c r="B56" i="36"/>
  <c r="A56" i="36"/>
  <c r="AK55" i="36"/>
  <c r="AJ55" i="36"/>
  <c r="AI55" i="36"/>
  <c r="AH55" i="36"/>
  <c r="AG55" i="36"/>
  <c r="AF55" i="36"/>
  <c r="AE55" i="36"/>
  <c r="AD55" i="36"/>
  <c r="AC55" i="36"/>
  <c r="AB55" i="36"/>
  <c r="AA55" i="36"/>
  <c r="Z55" i="36"/>
  <c r="Y55" i="36"/>
  <c r="X55" i="36"/>
  <c r="W55" i="36"/>
  <c r="V55" i="36"/>
  <c r="U55" i="36"/>
  <c r="T55" i="36"/>
  <c r="S55" i="36"/>
  <c r="R55" i="36"/>
  <c r="Q55" i="36"/>
  <c r="P55" i="36"/>
  <c r="O55" i="36"/>
  <c r="N55" i="36"/>
  <c r="M55" i="36"/>
  <c r="L55" i="36"/>
  <c r="K55" i="36"/>
  <c r="F55" i="36"/>
  <c r="D55" i="36"/>
  <c r="C55" i="36"/>
  <c r="B55" i="36"/>
  <c r="A55" i="36"/>
  <c r="AK54" i="36"/>
  <c r="AJ54" i="36"/>
  <c r="AI54" i="36"/>
  <c r="AH54" i="36"/>
  <c r="AG54" i="36"/>
  <c r="AF54" i="36"/>
  <c r="AE54" i="36"/>
  <c r="AD54" i="36"/>
  <c r="AC54" i="36"/>
  <c r="AB54" i="36"/>
  <c r="AA54" i="36"/>
  <c r="X54" i="36"/>
  <c r="V54" i="36"/>
  <c r="U54" i="36"/>
  <c r="T54" i="36"/>
  <c r="S54" i="36"/>
  <c r="R54" i="36"/>
  <c r="Q54" i="36"/>
  <c r="P54" i="36"/>
  <c r="O54" i="36"/>
  <c r="N54" i="36"/>
  <c r="M54" i="36"/>
  <c r="L54" i="36"/>
  <c r="K54" i="36"/>
  <c r="J54" i="36"/>
  <c r="I54" i="36"/>
  <c r="H54" i="36"/>
  <c r="G54" i="36"/>
  <c r="F54" i="36"/>
  <c r="E54" i="36"/>
  <c r="D54" i="36"/>
  <c r="C54" i="36"/>
  <c r="B54" i="36"/>
  <c r="A54" i="36"/>
  <c r="AK53" i="36"/>
  <c r="AJ53" i="36"/>
  <c r="AI53" i="36"/>
  <c r="AH53" i="36"/>
  <c r="AG53" i="36"/>
  <c r="AF53" i="36"/>
  <c r="AE53" i="36"/>
  <c r="AD53" i="36"/>
  <c r="AC53" i="36"/>
  <c r="X53" i="36"/>
  <c r="V53" i="36"/>
  <c r="U53" i="36"/>
  <c r="T53" i="36"/>
  <c r="S53" i="36"/>
  <c r="R53" i="36"/>
  <c r="Q53" i="36"/>
  <c r="P53" i="36"/>
  <c r="O53" i="36"/>
  <c r="N53" i="36"/>
  <c r="M53" i="36"/>
  <c r="L53" i="36"/>
  <c r="K53" i="36"/>
  <c r="J53" i="36"/>
  <c r="I53" i="36"/>
  <c r="D53" i="36"/>
  <c r="C53" i="36"/>
  <c r="B53" i="36"/>
  <c r="A53" i="36"/>
  <c r="AK52" i="36"/>
  <c r="AJ52" i="36"/>
  <c r="AI52" i="36"/>
  <c r="AH52" i="36"/>
  <c r="AG52" i="36"/>
  <c r="AF52" i="36"/>
  <c r="AE52" i="36"/>
  <c r="AD52" i="36"/>
  <c r="AC52" i="36"/>
  <c r="AB52" i="36"/>
  <c r="AA52" i="36"/>
  <c r="Z52" i="36"/>
  <c r="Y52" i="36"/>
  <c r="X52" i="36"/>
  <c r="W52" i="36"/>
  <c r="V52" i="36"/>
  <c r="U52" i="36"/>
  <c r="T52" i="36"/>
  <c r="S52" i="36"/>
  <c r="R52" i="36"/>
  <c r="Q52" i="36"/>
  <c r="P52" i="36"/>
  <c r="O52" i="36"/>
  <c r="N52" i="36"/>
  <c r="M52" i="36"/>
  <c r="L52" i="36"/>
  <c r="K52" i="36"/>
  <c r="J52" i="36"/>
  <c r="I52" i="36"/>
  <c r="D52" i="36"/>
  <c r="C52" i="36"/>
  <c r="B52" i="36"/>
  <c r="A52" i="36"/>
  <c r="AK51" i="36"/>
  <c r="AJ51" i="36"/>
  <c r="AI51" i="36"/>
  <c r="AH51" i="36"/>
  <c r="AG51" i="36"/>
  <c r="AF51" i="36"/>
  <c r="AE51" i="36"/>
  <c r="AD51" i="36"/>
  <c r="AC51" i="36"/>
  <c r="AB51" i="36"/>
  <c r="AA51" i="36"/>
  <c r="Z51" i="36"/>
  <c r="Y51" i="36"/>
  <c r="X51" i="36"/>
  <c r="W51" i="36"/>
  <c r="V51" i="36"/>
  <c r="U51" i="36"/>
  <c r="T51" i="36"/>
  <c r="S51" i="36"/>
  <c r="R51" i="36"/>
  <c r="Q51" i="36"/>
  <c r="P51" i="36"/>
  <c r="O51" i="36"/>
  <c r="N51" i="36"/>
  <c r="M51" i="36"/>
  <c r="L51" i="36"/>
  <c r="K51" i="36"/>
  <c r="J51" i="36"/>
  <c r="I51" i="36"/>
  <c r="H51" i="36"/>
  <c r="G51" i="36"/>
  <c r="F51" i="36"/>
  <c r="E51" i="36"/>
  <c r="D51" i="36"/>
  <c r="C51" i="36"/>
  <c r="B51" i="36"/>
  <c r="A51" i="36"/>
  <c r="AK50" i="36"/>
  <c r="AJ50" i="36"/>
  <c r="AI50" i="36"/>
  <c r="AH50" i="36"/>
  <c r="AG50" i="36"/>
  <c r="AF50" i="36"/>
  <c r="AE50" i="36"/>
  <c r="AD50" i="36"/>
  <c r="AC50" i="36"/>
  <c r="AB50" i="36"/>
  <c r="AA50" i="36"/>
  <c r="Z50" i="36"/>
  <c r="Y50" i="36"/>
  <c r="X50" i="36"/>
  <c r="W50" i="36"/>
  <c r="V50" i="36"/>
  <c r="U50" i="36"/>
  <c r="T50" i="36"/>
  <c r="S50" i="36"/>
  <c r="R50" i="36"/>
  <c r="Q50" i="36"/>
  <c r="P50" i="36"/>
  <c r="O50" i="36"/>
  <c r="N50" i="36"/>
  <c r="M50" i="36"/>
  <c r="L50" i="36"/>
  <c r="K50" i="36"/>
  <c r="J50" i="36"/>
  <c r="I50" i="36"/>
  <c r="H50" i="36"/>
  <c r="G50" i="36"/>
  <c r="F50" i="36"/>
  <c r="E50" i="36"/>
  <c r="D50" i="36"/>
  <c r="C50" i="36"/>
  <c r="B50" i="36"/>
  <c r="A50" i="36"/>
  <c r="AK49" i="36"/>
  <c r="AJ49" i="36"/>
  <c r="AI49" i="36"/>
  <c r="AH49" i="36"/>
  <c r="AG49" i="36"/>
  <c r="AF49" i="36"/>
  <c r="AE49" i="36"/>
  <c r="AD49" i="36"/>
  <c r="AC49" i="36"/>
  <c r="AB49" i="36"/>
  <c r="AA49" i="36"/>
  <c r="Z49" i="36"/>
  <c r="Y49" i="36"/>
  <c r="X49" i="36"/>
  <c r="W49" i="36"/>
  <c r="V49" i="36"/>
  <c r="U49" i="36"/>
  <c r="T49" i="36"/>
  <c r="S49" i="36"/>
  <c r="R49" i="36"/>
  <c r="Q49" i="36"/>
  <c r="P49" i="36"/>
  <c r="O49" i="36"/>
  <c r="N49" i="36"/>
  <c r="M49" i="36"/>
  <c r="L49" i="36"/>
  <c r="K49" i="36"/>
  <c r="J49" i="36"/>
  <c r="I49" i="36"/>
  <c r="H49" i="36"/>
  <c r="G49" i="36"/>
  <c r="F49" i="36"/>
  <c r="E49" i="36"/>
  <c r="D49" i="36"/>
  <c r="C49" i="36"/>
  <c r="B49" i="36"/>
  <c r="A49" i="36"/>
  <c r="AK48" i="36"/>
  <c r="AJ48" i="36"/>
  <c r="AI48" i="36"/>
  <c r="AH48" i="36"/>
  <c r="AG48" i="36"/>
  <c r="AF48" i="36"/>
  <c r="AE48" i="36"/>
  <c r="AD48" i="36"/>
  <c r="AC48" i="36"/>
  <c r="AB48" i="36"/>
  <c r="AA48" i="36"/>
  <c r="Z48" i="36"/>
  <c r="Y48" i="36"/>
  <c r="X48" i="36"/>
  <c r="W48" i="36"/>
  <c r="V48" i="36"/>
  <c r="U48" i="36"/>
  <c r="T48" i="36"/>
  <c r="S48" i="36"/>
  <c r="R48" i="36"/>
  <c r="Q48" i="36"/>
  <c r="P48" i="36"/>
  <c r="O48" i="36"/>
  <c r="N48" i="36"/>
  <c r="M48" i="36"/>
  <c r="L48" i="36"/>
  <c r="K48" i="36"/>
  <c r="J48" i="36"/>
  <c r="I48" i="36"/>
  <c r="H48" i="36"/>
  <c r="G48" i="36"/>
  <c r="F48" i="36"/>
  <c r="E48" i="36"/>
  <c r="D48" i="36"/>
  <c r="C48" i="36"/>
  <c r="B48" i="36"/>
  <c r="A48" i="36"/>
  <c r="W47" i="36"/>
  <c r="V47" i="36"/>
  <c r="U47" i="36"/>
  <c r="T47" i="36"/>
  <c r="S47" i="36"/>
  <c r="R47" i="36"/>
  <c r="Q47" i="36"/>
  <c r="P47" i="36"/>
  <c r="O47" i="36"/>
  <c r="N47" i="36"/>
  <c r="M47" i="36"/>
  <c r="L47" i="36"/>
  <c r="K47" i="36"/>
  <c r="J47" i="36"/>
  <c r="I47" i="36"/>
  <c r="H47" i="36"/>
  <c r="G47" i="36"/>
  <c r="F47" i="36"/>
  <c r="E47" i="36"/>
  <c r="D47" i="36"/>
  <c r="C47" i="36"/>
  <c r="B47" i="36"/>
  <c r="A47" i="36"/>
  <c r="AK46" i="36"/>
  <c r="AJ46" i="36"/>
  <c r="AI46" i="36"/>
  <c r="AH46" i="36"/>
  <c r="AG46" i="36"/>
  <c r="AF46" i="36"/>
  <c r="AE46" i="36"/>
  <c r="AD46" i="36"/>
  <c r="AC46" i="36"/>
  <c r="AB46" i="36"/>
  <c r="AA46" i="36"/>
  <c r="Z46" i="36"/>
  <c r="Y46" i="36"/>
  <c r="X46" i="36"/>
  <c r="W46" i="36"/>
  <c r="V46" i="36"/>
  <c r="U46" i="36"/>
  <c r="T46" i="36"/>
  <c r="S46" i="36"/>
  <c r="R46" i="36"/>
  <c r="Q46" i="36"/>
  <c r="P46" i="36"/>
  <c r="O46" i="36"/>
  <c r="N46" i="36"/>
  <c r="M46" i="36"/>
  <c r="L46" i="36"/>
  <c r="K46" i="36"/>
  <c r="J46" i="36"/>
  <c r="I46" i="36"/>
  <c r="H46" i="36"/>
  <c r="G46" i="36"/>
  <c r="F46" i="36"/>
  <c r="E46" i="36"/>
  <c r="D46" i="36"/>
  <c r="C46" i="36"/>
  <c r="B46" i="36"/>
  <c r="A46" i="36"/>
  <c r="AK45" i="36"/>
  <c r="AJ45" i="36"/>
  <c r="AI45" i="36"/>
  <c r="AH45" i="36"/>
  <c r="AG45" i="36"/>
  <c r="AF45" i="36"/>
  <c r="AE45" i="36"/>
  <c r="AD45" i="36"/>
  <c r="AC45" i="36"/>
  <c r="AB45" i="36"/>
  <c r="AA45" i="36"/>
  <c r="Z45" i="36"/>
  <c r="Y45" i="36"/>
  <c r="X45" i="36"/>
  <c r="W45" i="36"/>
  <c r="V45" i="36"/>
  <c r="U45" i="36"/>
  <c r="P45" i="36"/>
  <c r="O45" i="36"/>
  <c r="N45" i="36"/>
  <c r="M45" i="36"/>
  <c r="L45" i="36"/>
  <c r="K45" i="36"/>
  <c r="J45" i="36"/>
  <c r="I45" i="36"/>
  <c r="H45" i="36"/>
  <c r="G45" i="36"/>
  <c r="F45" i="36"/>
  <c r="E45" i="36"/>
  <c r="D45" i="36"/>
  <c r="C45" i="36"/>
  <c r="B45" i="36"/>
  <c r="A45" i="36"/>
  <c r="AK44" i="36"/>
  <c r="AJ44" i="36"/>
  <c r="AI44" i="36"/>
  <c r="AH44" i="36"/>
  <c r="AG44" i="36"/>
  <c r="AF44" i="36"/>
  <c r="AE44" i="36"/>
  <c r="AD44" i="36"/>
  <c r="AC44" i="36"/>
  <c r="AB44" i="36"/>
  <c r="AA44" i="36"/>
  <c r="Z44" i="36"/>
  <c r="Y44" i="36"/>
  <c r="X44" i="36"/>
  <c r="W44" i="36"/>
  <c r="V44" i="36"/>
  <c r="U44" i="36"/>
  <c r="P44" i="36"/>
  <c r="O44" i="36"/>
  <c r="N44" i="36"/>
  <c r="M44" i="36"/>
  <c r="L44" i="36"/>
  <c r="K44" i="36"/>
  <c r="J44" i="36"/>
  <c r="I44" i="36"/>
  <c r="H44" i="36"/>
  <c r="G44" i="36"/>
  <c r="F44" i="36"/>
  <c r="E44" i="36"/>
  <c r="D44" i="36"/>
  <c r="C44" i="36"/>
  <c r="B44" i="36"/>
  <c r="A44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43" i="36"/>
  <c r="A43" i="36"/>
  <c r="AK42" i="36"/>
  <c r="AJ42" i="36"/>
  <c r="AI42" i="36"/>
  <c r="AH42" i="36"/>
  <c r="AG42" i="36"/>
  <c r="AF42" i="36"/>
  <c r="AE42" i="36"/>
  <c r="AD42" i="36"/>
  <c r="AC42" i="36"/>
  <c r="AB42" i="36"/>
  <c r="AA42" i="36"/>
  <c r="Z42" i="36"/>
  <c r="Y42" i="36"/>
  <c r="X42" i="36"/>
  <c r="W42" i="36"/>
  <c r="V42" i="36"/>
  <c r="U42" i="36"/>
  <c r="T42" i="36"/>
  <c r="S42" i="36"/>
  <c r="R42" i="36"/>
  <c r="Q42" i="36"/>
  <c r="P42" i="36"/>
  <c r="O42" i="36"/>
  <c r="N42" i="36"/>
  <c r="M42" i="36"/>
  <c r="L42" i="36"/>
  <c r="K42" i="36"/>
  <c r="J42" i="36"/>
  <c r="I42" i="36"/>
  <c r="H42" i="36"/>
  <c r="G42" i="36"/>
  <c r="F42" i="36"/>
  <c r="E42" i="36"/>
  <c r="D42" i="36"/>
  <c r="C42" i="36"/>
  <c r="B42" i="36"/>
  <c r="A42" i="36"/>
  <c r="D41" i="36"/>
  <c r="A41" i="36"/>
  <c r="AK40" i="36"/>
  <c r="AJ40" i="36"/>
  <c r="AI40" i="36"/>
  <c r="AH40" i="36"/>
  <c r="AG40" i="36"/>
  <c r="AF40" i="36"/>
  <c r="AE40" i="36"/>
  <c r="AD40" i="36"/>
  <c r="AC40" i="36"/>
  <c r="AB40" i="36"/>
  <c r="AA40" i="36"/>
  <c r="Z40" i="36"/>
  <c r="Y40" i="36"/>
  <c r="X40" i="36"/>
  <c r="W40" i="36"/>
  <c r="V40" i="36"/>
  <c r="U40" i="36"/>
  <c r="T40" i="36"/>
  <c r="S40" i="36"/>
  <c r="R40" i="36"/>
  <c r="Q40" i="36"/>
  <c r="P40" i="36"/>
  <c r="O40" i="36"/>
  <c r="N40" i="36"/>
  <c r="M40" i="36"/>
  <c r="L40" i="36"/>
  <c r="K40" i="36"/>
  <c r="J40" i="36"/>
  <c r="I40" i="36"/>
  <c r="H40" i="36"/>
  <c r="G40" i="36"/>
  <c r="F40" i="36"/>
  <c r="E40" i="36"/>
  <c r="D40" i="36"/>
  <c r="C40" i="36"/>
  <c r="B40" i="36"/>
  <c r="A40" i="36"/>
  <c r="D39" i="36"/>
  <c r="C39" i="36"/>
  <c r="AI36" i="36"/>
  <c r="A39" i="36"/>
  <c r="AK37" i="36"/>
  <c r="AJ37" i="36"/>
  <c r="AI37" i="36"/>
  <c r="AH37" i="36"/>
  <c r="AG37" i="36"/>
  <c r="U37" i="36"/>
  <c r="Q37" i="36"/>
  <c r="P37" i="36"/>
  <c r="O37" i="36"/>
  <c r="N37" i="36"/>
  <c r="M37" i="36"/>
  <c r="L37" i="36"/>
  <c r="K37" i="36"/>
  <c r="J37" i="36"/>
  <c r="I37" i="36"/>
  <c r="H37" i="36"/>
  <c r="G37" i="36"/>
  <c r="F37" i="36"/>
  <c r="E37" i="36"/>
  <c r="D37" i="36"/>
  <c r="C37" i="36"/>
  <c r="B37" i="36"/>
  <c r="A37" i="36"/>
  <c r="AG36" i="36"/>
  <c r="D36" i="36"/>
  <c r="C36" i="36"/>
  <c r="B36" i="36"/>
  <c r="A36" i="36"/>
  <c r="U40" i="27"/>
  <c r="AI39" i="27"/>
  <c r="AG39" i="27"/>
  <c r="Q40" i="27"/>
  <c r="D39" i="27"/>
  <c r="U25" i="4"/>
  <c r="AI24" i="4"/>
  <c r="AG24" i="4"/>
  <c r="Q25" i="4"/>
  <c r="D24" i="4"/>
  <c r="A31" i="6"/>
  <c r="D29" i="6"/>
  <c r="AG34" i="7"/>
  <c r="Q35" i="7"/>
  <c r="D34" i="7"/>
  <c r="U27" i="8"/>
  <c r="AI26" i="8"/>
  <c r="AG26" i="8"/>
  <c r="Q27" i="8"/>
  <c r="D26" i="8"/>
  <c r="N38" i="55"/>
  <c r="N40" i="55"/>
  <c r="T40" i="55"/>
  <c r="AQ85" i="8"/>
  <c r="AQ91" i="8"/>
  <c r="AS91" i="8"/>
  <c r="AS80" i="8"/>
  <c r="AS11" i="8"/>
  <c r="AS19" i="8"/>
  <c r="AS82" i="8"/>
  <c r="AQ26" i="8"/>
  <c r="AQ34" i="8"/>
  <c r="AS88" i="8"/>
  <c r="AS77" i="8"/>
  <c r="AS75" i="8"/>
  <c r="AS83" i="8"/>
  <c r="AS76" i="8"/>
  <c r="AS15" i="8"/>
  <c r="AQ30" i="8"/>
  <c r="AQ38" i="8"/>
  <c r="AQ46" i="8"/>
  <c r="AS30" i="8"/>
  <c r="AS22" i="8"/>
  <c r="AQ124" i="8"/>
  <c r="AS14" i="8"/>
  <c r="AQ21" i="8"/>
  <c r="AQ29" i="8"/>
  <c r="AS29" i="8"/>
  <c r="AS120" i="8"/>
  <c r="K47" i="8"/>
  <c r="J47" i="8"/>
  <c r="AS85" i="8"/>
  <c r="AS27" i="8"/>
  <c r="AS38" i="8"/>
  <c r="K69" i="27"/>
  <c r="AQ20" i="8"/>
  <c r="AS20" i="8"/>
  <c r="AS12" i="8"/>
  <c r="AS84" i="8"/>
  <c r="AQ99" i="8"/>
  <c r="AQ104" i="8"/>
  <c r="AS94" i="8"/>
  <c r="AQ127" i="8"/>
  <c r="AS127" i="8"/>
  <c r="AS124" i="8"/>
  <c r="AQ122" i="8"/>
  <c r="AQ125" i="8"/>
  <c r="AS125" i="8"/>
  <c r="AS119" i="8"/>
  <c r="AS26" i="8"/>
  <c r="T38" i="55"/>
  <c r="AQ25" i="8"/>
  <c r="AS17" i="8"/>
  <c r="AS23" i="8"/>
  <c r="AS25" i="8"/>
  <c r="AQ33" i="8"/>
  <c r="AQ41" i="8"/>
  <c r="AS41" i="8"/>
  <c r="AS99" i="8"/>
  <c r="AS90" i="8"/>
  <c r="AQ96" i="8"/>
  <c r="AQ101" i="8"/>
  <c r="AQ128" i="8"/>
  <c r="AS128" i="8"/>
  <c r="AS122" i="8"/>
  <c r="AS31" i="8"/>
  <c r="AQ39" i="8"/>
  <c r="AS39" i="8"/>
  <c r="AQ28" i="8"/>
  <c r="AS28" i="8"/>
  <c r="AQ47" i="8"/>
  <c r="AS47" i="8"/>
  <c r="AS33" i="8"/>
  <c r="AS104" i="8"/>
  <c r="AQ108" i="8"/>
  <c r="AS34" i="8"/>
  <c r="AQ42" i="8"/>
  <c r="AQ93" i="8"/>
  <c r="AS93" i="8"/>
  <c r="AS87" i="8"/>
  <c r="AS101" i="8"/>
  <c r="AQ106" i="8"/>
  <c r="AQ55" i="8"/>
  <c r="AQ36" i="8"/>
  <c r="AQ86" i="8"/>
  <c r="AS86" i="8"/>
  <c r="AS79" i="8"/>
  <c r="K49" i="27"/>
  <c r="AS21" i="8"/>
  <c r="AQ32" i="8"/>
  <c r="AS24" i="8"/>
  <c r="AQ37" i="8"/>
  <c r="AQ126" i="8"/>
  <c r="AS123" i="8"/>
  <c r="AS96" i="8"/>
  <c r="AQ97" i="8"/>
  <c r="AQ50" i="8"/>
  <c r="AQ58" i="8"/>
  <c r="AS42" i="8"/>
  <c r="AQ40" i="8"/>
  <c r="AQ48" i="8"/>
  <c r="AS32" i="8"/>
  <c r="AQ112" i="8"/>
  <c r="AS112" i="8"/>
  <c r="AS108" i="8"/>
  <c r="AS126" i="8"/>
  <c r="AQ129" i="8"/>
  <c r="AS129" i="8"/>
  <c r="AQ63" i="8"/>
  <c r="AS63" i="8"/>
  <c r="AS55" i="8"/>
  <c r="AQ45" i="8"/>
  <c r="AS37" i="8"/>
  <c r="AS36" i="8"/>
  <c r="AQ44" i="8"/>
  <c r="AS106" i="8"/>
  <c r="AQ110" i="8"/>
  <c r="AS110" i="8"/>
  <c r="AS97" i="8"/>
  <c r="AQ102" i="8"/>
  <c r="AS50" i="8"/>
  <c r="AQ114" i="8"/>
  <c r="AS114" i="8"/>
  <c r="AQ107" i="8"/>
  <c r="AS107" i="8"/>
  <c r="AS102" i="8"/>
  <c r="AS45" i="8"/>
  <c r="AQ53" i="8"/>
  <c r="AQ61" i="8"/>
  <c r="AS61" i="8"/>
  <c r="AQ52" i="8"/>
  <c r="AS52" i="8"/>
  <c r="AS44" i="8"/>
  <c r="AQ111" i="8"/>
  <c r="AQ115" i="8"/>
  <c r="AS115" i="8"/>
  <c r="AS111" i="8"/>
  <c r="AS58" i="8"/>
  <c r="AQ66" i="8"/>
  <c r="AS66" i="8"/>
  <c r="AQ56" i="8"/>
  <c r="AS48" i="8"/>
  <c r="AQ92" i="8"/>
  <c r="AS53" i="8"/>
  <c r="AQ60" i="8"/>
  <c r="AS60" i="8"/>
  <c r="AS40" i="8"/>
  <c r="AQ54" i="8"/>
  <c r="AS46" i="8"/>
  <c r="N45" i="65"/>
  <c r="AQ49" i="8"/>
  <c r="AS89" i="8"/>
  <c r="AQ95" i="8"/>
  <c r="AS35" i="8"/>
  <c r="AQ43" i="8"/>
  <c r="AS16" i="8"/>
  <c r="S45" i="65"/>
  <c r="AQ64" i="8"/>
  <c r="AS64" i="8"/>
  <c r="AS56" i="8"/>
  <c r="AS92" i="8"/>
  <c r="AQ98" i="8"/>
  <c r="AS54" i="8"/>
  <c r="AQ62" i="8"/>
  <c r="AS62" i="8"/>
  <c r="AS43" i="8"/>
  <c r="AQ51" i="8"/>
  <c r="AS95" i="8"/>
  <c r="AQ100" i="8"/>
  <c r="AS49" i="8"/>
  <c r="AQ57" i="8"/>
  <c r="AS100" i="8"/>
  <c r="AQ105" i="8"/>
  <c r="AQ59" i="8"/>
  <c r="AS59" i="8"/>
  <c r="AS51" i="8"/>
  <c r="AQ65" i="8"/>
  <c r="AS65" i="8"/>
  <c r="AS57" i="8"/>
  <c r="AQ103" i="8"/>
  <c r="AS103" i="8"/>
  <c r="AS98" i="8"/>
  <c r="AS105" i="8"/>
  <c r="AQ109" i="8"/>
  <c r="AQ113" i="8"/>
  <c r="AS113" i="8"/>
  <c r="AS109" i="8"/>
  <c r="AD49" i="74" l="1"/>
  <c r="AA49" i="74"/>
  <c r="X49" i="74"/>
  <c r="U49" i="74"/>
  <c r="R49" i="74"/>
  <c r="O49" i="74"/>
  <c r="M46" i="74"/>
  <c r="G57" i="74" s="1"/>
  <c r="O57" i="74" s="1"/>
  <c r="AE59" i="74" s="1"/>
  <c r="M33" i="74"/>
  <c r="I7" i="74"/>
  <c r="I37" i="74" s="1"/>
  <c r="D39" i="72"/>
  <c r="I36" i="72"/>
  <c r="I33" i="72"/>
  <c r="D75" i="73"/>
  <c r="D66" i="73"/>
  <c r="G36" i="72"/>
  <c r="J46" i="72"/>
  <c r="I40" i="72"/>
  <c r="G60" i="72"/>
  <c r="L26" i="73"/>
  <c r="M66" i="73" s="1"/>
  <c r="K66" i="73" s="1"/>
  <c r="I66" i="73"/>
  <c r="H62" i="73"/>
  <c r="H38" i="73"/>
  <c r="H56" i="73"/>
  <c r="J45" i="72"/>
  <c r="I34" i="72"/>
  <c r="G42" i="72"/>
  <c r="G57" i="72"/>
  <c r="I32" i="73"/>
  <c r="D42" i="72"/>
  <c r="G51" i="72"/>
  <c r="D69" i="73"/>
  <c r="I69" i="73"/>
  <c r="L30" i="73"/>
  <c r="L29" i="73"/>
  <c r="N69" i="73" s="1"/>
  <c r="L27" i="73"/>
  <c r="W60" i="71"/>
  <c r="Q61" i="71" s="1"/>
  <c r="Q56" i="71"/>
  <c r="W56" i="71" s="1"/>
  <c r="AE57" i="71" s="1"/>
  <c r="O49" i="71"/>
  <c r="P14" i="71"/>
  <c r="P46" i="71" s="1"/>
  <c r="I48" i="71" s="1"/>
  <c r="I49" i="71" s="1"/>
  <c r="O40" i="71"/>
  <c r="U40" i="71" s="1"/>
  <c r="AD41" i="71" s="1"/>
  <c r="R26" i="71"/>
  <c r="R58" i="71" s="1"/>
  <c r="M60" i="71" s="1"/>
  <c r="M61" i="71" s="1"/>
  <c r="AS34" i="47"/>
  <c r="Z34" i="47" s="1"/>
  <c r="Y34" i="47" s="1"/>
  <c r="AO34" i="47"/>
  <c r="AS35" i="47" s="1"/>
  <c r="Z35" i="47" s="1"/>
  <c r="Y35" i="47" s="1"/>
  <c r="AR34" i="47"/>
  <c r="W34" i="47" s="1"/>
  <c r="V34" i="47" s="1"/>
  <c r="E43" i="46"/>
  <c r="I38" i="63"/>
  <c r="E41" i="63" s="1"/>
  <c r="AC36" i="55"/>
  <c r="O31" i="4"/>
  <c r="E18" i="64"/>
  <c r="E53" i="64" s="1"/>
  <c r="E85" i="62"/>
  <c r="J40" i="62"/>
  <c r="J86" i="62" s="1"/>
  <c r="AU34" i="47"/>
  <c r="AM35" i="47" s="1"/>
  <c r="H35" i="47" s="1"/>
  <c r="G35" i="47" s="1"/>
  <c r="AN34" i="47"/>
  <c r="AT35" i="47" s="1"/>
  <c r="AC35" i="47" s="1"/>
  <c r="AB35" i="47" s="1"/>
  <c r="H48" i="48"/>
  <c r="AR48" i="48" s="1"/>
  <c r="Z48" i="48" s="1"/>
  <c r="Y48" i="48" s="1"/>
  <c r="N48" i="7"/>
  <c r="N50" i="7" s="1"/>
  <c r="H50" i="7" s="1"/>
  <c r="E31" i="46"/>
  <c r="H42" i="48"/>
  <c r="AP42" i="48" s="1"/>
  <c r="T42" i="48" s="1"/>
  <c r="S42" i="48" s="1"/>
  <c r="AP28" i="47"/>
  <c r="Q28" i="47" s="1"/>
  <c r="P28" i="47" s="1"/>
  <c r="V18" i="58"/>
  <c r="V43" i="58" s="1"/>
  <c r="E21" i="64"/>
  <c r="E56" i="64" s="1"/>
  <c r="AM28" i="47"/>
  <c r="H28" i="47" s="1"/>
  <c r="E20" i="64"/>
  <c r="E55" i="64" s="1"/>
  <c r="J42" i="27"/>
  <c r="M43" i="27" s="1"/>
  <c r="L44" i="27" s="1"/>
  <c r="G45" i="27" s="1"/>
  <c r="AM31" i="66"/>
  <c r="AM30" i="66" s="1"/>
  <c r="AO30" i="66" s="1"/>
  <c r="N44" i="7"/>
  <c r="H44" i="7" s="1"/>
  <c r="J44" i="7" s="1"/>
  <c r="C37" i="60"/>
  <c r="H40" i="62"/>
  <c r="H86" i="62" s="1"/>
  <c r="O35" i="4"/>
  <c r="AF54" i="7"/>
  <c r="AE57" i="7" s="1"/>
  <c r="AF57" i="7" s="1"/>
  <c r="M38" i="61"/>
  <c r="O74" i="27"/>
  <c r="L75" i="27" s="1"/>
  <c r="G74" i="27"/>
  <c r="G75" i="27" s="1"/>
  <c r="N36" i="7"/>
  <c r="N38" i="7" s="1"/>
  <c r="AO27" i="8"/>
  <c r="H57" i="48"/>
  <c r="AP57" i="48" s="1"/>
  <c r="AR58" i="48" s="1"/>
  <c r="Z58" i="48" s="1"/>
  <c r="Y58" i="48" s="1"/>
  <c r="AP105" i="8"/>
  <c r="V53" i="62"/>
  <c r="H27" i="55"/>
  <c r="T27" i="55" s="1"/>
  <c r="AD27" i="55" s="1"/>
  <c r="AO56" i="8"/>
  <c r="H29" i="55"/>
  <c r="T29" i="55" s="1"/>
  <c r="AD29" i="55" s="1"/>
  <c r="T55" i="47"/>
  <c r="S55" i="47" s="1"/>
  <c r="AQ56" i="47"/>
  <c r="T56" i="47" s="1"/>
  <c r="S56" i="47" s="1"/>
  <c r="H31" i="46"/>
  <c r="I32" i="46"/>
  <c r="S32" i="46" s="1"/>
  <c r="AP55" i="47"/>
  <c r="Q55" i="47" s="1"/>
  <c r="P55" i="47" s="1"/>
  <c r="AO55" i="47"/>
  <c r="AS56" i="47" s="1"/>
  <c r="Z56" i="47" s="1"/>
  <c r="Y56" i="47" s="1"/>
  <c r="E8" i="64"/>
  <c r="E44" i="64" s="1"/>
  <c r="O19" i="61"/>
  <c r="Q53" i="61" s="1"/>
  <c r="V30" i="62"/>
  <c r="V76" i="62" s="1"/>
  <c r="AD78" i="62" s="1"/>
  <c r="AD80" i="62" s="1"/>
  <c r="E46" i="64"/>
  <c r="L7" i="60"/>
  <c r="L38" i="60" s="1"/>
  <c r="M44" i="6"/>
  <c r="L47" i="6" s="1"/>
  <c r="M47" i="6" s="1"/>
  <c r="N54" i="7"/>
  <c r="N56" i="7" s="1"/>
  <c r="AC54" i="61"/>
  <c r="AE54" i="61" s="1"/>
  <c r="M32" i="6"/>
  <c r="M34" i="6" s="1"/>
  <c r="AN44" i="8"/>
  <c r="AN17" i="8"/>
  <c r="I66" i="65"/>
  <c r="N66" i="65" s="1"/>
  <c r="N65" i="65" s="1"/>
  <c r="D65" i="62"/>
  <c r="AR55" i="47"/>
  <c r="W55" i="47" s="1"/>
  <c r="V55" i="47" s="1"/>
  <c r="AI19" i="61"/>
  <c r="AI53" i="61" s="1"/>
  <c r="AI55" i="61" s="1"/>
  <c r="AE55" i="61" s="1"/>
  <c r="D65" i="67"/>
  <c r="N65" i="67" s="1"/>
  <c r="AQ28" i="47"/>
  <c r="J25" i="67"/>
  <c r="J60" i="67" s="1"/>
  <c r="AN60" i="67" s="1"/>
  <c r="AO60" i="67" s="1"/>
  <c r="AS28" i="47"/>
  <c r="AO29" i="47" s="1"/>
  <c r="N29" i="47" s="1"/>
  <c r="M29" i="47" s="1"/>
  <c r="E4" i="63"/>
  <c r="E38" i="63" s="1"/>
  <c r="I41" i="63" s="1"/>
  <c r="H33" i="48"/>
  <c r="AS33" i="48" s="1"/>
  <c r="AO34" i="48" s="1"/>
  <c r="Q34" i="48" s="1"/>
  <c r="P34" i="48" s="1"/>
  <c r="E24" i="67"/>
  <c r="E59" i="67" s="1"/>
  <c r="AD65" i="62"/>
  <c r="O38" i="58"/>
  <c r="W14" i="63"/>
  <c r="W49" i="63" s="1"/>
  <c r="AA52" i="63" s="1"/>
  <c r="J7" i="67"/>
  <c r="J42" i="67" s="1"/>
  <c r="R39" i="56"/>
  <c r="W4" i="63"/>
  <c r="W38" i="63" s="1"/>
  <c r="AN118" i="8"/>
  <c r="D62" i="67"/>
  <c r="N62" i="67" s="1"/>
  <c r="H36" i="48"/>
  <c r="AQ36" i="48" s="1"/>
  <c r="AN25" i="66"/>
  <c r="AN26" i="66" s="1"/>
  <c r="AC39" i="56"/>
  <c r="L22" i="46"/>
  <c r="L47" i="46" s="1"/>
  <c r="AF42" i="7"/>
  <c r="AF44" i="7" s="1"/>
  <c r="Z44" i="7" s="1"/>
  <c r="AB44" i="7" s="1"/>
  <c r="AD44" i="7" s="1"/>
  <c r="H20" i="46"/>
  <c r="H45" i="46" s="1"/>
  <c r="E45" i="46"/>
  <c r="AE38" i="61"/>
  <c r="AI40" i="61" s="1"/>
  <c r="AA40" i="61" s="1"/>
  <c r="AC40" i="61" s="1"/>
  <c r="AE40" i="61" s="1"/>
  <c r="AP29" i="47"/>
  <c r="Q29" i="47" s="1"/>
  <c r="P29" i="47" s="1"/>
  <c r="W28" i="47"/>
  <c r="V28" i="47" s="1"/>
  <c r="AE51" i="7"/>
  <c r="AF50" i="7"/>
  <c r="Z50" i="7" s="1"/>
  <c r="AB50" i="7" s="1"/>
  <c r="AD50" i="7" s="1"/>
  <c r="AP99" i="8"/>
  <c r="AN46" i="8"/>
  <c r="AN103" i="8"/>
  <c r="W85" i="62"/>
  <c r="X39" i="62"/>
  <c r="Z40" i="62" s="1"/>
  <c r="Z86" i="62" s="1"/>
  <c r="AN122" i="8"/>
  <c r="AP82" i="8"/>
  <c r="AN101" i="8"/>
  <c r="AO20" i="8"/>
  <c r="G38" i="58"/>
  <c r="S38" i="58" s="1"/>
  <c r="AE38" i="58" s="1"/>
  <c r="G34" i="58"/>
  <c r="AM15" i="67"/>
  <c r="E15" i="67" s="1"/>
  <c r="E50" i="67" s="1"/>
  <c r="I42" i="46"/>
  <c r="AG42" i="46" s="1"/>
  <c r="AH65" i="62"/>
  <c r="V16" i="58"/>
  <c r="V41" i="58" s="1"/>
  <c r="AP125" i="8"/>
  <c r="AO45" i="8"/>
  <c r="AO25" i="8"/>
  <c r="AO18" i="8"/>
  <c r="E13" i="67"/>
  <c r="E48" i="67" s="1"/>
  <c r="AN8" i="8"/>
  <c r="V69" i="36"/>
  <c r="AN104" i="8"/>
  <c r="AN58" i="8"/>
  <c r="AP123" i="8"/>
  <c r="AO23" i="8"/>
  <c r="S50" i="58"/>
  <c r="AE50" i="58" s="1"/>
  <c r="P34" i="58"/>
  <c r="AF34" i="58" s="1"/>
  <c r="AN49" i="47"/>
  <c r="AT50" i="47" s="1"/>
  <c r="AC50" i="47" s="1"/>
  <c r="AB50" i="47" s="1"/>
  <c r="AS31" i="47"/>
  <c r="E41" i="46"/>
  <c r="E19" i="65"/>
  <c r="E54" i="65" s="1"/>
  <c r="AN96" i="8"/>
  <c r="AP76" i="8"/>
  <c r="AT49" i="47"/>
  <c r="AC49" i="47" s="1"/>
  <c r="AB49" i="47" s="1"/>
  <c r="AO31" i="47"/>
  <c r="AN68" i="8"/>
  <c r="D5" i="62"/>
  <c r="D52" i="62" s="1"/>
  <c r="H54" i="62" s="1"/>
  <c r="O41" i="4"/>
  <c r="AU49" i="47"/>
  <c r="AM50" i="47" s="1"/>
  <c r="H50" i="47" s="1"/>
  <c r="G50" i="47" s="1"/>
  <c r="AN31" i="47"/>
  <c r="AO48" i="8"/>
  <c r="O27" i="4"/>
  <c r="AN74" i="8"/>
  <c r="E22" i="65"/>
  <c r="E57" i="65" s="1"/>
  <c r="AO49" i="47"/>
  <c r="AU31" i="47"/>
  <c r="E25" i="65"/>
  <c r="E60" i="65" s="1"/>
  <c r="AN33" i="8"/>
  <c r="E31" i="67"/>
  <c r="E66" i="67" s="1"/>
  <c r="AQ31" i="47"/>
  <c r="AR49" i="47"/>
  <c r="W49" i="47" s="1"/>
  <c r="V49" i="47" s="1"/>
  <c r="AR31" i="47"/>
  <c r="AU28" i="47"/>
  <c r="AM29" i="47" s="1"/>
  <c r="H29" i="47" s="1"/>
  <c r="G29" i="47" s="1"/>
  <c r="R42" i="56"/>
  <c r="AM31" i="47"/>
  <c r="H31" i="47" s="1"/>
  <c r="AP127" i="8"/>
  <c r="AO51" i="8"/>
  <c r="AO31" i="8"/>
  <c r="G42" i="56"/>
  <c r="AP113" i="8"/>
  <c r="AO29" i="8"/>
  <c r="E39" i="61"/>
  <c r="AP129" i="8"/>
  <c r="AP93" i="8"/>
  <c r="AN9" i="8"/>
  <c r="AB65" i="62"/>
  <c r="AN31" i="66"/>
  <c r="AN32" i="66" s="1"/>
  <c r="S36" i="55"/>
  <c r="AI5" i="61"/>
  <c r="AO36" i="8"/>
  <c r="AM46" i="47"/>
  <c r="O19" i="27"/>
  <c r="O57" i="27" s="1"/>
  <c r="R58" i="27" s="1"/>
  <c r="L59" i="27" s="1"/>
  <c r="G60" i="27" s="1"/>
  <c r="O5" i="61"/>
  <c r="AN109" i="8"/>
  <c r="E22" i="67"/>
  <c r="E57" i="67" s="1"/>
  <c r="AN34" i="66"/>
  <c r="AN33" i="66"/>
  <c r="H68" i="27"/>
  <c r="G69" i="27" s="1"/>
  <c r="G70" i="27" s="1"/>
  <c r="Q37" i="47"/>
  <c r="P37" i="47" s="1"/>
  <c r="AR38" i="47"/>
  <c r="W38" i="47" s="1"/>
  <c r="V38" i="47" s="1"/>
  <c r="L77" i="62"/>
  <c r="J77" i="62"/>
  <c r="G69" i="36"/>
  <c r="X41" i="60"/>
  <c r="AN116" i="8"/>
  <c r="AN114" i="8"/>
  <c r="AO63" i="8"/>
  <c r="O29" i="4"/>
  <c r="O43" i="4"/>
  <c r="AF38" i="6"/>
  <c r="AF40" i="6" s="1"/>
  <c r="AN95" i="8"/>
  <c r="AO15" i="8"/>
  <c r="AN15" i="8"/>
  <c r="AM49" i="47"/>
  <c r="AN125" i="8"/>
  <c r="F85" i="62"/>
  <c r="AN52" i="8"/>
  <c r="AP92" i="8"/>
  <c r="AM52" i="47"/>
  <c r="H52" i="47" s="1"/>
  <c r="AS52" i="47"/>
  <c r="Z52" i="47" s="1"/>
  <c r="Y52" i="47" s="1"/>
  <c r="AQ52" i="47"/>
  <c r="I34" i="55"/>
  <c r="S34" i="55"/>
  <c r="AP52" i="47"/>
  <c r="AO28" i="8"/>
  <c r="AN25" i="8"/>
  <c r="O33" i="4"/>
  <c r="AO50" i="8"/>
  <c r="E17" i="64"/>
  <c r="E52" i="64" s="1"/>
  <c r="AP109" i="8"/>
  <c r="AR52" i="47"/>
  <c r="W52" i="47" s="1"/>
  <c r="V52" i="47" s="1"/>
  <c r="AN66" i="8"/>
  <c r="AP89" i="8"/>
  <c r="AO49" i="8"/>
  <c r="AN49" i="8"/>
  <c r="AP49" i="47"/>
  <c r="AN99" i="8"/>
  <c r="E61" i="61"/>
  <c r="O62" i="61" s="1"/>
  <c r="I62" i="61" s="1"/>
  <c r="AR43" i="47"/>
  <c r="AS43" i="47"/>
  <c r="AQ43" i="47"/>
  <c r="AT43" i="47"/>
  <c r="AM43" i="47"/>
  <c r="AN87" i="8"/>
  <c r="AP77" i="8"/>
  <c r="K43" i="47"/>
  <c r="J43" i="47" s="1"/>
  <c r="AQ49" i="47"/>
  <c r="AN13" i="8"/>
  <c r="AN69" i="8"/>
  <c r="AP118" i="8"/>
  <c r="AP97" i="8"/>
  <c r="AC34" i="55"/>
  <c r="AP119" i="8"/>
  <c r="AO58" i="8"/>
  <c r="AN53" i="8"/>
  <c r="AP120" i="8"/>
  <c r="AN14" i="8"/>
  <c r="AN127" i="8"/>
  <c r="AN27" i="67"/>
  <c r="J27" i="67" s="1"/>
  <c r="J62" i="67" s="1"/>
  <c r="AN31" i="67"/>
  <c r="AN30" i="67" s="1"/>
  <c r="J30" i="67" s="1"/>
  <c r="J65" i="67" s="1"/>
  <c r="AO43" i="47"/>
  <c r="AO40" i="47"/>
  <c r="AS40" i="47"/>
  <c r="G40" i="58"/>
  <c r="S40" i="58" s="1"/>
  <c r="AE40" i="58" s="1"/>
  <c r="O40" i="58"/>
  <c r="AP106" i="8"/>
  <c r="AN106" i="8"/>
  <c r="AO26" i="8"/>
  <c r="H10" i="46"/>
  <c r="H35" i="46" s="1"/>
  <c r="C25" i="64"/>
  <c r="E25" i="64" s="1"/>
  <c r="E59" i="64" s="1"/>
  <c r="E26" i="64"/>
  <c r="E60" i="64" s="1"/>
  <c r="AP81" i="8"/>
  <c r="AN19" i="8"/>
  <c r="AB60" i="63"/>
  <c r="W63" i="63" s="1"/>
  <c r="AO12" i="8"/>
  <c r="O37" i="4"/>
  <c r="H29" i="8"/>
  <c r="E4" i="8"/>
  <c r="E29" i="8" s="1"/>
  <c r="I7" i="66"/>
  <c r="I42" i="66" s="1"/>
  <c r="AG63" i="63"/>
  <c r="AA63" i="63" s="1"/>
  <c r="AN78" i="8"/>
  <c r="G32" i="58"/>
  <c r="AN113" i="8"/>
  <c r="AN86" i="8"/>
  <c r="AN22" i="66"/>
  <c r="AN23" i="66" s="1"/>
  <c r="AN28" i="47"/>
  <c r="AO28" i="47"/>
  <c r="AT28" i="47"/>
  <c r="AP122" i="8"/>
  <c r="AP102" i="8"/>
  <c r="AM15" i="65"/>
  <c r="E15" i="65" s="1"/>
  <c r="E50" i="65" s="1"/>
  <c r="AN9" i="67"/>
  <c r="J9" i="67" s="1"/>
  <c r="J44" i="67" s="1"/>
  <c r="P77" i="62"/>
  <c r="AN75" i="8"/>
  <c r="AP100" i="8"/>
  <c r="P32" i="58"/>
  <c r="AF32" i="58" s="1"/>
  <c r="O12" i="61"/>
  <c r="AP121" i="8"/>
  <c r="AN61" i="8"/>
  <c r="AN41" i="8"/>
  <c r="AN123" i="8"/>
  <c r="AP78" i="8"/>
  <c r="AP95" i="8"/>
  <c r="AU37" i="47"/>
  <c r="H39" i="48"/>
  <c r="AO39" i="48" s="1"/>
  <c r="AS40" i="48" s="1"/>
  <c r="AC40" i="48" s="1"/>
  <c r="AB40" i="48" s="1"/>
  <c r="AO60" i="8"/>
  <c r="AN21" i="65"/>
  <c r="I21" i="65" s="1"/>
  <c r="I56" i="65" s="1"/>
  <c r="AL27" i="66"/>
  <c r="AN27" i="66" s="1"/>
  <c r="K45" i="61"/>
  <c r="O47" i="61" s="1"/>
  <c r="I47" i="61" s="1"/>
  <c r="K47" i="61" s="1"/>
  <c r="AN4" i="8"/>
  <c r="C28" i="64"/>
  <c r="E28" i="64" s="1"/>
  <c r="E62" i="64" s="1"/>
  <c r="E29" i="64"/>
  <c r="E63" i="64" s="1"/>
  <c r="M32" i="58"/>
  <c r="AN35" i="47"/>
  <c r="K35" i="47" s="1"/>
  <c r="J35" i="47" s="1"/>
  <c r="E7" i="67"/>
  <c r="E42" i="67" s="1"/>
  <c r="I10" i="66"/>
  <c r="I45" i="66" s="1"/>
  <c r="D59" i="67"/>
  <c r="N59" i="67" s="1"/>
  <c r="AE65" i="7"/>
  <c r="AF65" i="7" s="1"/>
  <c r="AF63" i="7"/>
  <c r="Z63" i="7" s="1"/>
  <c r="AB63" i="7" s="1"/>
  <c r="AF5" i="62"/>
  <c r="AF52" i="62" s="1"/>
  <c r="AB53" i="62" s="1"/>
  <c r="AI55" i="62" s="1"/>
  <c r="V52" i="62"/>
  <c r="M45" i="7"/>
  <c r="K40" i="62"/>
  <c r="K86" i="62" s="1"/>
  <c r="AP86" i="8"/>
  <c r="AN67" i="8"/>
  <c r="D56" i="67"/>
  <c r="N56" i="67" s="1"/>
  <c r="AU43" i="47"/>
  <c r="AF43" i="47" s="1"/>
  <c r="AE43" i="47" s="1"/>
  <c r="G55" i="36"/>
  <c r="M29" i="60"/>
  <c r="M60" i="60" s="1"/>
  <c r="D60" i="60"/>
  <c r="AO54" i="8"/>
  <c r="Z49" i="47"/>
  <c r="Y49" i="47" s="1"/>
  <c r="I19" i="65"/>
  <c r="I54" i="65" s="1"/>
  <c r="AN39" i="8"/>
  <c r="AP43" i="47"/>
  <c r="F45" i="58"/>
  <c r="G46" i="58" s="1"/>
  <c r="V20" i="58"/>
  <c r="V45" i="58" s="1"/>
  <c r="S43" i="36"/>
  <c r="M38" i="6"/>
  <c r="L41" i="6" s="1"/>
  <c r="H45" i="48"/>
  <c r="AU45" i="48" s="1"/>
  <c r="AN72" i="8"/>
  <c r="E13" i="66"/>
  <c r="E48" i="66" s="1"/>
  <c r="AM47" i="66" s="1"/>
  <c r="AP34" i="47"/>
  <c r="AP107" i="8"/>
  <c r="M34" i="58"/>
  <c r="AN117" i="8"/>
  <c r="I13" i="66"/>
  <c r="I48" i="66" s="1"/>
  <c r="AL47" i="66" s="1"/>
  <c r="AQ34" i="47"/>
  <c r="AQ35" i="47" s="1"/>
  <c r="T35" i="47" s="1"/>
  <c r="S35" i="47" s="1"/>
  <c r="AP31" i="47"/>
  <c r="H54" i="48"/>
  <c r="AM34" i="47"/>
  <c r="AO33" i="8"/>
  <c r="AO7" i="8"/>
  <c r="AF50" i="6"/>
  <c r="AF52" i="6" s="1"/>
  <c r="Z52" i="6" s="1"/>
  <c r="AO13" i="8"/>
  <c r="I25" i="65"/>
  <c r="I60" i="65" s="1"/>
  <c r="O61" i="61"/>
  <c r="I27" i="61"/>
  <c r="I61" i="61" s="1"/>
  <c r="I19" i="66"/>
  <c r="I54" i="66" s="1"/>
  <c r="AL53" i="66" s="1"/>
  <c r="I18" i="66"/>
  <c r="I53" i="66" s="1"/>
  <c r="I34" i="56"/>
  <c r="T34" i="56" s="1"/>
  <c r="AC34" i="56" s="1"/>
  <c r="I32" i="56"/>
  <c r="T32" i="56" s="1"/>
  <c r="AC32" i="56" s="1"/>
  <c r="I30" i="56"/>
  <c r="T30" i="56" s="1"/>
  <c r="AC30" i="56" s="1"/>
  <c r="X48" i="60"/>
  <c r="E33" i="67"/>
  <c r="E68" i="67" s="1"/>
  <c r="E34" i="67"/>
  <c r="E69" i="67" s="1"/>
  <c r="J33" i="67"/>
  <c r="J68" i="67" s="1"/>
  <c r="J34" i="67"/>
  <c r="J69" i="67" s="1"/>
  <c r="AF32" i="6"/>
  <c r="AO27" i="66"/>
  <c r="AO28" i="66"/>
  <c r="AO24" i="66"/>
  <c r="AO25" i="66"/>
  <c r="O44" i="58"/>
  <c r="S44" i="58"/>
  <c r="AE44" i="58" s="1"/>
  <c r="O39" i="4"/>
  <c r="M50" i="6"/>
  <c r="M65" i="7"/>
  <c r="M64" i="7"/>
  <c r="AN15" i="67"/>
  <c r="J15" i="67" s="1"/>
  <c r="J50" i="67" s="1"/>
  <c r="E18" i="67"/>
  <c r="E53" i="67" s="1"/>
  <c r="E19" i="67"/>
  <c r="E54" i="67" s="1"/>
  <c r="E6" i="66"/>
  <c r="E41" i="66" s="1"/>
  <c r="E7" i="66"/>
  <c r="E42" i="66" s="1"/>
  <c r="AM41" i="66" s="1"/>
  <c r="J18" i="67"/>
  <c r="J53" i="67" s="1"/>
  <c r="J19" i="67"/>
  <c r="J54" i="67" s="1"/>
  <c r="N18" i="62"/>
  <c r="N64" i="62" s="1"/>
  <c r="J65" i="62" s="1"/>
  <c r="Q67" i="62" s="1"/>
  <c r="D64" i="62"/>
  <c r="L66" i="62" s="1"/>
  <c r="L68" i="62" s="1"/>
  <c r="S32" i="55"/>
  <c r="AC32" i="55"/>
  <c r="AA64" i="62"/>
  <c r="V66" i="62" s="1"/>
  <c r="V18" i="62"/>
  <c r="V64" i="62" s="1"/>
  <c r="I44" i="46"/>
  <c r="H43" i="46"/>
  <c r="I33" i="65"/>
  <c r="I68" i="65" s="1"/>
  <c r="I69" i="65"/>
  <c r="N69" i="65" s="1"/>
  <c r="J21" i="67"/>
  <c r="J56" i="67" s="1"/>
  <c r="J22" i="67"/>
  <c r="J57" i="67" s="1"/>
  <c r="N46" i="47"/>
  <c r="M46" i="47" s="1"/>
  <c r="AS47" i="47"/>
  <c r="Z47" i="47" s="1"/>
  <c r="Y47" i="47" s="1"/>
  <c r="P36" i="58"/>
  <c r="AF36" i="58" s="1"/>
  <c r="G36" i="58"/>
  <c r="J36" i="58"/>
  <c r="M36" i="58"/>
  <c r="AB77" i="62"/>
  <c r="AE79" i="62" s="1"/>
  <c r="AD77" i="62"/>
  <c r="AE81" i="62" s="1"/>
  <c r="Z81" i="62" s="1"/>
  <c r="AH77" i="62"/>
  <c r="E4" i="64"/>
  <c r="AE64" i="7"/>
  <c r="V24" i="58"/>
  <c r="V49" i="58" s="1"/>
  <c r="AN46" i="47"/>
  <c r="X47" i="60"/>
  <c r="N63" i="7"/>
  <c r="AT46" i="47"/>
  <c r="AO22" i="66"/>
  <c r="AO23" i="66" s="1"/>
  <c r="E52" i="27"/>
  <c r="H53" i="27" s="1"/>
  <c r="G54" i="27" s="1"/>
  <c r="E9" i="67"/>
  <c r="E44" i="67" s="1"/>
  <c r="P10" i="64"/>
  <c r="P46" i="64" s="1"/>
  <c r="AS46" i="47"/>
  <c r="Z46" i="47" s="1"/>
  <c r="Y46" i="47" s="1"/>
  <c r="H22" i="46"/>
  <c r="AQ46" i="47"/>
  <c r="H14" i="46"/>
  <c r="V22" i="58"/>
  <c r="V47" i="58" s="1"/>
  <c r="H8" i="46"/>
  <c r="H30" i="48"/>
  <c r="AO34" i="66"/>
  <c r="AO35" i="66" s="1"/>
  <c r="AR46" i="47"/>
  <c r="O45" i="4"/>
  <c r="AN32" i="47"/>
  <c r="K32" i="47" s="1"/>
  <c r="J32" i="47" s="1"/>
  <c r="F45" i="60"/>
  <c r="H12" i="46"/>
  <c r="I33" i="67"/>
  <c r="I68" i="67" s="1"/>
  <c r="Q68" i="67" s="1"/>
  <c r="D68" i="67"/>
  <c r="N68" i="67" s="1"/>
  <c r="J23" i="60"/>
  <c r="R58" i="60"/>
  <c r="R14" i="27"/>
  <c r="R52" i="27" s="1"/>
  <c r="S53" i="27" s="1"/>
  <c r="L54" i="27" s="1"/>
  <c r="J52" i="27"/>
  <c r="K48" i="58"/>
  <c r="S48" i="58"/>
  <c r="AE48" i="58" s="1"/>
  <c r="K42" i="58"/>
  <c r="S42" i="58"/>
  <c r="AE42" i="58" s="1"/>
  <c r="T40" i="47"/>
  <c r="S40" i="47" s="1"/>
  <c r="AQ41" i="47"/>
  <c r="T41" i="47" s="1"/>
  <c r="S41" i="47" s="1"/>
  <c r="E19" i="66"/>
  <c r="E54" i="66" s="1"/>
  <c r="AJ61" i="61"/>
  <c r="AI27" i="61"/>
  <c r="C31" i="64"/>
  <c r="E31" i="64" s="1"/>
  <c r="E65" i="64" s="1"/>
  <c r="E32" i="64"/>
  <c r="E66" i="64" s="1"/>
  <c r="J12" i="67"/>
  <c r="J47" i="67" s="1"/>
  <c r="J13" i="67"/>
  <c r="J48" i="67" s="1"/>
  <c r="AP40" i="47"/>
  <c r="AM40" i="47"/>
  <c r="AT40" i="47"/>
  <c r="AR40" i="47"/>
  <c r="AN40" i="47"/>
  <c r="AU40" i="47"/>
  <c r="AC45" i="56"/>
  <c r="G45" i="56"/>
  <c r="R45" i="56"/>
  <c r="AF36" i="7"/>
  <c r="W46" i="61"/>
  <c r="AJ12" i="61"/>
  <c r="AJ46" i="61" s="1"/>
  <c r="AN55" i="47"/>
  <c r="AM55" i="47"/>
  <c r="AT55" i="47"/>
  <c r="AU55" i="47"/>
  <c r="AS55" i="47"/>
  <c r="AS37" i="47"/>
  <c r="AN37" i="47"/>
  <c r="AT37" i="47"/>
  <c r="AM37" i="47"/>
  <c r="AR37" i="47"/>
  <c r="AO37" i="47"/>
  <c r="AN119" i="8"/>
  <c r="AN111" i="8"/>
  <c r="AP111" i="8"/>
  <c r="AP103" i="8"/>
  <c r="AP87" i="8"/>
  <c r="AN79" i="8"/>
  <c r="AP79" i="8"/>
  <c r="AP126" i="8"/>
  <c r="AP74" i="8"/>
  <c r="AP80" i="8"/>
  <c r="AP84" i="8"/>
  <c r="AP115" i="8"/>
  <c r="AP73" i="8"/>
  <c r="AP69" i="8"/>
  <c r="AP94" i="8"/>
  <c r="AP85" i="8"/>
  <c r="AP90" i="8"/>
  <c r="AP128" i="8"/>
  <c r="AP83" i="8"/>
  <c r="AP116" i="8"/>
  <c r="AP96" i="8"/>
  <c r="AN71" i="8"/>
  <c r="AP110" i="8"/>
  <c r="AP108" i="8"/>
  <c r="AP98" i="8"/>
  <c r="AP91" i="8"/>
  <c r="AP88" i="8"/>
  <c r="AP67" i="8"/>
  <c r="AP75" i="8"/>
  <c r="AP71" i="8"/>
  <c r="AP117" i="8"/>
  <c r="AP112" i="8"/>
  <c r="AP104" i="8"/>
  <c r="AP72" i="8"/>
  <c r="AP68" i="8"/>
  <c r="AP70" i="8"/>
  <c r="AP124" i="8"/>
  <c r="AP114" i="8"/>
  <c r="AP101" i="8"/>
  <c r="AN63" i="8"/>
  <c r="AO55" i="8"/>
  <c r="AN55" i="8"/>
  <c r="AO47" i="8"/>
  <c r="AN47" i="8"/>
  <c r="AO39" i="8"/>
  <c r="AN31" i="8"/>
  <c r="AN23" i="8"/>
  <c r="AO46" i="8"/>
  <c r="AN54" i="8"/>
  <c r="AO19" i="8"/>
  <c r="AN28" i="8"/>
  <c r="AN80" i="8"/>
  <c r="AN29" i="8"/>
  <c r="AN83" i="8"/>
  <c r="AN100" i="8"/>
  <c r="AO24" i="8"/>
  <c r="AN115" i="8"/>
  <c r="AN84" i="8"/>
  <c r="AN36" i="8"/>
  <c r="AN59" i="8"/>
  <c r="AN82" i="8"/>
  <c r="AN112" i="8"/>
  <c r="AO6" i="8"/>
  <c r="AN7" i="8"/>
  <c r="AN34" i="8"/>
  <c r="AN12" i="8"/>
  <c r="AO3" i="8"/>
  <c r="AN62" i="8"/>
  <c r="AO5" i="8"/>
  <c r="AO38" i="8"/>
  <c r="AN42" i="8"/>
  <c r="AN73" i="8"/>
  <c r="AO8" i="8"/>
  <c r="AN22" i="8"/>
  <c r="AN37" i="8"/>
  <c r="AN91" i="8"/>
  <c r="AN27" i="8"/>
  <c r="AO35" i="8"/>
  <c r="AN56" i="8"/>
  <c r="AO9" i="8"/>
  <c r="AO44" i="8"/>
  <c r="AN50" i="8"/>
  <c r="AO43" i="8"/>
  <c r="AN97" i="8"/>
  <c r="AN64" i="8"/>
  <c r="AN20" i="8"/>
  <c r="AN128" i="8"/>
  <c r="AN124" i="8"/>
  <c r="AO10" i="8"/>
  <c r="AO62" i="8"/>
  <c r="AN126" i="8"/>
  <c r="AN38" i="8"/>
  <c r="AO52" i="8"/>
  <c r="AN94" i="8"/>
  <c r="AO22" i="8"/>
  <c r="AO42" i="8"/>
  <c r="AN6" i="8"/>
  <c r="AN129" i="8"/>
  <c r="AO59" i="8"/>
  <c r="AN10" i="8"/>
  <c r="AN107" i="8"/>
  <c r="AO37" i="8"/>
  <c r="AN24" i="8"/>
  <c r="AO4" i="8"/>
  <c r="AO64" i="8"/>
  <c r="AN105" i="8"/>
  <c r="AO17" i="8"/>
  <c r="AN108" i="8"/>
  <c r="AO53" i="8"/>
  <c r="AN89" i="8"/>
  <c r="AN35" i="8"/>
  <c r="AN30" i="8"/>
  <c r="AO65" i="8"/>
  <c r="AN92" i="8"/>
  <c r="AN11" i="8"/>
  <c r="AN5" i="8"/>
  <c r="AN77" i="8"/>
  <c r="AN88" i="8"/>
  <c r="AN26" i="8"/>
  <c r="AN57" i="8"/>
  <c r="AN65" i="8"/>
  <c r="AN85" i="8"/>
  <c r="AN81" i="8"/>
  <c r="AN21" i="8"/>
  <c r="AO57" i="8"/>
  <c r="AN3" i="8"/>
  <c r="AN60" i="8"/>
  <c r="AO61" i="8"/>
  <c r="AN51" i="8"/>
  <c r="AO34" i="8"/>
  <c r="AN32" i="8"/>
  <c r="AN76" i="8"/>
  <c r="AO30" i="8"/>
  <c r="AN110" i="8"/>
  <c r="AN70" i="8"/>
  <c r="AN43" i="8"/>
  <c r="AO40" i="8"/>
  <c r="AN16" i="8"/>
  <c r="AO41" i="8"/>
  <c r="AN93" i="8"/>
  <c r="AN121" i="8"/>
  <c r="AO66" i="8"/>
  <c r="AN18" i="8"/>
  <c r="AN120" i="8"/>
  <c r="AN90" i="8"/>
  <c r="AO21" i="8"/>
  <c r="AO11" i="8"/>
  <c r="AN45" i="8"/>
  <c r="AN40" i="8"/>
  <c r="AO16" i="8"/>
  <c r="AN48" i="8"/>
  <c r="AO32" i="8"/>
  <c r="AN98" i="8"/>
  <c r="AO14" i="8"/>
  <c r="AN102" i="8"/>
  <c r="I27" i="65"/>
  <c r="I62" i="65" s="1"/>
  <c r="I63" i="65"/>
  <c r="N63" i="65" s="1"/>
  <c r="AQ37" i="47"/>
  <c r="H51" i="48"/>
  <c r="I16" i="65"/>
  <c r="I51" i="65" s="1"/>
  <c r="I15" i="65"/>
  <c r="I50" i="65" s="1"/>
  <c r="L24" i="46"/>
  <c r="E49" i="46"/>
  <c r="E17" i="56"/>
  <c r="E48" i="56" s="1"/>
  <c r="E18" i="56"/>
  <c r="E50" i="56" s="1"/>
  <c r="K52" i="61"/>
  <c r="M52" i="61" s="1"/>
  <c r="Q56" i="61" s="1"/>
  <c r="AN52" i="47"/>
  <c r="I76" i="62"/>
  <c r="D78" i="62" s="1"/>
  <c r="D30" i="62"/>
  <c r="D76" i="62" s="1"/>
  <c r="C34" i="64"/>
  <c r="E34" i="64" s="1"/>
  <c r="E68" i="64" s="1"/>
  <c r="E35" i="64"/>
  <c r="E69" i="64" s="1"/>
  <c r="AL15" i="66"/>
  <c r="AM16" i="66"/>
  <c r="AU52" i="47"/>
  <c r="AU46" i="47"/>
  <c r="AP46" i="47"/>
  <c r="K52" i="63"/>
  <c r="O52" i="63" s="1"/>
  <c r="M49" i="63"/>
  <c r="AO52" i="47"/>
  <c r="E10" i="66"/>
  <c r="E45" i="66" s="1"/>
  <c r="E9" i="66"/>
  <c r="E44" i="66" s="1"/>
  <c r="E19" i="56"/>
  <c r="E52" i="56" s="1"/>
  <c r="AM27" i="67"/>
  <c r="E27" i="67" s="1"/>
  <c r="E62" i="67" s="1"/>
  <c r="AT52" i="47"/>
  <c r="I32" i="55"/>
  <c r="I47" i="56"/>
  <c r="AF44" i="6"/>
  <c r="J60" i="63"/>
  <c r="E63" i="63" s="1"/>
  <c r="E24" i="63"/>
  <c r="E60" i="63" s="1"/>
  <c r="C14" i="64"/>
  <c r="E14" i="64" s="1"/>
  <c r="E49" i="64" s="1"/>
  <c r="E15" i="64"/>
  <c r="E50" i="64" s="1"/>
  <c r="L37" i="74" l="1"/>
  <c r="O37" i="74"/>
  <c r="R37" i="74"/>
  <c r="U37" i="74"/>
  <c r="AA37" i="74"/>
  <c r="X37" i="74"/>
  <c r="AD37" i="74"/>
  <c r="I72" i="73"/>
  <c r="L32" i="73"/>
  <c r="N72" i="73" s="1"/>
  <c r="L72" i="73" s="1"/>
  <c r="L33" i="73"/>
  <c r="L38" i="73"/>
  <c r="N78" i="73" s="1"/>
  <c r="I78" i="73"/>
  <c r="L39" i="73"/>
  <c r="M67" i="73"/>
  <c r="N70" i="73"/>
  <c r="L69" i="73"/>
  <c r="O29" i="8"/>
  <c r="W61" i="71"/>
  <c r="AF63" i="71" s="1"/>
  <c r="U49" i="71"/>
  <c r="AE50" i="71" s="1"/>
  <c r="AO35" i="47"/>
  <c r="N35" i="47" s="1"/>
  <c r="M35" i="47" s="1"/>
  <c r="K34" i="47"/>
  <c r="J34" i="47" s="1"/>
  <c r="N34" i="47"/>
  <c r="M34" i="47" s="1"/>
  <c r="AP35" i="47"/>
  <c r="Q35" i="47" s="1"/>
  <c r="P35" i="47" s="1"/>
  <c r="M46" i="6"/>
  <c r="G46" i="6" s="1"/>
  <c r="AN48" i="48"/>
  <c r="N48" i="48" s="1"/>
  <c r="M48" i="48" s="1"/>
  <c r="M39" i="7"/>
  <c r="F39" i="7" s="1"/>
  <c r="H39" i="7" s="1"/>
  <c r="J53" i="64"/>
  <c r="N53" i="64" s="1"/>
  <c r="I46" i="46"/>
  <c r="S46" i="46" s="1"/>
  <c r="N60" i="65"/>
  <c r="S60" i="65" s="1"/>
  <c r="S59" i="65" s="1"/>
  <c r="AE49" i="63"/>
  <c r="Y58" i="63" s="1"/>
  <c r="S66" i="65"/>
  <c r="S65" i="65" s="1"/>
  <c r="J55" i="64"/>
  <c r="R55" i="64" s="1"/>
  <c r="AU48" i="48"/>
  <c r="AI48" i="48" s="1"/>
  <c r="AH48" i="48" s="1"/>
  <c r="AS42" i="48"/>
  <c r="AC42" i="48" s="1"/>
  <c r="AB42" i="48" s="1"/>
  <c r="F40" i="60"/>
  <c r="AM57" i="48"/>
  <c r="AU58" i="48" s="1"/>
  <c r="AI58" i="48" s="1"/>
  <c r="AQ48" i="48"/>
  <c r="W48" i="48" s="1"/>
  <c r="V48" i="48" s="1"/>
  <c r="AP49" i="48"/>
  <c r="T49" i="48" s="1"/>
  <c r="S49" i="48" s="1"/>
  <c r="M57" i="7"/>
  <c r="N57" i="7" s="1"/>
  <c r="T57" i="48"/>
  <c r="S57" i="48" s="1"/>
  <c r="J50" i="7"/>
  <c r="L50" i="7" s="1"/>
  <c r="AO53" i="47"/>
  <c r="N53" i="47" s="1"/>
  <c r="M53" i="47" s="1"/>
  <c r="AT57" i="48"/>
  <c r="AF57" i="48" s="1"/>
  <c r="AE57" i="48" s="1"/>
  <c r="AO48" i="48"/>
  <c r="AS49" i="48" s="1"/>
  <c r="AC49" i="48" s="1"/>
  <c r="AB49" i="48" s="1"/>
  <c r="O86" i="62"/>
  <c r="AT42" i="48"/>
  <c r="AN43" i="48" s="1"/>
  <c r="N43" i="48" s="1"/>
  <c r="M43" i="48" s="1"/>
  <c r="AS48" i="48"/>
  <c r="AC48" i="48" s="1"/>
  <c r="AB48" i="48" s="1"/>
  <c r="AO31" i="66"/>
  <c r="AO32" i="66" s="1"/>
  <c r="E31" i="66" s="1"/>
  <c r="E66" i="66" s="1"/>
  <c r="AN42" i="48"/>
  <c r="AT43" i="48" s="1"/>
  <c r="AF43" i="48" s="1"/>
  <c r="AE43" i="48" s="1"/>
  <c r="M58" i="7"/>
  <c r="D58" i="7" s="1"/>
  <c r="F58" i="7" s="1"/>
  <c r="H58" i="7" s="1"/>
  <c r="L44" i="7"/>
  <c r="AR57" i="48"/>
  <c r="AP58" i="48" s="1"/>
  <c r="T58" i="48" s="1"/>
  <c r="S58" i="48" s="1"/>
  <c r="AP48" i="48"/>
  <c r="AR49" i="48" s="1"/>
  <c r="Z49" i="48" s="1"/>
  <c r="Y49" i="48" s="1"/>
  <c r="AM48" i="48"/>
  <c r="K48" i="48" s="1"/>
  <c r="AU57" i="48"/>
  <c r="AI57" i="48" s="1"/>
  <c r="AH57" i="48" s="1"/>
  <c r="AT48" i="48"/>
  <c r="AF48" i="48" s="1"/>
  <c r="AE48" i="48" s="1"/>
  <c r="AR42" i="48"/>
  <c r="Z42" i="48" s="1"/>
  <c r="Y42" i="48" s="1"/>
  <c r="AU42" i="48"/>
  <c r="AM43" i="48" s="1"/>
  <c r="K43" i="48" s="1"/>
  <c r="J43" i="48" s="1"/>
  <c r="AF34" i="47"/>
  <c r="AE34" i="47" s="1"/>
  <c r="AR43" i="48"/>
  <c r="Z43" i="48" s="1"/>
  <c r="Y43" i="48" s="1"/>
  <c r="J56" i="64"/>
  <c r="R56" i="64" s="1"/>
  <c r="AU29" i="47"/>
  <c r="AF29" i="47" s="1"/>
  <c r="AE29" i="47" s="1"/>
  <c r="AM42" i="48"/>
  <c r="K42" i="48" s="1"/>
  <c r="AO42" i="48"/>
  <c r="AS43" i="48" s="1"/>
  <c r="AC43" i="48" s="1"/>
  <c r="AB43" i="48" s="1"/>
  <c r="X85" i="62"/>
  <c r="AH92" i="62" s="1"/>
  <c r="O42" i="61"/>
  <c r="I42" i="61" s="1"/>
  <c r="AR29" i="47"/>
  <c r="W29" i="47" s="1"/>
  <c r="V29" i="47" s="1"/>
  <c r="AQ42" i="48"/>
  <c r="O63" i="61"/>
  <c r="M63" i="61" s="1"/>
  <c r="X57" i="7"/>
  <c r="Z57" i="7" s="1"/>
  <c r="AB57" i="7" s="1"/>
  <c r="AQ57" i="48"/>
  <c r="W57" i="48" s="1"/>
  <c r="V57" i="48" s="1"/>
  <c r="AO57" i="48"/>
  <c r="AS58" i="48" s="1"/>
  <c r="AC58" i="48" s="1"/>
  <c r="AB58" i="48" s="1"/>
  <c r="AA19" i="61"/>
  <c r="AC19" i="61" s="1"/>
  <c r="AN35" i="66"/>
  <c r="I34" i="66" s="1"/>
  <c r="I69" i="66" s="1"/>
  <c r="AB78" i="62"/>
  <c r="Q75" i="27"/>
  <c r="I19" i="61"/>
  <c r="K19" i="61" s="1"/>
  <c r="K53" i="61" s="1"/>
  <c r="AN57" i="48"/>
  <c r="N57" i="48" s="1"/>
  <c r="M57" i="48" s="1"/>
  <c r="I44" i="64"/>
  <c r="AS57" i="48"/>
  <c r="AC57" i="48" s="1"/>
  <c r="AB57" i="48" s="1"/>
  <c r="AF56" i="7"/>
  <c r="Z56" i="7" s="1"/>
  <c r="AB56" i="7" s="1"/>
  <c r="AE58" i="7"/>
  <c r="V58" i="7" s="1"/>
  <c r="X58" i="7" s="1"/>
  <c r="Z58" i="7" s="1"/>
  <c r="N55" i="47"/>
  <c r="M55" i="47" s="1"/>
  <c r="AR56" i="47"/>
  <c r="W56" i="47" s="1"/>
  <c r="V56" i="47" s="1"/>
  <c r="AB40" i="62"/>
  <c r="AB86" i="62" s="1"/>
  <c r="AG86" i="62" s="1"/>
  <c r="AN50" i="47"/>
  <c r="K50" i="47" s="1"/>
  <c r="J50" i="47" s="1"/>
  <c r="AN47" i="66"/>
  <c r="AD40" i="62"/>
  <c r="AC40" i="62" s="1"/>
  <c r="AC86" i="62" s="1"/>
  <c r="AP50" i="47"/>
  <c r="Q50" i="47" s="1"/>
  <c r="P50" i="47" s="1"/>
  <c r="AU33" i="48"/>
  <c r="AI33" i="48" s="1"/>
  <c r="AH33" i="48" s="1"/>
  <c r="AT33" i="48"/>
  <c r="AF33" i="48" s="1"/>
  <c r="AE33" i="48" s="1"/>
  <c r="AP33" i="48"/>
  <c r="AR34" i="48" s="1"/>
  <c r="Z34" i="48" s="1"/>
  <c r="Y34" i="48" s="1"/>
  <c r="J60" i="64"/>
  <c r="AQ33" i="48"/>
  <c r="AM33" i="48"/>
  <c r="AU34" i="48" s="1"/>
  <c r="AI34" i="48" s="1"/>
  <c r="AH34" i="48" s="1"/>
  <c r="AN33" i="48"/>
  <c r="N33" i="48" s="1"/>
  <c r="M33" i="48" s="1"/>
  <c r="N5" i="62"/>
  <c r="N52" i="62" s="1"/>
  <c r="J53" i="62" s="1"/>
  <c r="M57" i="62" s="1"/>
  <c r="AG32" i="46"/>
  <c r="AO33" i="48"/>
  <c r="Q33" i="48" s="1"/>
  <c r="P33" i="48" s="1"/>
  <c r="AR33" i="48"/>
  <c r="Z33" i="48" s="1"/>
  <c r="Y33" i="48" s="1"/>
  <c r="K41" i="63"/>
  <c r="O41" i="63" s="1"/>
  <c r="AM60" i="67"/>
  <c r="T60" i="67" s="1"/>
  <c r="T59" i="67" s="1"/>
  <c r="M38" i="63"/>
  <c r="G47" i="63" s="1"/>
  <c r="J69" i="64"/>
  <c r="AE45" i="7"/>
  <c r="X45" i="7" s="1"/>
  <c r="AM57" i="67"/>
  <c r="AM56" i="67" s="1"/>
  <c r="AT36" i="48"/>
  <c r="AF36" i="48" s="1"/>
  <c r="AE36" i="48" s="1"/>
  <c r="AO26" i="66"/>
  <c r="E24" i="66" s="1"/>
  <c r="E59" i="66" s="1"/>
  <c r="AN28" i="66"/>
  <c r="AN29" i="66" s="1"/>
  <c r="S42" i="46"/>
  <c r="AS36" i="48"/>
  <c r="AC36" i="48" s="1"/>
  <c r="AB36" i="48" s="1"/>
  <c r="AP36" i="48"/>
  <c r="T36" i="48" s="1"/>
  <c r="S36" i="48" s="1"/>
  <c r="AN59" i="67"/>
  <c r="O40" i="61"/>
  <c r="I40" i="61" s="1"/>
  <c r="K40" i="61" s="1"/>
  <c r="AR36" i="48"/>
  <c r="AP37" i="48" s="1"/>
  <c r="T37" i="48" s="1"/>
  <c r="S37" i="48" s="1"/>
  <c r="AE53" i="6"/>
  <c r="AF53" i="6" s="1"/>
  <c r="AF54" i="6" s="1"/>
  <c r="AG38" i="61"/>
  <c r="AI42" i="61" s="1"/>
  <c r="G55" i="27"/>
  <c r="AN36" i="48"/>
  <c r="N36" i="48" s="1"/>
  <c r="M36" i="48" s="1"/>
  <c r="AO36" i="48"/>
  <c r="AS37" i="48" s="1"/>
  <c r="AC37" i="48" s="1"/>
  <c r="AB37" i="48" s="1"/>
  <c r="AP56" i="47"/>
  <c r="Q56" i="47" s="1"/>
  <c r="P56" i="47" s="1"/>
  <c r="AA41" i="63"/>
  <c r="AC41" i="63" s="1"/>
  <c r="AG41" i="63" s="1"/>
  <c r="AM36" i="48"/>
  <c r="AU37" i="48" s="1"/>
  <c r="AI37" i="48" s="1"/>
  <c r="AU36" i="48"/>
  <c r="AI36" i="48" s="1"/>
  <c r="AH36" i="48" s="1"/>
  <c r="N54" i="65"/>
  <c r="S54" i="65" s="1"/>
  <c r="S53" i="65" s="1"/>
  <c r="AM42" i="67"/>
  <c r="T42" i="67" s="1"/>
  <c r="AD53" i="62"/>
  <c r="AI57" i="62" s="1"/>
  <c r="AB57" i="62" s="1"/>
  <c r="N42" i="46"/>
  <c r="H66" i="62"/>
  <c r="X65" i="7"/>
  <c r="Z65" i="7" s="1"/>
  <c r="AU53" i="47"/>
  <c r="AF53" i="47" s="1"/>
  <c r="AE53" i="47" s="1"/>
  <c r="AN57" i="67"/>
  <c r="AN56" i="67" s="1"/>
  <c r="L35" i="6"/>
  <c r="M35" i="6" s="1"/>
  <c r="M36" i="6" s="1"/>
  <c r="AE38" i="63"/>
  <c r="AI38" i="63" s="1"/>
  <c r="Z28" i="47"/>
  <c r="Y28" i="47" s="1"/>
  <c r="AQ29" i="47"/>
  <c r="T29" i="47" s="1"/>
  <c r="S29" i="47" s="1"/>
  <c r="T28" i="47"/>
  <c r="S28" i="47" s="1"/>
  <c r="N65" i="62"/>
  <c r="Q71" i="62" s="1"/>
  <c r="N71" i="62" s="1"/>
  <c r="AL41" i="66"/>
  <c r="AN41" i="66" s="1"/>
  <c r="K49" i="47"/>
  <c r="J49" i="47" s="1"/>
  <c r="Z78" i="62"/>
  <c r="N32" i="46"/>
  <c r="X60" i="67"/>
  <c r="X59" i="67" s="1"/>
  <c r="AT32" i="47"/>
  <c r="AC32" i="47" s="1"/>
  <c r="AB32" i="47" s="1"/>
  <c r="K31" i="47"/>
  <c r="J31" i="47" s="1"/>
  <c r="I5" i="61"/>
  <c r="O39" i="61"/>
  <c r="J59" i="64"/>
  <c r="AS45" i="48"/>
  <c r="AO46" i="48" s="1"/>
  <c r="Q46" i="48" s="1"/>
  <c r="P46" i="48" s="1"/>
  <c r="AN45" i="48"/>
  <c r="AT46" i="48" s="1"/>
  <c r="AF46" i="48" s="1"/>
  <c r="AE46" i="48" s="1"/>
  <c r="AO45" i="48"/>
  <c r="AS46" i="48" s="1"/>
  <c r="AC46" i="48" s="1"/>
  <c r="AB46" i="48" s="1"/>
  <c r="L68" i="27"/>
  <c r="P69" i="27" s="1"/>
  <c r="L70" i="27" s="1"/>
  <c r="P70" i="27" s="1"/>
  <c r="N31" i="47"/>
  <c r="M31" i="47" s="1"/>
  <c r="AS32" i="47"/>
  <c r="Z32" i="47" s="1"/>
  <c r="Y32" i="47" s="1"/>
  <c r="AE41" i="6"/>
  <c r="AF41" i="6" s="1"/>
  <c r="AF42" i="6" s="1"/>
  <c r="AQ45" i="48"/>
  <c r="AQ46" i="48" s="1"/>
  <c r="W46" i="48" s="1"/>
  <c r="V46" i="48" s="1"/>
  <c r="N49" i="47"/>
  <c r="M49" i="47" s="1"/>
  <c r="AS50" i="47"/>
  <c r="Z50" i="47" s="1"/>
  <c r="Y50" i="47" s="1"/>
  <c r="T34" i="47"/>
  <c r="S34" i="47" s="1"/>
  <c r="H46" i="47"/>
  <c r="AU47" i="47"/>
  <c r="AF47" i="47" s="1"/>
  <c r="AE47" i="47" s="1"/>
  <c r="S46" i="58"/>
  <c r="AE46" i="58" s="1"/>
  <c r="AT45" i="48"/>
  <c r="AN46" i="48" s="1"/>
  <c r="N46" i="48" s="1"/>
  <c r="M46" i="48" s="1"/>
  <c r="W31" i="47"/>
  <c r="V31" i="47" s="1"/>
  <c r="AP32" i="47"/>
  <c r="Q32" i="47" s="1"/>
  <c r="P32" i="47" s="1"/>
  <c r="AN69" i="67"/>
  <c r="AO69" i="67" s="1"/>
  <c r="AI39" i="61"/>
  <c r="AI41" i="61" s="1"/>
  <c r="AA5" i="61"/>
  <c r="AN48" i="66"/>
  <c r="AR45" i="48"/>
  <c r="AP46" i="48" s="1"/>
  <c r="T46" i="48" s="1"/>
  <c r="S46" i="48" s="1"/>
  <c r="AF51" i="7"/>
  <c r="AF52" i="7" s="1"/>
  <c r="X52" i="7" s="1"/>
  <c r="Z52" i="7" s="1"/>
  <c r="AB52" i="7" s="1"/>
  <c r="AD52" i="7" s="1"/>
  <c r="X51" i="7"/>
  <c r="Z51" i="7" s="1"/>
  <c r="AL48" i="66"/>
  <c r="AM45" i="48"/>
  <c r="AU46" i="48" s="1"/>
  <c r="AI46" i="48" s="1"/>
  <c r="AO32" i="47"/>
  <c r="N32" i="47" s="1"/>
  <c r="M32" i="47" s="1"/>
  <c r="Z31" i="47"/>
  <c r="Y31" i="47" s="1"/>
  <c r="E16" i="67"/>
  <c r="E51" i="67" s="1"/>
  <c r="AQ32" i="47"/>
  <c r="T32" i="47" s="1"/>
  <c r="S32" i="47" s="1"/>
  <c r="T31" i="47"/>
  <c r="S31" i="47" s="1"/>
  <c r="AF31" i="47"/>
  <c r="AE31" i="47" s="1"/>
  <c r="AM32" i="47"/>
  <c r="H32" i="47" s="1"/>
  <c r="G32" i="47" s="1"/>
  <c r="AP45" i="48"/>
  <c r="AR46" i="48" s="1"/>
  <c r="Z46" i="48" s="1"/>
  <c r="Y46" i="48" s="1"/>
  <c r="AF28" i="47"/>
  <c r="AE28" i="47" s="1"/>
  <c r="E16" i="65"/>
  <c r="E51" i="65" s="1"/>
  <c r="N51" i="65" s="1"/>
  <c r="AF49" i="47"/>
  <c r="AE49" i="47" s="1"/>
  <c r="AU32" i="47"/>
  <c r="AF32" i="47" s="1"/>
  <c r="AE32" i="47" s="1"/>
  <c r="H34" i="47"/>
  <c r="AU35" i="47"/>
  <c r="AF35" i="47" s="1"/>
  <c r="AE35" i="47" s="1"/>
  <c r="AC33" i="48"/>
  <c r="AB33" i="48" s="1"/>
  <c r="AR32" i="47"/>
  <c r="W32" i="47" s="1"/>
  <c r="V32" i="47" s="1"/>
  <c r="Q31" i="47"/>
  <c r="P31" i="47" s="1"/>
  <c r="J10" i="67"/>
  <c r="J45" i="67" s="1"/>
  <c r="AQ53" i="47"/>
  <c r="T53" i="47" s="1"/>
  <c r="S53" i="47" s="1"/>
  <c r="T52" i="47"/>
  <c r="S52" i="47" s="1"/>
  <c r="AM44" i="47"/>
  <c r="H44" i="47" s="1"/>
  <c r="G44" i="47" s="1"/>
  <c r="AM38" i="47"/>
  <c r="H38" i="47" s="1"/>
  <c r="G38" i="47" s="1"/>
  <c r="AF37" i="47"/>
  <c r="AE37" i="47" s="1"/>
  <c r="AO47" i="47"/>
  <c r="N47" i="47" s="1"/>
  <c r="M47" i="47" s="1"/>
  <c r="P65" i="62"/>
  <c r="Q73" i="62" s="1"/>
  <c r="AP53" i="47"/>
  <c r="Q53" i="47" s="1"/>
  <c r="P53" i="47" s="1"/>
  <c r="H38" i="7"/>
  <c r="J38" i="7" s="1"/>
  <c r="L38" i="7" s="1"/>
  <c r="N40" i="47"/>
  <c r="M40" i="47" s="1"/>
  <c r="AS41" i="47"/>
  <c r="Z41" i="47" s="1"/>
  <c r="Y41" i="47" s="1"/>
  <c r="AN39" i="48"/>
  <c r="AT40" i="48" s="1"/>
  <c r="AF40" i="48" s="1"/>
  <c r="AE40" i="48" s="1"/>
  <c r="AN42" i="67"/>
  <c r="AN44" i="47"/>
  <c r="K44" i="47" s="1"/>
  <c r="J44" i="47" s="1"/>
  <c r="AC43" i="47"/>
  <c r="AB43" i="47" s="1"/>
  <c r="AT39" i="48"/>
  <c r="AN40" i="48" s="1"/>
  <c r="N40" i="48" s="1"/>
  <c r="M40" i="48" s="1"/>
  <c r="Q39" i="48"/>
  <c r="P39" i="48" s="1"/>
  <c r="Q34" i="47"/>
  <c r="P34" i="47" s="1"/>
  <c r="AR35" i="47"/>
  <c r="W35" i="47" s="1"/>
  <c r="V35" i="47" s="1"/>
  <c r="AS29" i="47"/>
  <c r="Z29" i="47" s="1"/>
  <c r="Y29" i="47" s="1"/>
  <c r="N28" i="47"/>
  <c r="M28" i="47" s="1"/>
  <c r="AQ44" i="47"/>
  <c r="T44" i="47" s="1"/>
  <c r="S44" i="47" s="1"/>
  <c r="T43" i="47"/>
  <c r="S43" i="47" s="1"/>
  <c r="AU39" i="48"/>
  <c r="AM40" i="48" s="1"/>
  <c r="K40" i="48" s="1"/>
  <c r="J40" i="48" s="1"/>
  <c r="AM48" i="66"/>
  <c r="J62" i="64"/>
  <c r="J63" i="64"/>
  <c r="AT29" i="47"/>
  <c r="AC29" i="47" s="1"/>
  <c r="K28" i="47"/>
  <c r="J28" i="47" s="1"/>
  <c r="AO44" i="47"/>
  <c r="N44" i="47" s="1"/>
  <c r="M44" i="47" s="1"/>
  <c r="Z43" i="47"/>
  <c r="Y43" i="47" s="1"/>
  <c r="L65" i="62"/>
  <c r="Q69" i="62" s="1"/>
  <c r="H69" i="62" s="1"/>
  <c r="W43" i="47"/>
  <c r="V43" i="47" s="1"/>
  <c r="AP44" i="47"/>
  <c r="Q44" i="47" s="1"/>
  <c r="P44" i="47" s="1"/>
  <c r="AN29" i="47"/>
  <c r="K29" i="47" s="1"/>
  <c r="J29" i="47" s="1"/>
  <c r="AC28" i="47"/>
  <c r="AB28" i="47" s="1"/>
  <c r="AL44" i="66"/>
  <c r="AR53" i="47"/>
  <c r="W53" i="47" s="1"/>
  <c r="V53" i="47" s="1"/>
  <c r="Q52" i="47"/>
  <c r="P52" i="47" s="1"/>
  <c r="G85" i="62"/>
  <c r="P92" i="62"/>
  <c r="N43" i="47"/>
  <c r="M43" i="47" s="1"/>
  <c r="AS44" i="47"/>
  <c r="Z44" i="47" s="1"/>
  <c r="Y44" i="47" s="1"/>
  <c r="AB52" i="6"/>
  <c r="AD52" i="6" s="1"/>
  <c r="AQ39" i="48"/>
  <c r="AQ40" i="48" s="1"/>
  <c r="W40" i="48" s="1"/>
  <c r="V40" i="48" s="1"/>
  <c r="AS39" i="48"/>
  <c r="AC39" i="48" s="1"/>
  <c r="AB39" i="48" s="1"/>
  <c r="AR39" i="48"/>
  <c r="Z39" i="48" s="1"/>
  <c r="Y39" i="48" s="1"/>
  <c r="F45" i="7"/>
  <c r="H45" i="7" s="1"/>
  <c r="J45" i="7" s="1"/>
  <c r="N45" i="7"/>
  <c r="N46" i="7" s="1"/>
  <c r="I36" i="46"/>
  <c r="AU44" i="47"/>
  <c r="AF44" i="47" s="1"/>
  <c r="AE44" i="47" s="1"/>
  <c r="H43" i="47"/>
  <c r="AR50" i="47"/>
  <c r="W50" i="47" s="1"/>
  <c r="V50" i="47" s="1"/>
  <c r="Q49" i="47"/>
  <c r="P49" i="47" s="1"/>
  <c r="AU50" i="47"/>
  <c r="AF50" i="47" s="1"/>
  <c r="AE50" i="47" s="1"/>
  <c r="H49" i="47"/>
  <c r="J28" i="67"/>
  <c r="J63" i="67" s="1"/>
  <c r="M45" i="61"/>
  <c r="O49" i="61" s="1"/>
  <c r="AS54" i="48"/>
  <c r="AT54" i="48"/>
  <c r="AP54" i="48"/>
  <c r="AR54" i="48"/>
  <c r="AO54" i="48"/>
  <c r="AU54" i="48"/>
  <c r="AM54" i="48"/>
  <c r="AN54" i="48"/>
  <c r="AQ54" i="48"/>
  <c r="I12" i="61"/>
  <c r="K12" i="61" s="1"/>
  <c r="K46" i="61" s="1"/>
  <c r="O46" i="61"/>
  <c r="O48" i="61" s="1"/>
  <c r="J66" i="62"/>
  <c r="J52" i="64"/>
  <c r="R52" i="64" s="1"/>
  <c r="AH53" i="62"/>
  <c r="AI61" i="62" s="1"/>
  <c r="AO29" i="66"/>
  <c r="I22" i="65"/>
  <c r="I57" i="65" s="1"/>
  <c r="N57" i="65" s="1"/>
  <c r="AF53" i="62"/>
  <c r="AI59" i="62" s="1"/>
  <c r="AD59" i="62" s="1"/>
  <c r="M40" i="6"/>
  <c r="AR44" i="47"/>
  <c r="W44" i="47" s="1"/>
  <c r="V44" i="47" s="1"/>
  <c r="Q43" i="47"/>
  <c r="P43" i="47" s="1"/>
  <c r="AQ50" i="47"/>
  <c r="T50" i="47" s="1"/>
  <c r="S50" i="47" s="1"/>
  <c r="T49" i="47"/>
  <c r="S49" i="47" s="1"/>
  <c r="AP39" i="48"/>
  <c r="AR40" i="48" s="1"/>
  <c r="Z40" i="48" s="1"/>
  <c r="Y40" i="48" s="1"/>
  <c r="Z54" i="62"/>
  <c r="AB54" i="62"/>
  <c r="Q54" i="61"/>
  <c r="I54" i="61" s="1"/>
  <c r="K54" i="61" s="1"/>
  <c r="AM69" i="67"/>
  <c r="T69" i="67" s="1"/>
  <c r="T68" i="67" s="1"/>
  <c r="AM39" i="48"/>
  <c r="J31" i="67"/>
  <c r="J66" i="67" s="1"/>
  <c r="AO41" i="47"/>
  <c r="N41" i="47" s="1"/>
  <c r="M41" i="47" s="1"/>
  <c r="Z40" i="47"/>
  <c r="Y40" i="47" s="1"/>
  <c r="AF60" i="63"/>
  <c r="D65" i="7"/>
  <c r="F65" i="7" s="1"/>
  <c r="H65" i="7" s="1"/>
  <c r="N65" i="7"/>
  <c r="E34" i="6"/>
  <c r="G34" i="6" s="1"/>
  <c r="H63" i="7"/>
  <c r="J63" i="7" s="1"/>
  <c r="L63" i="7" s="1"/>
  <c r="M52" i="6"/>
  <c r="L53" i="6"/>
  <c r="K46" i="47"/>
  <c r="J46" i="47" s="1"/>
  <c r="AT47" i="47"/>
  <c r="AC47" i="47" s="1"/>
  <c r="AB47" i="47" s="1"/>
  <c r="J49" i="64"/>
  <c r="R49" i="64" s="1"/>
  <c r="I48" i="46"/>
  <c r="H47" i="46"/>
  <c r="J66" i="64"/>
  <c r="I38" i="46"/>
  <c r="H37" i="46"/>
  <c r="AP47" i="47"/>
  <c r="Q47" i="47" s="1"/>
  <c r="P47" i="47" s="1"/>
  <c r="W46" i="47"/>
  <c r="V46" i="47" s="1"/>
  <c r="S69" i="65"/>
  <c r="S68" i="65" s="1"/>
  <c r="N68" i="65"/>
  <c r="W49" i="60"/>
  <c r="H33" i="46"/>
  <c r="I34" i="46"/>
  <c r="E40" i="64"/>
  <c r="I4" i="64"/>
  <c r="I40" i="64" s="1"/>
  <c r="AG44" i="46"/>
  <c r="S44" i="46"/>
  <c r="N44" i="46"/>
  <c r="H56" i="7"/>
  <c r="J56" i="7" s="1"/>
  <c r="Z66" i="62"/>
  <c r="AD66" i="62"/>
  <c r="AD68" i="62" s="1"/>
  <c r="AB66" i="62"/>
  <c r="AM54" i="67"/>
  <c r="T54" i="67" s="1"/>
  <c r="AN54" i="67"/>
  <c r="AN53" i="67" s="1"/>
  <c r="X53" i="67" s="1"/>
  <c r="AI67" i="62"/>
  <c r="AI73" i="62"/>
  <c r="AI69" i="62"/>
  <c r="AC63" i="63"/>
  <c r="AE63" i="63" s="1"/>
  <c r="K27" i="61"/>
  <c r="AN42" i="66"/>
  <c r="AM42" i="66"/>
  <c r="Z40" i="6"/>
  <c r="AB40" i="6" s="1"/>
  <c r="AD40" i="6" s="1"/>
  <c r="AT30" i="48"/>
  <c r="AR30" i="48"/>
  <c r="AP30" i="48"/>
  <c r="AN30" i="48"/>
  <c r="AQ30" i="48"/>
  <c r="AM30" i="48"/>
  <c r="AS30" i="48"/>
  <c r="AO30" i="48"/>
  <c r="AU30" i="48"/>
  <c r="H39" i="46"/>
  <c r="I40" i="46"/>
  <c r="AB55" i="62"/>
  <c r="Z55" i="62"/>
  <c r="AE35" i="6"/>
  <c r="AF34" i="6"/>
  <c r="AM46" i="48"/>
  <c r="K46" i="48" s="1"/>
  <c r="J46" i="48" s="1"/>
  <c r="AI45" i="48"/>
  <c r="AH45" i="48" s="1"/>
  <c r="AL42" i="66"/>
  <c r="AQ47" i="47"/>
  <c r="T47" i="47" s="1"/>
  <c r="S47" i="47" s="1"/>
  <c r="T46" i="47"/>
  <c r="S46" i="47" s="1"/>
  <c r="J16" i="67"/>
  <c r="J51" i="67" s="1"/>
  <c r="E47" i="6"/>
  <c r="G47" i="6" s="1"/>
  <c r="AI71" i="62"/>
  <c r="AB71" i="62" s="1"/>
  <c r="E41" i="6"/>
  <c r="G41" i="6" s="1"/>
  <c r="M41" i="6"/>
  <c r="E22" i="66"/>
  <c r="E57" i="66" s="1"/>
  <c r="I22" i="66"/>
  <c r="I57" i="66" s="1"/>
  <c r="I21" i="66"/>
  <c r="I56" i="66" s="1"/>
  <c r="E21" i="66"/>
  <c r="E56" i="66" s="1"/>
  <c r="AF64" i="7"/>
  <c r="AF66" i="7" s="1"/>
  <c r="X64" i="7"/>
  <c r="Z64" i="7" s="1"/>
  <c r="AB64" i="7" s="1"/>
  <c r="AN47" i="47"/>
  <c r="K47" i="47" s="1"/>
  <c r="J47" i="47" s="1"/>
  <c r="AC46" i="47"/>
  <c r="AB46" i="47" s="1"/>
  <c r="N64" i="7"/>
  <c r="F64" i="7"/>
  <c r="H64" i="7" s="1"/>
  <c r="J64" i="7" s="1"/>
  <c r="I56" i="61"/>
  <c r="W37" i="47"/>
  <c r="V37" i="47" s="1"/>
  <c r="AP38" i="47"/>
  <c r="Q38" i="47" s="1"/>
  <c r="P38" i="47" s="1"/>
  <c r="AE60" i="61"/>
  <c r="AI62" i="61" s="1"/>
  <c r="AN53" i="47"/>
  <c r="K53" i="47" s="1"/>
  <c r="J53" i="47" s="1"/>
  <c r="AC52" i="47"/>
  <c r="AB52" i="47" s="1"/>
  <c r="K51" i="63"/>
  <c r="O53" i="63" s="1"/>
  <c r="O54" i="63" s="1"/>
  <c r="G58" i="63"/>
  <c r="Q49" i="63"/>
  <c r="H37" i="47"/>
  <c r="AU38" i="47"/>
  <c r="AF38" i="47" s="1"/>
  <c r="K55" i="47"/>
  <c r="J55" i="47" s="1"/>
  <c r="AT56" i="47"/>
  <c r="AC56" i="47" s="1"/>
  <c r="AB56" i="47" s="1"/>
  <c r="AF40" i="47"/>
  <c r="AE40" i="47" s="1"/>
  <c r="AM41" i="47"/>
  <c r="H41" i="47" s="1"/>
  <c r="G41" i="47" s="1"/>
  <c r="T37" i="47"/>
  <c r="S37" i="47" s="1"/>
  <c r="AQ38" i="47"/>
  <c r="T38" i="47" s="1"/>
  <c r="S38" i="47" s="1"/>
  <c r="N37" i="47"/>
  <c r="M37" i="47" s="1"/>
  <c r="AS38" i="47"/>
  <c r="Z38" i="47" s="1"/>
  <c r="Y38" i="47" s="1"/>
  <c r="AI61" i="61"/>
  <c r="AA27" i="61"/>
  <c r="AA61" i="61" s="1"/>
  <c r="AB79" i="62"/>
  <c r="Z79" i="62"/>
  <c r="J68" i="64"/>
  <c r="J50" i="64"/>
  <c r="E28" i="67"/>
  <c r="E63" i="67" s="1"/>
  <c r="L78" i="62"/>
  <c r="L80" i="62" s="1"/>
  <c r="J78" i="62"/>
  <c r="H78" i="62"/>
  <c r="L49" i="46"/>
  <c r="I50" i="46"/>
  <c r="AC37" i="47"/>
  <c r="AB37" i="47" s="1"/>
  <c r="AN38" i="47"/>
  <c r="K38" i="47" s="1"/>
  <c r="J38" i="47" s="1"/>
  <c r="AI12" i="61"/>
  <c r="K40" i="47"/>
  <c r="J40" i="47" s="1"/>
  <c r="AT41" i="47"/>
  <c r="AC41" i="47" s="1"/>
  <c r="AB41" i="47" s="1"/>
  <c r="J54" i="60"/>
  <c r="W56" i="60" s="1"/>
  <c r="A24" i="60"/>
  <c r="A55" i="60" s="1"/>
  <c r="E15" i="66"/>
  <c r="E50" i="66" s="1"/>
  <c r="E16" i="66"/>
  <c r="E51" i="66" s="1"/>
  <c r="J67" i="62"/>
  <c r="H67" i="62"/>
  <c r="H55" i="47"/>
  <c r="AU56" i="47"/>
  <c r="AF56" i="47" s="1"/>
  <c r="M81" i="62"/>
  <c r="H81" i="62" s="1"/>
  <c r="M79" i="62"/>
  <c r="E18" i="8"/>
  <c r="E43" i="8" s="1"/>
  <c r="J18" i="8"/>
  <c r="J43" i="8" s="1"/>
  <c r="E12" i="8"/>
  <c r="E37" i="8" s="1"/>
  <c r="J12" i="8"/>
  <c r="J37" i="8" s="1"/>
  <c r="AT38" i="47"/>
  <c r="AC38" i="47" s="1"/>
  <c r="AB38" i="47" s="1"/>
  <c r="K37" i="47"/>
  <c r="J37" i="47" s="1"/>
  <c r="AC45" i="61"/>
  <c r="AE45" i="61" s="1"/>
  <c r="AI49" i="61" s="1"/>
  <c r="W40" i="47"/>
  <c r="V40" i="47" s="1"/>
  <c r="AP41" i="47"/>
  <c r="Q41" i="47" s="1"/>
  <c r="P41" i="47" s="1"/>
  <c r="AM48" i="67"/>
  <c r="AN48" i="67"/>
  <c r="AN47" i="67" s="1"/>
  <c r="X47" i="67" s="1"/>
  <c r="AD63" i="7"/>
  <c r="K62" i="61"/>
  <c r="M62" i="61" s="1"/>
  <c r="Q46" i="47"/>
  <c r="P46" i="47" s="1"/>
  <c r="AR47" i="47"/>
  <c r="W47" i="47" s="1"/>
  <c r="O63" i="63"/>
  <c r="N60" i="63"/>
  <c r="Q60" i="63" s="1"/>
  <c r="AF46" i="47"/>
  <c r="AE46" i="47" s="1"/>
  <c r="AM47" i="47"/>
  <c r="H47" i="47" s="1"/>
  <c r="G47" i="47" s="1"/>
  <c r="AT53" i="47"/>
  <c r="AC53" i="47" s="1"/>
  <c r="K52" i="47"/>
  <c r="J52" i="47" s="1"/>
  <c r="J14" i="8"/>
  <c r="J39" i="8" s="1"/>
  <c r="J16" i="8"/>
  <c r="J41" i="8" s="1"/>
  <c r="J20" i="8"/>
  <c r="J45" i="8" s="1"/>
  <c r="E10" i="8"/>
  <c r="E35" i="8" s="1"/>
  <c r="E14" i="8"/>
  <c r="E39" i="8" s="1"/>
  <c r="E8" i="8"/>
  <c r="E33" i="8" s="1"/>
  <c r="E20" i="8"/>
  <c r="E45" i="8" s="1"/>
  <c r="I8" i="8"/>
  <c r="I33" i="8" s="1"/>
  <c r="I10" i="8"/>
  <c r="I35" i="8" s="1"/>
  <c r="E16" i="8"/>
  <c r="E41" i="8" s="1"/>
  <c r="Z37" i="47"/>
  <c r="Y37" i="47" s="1"/>
  <c r="AO38" i="47"/>
  <c r="N38" i="47" s="1"/>
  <c r="M38" i="47" s="1"/>
  <c r="AN41" i="47"/>
  <c r="K41" i="47" s="1"/>
  <c r="J41" i="47" s="1"/>
  <c r="AC40" i="47"/>
  <c r="AB40" i="47" s="1"/>
  <c r="AM53" i="66"/>
  <c r="AN53" i="66" s="1"/>
  <c r="AN54" i="66"/>
  <c r="AM54" i="66"/>
  <c r="AL54" i="66"/>
  <c r="AN56" i="47"/>
  <c r="K56" i="47" s="1"/>
  <c r="J56" i="47" s="1"/>
  <c r="AC55" i="47"/>
  <c r="AB55" i="47" s="1"/>
  <c r="N62" i="65"/>
  <c r="S63" i="65"/>
  <c r="S62" i="65" s="1"/>
  <c r="AF52" i="47"/>
  <c r="AE52" i="47" s="1"/>
  <c r="AM53" i="47"/>
  <c r="H53" i="47" s="1"/>
  <c r="G53" i="47" s="1"/>
  <c r="Z55" i="47"/>
  <c r="Y55" i="47" s="1"/>
  <c r="AO56" i="47"/>
  <c r="N56" i="47" s="1"/>
  <c r="M56" i="47" s="1"/>
  <c r="AE39" i="7"/>
  <c r="AF38" i="7"/>
  <c r="H40" i="47"/>
  <c r="AU41" i="47"/>
  <c r="AF41" i="47" s="1"/>
  <c r="AC52" i="63"/>
  <c r="AG52" i="63" s="1"/>
  <c r="L52" i="56"/>
  <c r="L48" i="56"/>
  <c r="L50" i="56"/>
  <c r="AS53" i="47"/>
  <c r="Z53" i="47" s="1"/>
  <c r="Y53" i="47" s="1"/>
  <c r="N52" i="47"/>
  <c r="M52" i="47" s="1"/>
  <c r="AP51" i="48"/>
  <c r="AR51" i="48"/>
  <c r="AN51" i="48"/>
  <c r="AT51" i="48"/>
  <c r="AS51" i="48"/>
  <c r="AM51" i="48"/>
  <c r="AU51" i="48"/>
  <c r="AQ51" i="48"/>
  <c r="AO51" i="48"/>
  <c r="AF46" i="6"/>
  <c r="AE47" i="6"/>
  <c r="AN45" i="66"/>
  <c r="AL45" i="66"/>
  <c r="AM44" i="66"/>
  <c r="AM45" i="66"/>
  <c r="AM15" i="66"/>
  <c r="I15" i="66" s="1"/>
  <c r="I50" i="66" s="1"/>
  <c r="AM56" i="47"/>
  <c r="H56" i="47" s="1"/>
  <c r="G56" i="47" s="1"/>
  <c r="AF55" i="47"/>
  <c r="AE55" i="47" s="1"/>
  <c r="AR41" i="47"/>
  <c r="W41" i="47" s="1"/>
  <c r="V41" i="47" s="1"/>
  <c r="Q40" i="47"/>
  <c r="P40" i="47" s="1"/>
  <c r="J65" i="64"/>
  <c r="W36" i="48"/>
  <c r="V36" i="48" s="1"/>
  <c r="AQ37" i="48"/>
  <c r="W37" i="48" s="1"/>
  <c r="V37" i="48" s="1"/>
  <c r="N73" i="73" l="1"/>
  <c r="N79" i="73"/>
  <c r="L78" i="73"/>
  <c r="I46" i="6"/>
  <c r="K46" i="6" s="1"/>
  <c r="O45" i="8"/>
  <c r="O41" i="8"/>
  <c r="O43" i="8"/>
  <c r="O39" i="8"/>
  <c r="O37" i="8"/>
  <c r="O33" i="8"/>
  <c r="O35" i="8"/>
  <c r="AT49" i="48"/>
  <c r="AF49" i="48" s="1"/>
  <c r="AE49" i="48" s="1"/>
  <c r="N39" i="7"/>
  <c r="N40" i="7" s="1"/>
  <c r="F40" i="7" s="1"/>
  <c r="H40" i="7" s="1"/>
  <c r="N59" i="65"/>
  <c r="AG46" i="46"/>
  <c r="M48" i="6"/>
  <c r="E48" i="6" s="1"/>
  <c r="G48" i="6" s="1"/>
  <c r="AC51" i="63"/>
  <c r="AG53" i="63" s="1"/>
  <c r="AA53" i="63" s="1"/>
  <c r="AC53" i="63" s="1"/>
  <c r="AI49" i="63"/>
  <c r="AE58" i="63" s="1"/>
  <c r="R53" i="64"/>
  <c r="AN68" i="67"/>
  <c r="K57" i="48"/>
  <c r="N46" i="46"/>
  <c r="N56" i="64"/>
  <c r="F57" i="7"/>
  <c r="H57" i="7" s="1"/>
  <c r="J57" i="7" s="1"/>
  <c r="AO43" i="48"/>
  <c r="Q43" i="48" s="1"/>
  <c r="P43" i="48" s="1"/>
  <c r="AM49" i="48"/>
  <c r="K49" i="48" s="1"/>
  <c r="J49" i="48" s="1"/>
  <c r="AP43" i="48"/>
  <c r="T43" i="48" s="1"/>
  <c r="S43" i="48" s="1"/>
  <c r="Q48" i="48"/>
  <c r="P48" i="48" s="1"/>
  <c r="AF42" i="48"/>
  <c r="AE42" i="48" s="1"/>
  <c r="AN49" i="48"/>
  <c r="N49" i="48" s="1"/>
  <c r="M49" i="48" s="1"/>
  <c r="N55" i="64"/>
  <c r="AO49" i="48"/>
  <c r="Q49" i="48" s="1"/>
  <c r="P49" i="48" s="1"/>
  <c r="AF45" i="7"/>
  <c r="AF46" i="7" s="1"/>
  <c r="X46" i="7" s="1"/>
  <c r="Z46" i="7" s="1"/>
  <c r="T57" i="67"/>
  <c r="T56" i="67" s="1"/>
  <c r="AM34" i="48"/>
  <c r="K34" i="48" s="1"/>
  <c r="J34" i="48" s="1"/>
  <c r="AI42" i="48"/>
  <c r="AH42" i="48" s="1"/>
  <c r="AQ49" i="48"/>
  <c r="W49" i="48" s="1"/>
  <c r="V49" i="48" s="1"/>
  <c r="AQ58" i="48"/>
  <c r="W58" i="48" s="1"/>
  <c r="V58" i="48" s="1"/>
  <c r="T45" i="48"/>
  <c r="S45" i="48" s="1"/>
  <c r="N42" i="48"/>
  <c r="M42" i="48" s="1"/>
  <c r="X69" i="67"/>
  <c r="X68" i="67" s="1"/>
  <c r="Z57" i="48"/>
  <c r="Y57" i="48" s="1"/>
  <c r="W45" i="48"/>
  <c r="V45" i="48" s="1"/>
  <c r="N58" i="7"/>
  <c r="N59" i="7" s="1"/>
  <c r="D59" i="7" s="1"/>
  <c r="F59" i="7" s="1"/>
  <c r="Q57" i="48"/>
  <c r="P57" i="48" s="1"/>
  <c r="AN58" i="48"/>
  <c r="N58" i="48" s="1"/>
  <c r="M58" i="48" s="1"/>
  <c r="AM58" i="48"/>
  <c r="K58" i="48" s="1"/>
  <c r="J58" i="48" s="1"/>
  <c r="K42" i="61"/>
  <c r="M42" i="61" s="1"/>
  <c r="AP34" i="48"/>
  <c r="T34" i="48" s="1"/>
  <c r="S34" i="48" s="1"/>
  <c r="AU49" i="48"/>
  <c r="AI49" i="48" s="1"/>
  <c r="AH49" i="48" s="1"/>
  <c r="AU43" i="48"/>
  <c r="AI43" i="48" s="1"/>
  <c r="AH43" i="48" s="1"/>
  <c r="Q36" i="48"/>
  <c r="P36" i="48" s="1"/>
  <c r="AF58" i="7"/>
  <c r="AF59" i="7" s="1"/>
  <c r="V59" i="7" s="1"/>
  <c r="X59" i="7" s="1"/>
  <c r="Y85" i="62"/>
  <c r="AF85" i="62" s="1"/>
  <c r="AS34" i="48"/>
  <c r="AC34" i="48" s="1"/>
  <c r="AB34" i="48" s="1"/>
  <c r="Q42" i="48"/>
  <c r="P42" i="48" s="1"/>
  <c r="AT37" i="48"/>
  <c r="AF37" i="48" s="1"/>
  <c r="AE37" i="48" s="1"/>
  <c r="AC45" i="48"/>
  <c r="AB45" i="48" s="1"/>
  <c r="T48" i="48"/>
  <c r="S48" i="48" s="1"/>
  <c r="AT58" i="48"/>
  <c r="AF58" i="48" s="1"/>
  <c r="AE58" i="48" s="1"/>
  <c r="E34" i="66"/>
  <c r="E69" i="66" s="1"/>
  <c r="I25" i="66"/>
  <c r="I60" i="66" s="1"/>
  <c r="AL59" i="66" s="1"/>
  <c r="AA53" i="61"/>
  <c r="E25" i="66"/>
  <c r="E60" i="66" s="1"/>
  <c r="N53" i="65"/>
  <c r="I33" i="66"/>
  <c r="I68" i="66" s="1"/>
  <c r="AM41" i="67"/>
  <c r="T41" i="67" s="1"/>
  <c r="AO58" i="48"/>
  <c r="Q58" i="48" s="1"/>
  <c r="P58" i="48" s="1"/>
  <c r="O41" i="61"/>
  <c r="I41" i="61" s="1"/>
  <c r="K41" i="61" s="1"/>
  <c r="M41" i="61" s="1"/>
  <c r="AR37" i="48"/>
  <c r="Z37" i="48" s="1"/>
  <c r="Y37" i="48" s="1"/>
  <c r="E33" i="66"/>
  <c r="E68" i="66" s="1"/>
  <c r="AL68" i="66" s="1"/>
  <c r="AQ43" i="48"/>
  <c r="W43" i="48" s="1"/>
  <c r="V43" i="48" s="1"/>
  <c r="W42" i="48"/>
  <c r="V42" i="48" s="1"/>
  <c r="N49" i="64"/>
  <c r="AN37" i="48"/>
  <c r="N37" i="48" s="1"/>
  <c r="M37" i="48" s="1"/>
  <c r="K45" i="48"/>
  <c r="AE78" i="62"/>
  <c r="AE80" i="62" s="1"/>
  <c r="AB81" i="62" s="1"/>
  <c r="Q38" i="63"/>
  <c r="M47" i="63" s="1"/>
  <c r="M40" i="63"/>
  <c r="O42" i="63" s="1"/>
  <c r="O43" i="63" s="1"/>
  <c r="I43" i="63" s="1"/>
  <c r="AO48" i="66"/>
  <c r="M48" i="66" s="1"/>
  <c r="T33" i="48"/>
  <c r="S33" i="48" s="1"/>
  <c r="AD86" i="62"/>
  <c r="AD88" i="62" s="1"/>
  <c r="I53" i="61"/>
  <c r="E27" i="66"/>
  <c r="E62" i="66" s="1"/>
  <c r="AT34" i="48"/>
  <c r="AF34" i="48" s="1"/>
  <c r="AE34" i="48" s="1"/>
  <c r="AO37" i="48"/>
  <c r="Q37" i="48" s="1"/>
  <c r="P37" i="48" s="1"/>
  <c r="L53" i="62"/>
  <c r="M59" i="62" s="1"/>
  <c r="J59" i="62" s="1"/>
  <c r="AO47" i="66"/>
  <c r="M47" i="66" s="1"/>
  <c r="AM68" i="67"/>
  <c r="H53" i="62"/>
  <c r="M55" i="62" s="1"/>
  <c r="AN34" i="48"/>
  <c r="N34" i="48" s="1"/>
  <c r="M34" i="48" s="1"/>
  <c r="K33" i="48"/>
  <c r="AQ34" i="48"/>
  <c r="W34" i="48" s="1"/>
  <c r="V34" i="48" s="1"/>
  <c r="W33" i="48"/>
  <c r="V33" i="48" s="1"/>
  <c r="AB51" i="7"/>
  <c r="AD57" i="62"/>
  <c r="AC40" i="63"/>
  <c r="AG42" i="63" s="1"/>
  <c r="AG43" i="63" s="1"/>
  <c r="X53" i="6"/>
  <c r="Z53" i="6" s="1"/>
  <c r="I24" i="66"/>
  <c r="I59" i="66" s="1"/>
  <c r="Y47" i="63"/>
  <c r="AM59" i="67"/>
  <c r="AO59" i="67" s="1"/>
  <c r="AP59" i="67" s="1"/>
  <c r="Q66" i="62"/>
  <c r="Q68" i="62" s="1"/>
  <c r="J68" i="62" s="1"/>
  <c r="C35" i="6"/>
  <c r="E35" i="6" s="1"/>
  <c r="AL56" i="66"/>
  <c r="AM37" i="48"/>
  <c r="K37" i="48" s="1"/>
  <c r="J37" i="48" s="1"/>
  <c r="L71" i="62"/>
  <c r="K36" i="48"/>
  <c r="AA42" i="61"/>
  <c r="AC42" i="61" s="1"/>
  <c r="AE42" i="61" s="1"/>
  <c r="AG42" i="61" s="1"/>
  <c r="J71" i="62"/>
  <c r="N45" i="48"/>
  <c r="M45" i="48" s="1"/>
  <c r="Z36" i="48"/>
  <c r="Y36" i="48" s="1"/>
  <c r="N52" i="64"/>
  <c r="Q45" i="48"/>
  <c r="P45" i="48" s="1"/>
  <c r="E28" i="66"/>
  <c r="E63" i="66" s="1"/>
  <c r="E30" i="66"/>
  <c r="E65" i="66" s="1"/>
  <c r="O50" i="61"/>
  <c r="M50" i="61" s="1"/>
  <c r="X57" i="67"/>
  <c r="X56" i="67" s="1"/>
  <c r="I27" i="66"/>
  <c r="I62" i="66" s="1"/>
  <c r="AF45" i="48"/>
  <c r="AE45" i="48" s="1"/>
  <c r="I28" i="66"/>
  <c r="I63" i="66" s="1"/>
  <c r="AO57" i="67"/>
  <c r="AM53" i="67"/>
  <c r="T53" i="67" s="1"/>
  <c r="S51" i="65"/>
  <c r="S50" i="65" s="1"/>
  <c r="N50" i="65"/>
  <c r="T39" i="48"/>
  <c r="S39" i="48" s="1"/>
  <c r="AC5" i="61"/>
  <c r="AC39" i="61" s="1"/>
  <c r="AA39" i="61"/>
  <c r="AI39" i="48"/>
  <c r="AH39" i="48" s="1"/>
  <c r="L69" i="62"/>
  <c r="AA41" i="61"/>
  <c r="AI43" i="61"/>
  <c r="AG43" i="61" s="1"/>
  <c r="J69" i="62"/>
  <c r="Z45" i="48"/>
  <c r="Y45" i="48" s="1"/>
  <c r="X41" i="6"/>
  <c r="Z41" i="6" s="1"/>
  <c r="AB41" i="6" s="1"/>
  <c r="AO41" i="66"/>
  <c r="M41" i="66" s="1"/>
  <c r="I39" i="61"/>
  <c r="K5" i="61"/>
  <c r="AI63" i="61"/>
  <c r="AA63" i="61" s="1"/>
  <c r="I31" i="66"/>
  <c r="I66" i="66" s="1"/>
  <c r="AM66" i="66" s="1"/>
  <c r="AI47" i="61"/>
  <c r="AA47" i="61" s="1"/>
  <c r="AC47" i="61" s="1"/>
  <c r="I30" i="66"/>
  <c r="I65" i="66" s="1"/>
  <c r="AM65" i="66" s="1"/>
  <c r="Q55" i="61"/>
  <c r="I55" i="61" s="1"/>
  <c r="K55" i="61" s="1"/>
  <c r="M55" i="61" s="1"/>
  <c r="X66" i="7"/>
  <c r="N36" i="46"/>
  <c r="AG36" i="46"/>
  <c r="S36" i="46"/>
  <c r="I16" i="66"/>
  <c r="I51" i="66" s="1"/>
  <c r="AL50" i="66" s="1"/>
  <c r="W54" i="48"/>
  <c r="V54" i="48" s="1"/>
  <c r="AQ55" i="48"/>
  <c r="W55" i="48" s="1"/>
  <c r="V55" i="48" s="1"/>
  <c r="AB29" i="47"/>
  <c r="G27" i="47" s="1"/>
  <c r="AN44" i="66"/>
  <c r="AO44" i="66" s="1"/>
  <c r="M44" i="66" s="1"/>
  <c r="G40" i="6"/>
  <c r="I40" i="6" s="1"/>
  <c r="K40" i="6" s="1"/>
  <c r="AU40" i="48"/>
  <c r="AI40" i="48" s="1"/>
  <c r="AH40" i="48" s="1"/>
  <c r="K39" i="48"/>
  <c r="AE47" i="63"/>
  <c r="AG38" i="63"/>
  <c r="AM55" i="48"/>
  <c r="K55" i="48" s="1"/>
  <c r="J55" i="48" s="1"/>
  <c r="AI54" i="48"/>
  <c r="AH54" i="48" s="1"/>
  <c r="AP40" i="48"/>
  <c r="T40" i="48" s="1"/>
  <c r="S40" i="48" s="1"/>
  <c r="N39" i="48"/>
  <c r="M39" i="48" s="1"/>
  <c r="AS55" i="48"/>
  <c r="AC55" i="48" s="1"/>
  <c r="AB55" i="48" s="1"/>
  <c r="Q54" i="48"/>
  <c r="P54" i="48" s="1"/>
  <c r="G30" i="47"/>
  <c r="I46" i="61"/>
  <c r="M12" i="61"/>
  <c r="M46" i="61" s="1"/>
  <c r="Y67" i="63"/>
  <c r="AI60" i="63"/>
  <c r="AC62" i="63"/>
  <c r="AG64" i="63" s="1"/>
  <c r="AO42" i="67"/>
  <c r="X42" i="67"/>
  <c r="AN41" i="67"/>
  <c r="X41" i="67" s="1"/>
  <c r="K54" i="48"/>
  <c r="AU55" i="48"/>
  <c r="AI55" i="48" s="1"/>
  <c r="AH55" i="48" s="1"/>
  <c r="Z54" i="48"/>
  <c r="Y54" i="48" s="1"/>
  <c r="AP55" i="48"/>
  <c r="T55" i="48" s="1"/>
  <c r="S55" i="48" s="1"/>
  <c r="AN45" i="67"/>
  <c r="AM45" i="67"/>
  <c r="AN55" i="48"/>
  <c r="N55" i="48" s="1"/>
  <c r="M55" i="48" s="1"/>
  <c r="AF54" i="48"/>
  <c r="AE54" i="48" s="1"/>
  <c r="AF39" i="48"/>
  <c r="AE39" i="48" s="1"/>
  <c r="G48" i="47"/>
  <c r="I34" i="6"/>
  <c r="AI54" i="62"/>
  <c r="AI56" i="62" s="1"/>
  <c r="AI58" i="62" s="1"/>
  <c r="AC54" i="48"/>
  <c r="AB54" i="48" s="1"/>
  <c r="AO55" i="48"/>
  <c r="Q55" i="48" s="1"/>
  <c r="P55" i="48" s="1"/>
  <c r="AC53" i="61"/>
  <c r="AE19" i="61"/>
  <c r="AD56" i="7"/>
  <c r="AN66" i="67"/>
  <c r="AM66" i="67"/>
  <c r="G42" i="47"/>
  <c r="N66" i="7"/>
  <c r="D66" i="7" s="1"/>
  <c r="I49" i="61"/>
  <c r="K49" i="61" s="1"/>
  <c r="M49" i="61" s="1"/>
  <c r="G33" i="47"/>
  <c r="W39" i="48"/>
  <c r="V39" i="48" s="1"/>
  <c r="J39" i="7"/>
  <c r="I48" i="61"/>
  <c r="K48" i="61" s="1"/>
  <c r="S57" i="65"/>
  <c r="S56" i="65" s="1"/>
  <c r="N56" i="65"/>
  <c r="F46" i="7"/>
  <c r="Z45" i="7"/>
  <c r="AB45" i="7" s="1"/>
  <c r="L85" i="62"/>
  <c r="O89" i="62" s="1"/>
  <c r="J85" i="62"/>
  <c r="O87" i="62" s="1"/>
  <c r="N85" i="62"/>
  <c r="AT55" i="48"/>
  <c r="AF55" i="48" s="1"/>
  <c r="AE55" i="48" s="1"/>
  <c r="N54" i="48"/>
  <c r="M54" i="48" s="1"/>
  <c r="T54" i="48"/>
  <c r="S54" i="48" s="1"/>
  <c r="AR55" i="48"/>
  <c r="Z55" i="48" s="1"/>
  <c r="Y55" i="48" s="1"/>
  <c r="AO40" i="48"/>
  <c r="Q40" i="48" s="1"/>
  <c r="P40" i="48" s="1"/>
  <c r="M42" i="6"/>
  <c r="E42" i="6" s="1"/>
  <c r="X42" i="6"/>
  <c r="Z42" i="6" s="1"/>
  <c r="AB42" i="6" s="1"/>
  <c r="AD42" i="6" s="1"/>
  <c r="T30" i="48"/>
  <c r="S30" i="48" s="1"/>
  <c r="AR31" i="48"/>
  <c r="Z31" i="48" s="1"/>
  <c r="Y31" i="48" s="1"/>
  <c r="I41" i="6"/>
  <c r="H57" i="62"/>
  <c r="J57" i="62"/>
  <c r="N38" i="46"/>
  <c r="AG38" i="46"/>
  <c r="S38" i="46"/>
  <c r="E53" i="6"/>
  <c r="G53" i="6" s="1"/>
  <c r="I53" i="6" s="1"/>
  <c r="M53" i="6"/>
  <c r="M54" i="6" s="1"/>
  <c r="Z69" i="62"/>
  <c r="AD69" i="62"/>
  <c r="AB69" i="62"/>
  <c r="G52" i="6"/>
  <c r="I52" i="6" s="1"/>
  <c r="AI30" i="48"/>
  <c r="AH30" i="48" s="1"/>
  <c r="AM31" i="48"/>
  <c r="K31" i="48" s="1"/>
  <c r="J31" i="48" s="1"/>
  <c r="AB67" i="62"/>
  <c r="Z67" i="62"/>
  <c r="S48" i="46"/>
  <c r="N48" i="46"/>
  <c r="AG48" i="46"/>
  <c r="AS31" i="48"/>
  <c r="AC31" i="48" s="1"/>
  <c r="AB31" i="48" s="1"/>
  <c r="Q30" i="48"/>
  <c r="P30" i="48" s="1"/>
  <c r="AO42" i="66"/>
  <c r="M42" i="66" s="1"/>
  <c r="I42" i="64"/>
  <c r="AO31" i="48"/>
  <c r="Q31" i="48" s="1"/>
  <c r="P31" i="48" s="1"/>
  <c r="AC30" i="48"/>
  <c r="AB30" i="48" s="1"/>
  <c r="K61" i="61"/>
  <c r="M27" i="61"/>
  <c r="AH58" i="48"/>
  <c r="K30" i="48"/>
  <c r="AU31" i="48"/>
  <c r="AI31" i="48" s="1"/>
  <c r="AH31" i="48" s="1"/>
  <c r="N34" i="46"/>
  <c r="S34" i="46"/>
  <c r="AG34" i="46"/>
  <c r="W30" i="48"/>
  <c r="V30" i="48" s="1"/>
  <c r="AQ31" i="48"/>
  <c r="W31" i="48" s="1"/>
  <c r="V31" i="48" s="1"/>
  <c r="X54" i="67"/>
  <c r="AO54" i="67"/>
  <c r="N30" i="48"/>
  <c r="M30" i="48" s="1"/>
  <c r="AT31" i="48"/>
  <c r="AF31" i="48" s="1"/>
  <c r="AE31" i="48" s="1"/>
  <c r="C36" i="6"/>
  <c r="E36" i="6" s="1"/>
  <c r="AH46" i="48"/>
  <c r="X54" i="6"/>
  <c r="Z54" i="6" s="1"/>
  <c r="AM51" i="67"/>
  <c r="AN51" i="67"/>
  <c r="L56" i="7"/>
  <c r="S40" i="46"/>
  <c r="AG40" i="46"/>
  <c r="N40" i="46"/>
  <c r="X34" i="6"/>
  <c r="Z34" i="6" s="1"/>
  <c r="AB34" i="6" s="1"/>
  <c r="AN31" i="48"/>
  <c r="N31" i="48" s="1"/>
  <c r="M31" i="48" s="1"/>
  <c r="AF30" i="48"/>
  <c r="AE30" i="48" s="1"/>
  <c r="AI66" i="62"/>
  <c r="AI68" i="62" s="1"/>
  <c r="AF71" i="62"/>
  <c r="AC27" i="61"/>
  <c r="AC61" i="61" s="1"/>
  <c r="I47" i="6"/>
  <c r="AP31" i="48"/>
  <c r="T31" i="48" s="1"/>
  <c r="S31" i="48" s="1"/>
  <c r="Z30" i="48"/>
  <c r="Y30" i="48" s="1"/>
  <c r="M19" i="61"/>
  <c r="M53" i="61" s="1"/>
  <c r="AF35" i="6"/>
  <c r="AF36" i="6" s="1"/>
  <c r="V35" i="6"/>
  <c r="X35" i="6" s="1"/>
  <c r="AD71" i="62"/>
  <c r="AO54" i="66"/>
  <c r="M54" i="66" s="1"/>
  <c r="AL57" i="66"/>
  <c r="AM57" i="66"/>
  <c r="AM56" i="66"/>
  <c r="AN57" i="66"/>
  <c r="AA49" i="61"/>
  <c r="AC49" i="61" s="1"/>
  <c r="AE49" i="61" s="1"/>
  <c r="Q51" i="48"/>
  <c r="P51" i="48" s="1"/>
  <c r="AS52" i="48"/>
  <c r="AC52" i="48" s="1"/>
  <c r="AB52" i="48" s="1"/>
  <c r="AO52" i="48"/>
  <c r="Q52" i="48" s="1"/>
  <c r="P52" i="48" s="1"/>
  <c r="AC51" i="48"/>
  <c r="AB51" i="48" s="1"/>
  <c r="H79" i="62"/>
  <c r="J79" i="62"/>
  <c r="I53" i="63"/>
  <c r="K53" i="63" s="1"/>
  <c r="M53" i="63" s="1"/>
  <c r="V47" i="47"/>
  <c r="G45" i="47" s="1"/>
  <c r="AO56" i="67"/>
  <c r="M78" i="62"/>
  <c r="M80" i="62" s="1"/>
  <c r="AG60" i="61"/>
  <c r="AI64" i="61" s="1"/>
  <c r="AN52" i="48"/>
  <c r="N52" i="48" s="1"/>
  <c r="M52" i="48" s="1"/>
  <c r="AF51" i="48"/>
  <c r="AE51" i="48" s="1"/>
  <c r="AF47" i="6"/>
  <c r="AF48" i="6" s="1"/>
  <c r="X47" i="6"/>
  <c r="AT52" i="48"/>
  <c r="AF52" i="48" s="1"/>
  <c r="AE52" i="48" s="1"/>
  <c r="N51" i="48"/>
  <c r="M51" i="48" s="1"/>
  <c r="AE41" i="47"/>
  <c r="G39" i="47" s="1"/>
  <c r="AO53" i="66"/>
  <c r="M67" i="63"/>
  <c r="P60" i="63"/>
  <c r="AA62" i="61"/>
  <c r="Z46" i="6"/>
  <c r="Z51" i="48"/>
  <c r="Y51" i="48" s="1"/>
  <c r="AP52" i="48"/>
  <c r="T52" i="48" s="1"/>
  <c r="S52" i="48" s="1"/>
  <c r="K62" i="63"/>
  <c r="O64" i="63" s="1"/>
  <c r="G67" i="63"/>
  <c r="AE38" i="47"/>
  <c r="G36" i="47" s="1"/>
  <c r="T51" i="48"/>
  <c r="S51" i="48" s="1"/>
  <c r="AR52" i="48"/>
  <c r="Z52" i="48" s="1"/>
  <c r="Y52" i="48" s="1"/>
  <c r="Z38" i="7"/>
  <c r="AB38" i="7" s="1"/>
  <c r="I63" i="63"/>
  <c r="K63" i="63" s="1"/>
  <c r="M63" i="63" s="1"/>
  <c r="X48" i="67"/>
  <c r="AO48" i="67"/>
  <c r="AA12" i="61"/>
  <c r="AA46" i="61" s="1"/>
  <c r="AI46" i="61"/>
  <c r="I54" i="63"/>
  <c r="AQ52" i="48"/>
  <c r="W52" i="48" s="1"/>
  <c r="V52" i="48" s="1"/>
  <c r="W51" i="48"/>
  <c r="V51" i="48" s="1"/>
  <c r="AF39" i="7"/>
  <c r="AF40" i="7" s="1"/>
  <c r="X39" i="7"/>
  <c r="Z39" i="7" s="1"/>
  <c r="AM47" i="67"/>
  <c r="T48" i="67"/>
  <c r="AN63" i="67"/>
  <c r="AM63" i="67"/>
  <c r="AH37" i="48"/>
  <c r="M51" i="63"/>
  <c r="O55" i="63" s="1"/>
  <c r="K56" i="61"/>
  <c r="M56" i="61" s="1"/>
  <c r="AI51" i="48"/>
  <c r="AH51" i="48" s="1"/>
  <c r="AM52" i="48"/>
  <c r="K52" i="48" s="1"/>
  <c r="J52" i="48" s="1"/>
  <c r="AE56" i="47"/>
  <c r="G54" i="47" s="1"/>
  <c r="AM50" i="66"/>
  <c r="N50" i="64"/>
  <c r="R50" i="64"/>
  <c r="M58" i="63"/>
  <c r="O49" i="63"/>
  <c r="K51" i="48"/>
  <c r="AU52" i="48"/>
  <c r="AI52" i="48" s="1"/>
  <c r="AB53" i="47"/>
  <c r="G51" i="47" s="1"/>
  <c r="W55" i="60"/>
  <c r="W57" i="60" s="1"/>
  <c r="S50" i="46"/>
  <c r="N50" i="46"/>
  <c r="AG50" i="46"/>
  <c r="AO68" i="67" l="1"/>
  <c r="AP68" i="67" s="1"/>
  <c r="AG54" i="63"/>
  <c r="AA54" i="63" s="1"/>
  <c r="AC54" i="63" s="1"/>
  <c r="I48" i="6"/>
  <c r="K48" i="6" s="1"/>
  <c r="AG49" i="63"/>
  <c r="AE51" i="63"/>
  <c r="AG55" i="63" s="1"/>
  <c r="AA55" i="63" s="1"/>
  <c r="AC55" i="63" s="1"/>
  <c r="AE55" i="63" s="1"/>
  <c r="AD85" i="62"/>
  <c r="AG89" i="62" s="1"/>
  <c r="AD89" i="62" s="1"/>
  <c r="AB85" i="62"/>
  <c r="AG87" i="62" s="1"/>
  <c r="AG88" i="62" s="1"/>
  <c r="AM68" i="66"/>
  <c r="AN68" i="66" s="1"/>
  <c r="AL69" i="66"/>
  <c r="AN69" i="66"/>
  <c r="AM69" i="66"/>
  <c r="K47" i="48"/>
  <c r="AL60" i="66"/>
  <c r="AN56" i="66"/>
  <c r="AO57" i="66" s="1"/>
  <c r="AM60" i="66"/>
  <c r="K56" i="48"/>
  <c r="AM59" i="66"/>
  <c r="AN59" i="66" s="1"/>
  <c r="AN60" i="66"/>
  <c r="AB80" i="62"/>
  <c r="G35" i="6"/>
  <c r="AE82" i="62"/>
  <c r="AB82" i="62" s="1"/>
  <c r="Z80" i="62"/>
  <c r="AO53" i="67"/>
  <c r="AP53" i="67" s="1"/>
  <c r="AD81" i="62"/>
  <c r="K41" i="48"/>
  <c r="AL66" i="66"/>
  <c r="AN66" i="66"/>
  <c r="Z59" i="7"/>
  <c r="AB59" i="7" s="1"/>
  <c r="AD59" i="7" s="1"/>
  <c r="H55" i="62"/>
  <c r="H56" i="62" s="1"/>
  <c r="J56" i="62" s="1"/>
  <c r="M56" i="62" s="1"/>
  <c r="M58" i="62" s="1"/>
  <c r="L59" i="62"/>
  <c r="O43" i="61"/>
  <c r="M43" i="61" s="1"/>
  <c r="O38" i="63"/>
  <c r="AP56" i="67"/>
  <c r="Q70" i="62"/>
  <c r="N70" i="62" s="1"/>
  <c r="H68" i="62"/>
  <c r="AL62" i="66"/>
  <c r="I42" i="63"/>
  <c r="K42" i="63" s="1"/>
  <c r="AE5" i="61"/>
  <c r="AE39" i="61" s="1"/>
  <c r="AE27" i="61"/>
  <c r="AE61" i="61" s="1"/>
  <c r="J40" i="7"/>
  <c r="L40" i="7" s="1"/>
  <c r="K32" i="48"/>
  <c r="AP60" i="67"/>
  <c r="AR60" i="67" s="1"/>
  <c r="AD60" i="67" s="1"/>
  <c r="AL65" i="66"/>
  <c r="AN65" i="66" s="1"/>
  <c r="AP47" i="66"/>
  <c r="O47" i="66" s="1"/>
  <c r="AM62" i="66"/>
  <c r="AE40" i="63"/>
  <c r="AG44" i="63" s="1"/>
  <c r="AG45" i="63" s="1"/>
  <c r="AB53" i="6"/>
  <c r="AA42" i="63"/>
  <c r="AC42" i="63" s="1"/>
  <c r="AE42" i="63" s="1"/>
  <c r="AM63" i="66"/>
  <c r="K35" i="48"/>
  <c r="AN63" i="66"/>
  <c r="AL63" i="66"/>
  <c r="G42" i="6"/>
  <c r="I42" i="6" s="1"/>
  <c r="K42" i="6" s="1"/>
  <c r="Q57" i="61"/>
  <c r="M57" i="61" s="1"/>
  <c r="AO45" i="66"/>
  <c r="M45" i="66" s="1"/>
  <c r="AB46" i="7"/>
  <c r="AD46" i="7" s="1"/>
  <c r="AN51" i="66"/>
  <c r="AM51" i="66"/>
  <c r="G36" i="6"/>
  <c r="I36" i="6" s="1"/>
  <c r="AI48" i="61"/>
  <c r="AA48" i="61" s="1"/>
  <c r="AC48" i="61" s="1"/>
  <c r="AE48" i="61" s="1"/>
  <c r="AP41" i="66"/>
  <c r="O41" i="66" s="1"/>
  <c r="Z66" i="7"/>
  <c r="AB66" i="7" s="1"/>
  <c r="K39" i="61"/>
  <c r="M5" i="61"/>
  <c r="M39" i="61" s="1"/>
  <c r="AI65" i="61"/>
  <c r="AG65" i="61" s="1"/>
  <c r="AC41" i="61"/>
  <c r="AE41" i="61" s="1"/>
  <c r="AG41" i="61" s="1"/>
  <c r="K44" i="48"/>
  <c r="K54" i="63"/>
  <c r="M54" i="63" s="1"/>
  <c r="AA43" i="63"/>
  <c r="AC43" i="63" s="1"/>
  <c r="H46" i="7"/>
  <c r="J46" i="7" s="1"/>
  <c r="AE67" i="63"/>
  <c r="AH60" i="63"/>
  <c r="AL51" i="66"/>
  <c r="AB54" i="6"/>
  <c r="AD54" i="6" s="1"/>
  <c r="T45" i="67"/>
  <c r="AM44" i="67"/>
  <c r="AG65" i="63"/>
  <c r="AA64" i="63"/>
  <c r="AC64" i="63" s="1"/>
  <c r="AB39" i="7"/>
  <c r="K38" i="48"/>
  <c r="T66" i="67"/>
  <c r="T65" i="67" s="1"/>
  <c r="AM65" i="67"/>
  <c r="M48" i="61"/>
  <c r="X66" i="67"/>
  <c r="X65" i="67" s="1"/>
  <c r="AN65" i="67"/>
  <c r="AO66" i="67"/>
  <c r="AO41" i="67"/>
  <c r="AP41" i="67" s="1"/>
  <c r="AN44" i="67"/>
  <c r="X44" i="67" s="1"/>
  <c r="X45" i="67"/>
  <c r="AO45" i="67"/>
  <c r="J87" i="62"/>
  <c r="H87" i="62"/>
  <c r="O88" i="62"/>
  <c r="AB56" i="62"/>
  <c r="AD56" i="62" s="1"/>
  <c r="J89" i="62"/>
  <c r="L89" i="62"/>
  <c r="K53" i="48"/>
  <c r="V36" i="6"/>
  <c r="X36" i="6" s="1"/>
  <c r="K52" i="6"/>
  <c r="E54" i="6"/>
  <c r="G54" i="6" s="1"/>
  <c r="AD58" i="62"/>
  <c r="AF58" i="62" s="1"/>
  <c r="AF59" i="62"/>
  <c r="AI60" i="62"/>
  <c r="Z35" i="6"/>
  <c r="T51" i="67"/>
  <c r="AM50" i="67"/>
  <c r="T50" i="67" s="1"/>
  <c r="K29" i="48"/>
  <c r="AN50" i="66"/>
  <c r="AP57" i="67"/>
  <c r="AR57" i="67" s="1"/>
  <c r="AD57" i="67" s="1"/>
  <c r="AO51" i="67"/>
  <c r="X51" i="67"/>
  <c r="AN50" i="67"/>
  <c r="Z47" i="6"/>
  <c r="AB47" i="6" s="1"/>
  <c r="Z68" i="62"/>
  <c r="AI70" i="62"/>
  <c r="AB68" i="62"/>
  <c r="F66" i="7"/>
  <c r="H59" i="7"/>
  <c r="K43" i="63"/>
  <c r="M43" i="63" s="1"/>
  <c r="AC63" i="61"/>
  <c r="X63" i="67"/>
  <c r="X62" i="67" s="1"/>
  <c r="AO63" i="67"/>
  <c r="AN62" i="67"/>
  <c r="AC12" i="61"/>
  <c r="AC46" i="61" s="1"/>
  <c r="AB46" i="6"/>
  <c r="AD46" i="6" s="1"/>
  <c r="I64" i="63"/>
  <c r="K64" i="63" s="1"/>
  <c r="AA64" i="61"/>
  <c r="AC64" i="61" s="1"/>
  <c r="X40" i="7"/>
  <c r="Z40" i="7" s="1"/>
  <c r="AB40" i="7" s="1"/>
  <c r="AD40" i="7" s="1"/>
  <c r="I55" i="63"/>
  <c r="T47" i="67"/>
  <c r="AO47" i="67"/>
  <c r="AP47" i="67" s="1"/>
  <c r="AD38" i="7"/>
  <c r="M82" i="62"/>
  <c r="J82" i="62" s="1"/>
  <c r="L81" i="62"/>
  <c r="H80" i="62"/>
  <c r="J81" i="62"/>
  <c r="J80" i="62"/>
  <c r="O56" i="63"/>
  <c r="M53" i="66"/>
  <c r="AP53" i="66"/>
  <c r="X48" i="6"/>
  <c r="Z48" i="6" s="1"/>
  <c r="AC62" i="61"/>
  <c r="AE62" i="61" s="1"/>
  <c r="AH52" i="48"/>
  <c r="K50" i="48" s="1"/>
  <c r="T63" i="67"/>
  <c r="T62" i="67" s="1"/>
  <c r="AM62" i="67"/>
  <c r="O65" i="63"/>
  <c r="AP69" i="67" l="1"/>
  <c r="AR69" i="67" s="1"/>
  <c r="AD69" i="67" s="1"/>
  <c r="AB89" i="62"/>
  <c r="AB87" i="62"/>
  <c r="Z87" i="62"/>
  <c r="AE54" i="63"/>
  <c r="AG56" i="63"/>
  <c r="AA56" i="63" s="1"/>
  <c r="AC56" i="63" s="1"/>
  <c r="AE56" i="63" s="1"/>
  <c r="Z89" i="62"/>
  <c r="AO68" i="66"/>
  <c r="M68" i="66" s="1"/>
  <c r="AO59" i="66"/>
  <c r="M59" i="66" s="1"/>
  <c r="AO56" i="66"/>
  <c r="M56" i="66" s="1"/>
  <c r="L70" i="62"/>
  <c r="Q72" i="62"/>
  <c r="N73" i="62" s="1"/>
  <c r="J70" i="62"/>
  <c r="AO60" i="66"/>
  <c r="AP42" i="67"/>
  <c r="AR42" i="67" s="1"/>
  <c r="AD42" i="67" s="1"/>
  <c r="AP54" i="67"/>
  <c r="AR54" i="67" s="1"/>
  <c r="AD54" i="67" s="1"/>
  <c r="AO65" i="66"/>
  <c r="M65" i="66" s="1"/>
  <c r="Q47" i="66"/>
  <c r="AA44" i="63"/>
  <c r="AC44" i="63" s="1"/>
  <c r="AE44" i="63" s="1"/>
  <c r="AD82" i="62"/>
  <c r="AG27" i="61"/>
  <c r="AG61" i="61" s="1"/>
  <c r="AN62" i="66"/>
  <c r="AO63" i="66" s="1"/>
  <c r="AG5" i="61"/>
  <c r="AG39" i="61" s="1"/>
  <c r="AO51" i="66"/>
  <c r="M51" i="66" s="1"/>
  <c r="AO69" i="66"/>
  <c r="AQ47" i="66"/>
  <c r="S47" i="66" s="1"/>
  <c r="AQ48" i="66"/>
  <c r="AQ59" i="67"/>
  <c r="AB59" i="67" s="1"/>
  <c r="M42" i="63"/>
  <c r="AP44" i="66"/>
  <c r="AQ45" i="66" s="1"/>
  <c r="AD66" i="7"/>
  <c r="AI50" i="61"/>
  <c r="AE50" i="61" s="1"/>
  <c r="AQ41" i="66"/>
  <c r="S41" i="66" s="1"/>
  <c r="AO50" i="66"/>
  <c r="M50" i="66" s="1"/>
  <c r="AQ42" i="66"/>
  <c r="Q41" i="66"/>
  <c r="AQ56" i="67"/>
  <c r="AB56" i="67" s="1"/>
  <c r="AE43" i="63"/>
  <c r="L46" i="7"/>
  <c r="AP48" i="67"/>
  <c r="AR48" i="67" s="1"/>
  <c r="AD48" i="67" s="1"/>
  <c r="I54" i="6"/>
  <c r="K54" i="6" s="1"/>
  <c r="AA45" i="63"/>
  <c r="AC45" i="63" s="1"/>
  <c r="AA65" i="63"/>
  <c r="AC65" i="63" s="1"/>
  <c r="AE65" i="63" s="1"/>
  <c r="AO65" i="67"/>
  <c r="AP65" i="67" s="1"/>
  <c r="T44" i="67"/>
  <c r="AO44" i="67"/>
  <c r="AO62" i="67"/>
  <c r="AP63" i="67" s="1"/>
  <c r="AR63" i="67" s="1"/>
  <c r="AD63" i="67" s="1"/>
  <c r="Z36" i="6"/>
  <c r="AB36" i="6" s="1"/>
  <c r="O90" i="62"/>
  <c r="H88" i="62"/>
  <c r="J88" i="62"/>
  <c r="L88" i="62"/>
  <c r="H66" i="7"/>
  <c r="J66" i="7" s="1"/>
  <c r="L66" i="7" s="1"/>
  <c r="AO66" i="66"/>
  <c r="AI62" i="62"/>
  <c r="AH62" i="62" s="1"/>
  <c r="AH61" i="62"/>
  <c r="AF61" i="62"/>
  <c r="AF60" i="62"/>
  <c r="AH60" i="62" s="1"/>
  <c r="J59" i="7"/>
  <c r="L59" i="7" s="1"/>
  <c r="AO50" i="67"/>
  <c r="AP50" i="67" s="1"/>
  <c r="X50" i="67"/>
  <c r="AE64" i="61"/>
  <c r="AG64" i="61" s="1"/>
  <c r="AB70" i="62"/>
  <c r="AD70" i="62"/>
  <c r="AF70" i="62"/>
  <c r="AI72" i="62"/>
  <c r="J58" i="62"/>
  <c r="L58" i="62" s="1"/>
  <c r="M60" i="62"/>
  <c r="L60" i="62" s="1"/>
  <c r="I65" i="63"/>
  <c r="K65" i="63" s="1"/>
  <c r="I56" i="63"/>
  <c r="K56" i="63" s="1"/>
  <c r="L82" i="62"/>
  <c r="AE63" i="61"/>
  <c r="AG63" i="61" s="1"/>
  <c r="AB88" i="62"/>
  <c r="AG90" i="62"/>
  <c r="Z88" i="62"/>
  <c r="AB48" i="6"/>
  <c r="AD48" i="6" s="1"/>
  <c r="O53" i="66"/>
  <c r="Q53" i="66"/>
  <c r="AQ54" i="66"/>
  <c r="AQ53" i="66"/>
  <c r="S53" i="66" s="1"/>
  <c r="K55" i="63"/>
  <c r="M55" i="63" s="1"/>
  <c r="AE12" i="61"/>
  <c r="AE46" i="61" s="1"/>
  <c r="AQ68" i="67" l="1"/>
  <c r="AB68" i="67" s="1"/>
  <c r="N72" i="62"/>
  <c r="L72" i="62"/>
  <c r="Q74" i="62"/>
  <c r="P74" i="62" s="1"/>
  <c r="P73" i="62"/>
  <c r="L73" i="62"/>
  <c r="P72" i="62"/>
  <c r="M60" i="66"/>
  <c r="AQ41" i="67"/>
  <c r="AB41" i="67" s="1"/>
  <c r="M57" i="66"/>
  <c r="AO62" i="66"/>
  <c r="M62" i="66" s="1"/>
  <c r="M69" i="66"/>
  <c r="S48" i="66"/>
  <c r="M66" i="66"/>
  <c r="AQ53" i="67"/>
  <c r="AB53" i="67" s="1"/>
  <c r="AR59" i="67"/>
  <c r="AD59" i="67" s="1"/>
  <c r="S42" i="66"/>
  <c r="AQ47" i="67"/>
  <c r="AB47" i="67" s="1"/>
  <c r="AQ44" i="66"/>
  <c r="S44" i="66" s="1"/>
  <c r="Q44" i="66"/>
  <c r="O44" i="66"/>
  <c r="AP50" i="66"/>
  <c r="AQ50" i="66" s="1"/>
  <c r="S50" i="66" s="1"/>
  <c r="AR68" i="67"/>
  <c r="AD68" i="67" s="1"/>
  <c r="AR56" i="67"/>
  <c r="AD56" i="67" s="1"/>
  <c r="AP62" i="67"/>
  <c r="AQ62" i="67" s="1"/>
  <c r="AB62" i="67" s="1"/>
  <c r="J90" i="62"/>
  <c r="L90" i="62"/>
  <c r="AP51" i="67"/>
  <c r="AR51" i="67" s="1"/>
  <c r="AD51" i="67" s="1"/>
  <c r="AP45" i="67"/>
  <c r="AR45" i="67" s="1"/>
  <c r="AD45" i="67" s="1"/>
  <c r="AP44" i="67"/>
  <c r="AE45" i="63"/>
  <c r="AP66" i="67"/>
  <c r="AR66" i="67" s="1"/>
  <c r="AD66" i="67" s="1"/>
  <c r="AD72" i="62"/>
  <c r="AF72" i="62"/>
  <c r="AH72" i="62"/>
  <c r="AH73" i="62"/>
  <c r="AD73" i="62"/>
  <c r="AF73" i="62"/>
  <c r="AI74" i="62"/>
  <c r="AH74" i="62" s="1"/>
  <c r="M56" i="63"/>
  <c r="AD90" i="62"/>
  <c r="AB90" i="62"/>
  <c r="M65" i="63"/>
  <c r="S54" i="66"/>
  <c r="AR41" i="67" l="1"/>
  <c r="AD41" i="67" s="1"/>
  <c r="S45" i="66"/>
  <c r="AR53" i="67"/>
  <c r="AD53" i="67" s="1"/>
  <c r="M63" i="66"/>
  <c r="AR47" i="67"/>
  <c r="AD47" i="67" s="1"/>
  <c r="AQ51" i="66"/>
  <c r="S51" i="66" s="1"/>
  <c r="O50" i="66"/>
  <c r="Q50" i="66"/>
  <c r="AQ50" i="67"/>
  <c r="AB50" i="67" s="1"/>
  <c r="AQ65" i="67"/>
  <c r="AB65" i="67" s="1"/>
  <c r="AQ44" i="67"/>
  <c r="AB44" i="67" s="1"/>
  <c r="AR62" i="67"/>
  <c r="AD62" i="67" s="1"/>
  <c r="AR50" i="67" l="1"/>
  <c r="AD50" i="67" s="1"/>
  <c r="AR44" i="67"/>
  <c r="AD44" i="67" s="1"/>
  <c r="AR65" i="67"/>
  <c r="AD65" i="67" s="1"/>
</calcChain>
</file>

<file path=xl/sharedStrings.xml><?xml version="1.0" encoding="utf-8"?>
<sst xmlns="http://schemas.openxmlformats.org/spreadsheetml/2006/main" count="1364" uniqueCount="413">
  <si>
    <t>№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</si>
  <si>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</si>
  <si>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</si>
  <si>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(1)</t>
    <phoneticPr fontId="1"/>
  </si>
  <si>
    <t>×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</si>
  <si>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</si>
  <si>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</si>
  <si>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</si>
  <si>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</si>
  <si>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</si>
  <si>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÷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</si>
  <si>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</si>
  <si>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</si>
  <si>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</si>
  <si>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</si>
  <si>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</si>
  <si>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№</t>
    <phoneticPr fontId="1"/>
  </si>
  <si>
    <t>.</t>
  </si>
  <si>
    <t>◇　次のわり算をわり切れるまでしましょう。</t>
    <rPh sb="2" eb="3">
      <t>ツギ</t>
    </rPh>
    <rPh sb="6" eb="7">
      <t>サン</t>
    </rPh>
    <rPh sb="10" eb="11">
      <t>キ</t>
    </rPh>
    <phoneticPr fontId="1"/>
  </si>
  <si>
    <t>＋</t>
    <phoneticPr fontId="1"/>
  </si>
  <si>
    <t>－</t>
    <phoneticPr fontId="1"/>
  </si>
  <si>
    <t>(7)</t>
    <phoneticPr fontId="1"/>
  </si>
  <si>
    <t>×</t>
    <phoneticPr fontId="1"/>
  </si>
  <si>
    <t>(</t>
    <phoneticPr fontId="1"/>
  </si>
  <si>
    <t>)</t>
    <phoneticPr fontId="1"/>
  </si>
  <si>
    <t>×</t>
    <phoneticPr fontId="1"/>
  </si>
  <si>
    <t>=</t>
    <phoneticPr fontId="1"/>
  </si>
  <si>
    <t>わり進む筆算</t>
    <rPh sb="2" eb="3">
      <t>スス</t>
    </rPh>
    <rPh sb="4" eb="6">
      <t>ヒッサン</t>
    </rPh>
    <phoneticPr fontId="1"/>
  </si>
  <si>
    <t>(1)</t>
    <phoneticPr fontId="1"/>
  </si>
  <si>
    <t>.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</si>
  <si>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</si>
  <si>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</si>
  <si>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</si>
  <si>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</si>
  <si>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</si>
  <si>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(8)</t>
    <phoneticPr fontId="1"/>
  </si>
  <si>
    <t>)</t>
    <phoneticPr fontId="2"/>
  </si>
  <si>
    <t>式と計算</t>
    <rPh sb="0" eb="1">
      <t>シキ</t>
    </rPh>
    <rPh sb="2" eb="4">
      <t>ケイサン</t>
    </rPh>
    <phoneticPr fontId="1"/>
  </si>
  <si>
    <t>三角形・四角形の角</t>
    <rPh sb="0" eb="3">
      <t>サンカクケイ</t>
    </rPh>
    <rPh sb="4" eb="7">
      <t>シカクケイ</t>
    </rPh>
    <rPh sb="8" eb="9">
      <t>カク</t>
    </rPh>
    <phoneticPr fontId="1"/>
  </si>
  <si>
    <t>三角形の３つの角の大きさの和は</t>
    <rPh sb="0" eb="3">
      <t>サンカクケイ</t>
    </rPh>
    <rPh sb="7" eb="8">
      <t>カク</t>
    </rPh>
    <rPh sb="9" eb="10">
      <t>オオ</t>
    </rPh>
    <rPh sb="13" eb="14">
      <t>ワ</t>
    </rPh>
    <phoneticPr fontId="1"/>
  </si>
  <si>
    <t>次の図の角の大きさはそれぞれ何度でしょう。</t>
    <rPh sb="0" eb="1">
      <t>ツギ</t>
    </rPh>
    <rPh sb="2" eb="3">
      <t>ズ</t>
    </rPh>
    <rPh sb="4" eb="5">
      <t>カク</t>
    </rPh>
    <rPh sb="6" eb="7">
      <t>オオ</t>
    </rPh>
    <rPh sb="14" eb="16">
      <t>ナンド</t>
    </rPh>
    <phoneticPr fontId="1"/>
  </si>
  <si>
    <t>あ</t>
    <phoneticPr fontId="1"/>
  </si>
  <si>
    <t>い</t>
    <phoneticPr fontId="1"/>
  </si>
  <si>
    <t>う</t>
    <phoneticPr fontId="1"/>
  </si>
  <si>
    <t>°</t>
    <phoneticPr fontId="1"/>
  </si>
  <si>
    <t>°</t>
    <phoneticPr fontId="1"/>
  </si>
  <si>
    <t>か</t>
    <phoneticPr fontId="1"/>
  </si>
  <si>
    <t>き</t>
    <phoneticPr fontId="1"/>
  </si>
  <si>
    <t>く</t>
    <phoneticPr fontId="1"/>
  </si>
  <si>
    <t>二等辺三角形</t>
    <rPh sb="0" eb="6">
      <t>ニトウヘンサンカクケイ</t>
    </rPh>
    <phoneticPr fontId="1"/>
  </si>
  <si>
    <t>さ</t>
    <phoneticPr fontId="1"/>
  </si>
  <si>
    <t>し</t>
    <phoneticPr fontId="1"/>
  </si>
  <si>
    <t>°</t>
    <phoneticPr fontId="1"/>
  </si>
  <si>
    <t>四角形の４つの角の大きさの和は</t>
    <rPh sb="0" eb="3">
      <t>シカクケイ</t>
    </rPh>
    <rPh sb="7" eb="8">
      <t>カク</t>
    </rPh>
    <rPh sb="9" eb="10">
      <t>オオ</t>
    </rPh>
    <rPh sb="13" eb="14">
      <t>ワ</t>
    </rPh>
    <phoneticPr fontId="1"/>
  </si>
  <si>
    <t>あ</t>
    <phoneticPr fontId="1"/>
  </si>
  <si>
    <t>い</t>
    <phoneticPr fontId="1"/>
  </si>
  <si>
    <t>う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</si>
  <si>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</si>
  <si>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</si>
  <si>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</si>
  <si>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</si>
  <si>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180°</t>
    <phoneticPr fontId="1"/>
  </si>
  <si>
    <t>小数のかけ算</t>
    <rPh sb="0" eb="2">
      <t>ショウスウ</t>
    </rPh>
    <rPh sb="5" eb="6">
      <t>ザン</t>
    </rPh>
    <phoneticPr fontId="1"/>
  </si>
  <si>
    <t>小数のかけ算の筆算</t>
    <rPh sb="0" eb="2">
      <t>ショウスウ</t>
    </rPh>
    <rPh sb="5" eb="6">
      <t>サン</t>
    </rPh>
    <rPh sb="7" eb="9">
      <t>ヒッサン</t>
    </rPh>
    <phoneticPr fontId="1"/>
  </si>
  <si>
    <t>小数のわり算</t>
    <rPh sb="0" eb="2">
      <t>ショウスウ</t>
    </rPh>
    <rPh sb="5" eb="6">
      <t>サン</t>
    </rPh>
    <phoneticPr fontId="1"/>
  </si>
  <si>
    <t>小数のわり算の筆算</t>
    <rPh sb="0" eb="2">
      <t>ショウスウ</t>
    </rPh>
    <rPh sb="5" eb="6">
      <t>サン</t>
    </rPh>
    <rPh sb="7" eb="9">
      <t>ヒッサン</t>
    </rPh>
    <phoneticPr fontId="1"/>
  </si>
  <si>
    <t>.</t>
    <phoneticPr fontId="2"/>
  </si>
  <si>
    <t>◇</t>
    <phoneticPr fontId="1"/>
  </si>
  <si>
    <t>商を四捨五入で十分の一の位までの概数で表しましょう。</t>
    <rPh sb="0" eb="1">
      <t>ショウ</t>
    </rPh>
    <rPh sb="2" eb="6">
      <t>シシャゴニュウ</t>
    </rPh>
    <rPh sb="7" eb="8">
      <t>ジュウ</t>
    </rPh>
    <rPh sb="8" eb="9">
      <t>ブン</t>
    </rPh>
    <rPh sb="10" eb="11">
      <t>１</t>
    </rPh>
    <rPh sb="12" eb="13">
      <t>クライ</t>
    </rPh>
    <rPh sb="16" eb="18">
      <t>ガイスウ</t>
    </rPh>
    <rPh sb="19" eb="20">
      <t>アラワ</t>
    </rPh>
    <phoneticPr fontId="1"/>
  </si>
  <si>
    <t>°</t>
    <phoneticPr fontId="1"/>
  </si>
  <si>
    <t>360°</t>
    <phoneticPr fontId="1"/>
  </si>
  <si>
    <t>°</t>
    <phoneticPr fontId="1"/>
  </si>
  <si>
    <t>十分の一の位までの概数</t>
    <rPh sb="0" eb="2">
      <t>ジュウブン</t>
    </rPh>
    <rPh sb="3" eb="4">
      <t>イチ</t>
    </rPh>
    <rPh sb="5" eb="6">
      <t>クライ</t>
    </rPh>
    <rPh sb="9" eb="11">
      <t>ガイスウ</t>
    </rPh>
    <phoneticPr fontId="2"/>
  </si>
  <si>
    <t>商</t>
    <rPh sb="0" eb="1">
      <t>ショウ</t>
    </rPh>
    <phoneticPr fontId="1"/>
  </si>
  <si>
    <t>余り</t>
    <rPh sb="0" eb="1">
      <t>アマ</t>
    </rPh>
    <phoneticPr fontId="1"/>
  </si>
  <si>
    <t>分数のたし算・ひき算</t>
    <rPh sb="0" eb="2">
      <t>ブンスウ</t>
    </rPh>
    <rPh sb="5" eb="6">
      <t>ザン</t>
    </rPh>
    <rPh sb="9" eb="10">
      <t>ザン</t>
    </rPh>
    <phoneticPr fontId="1"/>
  </si>
  <si>
    <t>公倍数</t>
    <rPh sb="0" eb="3">
      <t>コウバイスウ</t>
    </rPh>
    <phoneticPr fontId="1"/>
  </si>
  <si>
    <t>№</t>
    <phoneticPr fontId="1"/>
  </si>
  <si>
    <t>（１）</t>
    <phoneticPr fontId="1"/>
  </si>
  <si>
    <t>，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</si>
  <si>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</si>
  <si>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</si>
  <si>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</si>
  <si>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</si>
  <si>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</si>
  <si>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（７）</t>
    <phoneticPr fontId="1"/>
  </si>
  <si>
    <t>（８）</t>
    <phoneticPr fontId="1"/>
  </si>
  <si>
    <t>（９）</t>
    <phoneticPr fontId="1"/>
  </si>
  <si>
    <t>（10）</t>
    <phoneticPr fontId="1"/>
  </si>
  <si>
    <t>,</t>
    <phoneticPr fontId="1"/>
  </si>
  <si>
    <t>約数と公約数</t>
    <rPh sb="0" eb="2">
      <t>ヤクスウ</t>
    </rPh>
    <rPh sb="3" eb="6">
      <t>コウヤクスウ</t>
    </rPh>
    <phoneticPr fontId="1"/>
  </si>
  <si>
    <t>◆　次の数の約数をみんなかきましょう。</t>
    <rPh sb="2" eb="3">
      <t>ツギ</t>
    </rPh>
    <rPh sb="4" eb="5">
      <t>スウ</t>
    </rPh>
    <rPh sb="6" eb="8">
      <t>ヤクスウ</t>
    </rPh>
    <phoneticPr fontId="1"/>
  </si>
  <si>
    <t>№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</si>
  <si>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</si>
  <si>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</si>
  <si>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</si>
  <si>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</si>
  <si>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</si>
  <si>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</si>
  <si>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</si>
  <si>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</si>
  <si>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</si>
  <si>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</si>
  <si>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◆　次の２つの数の公約数をかきましょう。</t>
    <rPh sb="2" eb="3">
      <t>ツギ</t>
    </rPh>
    <rPh sb="7" eb="8">
      <t>スウ</t>
    </rPh>
    <rPh sb="9" eb="10">
      <t>コウ</t>
    </rPh>
    <rPh sb="10" eb="12">
      <t>ヤクスウ</t>
    </rPh>
    <phoneticPr fontId="1"/>
  </si>
  <si>
    <t>　　また，最大公約数もかきましょう。</t>
    <rPh sb="5" eb="7">
      <t>サイダイ</t>
    </rPh>
    <rPh sb="7" eb="10">
      <t>コウヤクスウ</t>
    </rPh>
    <phoneticPr fontId="1"/>
  </si>
  <si>
    <t>最大公約数</t>
    <rPh sb="0" eb="2">
      <t>サイダイ</t>
    </rPh>
    <rPh sb="2" eb="5">
      <t>コウヤクスウ</t>
    </rPh>
    <phoneticPr fontId="1"/>
  </si>
  <si>
    <t>№</t>
    <phoneticPr fontId="1"/>
  </si>
  <si>
    <t>◎次の計算をしましょう。</t>
    <rPh sb="1" eb="2">
      <t>ツギ</t>
    </rPh>
    <rPh sb="3" eb="5">
      <t>ケイサン</t>
    </rPh>
    <phoneticPr fontId="1"/>
  </si>
  <si>
    <t>直方体・立方体の体積</t>
    <rPh sb="0" eb="3">
      <t>チョクホウタイ</t>
    </rPh>
    <rPh sb="4" eb="7">
      <t>リッポウタイ</t>
    </rPh>
    <rPh sb="8" eb="10">
      <t>タイセキ</t>
    </rPh>
    <phoneticPr fontId="1"/>
  </si>
  <si>
    <t>◎次の体積を求めましょう。</t>
    <rPh sb="1" eb="2">
      <t>ツギ</t>
    </rPh>
    <rPh sb="3" eb="5">
      <t>タイセキ</t>
    </rPh>
    <rPh sb="6" eb="7">
      <t>モト</t>
    </rPh>
    <phoneticPr fontId="1"/>
  </si>
  <si>
    <t>１辺が</t>
    <rPh sb="1" eb="2">
      <t>ヘン</t>
    </rPh>
    <phoneticPr fontId="1"/>
  </si>
  <si>
    <t>cmの立方体</t>
    <rPh sb="3" eb="6">
      <t>リッポウタイ</t>
    </rPh>
    <phoneticPr fontId="1"/>
  </si>
  <si>
    <t>たて</t>
    <phoneticPr fontId="1"/>
  </si>
  <si>
    <t>cm</t>
    <phoneticPr fontId="1"/>
  </si>
  <si>
    <t>，横</t>
    <rPh sb="1" eb="2">
      <t>ヨコ</t>
    </rPh>
    <phoneticPr fontId="1"/>
  </si>
  <si>
    <t>㎝, 高さ</t>
    <rPh sb="3" eb="4">
      <t>タカ</t>
    </rPh>
    <phoneticPr fontId="1"/>
  </si>
  <si>
    <r>
      <t>cm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</si>
  <si>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№</t>
    <phoneticPr fontId="1"/>
  </si>
  <si>
    <t>１</t>
    <phoneticPr fontId="1"/>
  </si>
  <si>
    <t>の10倍，100倍，1000倍した数をかきましょう。</t>
    <rPh sb="3" eb="4">
      <t>バイ</t>
    </rPh>
    <rPh sb="8" eb="9">
      <t>バイ</t>
    </rPh>
    <rPh sb="14" eb="15">
      <t>バイ</t>
    </rPh>
    <rPh sb="17" eb="18">
      <t>スウ</t>
    </rPh>
    <phoneticPr fontId="1"/>
  </si>
  <si>
    <t>２</t>
    <phoneticPr fontId="1"/>
  </si>
  <si>
    <t>10倍，100倍，1000倍の数を書きましょう。</t>
    <rPh sb="2" eb="3">
      <t>バイ</t>
    </rPh>
    <rPh sb="7" eb="8">
      <t>バイ</t>
    </rPh>
    <rPh sb="13" eb="14">
      <t>バイ</t>
    </rPh>
    <rPh sb="15" eb="16">
      <t>カズ</t>
    </rPh>
    <rPh sb="17" eb="18">
      <t>カ</t>
    </rPh>
    <phoneticPr fontId="1"/>
  </si>
  <si>
    <t>(1)</t>
    <phoneticPr fontId="1"/>
  </si>
  <si>
    <t>(2)</t>
    <phoneticPr fontId="1"/>
  </si>
  <si>
    <t>(3)</t>
    <phoneticPr fontId="1"/>
  </si>
  <si>
    <t>３</t>
    <phoneticPr fontId="1"/>
  </si>
  <si>
    <t>次の数は，</t>
    <rPh sb="0" eb="1">
      <t>ツギ</t>
    </rPh>
    <rPh sb="2" eb="3">
      <t>スウ</t>
    </rPh>
    <phoneticPr fontId="1"/>
  </si>
  <si>
    <t>を何倍した数ですか。</t>
    <rPh sb="1" eb="3">
      <t>ナンバイ</t>
    </rPh>
    <rPh sb="5" eb="6">
      <t>カズ</t>
    </rPh>
    <phoneticPr fontId="1"/>
  </si>
  <si>
    <t>(2)</t>
    <phoneticPr fontId="1"/>
  </si>
  <si>
    <t>(3)</t>
    <phoneticPr fontId="1"/>
  </si>
  <si>
    <t>４</t>
    <phoneticPr fontId="1"/>
  </si>
  <si>
    <t>次の計算をしましょう。</t>
    <rPh sb="0" eb="1">
      <t>ツギ</t>
    </rPh>
    <rPh sb="2" eb="4">
      <t>ケイサン</t>
    </rPh>
    <phoneticPr fontId="1"/>
  </si>
  <si>
    <t>(1)</t>
    <phoneticPr fontId="1"/>
  </si>
  <si>
    <t>×</t>
    <phoneticPr fontId="1"/>
  </si>
  <si>
    <t>10倍…</t>
    <rPh sb="2" eb="3">
      <t>バイ</t>
    </rPh>
    <phoneticPr fontId="1"/>
  </si>
  <si>
    <t>×</t>
    <phoneticPr fontId="1"/>
  </si>
  <si>
    <t>＝</t>
    <phoneticPr fontId="1"/>
  </si>
  <si>
    <t>100倍…</t>
    <rPh sb="3" eb="4">
      <t>バイ</t>
    </rPh>
    <phoneticPr fontId="1"/>
  </si>
  <si>
    <t>×</t>
    <phoneticPr fontId="1"/>
  </si>
  <si>
    <t>＝</t>
    <phoneticPr fontId="1"/>
  </si>
  <si>
    <t>1000倍…</t>
    <rPh sb="4" eb="5">
      <t>バイ</t>
    </rPh>
    <phoneticPr fontId="1"/>
  </si>
  <si>
    <t>×</t>
    <phoneticPr fontId="1"/>
  </si>
  <si>
    <t>＝</t>
    <phoneticPr fontId="1"/>
  </si>
  <si>
    <t>を</t>
    <phoneticPr fontId="1"/>
  </si>
  <si>
    <t>倍した数</t>
    <rPh sb="0" eb="1">
      <t>バイ</t>
    </rPh>
    <rPh sb="3" eb="4">
      <t>カズ</t>
    </rPh>
    <phoneticPr fontId="1"/>
  </si>
  <si>
    <t>＝</t>
    <phoneticPr fontId="1"/>
  </si>
  <si>
    <t>№</t>
    <phoneticPr fontId="1"/>
  </si>
  <si>
    <t>の</t>
    <phoneticPr fontId="1"/>
  </si>
  <si>
    <t>，</t>
    <phoneticPr fontId="1"/>
  </si>
  <si>
    <t>の数をかきましょう。</t>
    <rPh sb="1" eb="2">
      <t>カズ</t>
    </rPh>
    <phoneticPr fontId="1"/>
  </si>
  <si>
    <t>の何分の１ですか。</t>
    <rPh sb="1" eb="2">
      <t>ナン</t>
    </rPh>
    <rPh sb="2" eb="3">
      <t>ブン</t>
    </rPh>
    <phoneticPr fontId="1"/>
  </si>
  <si>
    <t>４</t>
    <phoneticPr fontId="1"/>
  </si>
  <si>
    <t>÷</t>
    <phoneticPr fontId="1"/>
  </si>
  <si>
    <t>…</t>
    <phoneticPr fontId="1"/>
  </si>
  <si>
    <t>÷</t>
    <phoneticPr fontId="1"/>
  </si>
  <si>
    <t>＝</t>
    <phoneticPr fontId="1"/>
  </si>
  <si>
    <t>÷</t>
    <phoneticPr fontId="1"/>
  </si>
  <si>
    <t>＝</t>
    <phoneticPr fontId="1"/>
  </si>
  <si>
    <t>…</t>
    <phoneticPr fontId="1"/>
  </si>
  <si>
    <t>÷</t>
    <phoneticPr fontId="1"/>
  </si>
  <si>
    <t>＝</t>
    <phoneticPr fontId="1"/>
  </si>
  <si>
    <t/>
  </si>
  <si>
    <t>…</t>
    <phoneticPr fontId="1"/>
  </si>
  <si>
    <t>の</t>
    <phoneticPr fontId="1"/>
  </si>
  <si>
    <t>の</t>
    <phoneticPr fontId="1"/>
  </si>
  <si>
    <t>×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</si>
  <si>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</si>
  <si>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</si>
  <si>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</si>
  <si>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</si>
  <si>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</si>
  <si>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</si>
  <si>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</si>
  <si>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</si>
  <si>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たて</t>
    <phoneticPr fontId="1"/>
  </si>
  <si>
    <t>cm</t>
    <phoneticPr fontId="1"/>
  </si>
  <si>
    <t>ｍ</t>
    <phoneticPr fontId="1"/>
  </si>
  <si>
    <t>ｍ, 高さ</t>
    <rPh sb="3" eb="4">
      <t>タカ</t>
    </rPh>
    <phoneticPr fontId="1"/>
  </si>
  <si>
    <t>ｍ,横</t>
    <rPh sb="2" eb="3">
      <t>ヨコ</t>
    </rPh>
    <phoneticPr fontId="1"/>
  </si>
  <si>
    <t>ｍ,高さ</t>
    <rPh sb="2" eb="3">
      <t>タカ</t>
    </rPh>
    <phoneticPr fontId="1"/>
  </si>
  <si>
    <t>×</t>
    <phoneticPr fontId="1"/>
  </si>
  <si>
    <r>
      <t>cm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</si>
  <si>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×</t>
    <phoneticPr fontId="1"/>
  </si>
  <si>
    <r>
      <t>cm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</si>
  <si>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＝</t>
    <phoneticPr fontId="1"/>
  </si>
  <si>
    <t>×</t>
    <phoneticPr fontId="1"/>
  </si>
  <si>
    <r>
      <t>cm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</si>
  <si>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㎥</t>
    <phoneticPr fontId="1"/>
  </si>
  <si>
    <t>×</t>
    <phoneticPr fontId="1"/>
  </si>
  <si>
    <t>№</t>
    <phoneticPr fontId="1"/>
  </si>
  <si>
    <t>1㎥は何㎤ですか。</t>
    <rPh sb="3" eb="4">
      <t>ナン</t>
    </rPh>
    <phoneticPr fontId="1"/>
  </si>
  <si>
    <t>1㎥は1辺が１０㎝の立方体のいくつ分ですか。</t>
    <rPh sb="4" eb="5">
      <t>ヘン</t>
    </rPh>
    <rPh sb="10" eb="13">
      <t>リッポウタイ</t>
    </rPh>
    <rPh sb="17" eb="18">
      <t>ブン</t>
    </rPh>
    <phoneticPr fontId="1"/>
  </si>
  <si>
    <t>にあてはまる数をかきましょう。</t>
    <rPh sb="6" eb="7">
      <t>スウ</t>
    </rPh>
    <phoneticPr fontId="1"/>
  </si>
  <si>
    <t>㎥</t>
    <phoneticPr fontId="1"/>
  </si>
  <si>
    <t>＝</t>
    <phoneticPr fontId="1"/>
  </si>
  <si>
    <t>㎤</t>
  </si>
  <si>
    <t>体積の求め方</t>
    <rPh sb="0" eb="2">
      <t>タイセキ</t>
    </rPh>
    <rPh sb="3" eb="4">
      <t>モト</t>
    </rPh>
    <rPh sb="5" eb="6">
      <t>カタ</t>
    </rPh>
    <phoneticPr fontId="1"/>
  </si>
  <si>
    <t>№</t>
    <phoneticPr fontId="1"/>
  </si>
  <si>
    <t>◆　次の立体の体積を求めましょう。</t>
    <rPh sb="2" eb="3">
      <t>ツギ</t>
    </rPh>
    <rPh sb="4" eb="6">
      <t>リッタイ</t>
    </rPh>
    <rPh sb="7" eb="9">
      <t>タイセキ</t>
    </rPh>
    <rPh sb="10" eb="11">
      <t>モト</t>
    </rPh>
    <phoneticPr fontId="1"/>
  </si>
  <si>
    <t>cm</t>
    <phoneticPr fontId="1"/>
  </si>
  <si>
    <t>m</t>
    <phoneticPr fontId="1"/>
  </si>
  <si>
    <t>m</t>
    <phoneticPr fontId="1"/>
  </si>
  <si>
    <t>cm</t>
    <phoneticPr fontId="1"/>
  </si>
  <si>
    <t>cm</t>
    <phoneticPr fontId="1"/>
  </si>
  <si>
    <t>①</t>
    <phoneticPr fontId="1"/>
  </si>
  <si>
    <r>
      <t>cm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</si>
  <si>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②</t>
    <phoneticPr fontId="1"/>
  </si>
  <si>
    <r>
      <t>m</t>
    </r>
    <r>
      <rPr>
        <vertAlign val="superscript"/>
        <sz val="14"/>
        <color indexed="10"/>
        <rFont val="ＭＳ 明朝"/>
        <family val="1"/>
        <charset val="128"/>
      </rPr>
      <t>3</t>
    </r>
    <phoneticPr fontId="1"/>
  </si>
  <si>
    <t>③</t>
    <phoneticPr fontId="1"/>
  </si>
  <si>
    <t>(4)</t>
    <phoneticPr fontId="1"/>
  </si>
  <si>
    <t>④</t>
    <phoneticPr fontId="1"/>
  </si>
  <si>
    <t>⑤</t>
    <phoneticPr fontId="1"/>
  </si>
  <si>
    <t>(4)</t>
    <phoneticPr fontId="1"/>
  </si>
  <si>
    <t>(5)</t>
    <phoneticPr fontId="1"/>
  </si>
  <si>
    <t>(6)</t>
    <phoneticPr fontId="1"/>
  </si>
  <si>
    <t>1ｍ＝100㎝</t>
    <phoneticPr fontId="1"/>
  </si>
  <si>
    <t>１㎥＝1000000㎤</t>
    <phoneticPr fontId="1"/>
  </si>
  <si>
    <t>こ</t>
    <phoneticPr fontId="1"/>
  </si>
  <si>
    <t>×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</si>
  <si>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</si>
  <si>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</si>
  <si>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</si>
  <si>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</si>
  <si>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</si>
  <si>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</si>
  <si>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</si>
  <si>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</si>
  <si>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</si>
  <si>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.</t>
    <phoneticPr fontId="1"/>
  </si>
  <si>
    <r>
      <t>(</t>
    </r>
    <r>
      <rPr>
        <sz val="14"/>
        <rFont val="ＭＳ 明朝"/>
        <family val="1"/>
        <charset val="128"/>
      </rPr>
      <t>1</t>
    </r>
    <r>
      <rPr>
        <sz val="14"/>
        <rFont val="ＭＳ 明朝"/>
        <family val="1"/>
        <charset val="128"/>
      </rPr>
      <t>)</t>
    </r>
    <phoneticPr fontId="1"/>
  </si>
  <si>
    <r>
      <rPr>
        <sz val="14"/>
        <rFont val="ＭＳ 明朝"/>
        <family val="1"/>
        <charset val="128"/>
      </rPr>
      <t>(2)</t>
    </r>
    <phoneticPr fontId="1"/>
  </si>
  <si>
    <r>
      <rPr>
        <sz val="14"/>
        <rFont val="ＭＳ 明朝"/>
        <family val="1"/>
        <charset val="128"/>
      </rPr>
      <t>(1)</t>
    </r>
    <phoneticPr fontId="2"/>
  </si>
  <si>
    <t>÷</t>
    <phoneticPr fontId="2"/>
  </si>
  <si>
    <r>
      <rPr>
        <sz val="14"/>
        <rFont val="ＭＳ 明朝"/>
        <family val="1"/>
        <charset val="128"/>
      </rPr>
      <t>(2)</t>
    </r>
    <phoneticPr fontId="2"/>
  </si>
  <si>
    <r>
      <rPr>
        <sz val="14"/>
        <rFont val="ＭＳ 明朝"/>
        <family val="1"/>
        <charset val="128"/>
      </rPr>
      <t>(3)</t>
    </r>
    <phoneticPr fontId="2"/>
  </si>
  <si>
    <r>
      <rPr>
        <sz val="14"/>
        <rFont val="ＭＳ 明朝"/>
        <family val="1"/>
        <charset val="128"/>
      </rPr>
      <t>(4)</t>
    </r>
    <phoneticPr fontId="2"/>
  </si>
  <si>
    <r>
      <rPr>
        <sz val="14"/>
        <rFont val="ＭＳ 明朝"/>
        <family val="1"/>
        <charset val="128"/>
      </rPr>
      <t>(5)</t>
    </r>
    <phoneticPr fontId="2"/>
  </si>
  <si>
    <r>
      <rPr>
        <sz val="14"/>
        <rFont val="ＭＳ 明朝"/>
        <family val="1"/>
        <charset val="128"/>
      </rPr>
      <t>(6)</t>
    </r>
    <phoneticPr fontId="2"/>
  </si>
  <si>
    <r>
      <rPr>
        <sz val="14"/>
        <rFont val="ＭＳ 明朝"/>
        <family val="1"/>
        <charset val="128"/>
      </rPr>
      <t>(7)</t>
    </r>
    <phoneticPr fontId="2"/>
  </si>
  <si>
    <r>
      <rPr>
        <sz val="14"/>
        <rFont val="ＭＳ 明朝"/>
        <family val="1"/>
        <charset val="128"/>
      </rPr>
      <t>(8)</t>
    </r>
    <phoneticPr fontId="2"/>
  </si>
  <si>
    <r>
      <rPr>
        <sz val="14"/>
        <rFont val="ＭＳ 明朝"/>
        <family val="1"/>
        <charset val="128"/>
      </rPr>
      <t>(9)</t>
    </r>
    <phoneticPr fontId="2"/>
  </si>
  <si>
    <r>
      <rPr>
        <sz val="14"/>
        <rFont val="ＭＳ 明朝"/>
        <family val="1"/>
        <charset val="128"/>
      </rPr>
      <t>(10)</t>
    </r>
    <phoneticPr fontId="2"/>
  </si>
  <si>
    <t>(1)</t>
    <phoneticPr fontId="2"/>
  </si>
  <si>
    <t>)</t>
    <phoneticPr fontId="2"/>
  </si>
  <si>
    <t>.</t>
    <phoneticPr fontId="2"/>
  </si>
  <si>
    <t>(2)</t>
    <phoneticPr fontId="2"/>
  </si>
  <si>
    <t>．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</si>
  <si>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</si>
  <si>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</si>
  <si>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</si>
  <si>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</si>
  <si>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</si>
  <si>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</si>
  <si>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(1)</t>
    <phoneticPr fontId="1"/>
  </si>
  <si>
    <t>÷</t>
    <phoneticPr fontId="1"/>
  </si>
  <si>
    <t>＝</t>
    <phoneticPr fontId="1"/>
  </si>
  <si>
    <t>(2)</t>
    <phoneticPr fontId="1"/>
  </si>
  <si>
    <t>(3)</t>
    <phoneticPr fontId="1"/>
  </si>
  <si>
    <t>(4)</t>
    <phoneticPr fontId="1"/>
  </si>
  <si>
    <t>◇</t>
    <phoneticPr fontId="1"/>
  </si>
  <si>
    <t>商を一の位まで求め、余りをかきましょう。</t>
    <rPh sb="0" eb="1">
      <t>ショウ</t>
    </rPh>
    <rPh sb="2" eb="3">
      <t>イチ</t>
    </rPh>
    <rPh sb="4" eb="5">
      <t>クライ</t>
    </rPh>
    <rPh sb="7" eb="8">
      <t>モト</t>
    </rPh>
    <rPh sb="10" eb="11">
      <t>アマ</t>
    </rPh>
    <phoneticPr fontId="1"/>
  </si>
  <si>
    <t>(5)</t>
    <phoneticPr fontId="1"/>
  </si>
  <si>
    <t>(6)</t>
    <phoneticPr fontId="1"/>
  </si>
  <si>
    <t>=</t>
    <phoneticPr fontId="1"/>
  </si>
  <si>
    <t>.</t>
    <phoneticPr fontId="1"/>
  </si>
  <si>
    <t>×</t>
    <phoneticPr fontId="1"/>
  </si>
  <si>
    <t>くふうして，計算しましょう。</t>
    <rPh sb="6" eb="8">
      <t>ケイサン</t>
    </rPh>
    <phoneticPr fontId="1"/>
  </si>
  <si>
    <t>）</t>
    <phoneticPr fontId="1"/>
  </si>
  <si>
    <t>最小公倍数</t>
    <rPh sb="0" eb="2">
      <t>サイショウ</t>
    </rPh>
    <rPh sb="2" eb="5">
      <t>コウバイスウ</t>
    </rPh>
    <phoneticPr fontId="1"/>
  </si>
  <si>
    <t>約数</t>
    <rPh sb="0" eb="2">
      <t>ヤクスウ</t>
    </rPh>
    <phoneticPr fontId="1"/>
  </si>
  <si>
    <t>分数</t>
    <rPh sb="0" eb="2">
      <t>ブンスウ</t>
    </rPh>
    <phoneticPr fontId="1"/>
  </si>
  <si>
    <t>１</t>
    <phoneticPr fontId="1"/>
  </si>
  <si>
    <t>◎次の数の公倍数を，小さい順に３つかきましょう。</t>
    <rPh sb="1" eb="2">
      <t>ツギ</t>
    </rPh>
    <rPh sb="3" eb="4">
      <t>カズ</t>
    </rPh>
    <rPh sb="5" eb="8">
      <t>コウバイスウ</t>
    </rPh>
    <rPh sb="10" eb="11">
      <t>チイ</t>
    </rPh>
    <rPh sb="13" eb="14">
      <t>ジュン</t>
    </rPh>
    <phoneticPr fontId="1"/>
  </si>
  <si>
    <t>また，最小公倍数をかきましょう。</t>
    <rPh sb="3" eb="5">
      <t>サイショウ</t>
    </rPh>
    <rPh sb="5" eb="8">
      <t>コウバイスウ</t>
    </rPh>
    <phoneticPr fontId="1"/>
  </si>
  <si>
    <t>＝</t>
    <phoneticPr fontId="1"/>
  </si>
  <si>
    <t>次の分数に等しい分数を２つずつかきましょう。</t>
    <rPh sb="0" eb="1">
      <t>ツギ</t>
    </rPh>
    <rPh sb="2" eb="4">
      <t>ブンスウ</t>
    </rPh>
    <rPh sb="5" eb="6">
      <t>ヒト</t>
    </rPh>
    <rPh sb="8" eb="10">
      <t>ブンスウ</t>
    </rPh>
    <phoneticPr fontId="1"/>
  </si>
  <si>
    <t>次の分数を約分しましょう。</t>
    <rPh sb="0" eb="1">
      <t>ツギ</t>
    </rPh>
    <rPh sb="2" eb="4">
      <t>ブンスウ</t>
    </rPh>
    <rPh sb="5" eb="7">
      <t>ヤクブン</t>
    </rPh>
    <phoneticPr fontId="1"/>
  </si>
  <si>
    <t>通分</t>
    <rPh sb="0" eb="2">
      <t>ツウブン</t>
    </rPh>
    <phoneticPr fontId="1"/>
  </si>
  <si>
    <t>№</t>
    <phoneticPr fontId="1"/>
  </si>
  <si>
    <t>◎次の（　）の中を通分しましょう。</t>
    <rPh sb="1" eb="2">
      <t>ツギ</t>
    </rPh>
    <rPh sb="7" eb="8">
      <t>ナカ</t>
    </rPh>
    <rPh sb="9" eb="11">
      <t>ツウブン</t>
    </rPh>
    <phoneticPr fontId="1"/>
  </si>
  <si>
    <t>(1)</t>
    <phoneticPr fontId="1"/>
  </si>
  <si>
    <t>(</t>
    <phoneticPr fontId="1"/>
  </si>
  <si>
    <t>)</t>
    <phoneticPr fontId="1"/>
  </si>
  <si>
    <t>(</t>
    <phoneticPr fontId="1"/>
  </si>
  <si>
    <t>,</t>
    <phoneticPr fontId="1"/>
  </si>
  <si>
    <t>№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</si>
  <si>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</si>
  <si>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</si>
  <si>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</si>
  <si>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</si>
  <si>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</si>
  <si>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</si>
  <si>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－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</si>
  <si>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</si>
  <si>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</si>
  <si>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</si>
  <si>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</si>
  <si>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</si>
  <si>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＝</t>
    <phoneticPr fontId="1"/>
  </si>
  <si>
    <t>＝</t>
    <phoneticPr fontId="1"/>
  </si>
  <si>
    <t>＝</t>
    <phoneticPr fontId="1"/>
  </si>
  <si>
    <t>－</t>
    <phoneticPr fontId="1"/>
  </si>
  <si>
    <t>㎝</t>
    <phoneticPr fontId="1"/>
  </si>
  <si>
    <t>整数と小数</t>
  </si>
  <si>
    <t>整数と小数</t>
    <rPh sb="0" eb="2">
      <t>セイスウ</t>
    </rPh>
    <phoneticPr fontId="1"/>
  </si>
  <si>
    <t>整数と小数</t>
    <phoneticPr fontId="1"/>
  </si>
  <si>
    <t>何倍になるかを考えて</t>
    <rPh sb="0" eb="2">
      <t>ナンバイ</t>
    </rPh>
    <rPh sb="7" eb="8">
      <t>カンガ</t>
    </rPh>
    <phoneticPr fontId="1"/>
  </si>
  <si>
    <t>．</t>
    <phoneticPr fontId="1"/>
  </si>
  <si>
    <t>全体の面積が</t>
    <rPh sb="0" eb="2">
      <t>ゼンタイ</t>
    </rPh>
    <rPh sb="3" eb="5">
      <t>メンセキ</t>
    </rPh>
    <phoneticPr fontId="1"/>
  </si>
  <si>
    <t>㎡の公園があります。</t>
    <rPh sb="2" eb="4">
      <t>コウエン</t>
    </rPh>
    <phoneticPr fontId="1"/>
  </si>
  <si>
    <t>公園全体の面積の</t>
    <rPh sb="0" eb="4">
      <t>コウエンゼンタイ</t>
    </rPh>
    <rPh sb="5" eb="7">
      <t>メンセキ</t>
    </rPh>
    <phoneticPr fontId="1"/>
  </si>
  <si>
    <t>倍が広場の面積、</t>
    <rPh sb="0" eb="1">
      <t>バイ</t>
    </rPh>
    <rPh sb="2" eb="4">
      <t>ヒロバ</t>
    </rPh>
    <rPh sb="5" eb="7">
      <t>メンセキ</t>
    </rPh>
    <phoneticPr fontId="1"/>
  </si>
  <si>
    <t>広場の面積の</t>
    <rPh sb="0" eb="2">
      <t>ヒロバ</t>
    </rPh>
    <rPh sb="3" eb="5">
      <t>メンセキ</t>
    </rPh>
    <phoneticPr fontId="1"/>
  </si>
  <si>
    <t>倍がしばふの面積です。</t>
    <rPh sb="0" eb="1">
      <t>バイ</t>
    </rPh>
    <rPh sb="6" eb="8">
      <t>メンセキ</t>
    </rPh>
    <phoneticPr fontId="1"/>
  </si>
  <si>
    <t>しばふの面積は何㎡ですか。</t>
    <rPh sb="4" eb="6">
      <t>メンセキ</t>
    </rPh>
    <rPh sb="7" eb="8">
      <t>ナン</t>
    </rPh>
    <phoneticPr fontId="1"/>
  </si>
  <si>
    <t>㎡</t>
    <phoneticPr fontId="1"/>
  </si>
  <si>
    <t>赤、青、黄の大きさのちがう３つのボールがあります。</t>
    <rPh sb="0" eb="1">
      <t>アカ</t>
    </rPh>
    <rPh sb="2" eb="3">
      <t>アオ</t>
    </rPh>
    <rPh sb="4" eb="5">
      <t>キ</t>
    </rPh>
    <rPh sb="6" eb="7">
      <t>オオ</t>
    </rPh>
    <phoneticPr fontId="1"/>
  </si>
  <si>
    <t>ボールの直径を比べてみると、</t>
    <rPh sb="4" eb="6">
      <t>チョッケイ</t>
    </rPh>
    <rPh sb="7" eb="8">
      <t>クラ</t>
    </rPh>
    <phoneticPr fontId="1"/>
  </si>
  <si>
    <t>黄の直径の</t>
    <rPh sb="0" eb="1">
      <t>キ</t>
    </rPh>
    <rPh sb="2" eb="4">
      <t>チョッケイ</t>
    </rPh>
    <phoneticPr fontId="1"/>
  </si>
  <si>
    <t>倍が青の直径、</t>
    <rPh sb="0" eb="1">
      <t>バイ</t>
    </rPh>
    <rPh sb="2" eb="3">
      <t>アオ</t>
    </rPh>
    <rPh sb="4" eb="6">
      <t>チョッケイ</t>
    </rPh>
    <phoneticPr fontId="1"/>
  </si>
  <si>
    <t>青の直径の</t>
    <rPh sb="0" eb="1">
      <t>アオ</t>
    </rPh>
    <rPh sb="2" eb="4">
      <t>チョッケイ</t>
    </rPh>
    <phoneticPr fontId="1"/>
  </si>
  <si>
    <t>倍が赤の直径でした。</t>
    <rPh sb="0" eb="1">
      <t>バイ</t>
    </rPh>
    <rPh sb="2" eb="3">
      <t>アカ</t>
    </rPh>
    <rPh sb="4" eb="6">
      <t>チョッケイ</t>
    </rPh>
    <phoneticPr fontId="1"/>
  </si>
  <si>
    <t>赤のボールの直径が</t>
    <rPh sb="0" eb="1">
      <t>アカ</t>
    </rPh>
    <rPh sb="6" eb="8">
      <t>チョッケイ</t>
    </rPh>
    <phoneticPr fontId="1"/>
  </si>
  <si>
    <t>何㎝ですか。</t>
    <rPh sb="0" eb="2">
      <t>ナンセンチ</t>
    </rPh>
    <phoneticPr fontId="1"/>
  </si>
  <si>
    <t>広場にいる人数の</t>
    <rPh sb="0" eb="2">
      <t>ヒロバ</t>
    </rPh>
    <rPh sb="5" eb="7">
      <t>ニンズウ</t>
    </rPh>
    <phoneticPr fontId="1"/>
  </si>
  <si>
    <t>倍の人数が芝生に入り人数でした。</t>
    <rPh sb="0" eb="1">
      <t>バイ</t>
    </rPh>
    <rPh sb="2" eb="4">
      <t>ニンズウ</t>
    </rPh>
    <rPh sb="5" eb="12">
      <t>シバフニイリニンズウ</t>
    </rPh>
    <phoneticPr fontId="1"/>
  </si>
  <si>
    <t>倍の人数が広場にいました。</t>
    <rPh sb="0" eb="1">
      <t>バイ</t>
    </rPh>
    <rPh sb="2" eb="4">
      <t>ニンズウ</t>
    </rPh>
    <rPh sb="5" eb="7">
      <t>ヒロバ</t>
    </rPh>
    <phoneticPr fontId="1"/>
  </si>
  <si>
    <t>しばふにいたのは何人ですか。</t>
    <rPh sb="8" eb="10">
      <t>ナンニン</t>
    </rPh>
    <phoneticPr fontId="1"/>
  </si>
  <si>
    <t>しばふにいた人数が</t>
    <rPh sb="6" eb="8">
      <t>ニンズウ</t>
    </rPh>
    <phoneticPr fontId="1"/>
  </si>
  <si>
    <t>公園全体で遊んでいる人数の</t>
    <rPh sb="0" eb="2">
      <t>コウエン</t>
    </rPh>
    <rPh sb="2" eb="4">
      <t>ゼンタイ</t>
    </rPh>
    <rPh sb="5" eb="6">
      <t>アソ</t>
    </rPh>
    <rPh sb="10" eb="12">
      <t>ニンズウ</t>
    </rPh>
    <phoneticPr fontId="1"/>
  </si>
  <si>
    <t>公園全体にいた人数が</t>
    <rPh sb="0" eb="2">
      <t>コウエン</t>
    </rPh>
    <rPh sb="2" eb="4">
      <t>ゼンタイ</t>
    </rPh>
    <rPh sb="7" eb="9">
      <t>ニンズウ</t>
    </rPh>
    <phoneticPr fontId="1"/>
  </si>
  <si>
    <t>人だとすると、</t>
    <phoneticPr fontId="1"/>
  </si>
  <si>
    <t>人だとすると、</t>
    <rPh sb="0" eb="1">
      <t>ニン</t>
    </rPh>
    <phoneticPr fontId="1"/>
  </si>
  <si>
    <t>公園全体の人数は何人ですか。</t>
    <rPh sb="0" eb="4">
      <t>コウエンゼンタイ</t>
    </rPh>
    <rPh sb="5" eb="7">
      <t>ニンズウ</t>
    </rPh>
    <rPh sb="8" eb="10">
      <t>ナンニン</t>
    </rPh>
    <phoneticPr fontId="1"/>
  </si>
  <si>
    <t>人</t>
    <rPh sb="0" eb="1">
      <t>ニン</t>
    </rPh>
    <phoneticPr fontId="1"/>
  </si>
  <si>
    <t>×（</t>
    <phoneticPr fontId="1"/>
  </si>
  <si>
    <t>÷（</t>
    <phoneticPr fontId="1"/>
  </si>
  <si>
    <t>㎝のとき、黄のボールの直径は</t>
    <rPh sb="5" eb="6">
      <t>キ</t>
    </rPh>
    <rPh sb="10" eb="12">
      <t>チョッケイ</t>
    </rPh>
    <phoneticPr fontId="1"/>
  </si>
  <si>
    <t>＝</t>
    <phoneticPr fontId="2"/>
  </si>
  <si>
    <t>（式）</t>
  </si>
  <si>
    <t>=</t>
  </si>
  <si>
    <t>＝</t>
  </si>
  <si>
    <t>答え</t>
  </si>
  <si>
    <t>(10)</t>
  </si>
  <si>
    <t>(9)</t>
  </si>
  <si>
    <t>(8)</t>
  </si>
  <si>
    <t>(7)</t>
  </si>
  <si>
    <t>(6)</t>
  </si>
  <si>
    <t>◇次の分数を小数で表しましょう。</t>
  </si>
  <si>
    <t>÷</t>
  </si>
  <si>
    <t>(5)</t>
  </si>
  <si>
    <t>(4)</t>
  </si>
  <si>
    <t>(3)</t>
  </si>
  <si>
    <t>(2)</t>
  </si>
  <si>
    <t>(1)</t>
  </si>
  <si>
    <t>◇次の商を分数で表しましょう。</t>
  </si>
  <si>
    <t>名前</t>
  </si>
  <si>
    <t>№</t>
  </si>
  <si>
    <t>分数と小数・整数</t>
    <phoneticPr fontId="36"/>
  </si>
  <si>
    <t>◇次の小数・整数を分数で表しましょう。</t>
  </si>
  <si>
    <t>の位までの小数で表しましょう。</t>
    <phoneticPr fontId="1"/>
  </si>
  <si>
    <t>◇次の分数を</t>
    <phoneticPr fontId="1"/>
  </si>
  <si>
    <t>分数と小数・整数</t>
    <phoneticPr fontId="1"/>
  </si>
  <si>
    <t>比例</t>
    <rPh sb="0" eb="2">
      <t>ヒレイ</t>
    </rPh>
    <phoneticPr fontId="1"/>
  </si>
  <si>
    <t>１．</t>
    <phoneticPr fontId="1"/>
  </si>
  <si>
    <t>直方体のたてを</t>
    <rPh sb="0" eb="3">
      <t>チョクホウタイ</t>
    </rPh>
    <phoneticPr fontId="1"/>
  </si>
  <si>
    <t>㎝、横を</t>
    <rPh sb="2" eb="3">
      <t>ヨコ</t>
    </rPh>
    <phoneticPr fontId="1"/>
  </si>
  <si>
    <t>㎝と決めて、高さを１㎝、２㎝、</t>
    <rPh sb="2" eb="3">
      <t>キ</t>
    </rPh>
    <rPh sb="6" eb="7">
      <t>タカ</t>
    </rPh>
    <phoneticPr fontId="1"/>
  </si>
  <si>
    <t>３㎝、…と変えていきます</t>
    <rPh sb="5" eb="6">
      <t>カ</t>
    </rPh>
    <phoneticPr fontId="1"/>
  </si>
  <si>
    <t>高さ（㎝）</t>
    <rPh sb="0" eb="1">
      <t>タカ</t>
    </rPh>
    <phoneticPr fontId="1"/>
  </si>
  <si>
    <t>体積（㎤）</t>
    <rPh sb="0" eb="2">
      <t>タイセキ</t>
    </rPh>
    <phoneticPr fontId="1"/>
  </si>
  <si>
    <t>直方体の体積は、高さに比例しますか。</t>
    <rPh sb="0" eb="3">
      <t>チョクホウタイ</t>
    </rPh>
    <rPh sb="4" eb="6">
      <t>タイセキ</t>
    </rPh>
    <rPh sb="8" eb="9">
      <t>タカ</t>
    </rPh>
    <rPh sb="11" eb="13">
      <t>ヒレイ</t>
    </rPh>
    <phoneticPr fontId="1"/>
  </si>
  <si>
    <t>その理由も書きましょう。</t>
    <rPh sb="2" eb="4">
      <t>リユウ</t>
    </rPh>
    <rPh sb="5" eb="6">
      <t>カ</t>
    </rPh>
    <phoneticPr fontId="1"/>
  </si>
  <si>
    <t>２．</t>
    <phoneticPr fontId="1"/>
  </si>
  <si>
    <t>１ｍのねだんが</t>
    <phoneticPr fontId="1"/>
  </si>
  <si>
    <t>円のリボンがあります。</t>
    <rPh sb="0" eb="1">
      <t>エン</t>
    </rPh>
    <phoneticPr fontId="1"/>
  </si>
  <si>
    <t>リボンの長さと代金の関係を表にかいて調べましょう。</t>
    <rPh sb="4" eb="5">
      <t>ナガ</t>
    </rPh>
    <rPh sb="7" eb="9">
      <t>ダイキン</t>
    </rPh>
    <rPh sb="10" eb="12">
      <t>カンケイ</t>
    </rPh>
    <rPh sb="13" eb="14">
      <t>ヒョウ</t>
    </rPh>
    <rPh sb="18" eb="19">
      <t>シラ</t>
    </rPh>
    <phoneticPr fontId="1"/>
  </si>
  <si>
    <t>長さ（ｍ）</t>
    <rPh sb="0" eb="1">
      <t>ナガ</t>
    </rPh>
    <phoneticPr fontId="1"/>
  </si>
  <si>
    <t>代金（円）</t>
    <rPh sb="0" eb="2">
      <t>ダイキン</t>
    </rPh>
    <rPh sb="3" eb="4">
      <t>エン</t>
    </rPh>
    <phoneticPr fontId="1"/>
  </si>
  <si>
    <t>リボンの長さと代金はどんな関係といえますか。</t>
    <rPh sb="4" eb="5">
      <t>ナガ</t>
    </rPh>
    <rPh sb="7" eb="9">
      <t>ダイキン</t>
    </rPh>
    <rPh sb="13" eb="15">
      <t>カンケイ</t>
    </rPh>
    <phoneticPr fontId="1"/>
  </si>
  <si>
    <t>長さが</t>
    <rPh sb="0" eb="1">
      <t>ナガ</t>
    </rPh>
    <phoneticPr fontId="1"/>
  </si>
  <si>
    <t>ｍのときの代金を求めましょう。</t>
    <rPh sb="5" eb="7">
      <t>ダイキン</t>
    </rPh>
    <rPh sb="8" eb="9">
      <t>モト</t>
    </rPh>
    <phoneticPr fontId="1"/>
  </si>
  <si>
    <t>（式）</t>
    <rPh sb="1" eb="2">
      <t>シキ</t>
    </rPh>
    <phoneticPr fontId="1"/>
  </si>
  <si>
    <t>下の表の空いているところをうめましょう。</t>
    <rPh sb="0" eb="1">
      <t>シタ</t>
    </rPh>
    <rPh sb="2" eb="3">
      <t>ヒョウ</t>
    </rPh>
    <rPh sb="4" eb="5">
      <t>ア</t>
    </rPh>
    <phoneticPr fontId="1"/>
  </si>
  <si>
    <t>比例します。</t>
    <rPh sb="0" eb="2">
      <t>ヒレイ</t>
    </rPh>
    <phoneticPr fontId="1"/>
  </si>
  <si>
    <t>高さが、２倍、３倍、…になると、体積も２倍、３倍、…</t>
    <rPh sb="0" eb="1">
      <t>タカ</t>
    </rPh>
    <rPh sb="5" eb="6">
      <t>バイ</t>
    </rPh>
    <rPh sb="8" eb="9">
      <t>バイ</t>
    </rPh>
    <rPh sb="16" eb="18">
      <t>タイセキ</t>
    </rPh>
    <rPh sb="20" eb="21">
      <t>バイ</t>
    </rPh>
    <rPh sb="23" eb="24">
      <t>バイ</t>
    </rPh>
    <phoneticPr fontId="1"/>
  </si>
  <si>
    <t>となるからです。</t>
    <phoneticPr fontId="1"/>
  </si>
  <si>
    <t>リボンの代金は、長さに比例しています。</t>
    <rPh sb="4" eb="6">
      <t>ダイキン</t>
    </rPh>
    <rPh sb="8" eb="9">
      <t>ナガ</t>
    </rPh>
    <rPh sb="11" eb="13">
      <t>ヒレイ</t>
    </rPh>
    <phoneticPr fontId="1"/>
  </si>
  <si>
    <t>リボンの長さが、２倍、３倍、…になると、代金も２倍、</t>
    <rPh sb="4" eb="5">
      <t>ナガ</t>
    </rPh>
    <rPh sb="9" eb="10">
      <t>バイ</t>
    </rPh>
    <rPh sb="12" eb="13">
      <t>バイ</t>
    </rPh>
    <rPh sb="20" eb="22">
      <t>ダイキン</t>
    </rPh>
    <rPh sb="24" eb="25">
      <t>バイ</t>
    </rPh>
    <phoneticPr fontId="1"/>
  </si>
  <si>
    <t>３倍、…となるからです。</t>
    <phoneticPr fontId="1"/>
  </si>
  <si>
    <t>円</t>
    <rPh sb="0" eb="1">
      <t>エン</t>
    </rPh>
    <phoneticPr fontId="1"/>
  </si>
  <si>
    <t>％</t>
    <phoneticPr fontId="1"/>
  </si>
  <si>
    <t>式</t>
    <rPh sb="0" eb="1">
      <t>シキ</t>
    </rPh>
    <phoneticPr fontId="1"/>
  </si>
  <si>
    <t>倍にあたる</t>
    <rPh sb="0" eb="1">
      <t>バイ</t>
    </rPh>
    <phoneticPr fontId="1"/>
  </si>
  <si>
    <t>㎡の</t>
    <phoneticPr fontId="1"/>
  </si>
  <si>
    <t>㎡は</t>
    <phoneticPr fontId="1"/>
  </si>
  <si>
    <t>kgです。</t>
    <phoneticPr fontId="1"/>
  </si>
  <si>
    <t>倍は</t>
    <rPh sb="0" eb="1">
      <t>バイ</t>
    </rPh>
    <phoneticPr fontId="1"/>
  </si>
  <si>
    <t>kgの</t>
    <phoneticPr fontId="1"/>
  </si>
  <si>
    <t>人です。</t>
    <rPh sb="0" eb="1">
      <t>ニン</t>
    </rPh>
    <phoneticPr fontId="1"/>
  </si>
  <si>
    <t>人の</t>
    <rPh sb="0" eb="1">
      <t>ニン</t>
    </rPh>
    <phoneticPr fontId="1"/>
  </si>
  <si>
    <t>％にあたる。</t>
    <phoneticPr fontId="1"/>
  </si>
  <si>
    <t>枚の</t>
    <rPh sb="0" eb="1">
      <t>マイ</t>
    </rPh>
    <phoneticPr fontId="1"/>
  </si>
  <si>
    <t>枚は</t>
    <rPh sb="0" eb="1">
      <t>マイ</t>
    </rPh>
    <phoneticPr fontId="1"/>
  </si>
  <si>
    <t>人は</t>
    <rPh sb="0" eb="1">
      <t>ニン</t>
    </rPh>
    <phoneticPr fontId="1"/>
  </si>
  <si>
    <t>円です。</t>
    <rPh sb="0" eb="1">
      <t>エン</t>
    </rPh>
    <phoneticPr fontId="1"/>
  </si>
  <si>
    <t>は</t>
    <phoneticPr fontId="1"/>
  </si>
  <si>
    <t>ｇです。</t>
    <phoneticPr fontId="1"/>
  </si>
  <si>
    <t>ｇ</t>
    <phoneticPr fontId="1"/>
  </si>
  <si>
    <t>です。</t>
    <phoneticPr fontId="1"/>
  </si>
  <si>
    <t>倍</t>
    <rPh sb="0" eb="1">
      <t>バイ</t>
    </rPh>
    <phoneticPr fontId="1"/>
  </si>
  <si>
    <t>◇　□にあてはまる数をかきましょう。</t>
    <rPh sb="9" eb="10">
      <t>スウ</t>
    </rPh>
    <phoneticPr fontId="1"/>
  </si>
  <si>
    <t>割合</t>
    <rPh sb="0" eb="2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</si>
</sst>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_ "/>
    <numFmt numFmtId="178" formatCode="0.00_ "/>
  </numFmts>
  <fonts count="40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8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4"/>
      <color indexed="10"/>
      <name val="ＭＳ 明朝"/>
      <family val="1"/>
      <charset val="128"/>
    </font>
    <font>
      <i/>
      <sz val="14"/>
      <name val="ＭＳ 明朝"/>
      <family val="1"/>
      <charset val="128"/>
    </font>
    <font>
      <sz val="14"/>
      <color indexed="26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/>
      <diagonal style="medium">
        <color indexed="64"/>
      </diagonal>
    </border>
    <border diagonalUp="1">
      <left/>
      <right/>
      <top/>
      <bottom/>
      <diagonal style="medium">
        <color indexed="64"/>
      </diagonal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medium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medium">
        <color indexed="64"/>
      </diagonal>
    </border>
    <border diagonalUp="1">
      <left/>
      <right/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/>
      <top/>
      <bottom style="medium">
        <color indexed="64"/>
      </bottom>
      <diagonal style="hair">
        <color indexed="64"/>
      </diagonal>
    </border>
    <border diagonalUp="1">
      <left/>
      <right/>
      <top/>
      <bottom/>
      <diagonal style="thick">
        <color indexed="64"/>
      </diagonal>
    </border>
    <border diagonalUp="1">
      <left/>
      <right/>
      <top/>
      <bottom style="thin">
        <color indexed="64"/>
      </bottom>
      <diagonal style="thick">
        <color indexed="64"/>
      </diagonal>
    </border>
    <border diagonalUp="1">
      <left/>
      <right/>
      <top/>
      <bottom/>
      <diagonal style="hair">
        <color indexed="64"/>
      </diagonal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5" fillId="0" borderId="0">
      <alignment vertical="center"/>
    </xf>
    <xf numFmtId="0" fontId="27" fillId="4" borderId="0" applyNumberFormat="0" applyBorder="0" applyAlignment="0" applyProtection="0">
      <alignment vertical="center"/>
    </xf>
  </cellStyleXfs>
  <cellXfs count="30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0" xfId="0" applyBorder="1">
      <alignment vertical="center"/>
    </xf>
    <xf numFmtId="0" fontId="2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41">
      <alignment vertical="center"/>
    </xf>
    <xf numFmtId="0" fontId="2" fillId="0" borderId="0" xfId="41" applyFont="1">
      <alignment vertical="center"/>
    </xf>
    <xf numFmtId="0" fontId="5" fillId="0" borderId="0" xfId="41" applyAlignment="1">
      <alignment horizontal="center" vertical="center"/>
    </xf>
    <xf numFmtId="0" fontId="5" fillId="0" borderId="10" xfId="41" applyBorder="1">
      <alignment vertical="center"/>
    </xf>
    <xf numFmtId="0" fontId="3" fillId="0" borderId="10" xfId="41" applyFont="1" applyBorder="1">
      <alignment vertical="center"/>
    </xf>
    <xf numFmtId="0" fontId="5" fillId="0" borderId="10" xfId="41" applyBorder="1" applyAlignment="1">
      <alignment horizontal="center" vertical="center"/>
    </xf>
    <xf numFmtId="0" fontId="5" fillId="0" borderId="0" xfId="41" quotePrefix="1">
      <alignment vertical="center"/>
    </xf>
    <xf numFmtId="0" fontId="4" fillId="0" borderId="0" xfId="41" applyFont="1">
      <alignment vertical="center"/>
    </xf>
    <xf numFmtId="0" fontId="6" fillId="0" borderId="0" xfId="41" applyFont="1">
      <alignment vertical="center"/>
    </xf>
    <xf numFmtId="0" fontId="7" fillId="0" borderId="0" xfId="41" applyFont="1">
      <alignment vertical="center"/>
    </xf>
    <xf numFmtId="0" fontId="7" fillId="0" borderId="0" xfId="4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10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11" xfId="0" applyBorder="1">
      <alignment vertical="center"/>
    </xf>
    <xf numFmtId="0" fontId="8" fillId="0" borderId="0" xfId="0" applyFont="1">
      <alignment vertical="center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12" xfId="41" applyFont="1" applyBorder="1">
      <alignment vertical="center"/>
    </xf>
    <xf numFmtId="0" fontId="6" fillId="0" borderId="13" xfId="41" applyFont="1" applyBorder="1">
      <alignment vertical="center"/>
    </xf>
    <xf numFmtId="0" fontId="5" fillId="0" borderId="13" xfId="41" applyBorder="1">
      <alignment vertical="center"/>
    </xf>
    <xf numFmtId="0" fontId="7" fillId="0" borderId="13" xfId="41" applyFont="1" applyBorder="1">
      <alignment vertical="center"/>
    </xf>
    <xf numFmtId="176" fontId="5" fillId="0" borderId="0" xfId="41" applyNumberFormat="1">
      <alignment vertical="center"/>
    </xf>
    <xf numFmtId="176" fontId="5" fillId="0" borderId="0" xfId="41" applyNumberFormat="1" applyAlignment="1">
      <alignment horizontal="center" vertical="center"/>
    </xf>
    <xf numFmtId="0" fontId="3" fillId="0" borderId="0" xfId="41" applyFont="1">
      <alignment vertical="center"/>
    </xf>
    <xf numFmtId="0" fontId="5" fillId="0" borderId="0" xfId="41" quotePrefix="1" applyAlignment="1">
      <alignment horizontal="center" vertical="center"/>
    </xf>
    <xf numFmtId="0" fontId="5" fillId="0" borderId="0" xfId="41" applyAlignment="1">
      <alignment vertical="top"/>
    </xf>
    <xf numFmtId="0" fontId="5" fillId="0" borderId="0" xfId="41" quotePrefix="1" applyAlignment="1">
      <alignment vertical="top"/>
    </xf>
    <xf numFmtId="0" fontId="5" fillId="0" borderId="0" xfId="41" applyAlignment="1">
      <alignment horizontal="right" vertical="top"/>
    </xf>
    <xf numFmtId="0" fontId="5" fillId="0" borderId="0" xfId="41" quotePrefix="1" applyAlignment="1">
      <alignment horizontal="center" vertical="top"/>
    </xf>
    <xf numFmtId="0" fontId="5" fillId="0" borderId="0" xfId="41" applyAlignment="1">
      <alignment horizontal="right" vertical="center"/>
    </xf>
    <xf numFmtId="0" fontId="5" fillId="0" borderId="12" xfId="41" applyBorder="1">
      <alignment vertical="center"/>
    </xf>
    <xf numFmtId="0" fontId="5" fillId="0" borderId="10" xfId="41" applyBorder="1" applyAlignment="1">
      <alignment vertical="top"/>
    </xf>
    <xf numFmtId="0" fontId="5" fillId="0" borderId="14" xfId="41" applyBorder="1">
      <alignment vertical="center"/>
    </xf>
    <xf numFmtId="0" fontId="6" fillId="0" borderId="10" xfId="0" applyFont="1" applyBorder="1">
      <alignment vertical="center"/>
    </xf>
    <xf numFmtId="0" fontId="5" fillId="0" borderId="0" xfId="0" quotePrefix="1" applyFont="1">
      <alignment vertical="center"/>
    </xf>
    <xf numFmtId="0" fontId="7" fillId="0" borderId="10" xfId="41" applyFont="1" applyBorder="1">
      <alignment vertical="center"/>
    </xf>
    <xf numFmtId="0" fontId="9" fillId="0" borderId="0" xfId="41" applyFont="1">
      <alignment vertical="center"/>
    </xf>
    <xf numFmtId="0" fontId="5" fillId="0" borderId="14" xfId="41" quotePrefix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Alignment="1">
      <alignment vertical="center" shrinkToFit="1"/>
    </xf>
    <xf numFmtId="0" fontId="6" fillId="0" borderId="0" xfId="0" quotePrefix="1" applyFont="1">
      <alignment vertical="center"/>
    </xf>
    <xf numFmtId="0" fontId="6" fillId="0" borderId="15" xfId="0" applyFont="1" applyBorder="1">
      <alignment vertical="center"/>
    </xf>
    <xf numFmtId="0" fontId="0" fillId="0" borderId="17" xfId="0" applyBorder="1">
      <alignment vertical="center"/>
    </xf>
    <xf numFmtId="0" fontId="0" fillId="0" borderId="14" xfId="0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quotePrefix="1" applyFont="1" applyAlignment="1">
      <alignment vertical="center" wrapText="1"/>
    </xf>
    <xf numFmtId="0" fontId="31" fillId="0" borderId="0" xfId="0" applyFont="1">
      <alignment vertical="center"/>
    </xf>
    <xf numFmtId="0" fontId="31" fillId="0" borderId="0" xfId="0" applyFont="1" applyAlignment="1">
      <alignment horizontal="left"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0" xfId="0" quotePrefix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0" fillId="0" borderId="18" xfId="0" applyBorder="1" applyAlignment="1">
      <alignment vertical="center" wrapText="1"/>
    </xf>
    <xf numFmtId="0" fontId="0" fillId="0" borderId="14" xfId="0" applyBorder="1">
      <alignment vertical="center"/>
    </xf>
    <xf numFmtId="0" fontId="0" fillId="0" borderId="19" xfId="0" applyBorder="1" applyAlignment="1">
      <alignment vertical="center" wrapTex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 applyAlignment="1">
      <alignment vertical="center" wrapText="1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28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 applyAlignment="1">
      <alignment vertical="center" wrapText="1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30" fillId="0" borderId="0" xfId="0" applyFont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42" xfId="0" applyBorder="1">
      <alignment vertical="center"/>
    </xf>
    <xf numFmtId="0" fontId="31" fillId="0" borderId="61" xfId="0" applyFont="1" applyBorder="1">
      <alignment vertical="center"/>
    </xf>
    <xf numFmtId="0" fontId="0" fillId="0" borderId="10" xfId="41" applyFont="1" applyBorder="1" applyAlignment="1">
      <alignment horizontal="center" vertical="center"/>
    </xf>
    <xf numFmtId="0" fontId="0" fillId="0" borderId="0" xfId="41" applyFont="1" applyAlignment="1">
      <alignment horizontal="center" vertical="center"/>
    </xf>
    <xf numFmtId="0" fontId="0" fillId="0" borderId="10" xfId="41" applyFont="1" applyBorder="1">
      <alignment vertical="center"/>
    </xf>
    <xf numFmtId="0" fontId="0" fillId="0" borderId="0" xfId="41" applyFont="1">
      <alignment vertical="center"/>
    </xf>
    <xf numFmtId="0" fontId="31" fillId="0" borderId="0" xfId="41" applyFont="1">
      <alignment vertical="center"/>
    </xf>
    <xf numFmtId="0" fontId="31" fillId="0" borderId="0" xfId="41" applyFont="1" applyAlignment="1">
      <alignment horizontal="center" vertical="center"/>
    </xf>
    <xf numFmtId="0" fontId="31" fillId="0" borderId="61" xfId="41" applyFont="1" applyBorder="1">
      <alignment vertical="center"/>
    </xf>
    <xf numFmtId="0" fontId="31" fillId="0" borderId="61" xfId="41" applyFont="1" applyBorder="1" applyAlignment="1">
      <alignment horizontal="center" vertical="center"/>
    </xf>
    <xf numFmtId="0" fontId="31" fillId="0" borderId="14" xfId="41" applyFont="1" applyBorder="1">
      <alignment vertical="center"/>
    </xf>
    <xf numFmtId="0" fontId="31" fillId="0" borderId="63" xfId="41" applyFont="1" applyBorder="1">
      <alignment vertical="center"/>
    </xf>
    <xf numFmtId="0" fontId="32" fillId="0" borderId="0" xfId="41" applyFont="1">
      <alignment vertical="center"/>
    </xf>
    <xf numFmtId="176" fontId="32" fillId="0" borderId="0" xfId="41" applyNumberFormat="1" applyFont="1">
      <alignment vertical="center"/>
    </xf>
    <xf numFmtId="0" fontId="0" fillId="0" borderId="0" xfId="41" quotePrefix="1" applyFont="1">
      <alignment vertical="center"/>
    </xf>
    <xf numFmtId="0" fontId="32" fillId="0" borderId="0" xfId="41" quotePrefix="1" applyFont="1">
      <alignment vertical="center"/>
    </xf>
    <xf numFmtId="0" fontId="5" fillId="0" borderId="14" xfId="41" applyBorder="1" applyAlignment="1">
      <alignment horizontal="right" vertical="center"/>
    </xf>
    <xf numFmtId="0" fontId="5" fillId="0" borderId="14" xfId="4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4" xfId="41" applyFont="1" applyBorder="1">
      <alignment vertical="center"/>
    </xf>
    <xf numFmtId="0" fontId="32" fillId="0" borderId="0" xfId="41" applyFont="1" applyAlignment="1">
      <alignment vertical="top"/>
    </xf>
    <xf numFmtId="0" fontId="32" fillId="0" borderId="0" xfId="41" quotePrefix="1" applyFont="1" applyAlignment="1">
      <alignment vertical="top"/>
    </xf>
    <xf numFmtId="0" fontId="32" fillId="0" borderId="0" xfId="41" applyFont="1" applyAlignment="1">
      <alignment horizontal="center" vertical="center"/>
    </xf>
    <xf numFmtId="0" fontId="31" fillId="0" borderId="0" xfId="41" quotePrefix="1" applyFont="1" applyAlignment="1">
      <alignment vertical="top"/>
    </xf>
    <xf numFmtId="0" fontId="31" fillId="0" borderId="0" xfId="41" applyFont="1" applyAlignment="1">
      <alignment vertical="top"/>
    </xf>
    <xf numFmtId="0" fontId="31" fillId="0" borderId="0" xfId="41" applyFont="1" applyAlignment="1">
      <alignment horizontal="right" vertical="top"/>
    </xf>
    <xf numFmtId="0" fontId="5" fillId="0" borderId="63" xfId="41" applyBorder="1" applyAlignment="1">
      <alignment horizontal="center" vertical="center"/>
    </xf>
    <xf numFmtId="0" fontId="31" fillId="0" borderId="14" xfId="41" applyFont="1" applyBorder="1" applyAlignment="1">
      <alignment horizontal="center" vertical="center"/>
    </xf>
    <xf numFmtId="0" fontId="31" fillId="0" borderId="61" xfId="41" quotePrefix="1" applyFont="1" applyBorder="1" applyAlignment="1">
      <alignment vertical="top"/>
    </xf>
    <xf numFmtId="0" fontId="31" fillId="0" borderId="61" xfId="41" applyFont="1" applyBorder="1" applyAlignment="1">
      <alignment vertical="top"/>
    </xf>
    <xf numFmtId="0" fontId="31" fillId="0" borderId="61" xfId="41" applyFont="1" applyBorder="1" applyAlignment="1">
      <alignment horizontal="right" vertical="top"/>
    </xf>
    <xf numFmtId="0" fontId="5" fillId="0" borderId="61" xfId="41" applyBorder="1">
      <alignment vertical="center"/>
    </xf>
    <xf numFmtId="0" fontId="31" fillId="0" borderId="0" xfId="41" quotePrefix="1" applyFont="1">
      <alignment vertical="center"/>
    </xf>
    <xf numFmtId="0" fontId="0" fillId="0" borderId="0" xfId="41" quotePrefix="1" applyFont="1" applyAlignment="1">
      <alignment horizontal="left" vertical="center"/>
    </xf>
    <xf numFmtId="0" fontId="33" fillId="0" borderId="0" xfId="41" applyFont="1">
      <alignment vertical="center"/>
    </xf>
    <xf numFmtId="0" fontId="5" fillId="0" borderId="61" xfId="41" applyBorder="1" applyAlignment="1">
      <alignment vertical="top"/>
    </xf>
    <xf numFmtId="0" fontId="5" fillId="0" borderId="10" xfId="41" quotePrefix="1" applyBorder="1" applyAlignment="1">
      <alignment vertical="top"/>
    </xf>
    <xf numFmtId="0" fontId="31" fillId="0" borderId="10" xfId="41" applyFont="1" applyBorder="1" applyAlignment="1">
      <alignment horizontal="right" vertical="top"/>
    </xf>
    <xf numFmtId="0" fontId="31" fillId="0" borderId="10" xfId="41" applyFont="1" applyBorder="1" applyAlignment="1">
      <alignment vertical="top"/>
    </xf>
    <xf numFmtId="0" fontId="0" fillId="0" borderId="0" xfId="0" quotePrefix="1" applyAlignment="1">
      <alignment vertical="center" wrapText="1"/>
    </xf>
    <xf numFmtId="0" fontId="32" fillId="0" borderId="0" xfId="0" applyFont="1">
      <alignment vertical="center"/>
    </xf>
    <xf numFmtId="0" fontId="32" fillId="0" borderId="0" xfId="0" applyFont="1" applyAlignment="1">
      <alignment vertical="center" wrapText="1"/>
    </xf>
    <xf numFmtId="0" fontId="34" fillId="0" borderId="0" xfId="0" applyFont="1">
      <alignment vertical="center"/>
    </xf>
    <xf numFmtId="0" fontId="34" fillId="0" borderId="0" xfId="41" applyFont="1">
      <alignment vertical="center"/>
    </xf>
    <xf numFmtId="0" fontId="5" fillId="0" borderId="0" xfId="41" quotePrefix="1" applyAlignment="1">
      <alignment horizontal="left" vertical="center"/>
    </xf>
    <xf numFmtId="0" fontId="0" fillId="0" borderId="0" xfId="41" applyFont="1" applyAlignment="1">
      <alignment vertical="top"/>
    </xf>
    <xf numFmtId="0" fontId="6" fillId="0" borderId="0" xfId="0" applyFont="1" applyAlignment="1">
      <alignment horizontal="center" vertical="center"/>
    </xf>
    <xf numFmtId="0" fontId="37" fillId="0" borderId="0" xfId="0" applyFont="1">
      <alignment vertical="center"/>
    </xf>
    <xf numFmtId="0" fontId="37" fillId="0" borderId="0" xfId="0" applyFont="1" applyAlignment="1">
      <alignment horizontal="center" vertical="center"/>
    </xf>
    <xf numFmtId="177" fontId="37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37" fillId="0" borderId="10" xfId="0" applyFont="1" applyBorder="1">
      <alignment vertical="center"/>
    </xf>
    <xf numFmtId="178" fontId="6" fillId="0" borderId="0" xfId="0" applyNumberFormat="1" applyFont="1">
      <alignment vertical="center"/>
    </xf>
    <xf numFmtId="0" fontId="38" fillId="0" borderId="10" xfId="0" applyFont="1" applyBorder="1">
      <alignment vertical="center"/>
    </xf>
    <xf numFmtId="0" fontId="39" fillId="0" borderId="0" xfId="0" applyFont="1">
      <alignment vertical="center"/>
    </xf>
    <xf numFmtId="0" fontId="37" fillId="0" borderId="0" xfId="0" quotePrefix="1" applyFont="1" applyAlignment="1">
      <alignment horizontal="center" vertical="center"/>
    </xf>
    <xf numFmtId="0" fontId="37" fillId="0" borderId="0" xfId="0" quotePrefix="1" applyFont="1">
      <alignment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quotePrefix="1" applyBorder="1" applyAlignment="1">
      <alignment horizontal="left" vertical="center"/>
    </xf>
    <xf numFmtId="0" fontId="0" fillId="0" borderId="11" xfId="0" quotePrefix="1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1" fillId="0" borderId="0" xfId="0" quotePrefix="1" applyFont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1" fillId="0" borderId="61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1" fillId="0" borderId="6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40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shrinkToFit="1"/>
    </xf>
    <xf numFmtId="0" fontId="31" fillId="0" borderId="0" xfId="0" applyFont="1" applyAlignment="1">
      <alignment horizontal="center" vertical="center" shrinkToFit="1"/>
    </xf>
    <xf numFmtId="0" fontId="31" fillId="0" borderId="10" xfId="0" applyFont="1" applyBorder="1" applyAlignment="1">
      <alignment horizontal="right" vertical="center"/>
    </xf>
    <xf numFmtId="0" fontId="0" fillId="0" borderId="64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64" xfId="0" applyBorder="1" applyAlignment="1">
      <alignment horizontal="center" vertical="center" shrinkToFit="1"/>
    </xf>
    <xf numFmtId="0" fontId="5" fillId="0" borderId="10" xfId="4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41" quotePrefix="1" applyFont="1" applyAlignment="1">
      <alignment horizontal="center" vertical="center"/>
    </xf>
    <xf numFmtId="0" fontId="5" fillId="0" borderId="0" xfId="41" quotePrefix="1" applyAlignment="1">
      <alignment horizontal="center" vertical="center"/>
    </xf>
    <xf numFmtId="0" fontId="31" fillId="0" borderId="0" xfId="41" quotePrefix="1" applyFont="1" applyAlignment="1">
      <alignment horizontal="center" vertical="center"/>
    </xf>
    <xf numFmtId="0" fontId="5" fillId="0" borderId="0" xfId="41" applyAlignment="1">
      <alignment horizontal="center" vertical="center"/>
    </xf>
    <xf numFmtId="0" fontId="9" fillId="0" borderId="0" xfId="41" applyFont="1" applyAlignment="1">
      <alignment horizontal="center" vertical="center"/>
    </xf>
    <xf numFmtId="0" fontId="6" fillId="0" borderId="0" xfId="41" applyFont="1" applyAlignment="1">
      <alignment horizontal="left" vertical="center"/>
    </xf>
    <xf numFmtId="0" fontId="6" fillId="0" borderId="0" xfId="41" applyFont="1" applyAlignment="1">
      <alignment horizontal="center" vertical="center"/>
    </xf>
    <xf numFmtId="0" fontId="5" fillId="0" borderId="0" xfId="41" applyAlignment="1">
      <alignment horizontal="center" vertical="top"/>
    </xf>
    <xf numFmtId="0" fontId="31" fillId="0" borderId="61" xfId="41" applyFont="1" applyBorder="1" applyAlignment="1">
      <alignment horizontal="center" vertical="center"/>
    </xf>
    <xf numFmtId="0" fontId="31" fillId="0" borderId="0" xfId="41" applyFont="1" applyAlignment="1">
      <alignment horizontal="center" vertical="center"/>
    </xf>
    <xf numFmtId="0" fontId="0" fillId="0" borderId="0" xfId="41" applyFont="1" applyAlignment="1">
      <alignment horizontal="center" vertical="center"/>
    </xf>
    <xf numFmtId="0" fontId="31" fillId="0" borderId="10" xfId="41" applyFont="1" applyBorder="1" applyAlignment="1">
      <alignment horizontal="center" vertical="center"/>
    </xf>
    <xf numFmtId="0" fontId="31" fillId="0" borderId="10" xfId="41" applyFont="1" applyBorder="1" applyAlignment="1">
      <alignment horizontal="right" vertical="center"/>
    </xf>
    <xf numFmtId="0" fontId="5" fillId="0" borderId="0" xfId="4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quotePrefix="1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quotePrefix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2" fillId="0" borderId="0" xfId="0" quotePrefix="1" applyFont="1" applyAlignment="1">
      <alignment horizontal="center" vertical="center" wrapText="1"/>
    </xf>
    <xf numFmtId="0" fontId="37" fillId="0" borderId="1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quotePrefix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ワークシート書式" xfId="41" xr:uid="{00000000-0005-0000-0000-000029000000}"/>
    <cellStyle name="良い" xfId="42" builtinId="26" customBuiltin="1"/>
  </cellStyles>
  <dxfs count="123"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6</xdr:row>
          <xdr:rowOff>12700</xdr:rowOff>
        </xdr:from>
        <xdr:to>
          <xdr:col>13</xdr:col>
          <xdr:colOff>38100</xdr:colOff>
          <xdr:row>10</xdr:row>
          <xdr:rowOff>209550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1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50800</xdr:colOff>
          <xdr:row>11</xdr:row>
          <xdr:rowOff>0</xdr:rowOff>
        </xdr:from>
        <xdr:to>
          <xdr:col>13</xdr:col>
          <xdr:colOff>88900</xdr:colOff>
          <xdr:row>15</xdr:row>
          <xdr:rowOff>260350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1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12700</xdr:colOff>
          <xdr:row>12</xdr:row>
          <xdr:rowOff>88900</xdr:rowOff>
        </xdr:from>
        <xdr:to>
          <xdr:col>32</xdr:col>
          <xdr:colOff>76200</xdr:colOff>
          <xdr:row>15</xdr:row>
          <xdr:rowOff>228600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1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0</xdr:rowOff>
        </xdr:from>
        <xdr:to>
          <xdr:col>12</xdr:col>
          <xdr:colOff>19050</xdr:colOff>
          <xdr:row>29</xdr:row>
          <xdr:rowOff>247650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1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24</xdr:row>
          <xdr:rowOff>146050</xdr:rowOff>
        </xdr:from>
        <xdr:to>
          <xdr:col>31</xdr:col>
          <xdr:colOff>12700</xdr:colOff>
          <xdr:row>28</xdr:row>
          <xdr:rowOff>209550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1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41</xdr:row>
          <xdr:rowOff>12700</xdr:rowOff>
        </xdr:from>
        <xdr:to>
          <xdr:col>14</xdr:col>
          <xdr:colOff>38100</xdr:colOff>
          <xdr:row>45</xdr:row>
          <xdr:rowOff>209550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1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46</xdr:row>
          <xdr:rowOff>0</xdr:rowOff>
        </xdr:from>
        <xdr:to>
          <xdr:col>14</xdr:col>
          <xdr:colOff>88900</xdr:colOff>
          <xdr:row>50</xdr:row>
          <xdr:rowOff>260350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1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12700</xdr:colOff>
          <xdr:row>47</xdr:row>
          <xdr:rowOff>88900</xdr:rowOff>
        </xdr:from>
        <xdr:to>
          <xdr:col>32</xdr:col>
          <xdr:colOff>76200</xdr:colOff>
          <xdr:row>50</xdr:row>
          <xdr:rowOff>228600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1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59</xdr:row>
          <xdr:rowOff>0</xdr:rowOff>
        </xdr:from>
        <xdr:to>
          <xdr:col>12</xdr:col>
          <xdr:colOff>19050</xdr:colOff>
          <xdr:row>64</xdr:row>
          <xdr:rowOff>247650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1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12700</xdr:colOff>
          <xdr:row>59</xdr:row>
          <xdr:rowOff>152400</xdr:rowOff>
        </xdr:from>
        <xdr:to>
          <xdr:col>30</xdr:col>
          <xdr:colOff>152400</xdr:colOff>
          <xdr:row>63</xdr:row>
          <xdr:rowOff>222250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1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Temp\sdrill55\drill\gakunen\5nen\5nen_drill_2.xlsx" TargetMode="External"/><Relationship Id="rId1" Type="http://schemas.openxmlformats.org/officeDocument/2006/relationships/externalLinkPath" Target="5nen_drill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面積"/>
      <sheetName val="平均"/>
      <sheetName val="単位量あたりの大きさ"/>
      <sheetName val="割合(2)①"/>
      <sheetName val="割合(2)②"/>
      <sheetName val="計算の見積もり"/>
      <sheetName val="円"/>
      <sheetName val="速さ①"/>
      <sheetName val="速さ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8.bin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"/>
  <sheetViews>
    <sheetView tabSelected="1"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304</v>
      </c>
      <c r="AG1" s="2" t="s">
        <v>117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6" ht="25" customHeight="1" x14ac:dyDescent="0.25">
      <c r="A3" s="1" t="s">
        <v>118</v>
      </c>
      <c r="C3" s="175">
        <f ca="1">INT(RAND()*89999+10001)/1000</f>
        <v>56.418999999999997</v>
      </c>
      <c r="D3" s="175"/>
      <c r="E3" s="175"/>
      <c r="F3" s="175"/>
      <c r="G3" s="175"/>
      <c r="H3" t="s">
        <v>119</v>
      </c>
      <c r="Q3" s="9"/>
    </row>
    <row r="4" spans="1:36" ht="35.15" customHeight="1" x14ac:dyDescent="0.25">
      <c r="A4" s="1"/>
      <c r="N4" s="7"/>
      <c r="O4" s="7"/>
      <c r="R4" s="7"/>
      <c r="S4" s="7"/>
      <c r="T4" s="7"/>
      <c r="U4" s="7"/>
    </row>
    <row r="5" spans="1:36" ht="35.15" customHeight="1" x14ac:dyDescent="0.25"/>
    <row r="6" spans="1:36" ht="35.15" customHeight="1" x14ac:dyDescent="0.25">
      <c r="A6" s="1"/>
    </row>
    <row r="7" spans="1:36" ht="35.15" customHeight="1" x14ac:dyDescent="0.25">
      <c r="A7" s="1" t="s">
        <v>120</v>
      </c>
      <c r="C7" t="s">
        <v>121</v>
      </c>
    </row>
    <row r="8" spans="1:36" ht="35.15" customHeight="1" x14ac:dyDescent="0.25">
      <c r="A8" s="1"/>
      <c r="B8" s="1" t="s">
        <v>122</v>
      </c>
      <c r="E8" s="175">
        <f ca="1">INT(RAND()*899+101)/100</f>
        <v>1.03</v>
      </c>
      <c r="F8" s="175"/>
      <c r="G8" s="175"/>
      <c r="S8" s="1"/>
    </row>
    <row r="9" spans="1:36" ht="35.15" customHeight="1" x14ac:dyDescent="0.25">
      <c r="A9" s="1"/>
    </row>
    <row r="10" spans="1:36" ht="35.15" customHeight="1" x14ac:dyDescent="0.25">
      <c r="A10" s="1"/>
      <c r="B10" s="1" t="s">
        <v>123</v>
      </c>
      <c r="E10" s="175">
        <f ca="1">INT(RAND()*89+11)/100</f>
        <v>0.93</v>
      </c>
      <c r="F10" s="175"/>
      <c r="G10" s="175"/>
    </row>
    <row r="11" spans="1:36" ht="35.15" customHeight="1" x14ac:dyDescent="0.25"/>
    <row r="12" spans="1:36" ht="35.15" customHeight="1" x14ac:dyDescent="0.25">
      <c r="A12" s="1"/>
      <c r="B12" s="1" t="s">
        <v>124</v>
      </c>
      <c r="E12" s="175">
        <f ca="1">INT(RAND()*89+11)/1000</f>
        <v>9.0999999999999998E-2</v>
      </c>
      <c r="F12" s="175"/>
      <c r="G12" s="175"/>
      <c r="H12" s="175"/>
      <c r="S12" s="1"/>
    </row>
    <row r="13" spans="1:36" ht="35.15" customHeight="1" x14ac:dyDescent="0.25"/>
    <row r="14" spans="1:36" ht="35.15" customHeight="1" x14ac:dyDescent="0.25">
      <c r="A14" s="1" t="s">
        <v>125</v>
      </c>
      <c r="C14" t="s">
        <v>126</v>
      </c>
      <c r="I14" s="175">
        <v>6.59</v>
      </c>
      <c r="J14" s="175"/>
      <c r="K14" s="175"/>
      <c r="L14" s="175"/>
      <c r="M14" t="s">
        <v>127</v>
      </c>
    </row>
    <row r="15" spans="1:36" ht="35.15" customHeight="1" x14ac:dyDescent="0.25">
      <c r="B15" s="1" t="s">
        <v>122</v>
      </c>
      <c r="E15" s="173">
        <f>$I$14*10</f>
        <v>65.900000000000006</v>
      </c>
      <c r="F15" s="173"/>
      <c r="G15" s="173"/>
      <c r="H15" s="173"/>
      <c r="I15" s="173"/>
    </row>
    <row r="16" spans="1:36" ht="35.15" customHeight="1" x14ac:dyDescent="0.25">
      <c r="A16" s="1"/>
      <c r="B16" s="1" t="s">
        <v>128</v>
      </c>
      <c r="E16" s="173">
        <f>$I$14*10^3</f>
        <v>6590</v>
      </c>
      <c r="F16" s="173"/>
      <c r="G16" s="173"/>
      <c r="H16" s="173"/>
      <c r="I16" s="173"/>
      <c r="S16" s="1"/>
    </row>
    <row r="17" spans="1:37" ht="35.15" customHeight="1" x14ac:dyDescent="0.25">
      <c r="A17" s="1"/>
      <c r="B17" s="1" t="s">
        <v>129</v>
      </c>
      <c r="E17" s="173">
        <f>$I$14*10^2</f>
        <v>659</v>
      </c>
      <c r="F17" s="173"/>
      <c r="G17" s="173"/>
      <c r="H17" s="173"/>
      <c r="I17" s="173"/>
    </row>
    <row r="18" spans="1:37" ht="35.15" customHeight="1" x14ac:dyDescent="0.25">
      <c r="A18" s="1"/>
    </row>
    <row r="19" spans="1:37" ht="35.15" customHeight="1" x14ac:dyDescent="0.25">
      <c r="A19" s="1" t="s">
        <v>130</v>
      </c>
      <c r="C19" t="s">
        <v>131</v>
      </c>
    </row>
    <row r="20" spans="1:37" ht="35.15" customHeight="1" x14ac:dyDescent="0.25">
      <c r="A20" s="1"/>
      <c r="B20" s="1" t="s">
        <v>132</v>
      </c>
      <c r="E20" s="175">
        <f ca="1">INT(RAND()*89+11)/100</f>
        <v>0.47</v>
      </c>
      <c r="F20" s="175"/>
      <c r="G20" s="175"/>
      <c r="H20" s="175" t="s">
        <v>133</v>
      </c>
      <c r="I20" s="175"/>
      <c r="J20" s="173">
        <v>10</v>
      </c>
      <c r="K20" s="173"/>
      <c r="L20" s="31"/>
      <c r="S20" s="1"/>
    </row>
    <row r="21" spans="1:37" ht="35.15" customHeight="1" x14ac:dyDescent="0.25">
      <c r="B21" s="1" t="s">
        <v>128</v>
      </c>
      <c r="E21" s="175">
        <f ca="1">INT(RAND()*899+101)/100</f>
        <v>6.17</v>
      </c>
      <c r="F21" s="175"/>
      <c r="G21" s="175"/>
      <c r="H21" s="175" t="s">
        <v>133</v>
      </c>
      <c r="I21" s="175"/>
      <c r="J21" s="173">
        <v>100</v>
      </c>
      <c r="K21" s="173"/>
      <c r="L21" s="173"/>
    </row>
    <row r="22" spans="1:37" ht="35.15" customHeight="1" x14ac:dyDescent="0.25">
      <c r="B22" s="1" t="s">
        <v>129</v>
      </c>
      <c r="E22" s="175">
        <f ca="1">INT(RAND()*89+11)/100</f>
        <v>0.31</v>
      </c>
      <c r="F22" s="175"/>
      <c r="G22" s="175"/>
      <c r="H22" s="175" t="s">
        <v>133</v>
      </c>
      <c r="I22" s="175"/>
      <c r="J22" s="173">
        <v>1000</v>
      </c>
      <c r="K22" s="173"/>
      <c r="L22" s="173"/>
    </row>
    <row r="23" spans="1:37" ht="35.15" customHeight="1" x14ac:dyDescent="0.25">
      <c r="A23" s="1"/>
    </row>
    <row r="24" spans="1:37" ht="25" customHeight="1" x14ac:dyDescent="0.25">
      <c r="A24" t="str">
        <f>IF(A1="","",A1)</f>
        <v/>
      </c>
      <c r="D24" s="3" t="str">
        <f>IF(D1="","",D1)</f>
        <v>整数と小数</v>
      </c>
      <c r="AG24" s="2" t="str">
        <f>IF(AG1="","",AG1)</f>
        <v>№</v>
      </c>
      <c r="AH24" s="2"/>
      <c r="AI24" s="174" t="str">
        <f>IF(AI1="","",AI1)</f>
        <v/>
      </c>
      <c r="AJ24" s="17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7" ht="25" customHeight="1" x14ac:dyDescent="0.25">
      <c r="A26" s="1" t="str">
        <f>IF(A3="","",A3)</f>
        <v>１</v>
      </c>
      <c r="C26" s="175">
        <f t="shared" ref="C26:H26" ca="1" si="0">IF(C3="","",C3)</f>
        <v>56.418999999999997</v>
      </c>
      <c r="D26" s="175" t="str">
        <f t="shared" si="0"/>
        <v/>
      </c>
      <c r="E26" s="175" t="str">
        <f t="shared" si="0"/>
        <v/>
      </c>
      <c r="F26" s="175" t="str">
        <f t="shared" si="0"/>
        <v/>
      </c>
      <c r="G26" s="175" t="str">
        <f t="shared" si="0"/>
        <v/>
      </c>
      <c r="H26" t="str">
        <f t="shared" si="0"/>
        <v>の10倍，100倍，1000倍した数をかきましょう。</v>
      </c>
      <c r="Q26" s="9"/>
    </row>
    <row r="27" spans="1:37" ht="35.15" customHeight="1" x14ac:dyDescent="0.25">
      <c r="A27" s="1" t="str">
        <f>IF(A4="","",A4)</f>
        <v/>
      </c>
      <c r="B27" t="str">
        <f>IF(B4="","",B4)</f>
        <v/>
      </c>
      <c r="C27" s="65" t="s">
        <v>134</v>
      </c>
      <c r="D27" s="65"/>
      <c r="E27" s="65"/>
      <c r="F27" s="65"/>
      <c r="G27" s="65"/>
      <c r="H27" s="176">
        <f ca="1">$C$26</f>
        <v>56.418999999999997</v>
      </c>
      <c r="I27" s="176"/>
      <c r="J27" s="176"/>
      <c r="K27" s="176"/>
      <c r="L27" s="176"/>
      <c r="M27" s="176" t="s">
        <v>135</v>
      </c>
      <c r="N27" s="176"/>
      <c r="O27" s="177">
        <v>10</v>
      </c>
      <c r="P27" s="177"/>
      <c r="Q27" s="66"/>
      <c r="R27" s="176" t="s">
        <v>136</v>
      </c>
      <c r="S27" s="176"/>
      <c r="T27" s="177">
        <f ca="1">H27*O27</f>
        <v>564.18999999999994</v>
      </c>
      <c r="U27" s="177"/>
      <c r="V27" s="177"/>
      <c r="W27" s="177"/>
      <c r="X27" s="177"/>
      <c r="Y27" s="177"/>
      <c r="AC27" s="67"/>
      <c r="AD27" s="178">
        <f ca="1">T27</f>
        <v>564.18999999999994</v>
      </c>
      <c r="AE27" s="178"/>
      <c r="AF27" s="178"/>
      <c r="AG27" s="178"/>
      <c r="AH27" s="178"/>
      <c r="AI27" s="67"/>
    </row>
    <row r="28" spans="1:37" ht="35.15" customHeight="1" x14ac:dyDescent="0.25">
      <c r="A28" t="str">
        <f>IF(A5="","",A5)</f>
        <v/>
      </c>
      <c r="B28" t="str">
        <f>IF(B5="","",B5)</f>
        <v/>
      </c>
      <c r="C28" s="65" t="s">
        <v>137</v>
      </c>
      <c r="D28" s="65"/>
      <c r="E28" s="65"/>
      <c r="F28" s="65"/>
      <c r="G28" s="65"/>
      <c r="H28" s="176">
        <f ca="1">$C$26</f>
        <v>56.418999999999997</v>
      </c>
      <c r="I28" s="176"/>
      <c r="J28" s="176"/>
      <c r="K28" s="176"/>
      <c r="L28" s="176"/>
      <c r="M28" s="176" t="s">
        <v>138</v>
      </c>
      <c r="N28" s="176"/>
      <c r="O28" s="177">
        <v>100</v>
      </c>
      <c r="P28" s="177"/>
      <c r="Q28" s="177"/>
      <c r="R28" s="176" t="s">
        <v>139</v>
      </c>
      <c r="S28" s="176"/>
      <c r="T28" s="177">
        <f ca="1">H28*O28</f>
        <v>5641.9</v>
      </c>
      <c r="U28" s="177"/>
      <c r="V28" s="177"/>
      <c r="W28" s="177"/>
      <c r="X28" s="177"/>
      <c r="Y28" s="177"/>
      <c r="AC28" s="68"/>
      <c r="AD28" s="179">
        <f ca="1">T28</f>
        <v>5641.9</v>
      </c>
      <c r="AE28" s="179"/>
      <c r="AF28" s="179"/>
      <c r="AG28" s="179"/>
      <c r="AH28" s="179"/>
      <c r="AI28" s="68"/>
    </row>
    <row r="29" spans="1:37" ht="35.15" customHeight="1" x14ac:dyDescent="0.25">
      <c r="A29" s="1" t="str">
        <f>IF(A6="","",A6)</f>
        <v/>
      </c>
      <c r="B29" t="str">
        <f>IF(B6="","",B6)</f>
        <v/>
      </c>
      <c r="C29" s="65" t="s">
        <v>140</v>
      </c>
      <c r="D29" s="65"/>
      <c r="E29" s="65"/>
      <c r="F29" s="65"/>
      <c r="G29" s="65"/>
      <c r="H29" s="176">
        <f ca="1">$C$26</f>
        <v>56.418999999999997</v>
      </c>
      <c r="I29" s="176"/>
      <c r="J29" s="176"/>
      <c r="K29" s="176"/>
      <c r="L29" s="176"/>
      <c r="M29" s="176" t="s">
        <v>141</v>
      </c>
      <c r="N29" s="176"/>
      <c r="O29" s="177">
        <v>1000</v>
      </c>
      <c r="P29" s="177"/>
      <c r="Q29" s="177"/>
      <c r="R29" s="176" t="s">
        <v>142</v>
      </c>
      <c r="S29" s="176"/>
      <c r="T29" s="177">
        <f ca="1">H29*O29</f>
        <v>56419</v>
      </c>
      <c r="U29" s="177"/>
      <c r="V29" s="177"/>
      <c r="W29" s="177"/>
      <c r="X29" s="177"/>
      <c r="Y29" s="177"/>
      <c r="AC29" s="68"/>
      <c r="AD29" s="179">
        <f ca="1">T29</f>
        <v>56419</v>
      </c>
      <c r="AE29" s="179"/>
      <c r="AF29" s="179"/>
      <c r="AG29" s="179"/>
      <c r="AH29" s="179"/>
      <c r="AI29" s="68"/>
    </row>
    <row r="30" spans="1:37" ht="35.15" customHeight="1" x14ac:dyDescent="0.25">
      <c r="A30" s="1" t="str">
        <f>IF(A7="","",A7)</f>
        <v>２</v>
      </c>
      <c r="C30" t="str">
        <f>IF(C7="","",C7)</f>
        <v>10倍，100倍，1000倍の数を書きましょう。</v>
      </c>
    </row>
    <row r="31" spans="1:37" ht="35.15" customHeight="1" x14ac:dyDescent="0.25">
      <c r="A31" s="1" t="str">
        <f t="shared" ref="A31:AK31" si="1">IF(A8="","",A8)</f>
        <v/>
      </c>
      <c r="B31" s="1" t="str">
        <f t="shared" si="1"/>
        <v>(1)</v>
      </c>
      <c r="E31" s="175">
        <f t="shared" ca="1" si="1"/>
        <v>1.03</v>
      </c>
      <c r="F31" s="175" t="str">
        <f t="shared" si="1"/>
        <v/>
      </c>
      <c r="G31" s="175" t="str">
        <f t="shared" si="1"/>
        <v/>
      </c>
      <c r="H31" t="str">
        <f t="shared" si="1"/>
        <v/>
      </c>
      <c r="I31" t="str">
        <f t="shared" si="1"/>
        <v/>
      </c>
      <c r="J31" t="str">
        <f t="shared" si="1"/>
        <v/>
      </c>
      <c r="K31" t="str">
        <f t="shared" si="1"/>
        <v/>
      </c>
      <c r="L31" t="str">
        <f t="shared" si="1"/>
        <v/>
      </c>
      <c r="M31" t="str">
        <f t="shared" si="1"/>
        <v/>
      </c>
      <c r="N31" t="str">
        <f t="shared" si="1"/>
        <v/>
      </c>
      <c r="O31" t="str">
        <f t="shared" si="1"/>
        <v/>
      </c>
      <c r="P31" t="str">
        <f t="shared" si="1"/>
        <v/>
      </c>
      <c r="Q31" t="str">
        <f t="shared" si="1"/>
        <v/>
      </c>
      <c r="R31" t="str">
        <f t="shared" si="1"/>
        <v/>
      </c>
      <c r="S31" s="1" t="str">
        <f t="shared" si="1"/>
        <v/>
      </c>
      <c r="T31" t="str">
        <f t="shared" si="1"/>
        <v/>
      </c>
      <c r="U31" t="str">
        <f t="shared" si="1"/>
        <v/>
      </c>
      <c r="V31" t="str">
        <f t="shared" si="1"/>
        <v/>
      </c>
      <c r="W31" t="str">
        <f t="shared" si="1"/>
        <v/>
      </c>
      <c r="X31" t="str">
        <f t="shared" si="1"/>
        <v/>
      </c>
      <c r="Y31" t="str">
        <f t="shared" si="1"/>
        <v/>
      </c>
      <c r="Z31" t="str">
        <f t="shared" si="1"/>
        <v/>
      </c>
      <c r="AA31" t="str">
        <f t="shared" si="1"/>
        <v/>
      </c>
      <c r="AB31" t="str">
        <f t="shared" si="1"/>
        <v/>
      </c>
      <c r="AC31" t="str">
        <f t="shared" si="1"/>
        <v/>
      </c>
      <c r="AD31" t="str">
        <f t="shared" si="1"/>
        <v/>
      </c>
      <c r="AE31" t="str">
        <f t="shared" si="1"/>
        <v/>
      </c>
      <c r="AF31" t="str">
        <f t="shared" si="1"/>
        <v/>
      </c>
      <c r="AG31" t="str">
        <f t="shared" si="1"/>
        <v/>
      </c>
      <c r="AH31" t="str">
        <f t="shared" si="1"/>
        <v/>
      </c>
      <c r="AI31" t="str">
        <f t="shared" si="1"/>
        <v/>
      </c>
      <c r="AJ31" t="str">
        <f t="shared" si="1"/>
        <v/>
      </c>
      <c r="AK31" t="str">
        <f t="shared" si="1"/>
        <v/>
      </c>
    </row>
    <row r="32" spans="1:37" ht="35.15" customHeight="1" x14ac:dyDescent="0.25">
      <c r="A32" s="1" t="str">
        <f>IF(A9="","",A9)</f>
        <v/>
      </c>
      <c r="B32" t="str">
        <f>IF(B9="","",B9)</f>
        <v/>
      </c>
      <c r="E32" s="65" t="s">
        <v>134</v>
      </c>
      <c r="F32" s="65"/>
      <c r="G32" s="65"/>
      <c r="H32" s="65"/>
      <c r="I32" s="177">
        <f ca="1">E31*10</f>
        <v>10.3</v>
      </c>
      <c r="J32" s="177"/>
      <c r="K32" s="177"/>
      <c r="L32" s="177"/>
      <c r="M32" s="177"/>
      <c r="N32" s="65" t="s">
        <v>137</v>
      </c>
      <c r="O32" s="65"/>
      <c r="P32" s="65"/>
      <c r="Q32" s="65"/>
      <c r="R32" s="65"/>
      <c r="S32" s="177">
        <f ca="1">E31*100</f>
        <v>103</v>
      </c>
      <c r="T32" s="177"/>
      <c r="U32" s="177"/>
      <c r="V32" s="177"/>
      <c r="W32" s="177"/>
      <c r="X32" s="65" t="s">
        <v>140</v>
      </c>
      <c r="Y32" s="65"/>
      <c r="Z32" s="65"/>
      <c r="AA32" s="65"/>
      <c r="AB32" s="65"/>
      <c r="AC32" s="177">
        <f ca="1">E31*1000</f>
        <v>1030</v>
      </c>
      <c r="AD32" s="177"/>
      <c r="AE32" s="177"/>
      <c r="AF32" s="177"/>
      <c r="AG32" s="177"/>
    </row>
    <row r="33" spans="1:37" ht="35.15" customHeight="1" x14ac:dyDescent="0.25">
      <c r="A33" s="1" t="str">
        <f t="shared" ref="A33:AK33" si="2">IF(A10="","",A10)</f>
        <v/>
      </c>
      <c r="B33" s="1" t="str">
        <f t="shared" si="2"/>
        <v>(2)</v>
      </c>
      <c r="E33" s="175">
        <f t="shared" ca="1" si="2"/>
        <v>0.93</v>
      </c>
      <c r="F33" s="175" t="str">
        <f t="shared" si="2"/>
        <v/>
      </c>
      <c r="G33" s="175" t="str">
        <f t="shared" si="2"/>
        <v/>
      </c>
      <c r="H33" t="str">
        <f t="shared" si="2"/>
        <v/>
      </c>
      <c r="I33" t="str">
        <f t="shared" si="2"/>
        <v/>
      </c>
      <c r="J33" t="str">
        <f t="shared" si="2"/>
        <v/>
      </c>
      <c r="K33" t="str">
        <f t="shared" si="2"/>
        <v/>
      </c>
      <c r="L33" t="str">
        <f t="shared" si="2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2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2"/>
        <v/>
      </c>
      <c r="V33" t="str">
        <f t="shared" si="2"/>
        <v/>
      </c>
      <c r="W33" t="str">
        <f t="shared" si="2"/>
        <v/>
      </c>
      <c r="X33" t="str">
        <f t="shared" si="2"/>
        <v/>
      </c>
      <c r="Y33" t="str">
        <f t="shared" si="2"/>
        <v/>
      </c>
      <c r="Z33" t="str">
        <f t="shared" si="2"/>
        <v/>
      </c>
      <c r="AA33" t="str">
        <f t="shared" si="2"/>
        <v/>
      </c>
      <c r="AB33" t="str">
        <f t="shared" si="2"/>
        <v/>
      </c>
      <c r="AC33" t="str">
        <f t="shared" si="2"/>
        <v/>
      </c>
      <c r="AD33" t="str">
        <f t="shared" si="2"/>
        <v/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  <c r="AJ33" t="str">
        <f t="shared" si="2"/>
        <v/>
      </c>
      <c r="AK33" t="str">
        <f t="shared" si="2"/>
        <v/>
      </c>
    </row>
    <row r="34" spans="1:37" ht="35.15" customHeight="1" x14ac:dyDescent="0.25">
      <c r="A34" t="str">
        <f>IF(A11="","",A11)</f>
        <v/>
      </c>
      <c r="B34" t="str">
        <f>IF(B11="","",B11)</f>
        <v/>
      </c>
      <c r="E34" s="65" t="s">
        <v>134</v>
      </c>
      <c r="F34" s="65"/>
      <c r="G34" s="65"/>
      <c r="H34" s="65"/>
      <c r="I34" s="177">
        <f ca="1">E33*10</f>
        <v>9.3000000000000007</v>
      </c>
      <c r="J34" s="177"/>
      <c r="K34" s="177"/>
      <c r="L34" s="177"/>
      <c r="M34" s="177"/>
      <c r="N34" s="65" t="s">
        <v>137</v>
      </c>
      <c r="O34" s="65"/>
      <c r="P34" s="65"/>
      <c r="Q34" s="65"/>
      <c r="R34" s="65"/>
      <c r="S34" s="177">
        <f ca="1">E33*100</f>
        <v>93</v>
      </c>
      <c r="T34" s="177"/>
      <c r="U34" s="177"/>
      <c r="V34" s="177"/>
      <c r="W34" s="177"/>
      <c r="X34" s="65" t="s">
        <v>140</v>
      </c>
      <c r="Y34" s="65"/>
      <c r="Z34" s="65"/>
      <c r="AA34" s="65"/>
      <c r="AB34" s="65"/>
      <c r="AC34" s="177">
        <f ca="1">E33*1000</f>
        <v>930</v>
      </c>
      <c r="AD34" s="177"/>
      <c r="AE34" s="177"/>
      <c r="AF34" s="177"/>
      <c r="AG34" s="177"/>
      <c r="AH34" t="str">
        <f>IF(AH11="","",AH11)</f>
        <v/>
      </c>
      <c r="AI34" t="str">
        <f>IF(AI11="","",AI11)</f>
        <v/>
      </c>
      <c r="AJ34" t="str">
        <f>IF(AJ11="","",AJ11)</f>
        <v/>
      </c>
      <c r="AK34" t="str">
        <f>IF(AK11="","",AK11)</f>
        <v/>
      </c>
    </row>
    <row r="35" spans="1:37" ht="35.15" customHeight="1" x14ac:dyDescent="0.25">
      <c r="A35" s="1" t="str">
        <f t="shared" ref="A35:AK35" si="3">IF(A12="","",A12)</f>
        <v/>
      </c>
      <c r="B35" s="1" t="str">
        <f t="shared" si="3"/>
        <v>(3)</v>
      </c>
      <c r="E35" s="175">
        <f t="shared" ca="1" si="3"/>
        <v>9.0999999999999998E-2</v>
      </c>
      <c r="F35" s="175" t="str">
        <f t="shared" si="3"/>
        <v/>
      </c>
      <c r="G35" s="175" t="str">
        <f t="shared" si="3"/>
        <v/>
      </c>
      <c r="H35" s="175" t="str">
        <f t="shared" si="3"/>
        <v/>
      </c>
      <c r="I35" t="str">
        <f t="shared" si="3"/>
        <v/>
      </c>
      <c r="J35" t="str">
        <f t="shared" si="3"/>
        <v/>
      </c>
      <c r="K35" t="str">
        <f t="shared" si="3"/>
        <v/>
      </c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s="1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35.15" customHeight="1" x14ac:dyDescent="0.25">
      <c r="A36" t="str">
        <f>IF(A13="","",A13)</f>
        <v/>
      </c>
      <c r="B36" t="str">
        <f>IF(B13="","",B13)</f>
        <v/>
      </c>
      <c r="E36" s="65" t="s">
        <v>134</v>
      </c>
      <c r="F36" s="65"/>
      <c r="G36" s="65"/>
      <c r="H36" s="65"/>
      <c r="I36" s="177">
        <f ca="1">E35*10</f>
        <v>0.90999999999999992</v>
      </c>
      <c r="J36" s="177"/>
      <c r="K36" s="177"/>
      <c r="L36" s="177"/>
      <c r="M36" s="177"/>
      <c r="N36" s="65" t="s">
        <v>137</v>
      </c>
      <c r="O36" s="65"/>
      <c r="P36" s="65"/>
      <c r="Q36" s="65"/>
      <c r="R36" s="65"/>
      <c r="S36" s="177">
        <f ca="1">E35*100</f>
        <v>9.1</v>
      </c>
      <c r="T36" s="177"/>
      <c r="U36" s="177"/>
      <c r="V36" s="177"/>
      <c r="W36" s="177"/>
      <c r="X36" s="65" t="s">
        <v>140</v>
      </c>
      <c r="Y36" s="65"/>
      <c r="Z36" s="65"/>
      <c r="AA36" s="65"/>
      <c r="AB36" s="65"/>
      <c r="AC36" s="177">
        <f ca="1">E35*1000</f>
        <v>91</v>
      </c>
      <c r="AD36" s="177"/>
      <c r="AE36" s="177"/>
      <c r="AF36" s="177"/>
      <c r="AG36" s="177"/>
      <c r="AH36" t="str">
        <f>IF(AH13="","",AH13)</f>
        <v/>
      </c>
      <c r="AI36" t="str">
        <f>IF(AI13="","",AI13)</f>
        <v/>
      </c>
      <c r="AJ36" t="str">
        <f>IF(AJ13="","",AJ13)</f>
        <v/>
      </c>
      <c r="AK36" t="str">
        <f>IF(AK13="","",AK13)</f>
        <v/>
      </c>
    </row>
    <row r="37" spans="1:37" ht="35.15" customHeight="1" x14ac:dyDescent="0.25">
      <c r="A37" s="1" t="str">
        <f>IF(A14="","",A14)</f>
        <v>３</v>
      </c>
      <c r="C37" t="str">
        <f>IF(C14="","",C14)</f>
        <v>次の数は，</v>
      </c>
      <c r="I37" s="175">
        <f t="shared" ref="I37:M38" si="4">IF(I14="","",I14)</f>
        <v>6.59</v>
      </c>
      <c r="J37" s="175" t="str">
        <f t="shared" si="4"/>
        <v/>
      </c>
      <c r="K37" s="175" t="str">
        <f t="shared" si="4"/>
        <v/>
      </c>
      <c r="L37" s="175" t="str">
        <f t="shared" si="4"/>
        <v/>
      </c>
      <c r="M37" t="str">
        <f t="shared" si="4"/>
        <v>を何倍した数ですか。</v>
      </c>
    </row>
    <row r="38" spans="1:37" ht="35.15" customHeight="1" x14ac:dyDescent="0.25">
      <c r="A38" t="str">
        <f>IF(A15="","",A15)</f>
        <v/>
      </c>
      <c r="B38" s="1" t="str">
        <f>IF(B15="","",B15)</f>
        <v>(1)</v>
      </c>
      <c r="E38" s="173">
        <f>IF(E15="","",E15)</f>
        <v>65.900000000000006</v>
      </c>
      <c r="F38" s="173" t="str">
        <f>IF(F15="","",F15)</f>
        <v/>
      </c>
      <c r="G38" s="173" t="str">
        <f>IF(G15="","",G15)</f>
        <v/>
      </c>
      <c r="H38" s="173" t="str">
        <f>IF(H15="","",H15)</f>
        <v/>
      </c>
      <c r="I38" s="173" t="str">
        <f t="shared" si="4"/>
        <v/>
      </c>
      <c r="J38" t="str">
        <f t="shared" si="4"/>
        <v/>
      </c>
      <c r="K38" t="str">
        <f t="shared" si="4"/>
        <v/>
      </c>
      <c r="L38" t="str">
        <f t="shared" si="4"/>
        <v/>
      </c>
      <c r="M38" t="str">
        <f t="shared" si="4"/>
        <v/>
      </c>
      <c r="N38" s="176">
        <f>$I$37</f>
        <v>6.59</v>
      </c>
      <c r="O38" s="176"/>
      <c r="P38" s="176"/>
      <c r="Q38" s="176"/>
      <c r="R38" s="65" t="s">
        <v>143</v>
      </c>
      <c r="S38" s="65"/>
      <c r="T38" s="176">
        <f>E38/N38</f>
        <v>10.000000000000002</v>
      </c>
      <c r="U38" s="176"/>
      <c r="V38" s="176"/>
      <c r="W38" s="65" t="s">
        <v>144</v>
      </c>
    </row>
    <row r="39" spans="1:37" ht="35.15" customHeight="1" x14ac:dyDescent="0.25">
      <c r="A39" s="1" t="str">
        <f t="shared" ref="A39:AK41" si="5">IF(A16="","",A16)</f>
        <v/>
      </c>
      <c r="B39" s="1" t="str">
        <f t="shared" si="5"/>
        <v>(2)</v>
      </c>
      <c r="E39" s="173">
        <f t="shared" si="5"/>
        <v>6590</v>
      </c>
      <c r="F39" s="173" t="str">
        <f t="shared" si="5"/>
        <v/>
      </c>
      <c r="G39" s="173" t="str">
        <f t="shared" si="5"/>
        <v/>
      </c>
      <c r="H39" s="173" t="str">
        <f t="shared" si="5"/>
        <v/>
      </c>
      <c r="I39" s="173" t="str">
        <f t="shared" si="5"/>
        <v/>
      </c>
      <c r="J39" t="str">
        <f t="shared" si="5"/>
        <v/>
      </c>
      <c r="K39" t="str">
        <f t="shared" si="5"/>
        <v/>
      </c>
      <c r="L39" t="str">
        <f t="shared" si="5"/>
        <v/>
      </c>
      <c r="M39" t="str">
        <f t="shared" si="5"/>
        <v/>
      </c>
      <c r="N39" s="176">
        <f>$I$37</f>
        <v>6.59</v>
      </c>
      <c r="O39" s="176"/>
      <c r="P39" s="176"/>
      <c r="Q39" s="176"/>
      <c r="R39" s="65" t="s">
        <v>143</v>
      </c>
      <c r="S39" s="65"/>
      <c r="T39" s="176">
        <f>E39/N39</f>
        <v>1000</v>
      </c>
      <c r="U39" s="176"/>
      <c r="V39" s="176"/>
      <c r="W39" s="65" t="s">
        <v>144</v>
      </c>
      <c r="AB39" t="str">
        <f t="shared" si="5"/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/>
      </c>
      <c r="AH39" t="str">
        <f t="shared" si="5"/>
        <v/>
      </c>
      <c r="AI39" t="str">
        <f t="shared" si="5"/>
        <v/>
      </c>
      <c r="AJ39" t="str">
        <f t="shared" si="5"/>
        <v/>
      </c>
      <c r="AK39" t="str">
        <f t="shared" si="5"/>
        <v/>
      </c>
    </row>
    <row r="40" spans="1:37" ht="35.15" customHeight="1" x14ac:dyDescent="0.25">
      <c r="A40" s="1" t="str">
        <f t="shared" si="5"/>
        <v/>
      </c>
      <c r="B40" s="1" t="str">
        <f t="shared" si="5"/>
        <v>(3)</v>
      </c>
      <c r="E40" s="173">
        <f t="shared" si="5"/>
        <v>659</v>
      </c>
      <c r="F40" s="173" t="str">
        <f t="shared" si="5"/>
        <v/>
      </c>
      <c r="G40" s="173" t="str">
        <f t="shared" si="5"/>
        <v/>
      </c>
      <c r="H40" s="173" t="str">
        <f t="shared" si="5"/>
        <v/>
      </c>
      <c r="I40" s="173" t="str">
        <f t="shared" si="5"/>
        <v/>
      </c>
      <c r="J40" t="str">
        <f t="shared" si="5"/>
        <v/>
      </c>
      <c r="K40" t="str">
        <f t="shared" si="5"/>
        <v/>
      </c>
      <c r="L40" t="str">
        <f t="shared" si="5"/>
        <v/>
      </c>
      <c r="M40" t="str">
        <f t="shared" si="5"/>
        <v/>
      </c>
      <c r="N40" s="176">
        <f>$I$37</f>
        <v>6.59</v>
      </c>
      <c r="O40" s="176"/>
      <c r="P40" s="176"/>
      <c r="Q40" s="176"/>
      <c r="R40" s="65" t="s">
        <v>143</v>
      </c>
      <c r="S40" s="65"/>
      <c r="T40" s="176">
        <f>E40/N40</f>
        <v>100</v>
      </c>
      <c r="U40" s="176"/>
      <c r="V40" s="176"/>
      <c r="W40" s="65" t="s">
        <v>144</v>
      </c>
      <c r="AB40" t="str">
        <f t="shared" si="5"/>
        <v/>
      </c>
      <c r="AC40" t="str">
        <f t="shared" si="5"/>
        <v/>
      </c>
      <c r="AD40" t="str">
        <f t="shared" si="5"/>
        <v/>
      </c>
      <c r="AE40" t="str">
        <f t="shared" si="5"/>
        <v/>
      </c>
      <c r="AF40" t="str">
        <f t="shared" si="5"/>
        <v/>
      </c>
      <c r="AG40" t="str">
        <f t="shared" si="5"/>
        <v/>
      </c>
      <c r="AH40" t="str">
        <f t="shared" si="5"/>
        <v/>
      </c>
      <c r="AI40" t="str">
        <f t="shared" si="5"/>
        <v/>
      </c>
      <c r="AJ40" t="str">
        <f t="shared" si="5"/>
        <v/>
      </c>
      <c r="AK40" t="str">
        <f t="shared" si="5"/>
        <v/>
      </c>
    </row>
    <row r="41" spans="1:37" ht="35.15" customHeight="1" x14ac:dyDescent="0.25">
      <c r="A41" s="1" t="str">
        <f t="shared" si="5"/>
        <v/>
      </c>
      <c r="B41" t="str">
        <f t="shared" si="5"/>
        <v/>
      </c>
      <c r="E41" t="str">
        <f t="shared" si="5"/>
        <v/>
      </c>
      <c r="F41" t="str">
        <f t="shared" si="5"/>
        <v/>
      </c>
      <c r="G41" t="str">
        <f t="shared" si="5"/>
        <v/>
      </c>
      <c r="H41" t="str">
        <f t="shared" si="5"/>
        <v/>
      </c>
      <c r="I41" t="str">
        <f t="shared" si="5"/>
        <v/>
      </c>
      <c r="J41" t="str">
        <f t="shared" si="5"/>
        <v/>
      </c>
      <c r="K41" t="str">
        <f t="shared" si="5"/>
        <v/>
      </c>
      <c r="L41" t="str">
        <f t="shared" si="5"/>
        <v/>
      </c>
      <c r="M41" t="str">
        <f t="shared" si="5"/>
        <v/>
      </c>
      <c r="N41" t="str">
        <f t="shared" si="5"/>
        <v/>
      </c>
      <c r="O41" t="str">
        <f t="shared" si="5"/>
        <v/>
      </c>
      <c r="P41" t="str">
        <f t="shared" si="5"/>
        <v/>
      </c>
      <c r="Q41" t="str">
        <f t="shared" si="5"/>
        <v/>
      </c>
      <c r="R41" t="str">
        <f t="shared" si="5"/>
        <v/>
      </c>
      <c r="S41" t="str">
        <f t="shared" si="5"/>
        <v/>
      </c>
      <c r="T41" t="str">
        <f t="shared" si="5"/>
        <v/>
      </c>
      <c r="U41" t="str">
        <f t="shared" si="5"/>
        <v/>
      </c>
      <c r="V41" t="str">
        <f t="shared" si="5"/>
        <v/>
      </c>
      <c r="W41" t="str">
        <f t="shared" si="5"/>
        <v/>
      </c>
      <c r="X41" t="str">
        <f t="shared" si="5"/>
        <v/>
      </c>
      <c r="Y41" t="str">
        <f t="shared" si="5"/>
        <v/>
      </c>
      <c r="Z41" t="str">
        <f t="shared" si="5"/>
        <v/>
      </c>
      <c r="AA41" t="str">
        <f t="shared" si="5"/>
        <v/>
      </c>
      <c r="AB41" t="str">
        <f t="shared" si="5"/>
        <v/>
      </c>
      <c r="AC41" t="str">
        <f t="shared" si="5"/>
        <v/>
      </c>
      <c r="AD41" t="str">
        <f t="shared" si="5"/>
        <v/>
      </c>
      <c r="AE41" t="str">
        <f t="shared" si="5"/>
        <v/>
      </c>
      <c r="AF41" t="str">
        <f t="shared" si="5"/>
        <v/>
      </c>
      <c r="AG41" t="str">
        <f t="shared" si="5"/>
        <v/>
      </c>
      <c r="AH41" t="str">
        <f t="shared" si="5"/>
        <v/>
      </c>
      <c r="AI41" t="str">
        <f t="shared" si="5"/>
        <v/>
      </c>
      <c r="AJ41" t="str">
        <f t="shared" si="5"/>
        <v/>
      </c>
      <c r="AK41" t="str">
        <f t="shared" si="5"/>
        <v/>
      </c>
    </row>
    <row r="42" spans="1:37" ht="35.15" customHeight="1" x14ac:dyDescent="0.25">
      <c r="A42" s="1" t="str">
        <f>IF(A19="","",A19)</f>
        <v>４</v>
      </c>
      <c r="C42" t="str">
        <f>IF(C19="","",C19)</f>
        <v>次の計算をしましょう。</v>
      </c>
    </row>
    <row r="43" spans="1:37" ht="35.15" customHeight="1" x14ac:dyDescent="0.25">
      <c r="A43" s="1" t="str">
        <f t="shared" ref="A43:AK46" si="6">IF(A20="","",A20)</f>
        <v/>
      </c>
      <c r="B43" s="1" t="str">
        <f t="shared" si="6"/>
        <v>(1)</v>
      </c>
      <c r="E43" s="175">
        <f t="shared" ca="1" si="6"/>
        <v>0.47</v>
      </c>
      <c r="F43" s="175" t="str">
        <f t="shared" si="6"/>
        <v/>
      </c>
      <c r="G43" s="175" t="str">
        <f t="shared" si="6"/>
        <v/>
      </c>
      <c r="H43" s="175" t="str">
        <f t="shared" si="6"/>
        <v>×</v>
      </c>
      <c r="I43" s="175" t="str">
        <f t="shared" si="6"/>
        <v/>
      </c>
      <c r="J43" s="173">
        <f t="shared" si="6"/>
        <v>10</v>
      </c>
      <c r="K43" s="173" t="str">
        <f t="shared" si="6"/>
        <v/>
      </c>
      <c r="L43" s="31" t="str">
        <f t="shared" si="6"/>
        <v/>
      </c>
      <c r="M43" s="175" t="s">
        <v>145</v>
      </c>
      <c r="N43" s="175"/>
      <c r="O43" s="176">
        <f ca="1">E43*J43</f>
        <v>4.6999999999999993</v>
      </c>
      <c r="P43" s="176"/>
      <c r="Q43" s="176"/>
      <c r="R43" s="176"/>
      <c r="S43" s="1" t="str">
        <f t="shared" si="6"/>
        <v/>
      </c>
      <c r="T43" t="str">
        <f t="shared" si="6"/>
        <v/>
      </c>
      <c r="U43" t="str">
        <f t="shared" si="6"/>
        <v/>
      </c>
      <c r="V43" t="str">
        <f t="shared" si="6"/>
        <v/>
      </c>
      <c r="W43" t="str">
        <f t="shared" si="6"/>
        <v/>
      </c>
      <c r="X43" t="str">
        <f t="shared" si="6"/>
        <v/>
      </c>
      <c r="Y43" t="str">
        <f t="shared" si="6"/>
        <v/>
      </c>
      <c r="Z43" t="str">
        <f t="shared" si="6"/>
        <v/>
      </c>
      <c r="AA43" t="str">
        <f t="shared" si="6"/>
        <v/>
      </c>
      <c r="AB43" t="str">
        <f t="shared" si="6"/>
        <v/>
      </c>
      <c r="AC43" t="str">
        <f t="shared" si="6"/>
        <v/>
      </c>
      <c r="AD43" t="str">
        <f t="shared" si="6"/>
        <v/>
      </c>
      <c r="AE43" t="str">
        <f t="shared" si="6"/>
        <v/>
      </c>
      <c r="AF43" t="str">
        <f t="shared" si="6"/>
        <v/>
      </c>
      <c r="AG43" t="str">
        <f t="shared" si="6"/>
        <v/>
      </c>
      <c r="AH43" t="str">
        <f t="shared" si="6"/>
        <v/>
      </c>
      <c r="AI43" t="str">
        <f t="shared" si="6"/>
        <v/>
      </c>
      <c r="AJ43" t="str">
        <f t="shared" si="6"/>
        <v/>
      </c>
      <c r="AK43" t="str">
        <f t="shared" si="6"/>
        <v/>
      </c>
    </row>
    <row r="44" spans="1:37" ht="35.15" customHeight="1" x14ac:dyDescent="0.25">
      <c r="A44" t="str">
        <f t="shared" si="6"/>
        <v/>
      </c>
      <c r="B44" s="1" t="str">
        <f t="shared" si="6"/>
        <v>(2)</v>
      </c>
      <c r="E44" s="175">
        <f t="shared" ca="1" si="6"/>
        <v>6.17</v>
      </c>
      <c r="F44" s="175" t="str">
        <f t="shared" si="6"/>
        <v/>
      </c>
      <c r="G44" s="175" t="str">
        <f t="shared" si="6"/>
        <v/>
      </c>
      <c r="H44" s="175" t="str">
        <f t="shared" si="6"/>
        <v>×</v>
      </c>
      <c r="I44" s="175" t="str">
        <f t="shared" si="6"/>
        <v/>
      </c>
      <c r="J44" s="173">
        <f t="shared" si="6"/>
        <v>100</v>
      </c>
      <c r="K44" s="173" t="str">
        <f t="shared" si="6"/>
        <v/>
      </c>
      <c r="L44" s="173" t="str">
        <f t="shared" si="6"/>
        <v/>
      </c>
      <c r="M44" s="175" t="s">
        <v>145</v>
      </c>
      <c r="N44" s="175"/>
      <c r="O44" s="176">
        <f ca="1">E44*J44</f>
        <v>617</v>
      </c>
      <c r="P44" s="176"/>
      <c r="Q44" s="176"/>
      <c r="R44" s="176"/>
      <c r="S44" t="str">
        <f t="shared" si="6"/>
        <v/>
      </c>
      <c r="T44" t="str">
        <f t="shared" si="6"/>
        <v/>
      </c>
      <c r="U44" t="str">
        <f t="shared" si="6"/>
        <v/>
      </c>
      <c r="V44" t="str">
        <f t="shared" si="6"/>
        <v/>
      </c>
      <c r="W44" t="str">
        <f t="shared" si="6"/>
        <v/>
      </c>
      <c r="X44" t="str">
        <f t="shared" si="6"/>
        <v/>
      </c>
      <c r="Y44" t="str">
        <f t="shared" si="6"/>
        <v/>
      </c>
      <c r="Z44" t="str">
        <f t="shared" si="6"/>
        <v/>
      </c>
      <c r="AA44" t="str">
        <f t="shared" si="6"/>
        <v/>
      </c>
      <c r="AB44" t="str">
        <f t="shared" si="6"/>
        <v/>
      </c>
      <c r="AC44" t="str">
        <f t="shared" si="6"/>
        <v/>
      </c>
      <c r="AD44" t="str">
        <f t="shared" si="6"/>
        <v/>
      </c>
      <c r="AE44" t="str">
        <f t="shared" si="6"/>
        <v/>
      </c>
      <c r="AF44" t="str">
        <f t="shared" si="6"/>
        <v/>
      </c>
      <c r="AG44" t="str">
        <f t="shared" si="6"/>
        <v/>
      </c>
      <c r="AH44" t="str">
        <f t="shared" si="6"/>
        <v/>
      </c>
      <c r="AI44" t="str">
        <f t="shared" si="6"/>
        <v/>
      </c>
      <c r="AJ44" t="str">
        <f t="shared" si="6"/>
        <v/>
      </c>
      <c r="AK44" t="str">
        <f t="shared" si="6"/>
        <v/>
      </c>
    </row>
    <row r="45" spans="1:37" ht="35.15" customHeight="1" x14ac:dyDescent="0.25">
      <c r="A45" t="str">
        <f t="shared" si="6"/>
        <v/>
      </c>
      <c r="B45" s="1" t="str">
        <f t="shared" si="6"/>
        <v>(3)</v>
      </c>
      <c r="E45" s="175">
        <f t="shared" ca="1" si="6"/>
        <v>0.31</v>
      </c>
      <c r="F45" s="175" t="str">
        <f t="shared" si="6"/>
        <v/>
      </c>
      <c r="G45" s="175" t="str">
        <f t="shared" si="6"/>
        <v/>
      </c>
      <c r="H45" s="175" t="str">
        <f t="shared" si="6"/>
        <v>×</v>
      </c>
      <c r="I45" s="175" t="str">
        <f t="shared" si="6"/>
        <v/>
      </c>
      <c r="J45" s="173">
        <f t="shared" si="6"/>
        <v>1000</v>
      </c>
      <c r="K45" s="173" t="str">
        <f t="shared" si="6"/>
        <v/>
      </c>
      <c r="L45" s="173" t="str">
        <f t="shared" si="6"/>
        <v/>
      </c>
      <c r="M45" s="175" t="s">
        <v>145</v>
      </c>
      <c r="N45" s="175"/>
      <c r="O45" s="176">
        <f ca="1">E45*J45</f>
        <v>310</v>
      </c>
      <c r="P45" s="176"/>
      <c r="Q45" s="176"/>
      <c r="R45" s="176"/>
      <c r="S45" t="str">
        <f t="shared" si="6"/>
        <v/>
      </c>
      <c r="T45" t="str">
        <f t="shared" si="6"/>
        <v/>
      </c>
      <c r="U45" t="str">
        <f t="shared" si="6"/>
        <v/>
      </c>
      <c r="V45" t="str">
        <f t="shared" si="6"/>
        <v/>
      </c>
      <c r="W45" t="str">
        <f t="shared" si="6"/>
        <v/>
      </c>
      <c r="X45" t="str">
        <f t="shared" si="6"/>
        <v/>
      </c>
      <c r="Y45" t="str">
        <f t="shared" si="6"/>
        <v/>
      </c>
      <c r="Z45" t="str">
        <f t="shared" si="6"/>
        <v/>
      </c>
      <c r="AA45" t="str">
        <f t="shared" si="6"/>
        <v/>
      </c>
      <c r="AB45" t="str">
        <f t="shared" si="6"/>
        <v/>
      </c>
      <c r="AC45" t="str">
        <f t="shared" si="6"/>
        <v/>
      </c>
      <c r="AD45" t="str">
        <f t="shared" si="6"/>
        <v/>
      </c>
      <c r="AE45" t="str">
        <f t="shared" si="6"/>
        <v/>
      </c>
      <c r="AF45" t="str">
        <f t="shared" si="6"/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</row>
    <row r="46" spans="1:37" ht="35.15" customHeight="1" x14ac:dyDescent="0.25">
      <c r="A46" s="1" t="str">
        <f t="shared" si="6"/>
        <v/>
      </c>
      <c r="B46" t="str">
        <f t="shared" si="6"/>
        <v/>
      </c>
      <c r="E46" t="str">
        <f t="shared" si="6"/>
        <v/>
      </c>
      <c r="F46" t="str">
        <f t="shared" si="6"/>
        <v/>
      </c>
      <c r="G46" t="str">
        <f t="shared" si="6"/>
        <v/>
      </c>
      <c r="H46" t="str">
        <f t="shared" si="6"/>
        <v/>
      </c>
      <c r="I46" t="str">
        <f t="shared" si="6"/>
        <v/>
      </c>
      <c r="J46" t="str">
        <f t="shared" si="6"/>
        <v/>
      </c>
      <c r="K46" t="str">
        <f t="shared" si="6"/>
        <v/>
      </c>
      <c r="L46" t="str">
        <f t="shared" si="6"/>
        <v/>
      </c>
      <c r="M46" t="str">
        <f t="shared" si="6"/>
        <v/>
      </c>
      <c r="N46" t="str">
        <f t="shared" si="6"/>
        <v/>
      </c>
      <c r="O46" t="str">
        <f t="shared" si="6"/>
        <v/>
      </c>
      <c r="P46" t="str">
        <f t="shared" si="6"/>
        <v/>
      </c>
      <c r="Q46" t="str">
        <f t="shared" si="6"/>
        <v/>
      </c>
      <c r="R46" t="str">
        <f t="shared" si="6"/>
        <v/>
      </c>
      <c r="S46" t="str">
        <f t="shared" si="6"/>
        <v/>
      </c>
      <c r="T46" t="str">
        <f t="shared" si="6"/>
        <v/>
      </c>
      <c r="U46" t="str">
        <f t="shared" si="6"/>
        <v/>
      </c>
      <c r="V46" t="str">
        <f t="shared" si="6"/>
        <v/>
      </c>
      <c r="W46" t="str">
        <f t="shared" si="6"/>
        <v/>
      </c>
      <c r="X46" t="str">
        <f t="shared" si="6"/>
        <v/>
      </c>
      <c r="Y46" t="str">
        <f t="shared" si="6"/>
        <v/>
      </c>
      <c r="Z46" t="str">
        <f t="shared" si="6"/>
        <v/>
      </c>
      <c r="AA46" t="str">
        <f t="shared" si="6"/>
        <v/>
      </c>
      <c r="AB46" t="str">
        <f t="shared" si="6"/>
        <v/>
      </c>
      <c r="AC46" t="str">
        <f t="shared" si="6"/>
        <v/>
      </c>
      <c r="AD46" t="str">
        <f t="shared" si="6"/>
        <v/>
      </c>
      <c r="AE46" t="str">
        <f t="shared" si="6"/>
        <v/>
      </c>
      <c r="AF46" t="str">
        <f t="shared" si="6"/>
        <v/>
      </c>
      <c r="AG46" t="str">
        <f t="shared" si="6"/>
        <v/>
      </c>
      <c r="AH46" t="str">
        <f t="shared" si="6"/>
        <v/>
      </c>
      <c r="AI46" t="str">
        <f t="shared" si="6"/>
        <v/>
      </c>
      <c r="AJ46" t="str">
        <f t="shared" si="6"/>
        <v/>
      </c>
      <c r="AK46" t="str">
        <f t="shared" si="6"/>
        <v/>
      </c>
    </row>
    <row r="47" spans="1:37" ht="30" customHeight="1" x14ac:dyDescent="0.25"/>
    <row r="48" spans="1:37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</sheetData>
  <mergeCells count="75">
    <mergeCell ref="E45:G45"/>
    <mergeCell ref="H45:I45"/>
    <mergeCell ref="J45:L45"/>
    <mergeCell ref="M45:N45"/>
    <mergeCell ref="O45:R45"/>
    <mergeCell ref="E40:I40"/>
    <mergeCell ref="N40:Q40"/>
    <mergeCell ref="T40:V40"/>
    <mergeCell ref="E44:G44"/>
    <mergeCell ref="H44:I44"/>
    <mergeCell ref="J44:L44"/>
    <mergeCell ref="M44:N44"/>
    <mergeCell ref="O44:R44"/>
    <mergeCell ref="E43:G43"/>
    <mergeCell ref="H43:I43"/>
    <mergeCell ref="J43:K43"/>
    <mergeCell ref="M43:N43"/>
    <mergeCell ref="O43:R43"/>
    <mergeCell ref="AC36:AG36"/>
    <mergeCell ref="I37:L37"/>
    <mergeCell ref="E39:I39"/>
    <mergeCell ref="N39:Q39"/>
    <mergeCell ref="T39:V39"/>
    <mergeCell ref="E38:I38"/>
    <mergeCell ref="N38:Q38"/>
    <mergeCell ref="T38:V38"/>
    <mergeCell ref="E31:G31"/>
    <mergeCell ref="I32:M32"/>
    <mergeCell ref="S32:W32"/>
    <mergeCell ref="E35:H35"/>
    <mergeCell ref="I36:M36"/>
    <mergeCell ref="S36:W36"/>
    <mergeCell ref="AC32:AG32"/>
    <mergeCell ref="E33:G33"/>
    <mergeCell ref="I34:M34"/>
    <mergeCell ref="S34:W34"/>
    <mergeCell ref="AC34:AG34"/>
    <mergeCell ref="AD29:AH29"/>
    <mergeCell ref="H28:L28"/>
    <mergeCell ref="M28:N28"/>
    <mergeCell ref="O28:Q28"/>
    <mergeCell ref="R28:S28"/>
    <mergeCell ref="T28:Y28"/>
    <mergeCell ref="AD28:AH28"/>
    <mergeCell ref="H29:L29"/>
    <mergeCell ref="M29:N29"/>
    <mergeCell ref="O29:Q29"/>
    <mergeCell ref="R29:S29"/>
    <mergeCell ref="T29:Y29"/>
    <mergeCell ref="AI24:AJ24"/>
    <mergeCell ref="C26:G26"/>
    <mergeCell ref="H27:L27"/>
    <mergeCell ref="M27:N27"/>
    <mergeCell ref="O27:P27"/>
    <mergeCell ref="R27:S27"/>
    <mergeCell ref="T27:Y27"/>
    <mergeCell ref="AD27:AH27"/>
    <mergeCell ref="E21:G21"/>
    <mergeCell ref="H21:I21"/>
    <mergeCell ref="J21:L21"/>
    <mergeCell ref="E22:G22"/>
    <mergeCell ref="H22:I22"/>
    <mergeCell ref="J22:L22"/>
    <mergeCell ref="J20:K20"/>
    <mergeCell ref="AI1:AJ1"/>
    <mergeCell ref="C3:G3"/>
    <mergeCell ref="E8:G8"/>
    <mergeCell ref="E10:G10"/>
    <mergeCell ref="E12:H12"/>
    <mergeCell ref="I14:L14"/>
    <mergeCell ref="E15:I15"/>
    <mergeCell ref="E16:I16"/>
    <mergeCell ref="E17:I17"/>
    <mergeCell ref="E20:G20"/>
    <mergeCell ref="H20:I20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K66"/>
  <sheetViews>
    <sheetView workbookViewId="0"/>
  </sheetViews>
  <sheetFormatPr defaultColWidth="8.78515625" defaultRowHeight="25" customHeight="1" x14ac:dyDescent="0.25"/>
  <cols>
    <col min="1" max="8" width="1.7109375" style="10" customWidth="1"/>
    <col min="9" max="9" width="1.7109375" style="12" customWidth="1"/>
    <col min="10" max="27" width="1.7109375" style="10" customWidth="1"/>
    <col min="28" max="28" width="1.7109375" style="12" customWidth="1"/>
    <col min="29" max="37" width="1.7109375" style="10" customWidth="1"/>
    <col min="38" max="16384" width="8.78515625" style="10"/>
  </cols>
  <sheetData>
    <row r="1" spans="1:36" ht="25" customHeight="1" x14ac:dyDescent="0.25">
      <c r="D1" s="11" t="s">
        <v>63</v>
      </c>
      <c r="AG1" s="13" t="s">
        <v>16</v>
      </c>
      <c r="AH1" s="13"/>
      <c r="AI1" s="242"/>
      <c r="AJ1" s="242"/>
    </row>
    <row r="2" spans="1:36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5"/>
      <c r="AB2" s="13"/>
      <c r="AC2" s="13"/>
      <c r="AD2" s="13"/>
      <c r="AE2" s="13"/>
      <c r="AF2" s="13"/>
    </row>
    <row r="3" spans="1:36" ht="24" customHeight="1" x14ac:dyDescent="0.25">
      <c r="A3" s="16"/>
      <c r="B3" s="116" t="s">
        <v>229</v>
      </c>
      <c r="I3" s="10"/>
      <c r="J3" s="10">
        <f ca="1">INT(RAND()*8+2)</f>
        <v>5</v>
      </c>
      <c r="K3" s="107" t="s">
        <v>228</v>
      </c>
      <c r="L3" s="10">
        <f ca="1">INT(RAND()*9+1)</f>
        <v>1</v>
      </c>
      <c r="T3" s="116" t="s">
        <v>230</v>
      </c>
      <c r="Z3" s="10">
        <v>0</v>
      </c>
      <c r="AA3" s="10" t="s">
        <v>17</v>
      </c>
      <c r="AB3" s="10">
        <f ca="1">INT(RAND()*9+1)</f>
        <v>5</v>
      </c>
      <c r="AC3" s="12"/>
      <c r="AD3" s="10">
        <f ca="1">INT(RAND()*9+1)</f>
        <v>4</v>
      </c>
    </row>
    <row r="4" spans="1:36" ht="24" customHeight="1" x14ac:dyDescent="0.25">
      <c r="E4" s="242" t="s">
        <v>4</v>
      </c>
      <c r="F4" s="242"/>
      <c r="G4" s="13"/>
      <c r="H4" s="13">
        <v>0</v>
      </c>
      <c r="I4" s="13" t="s">
        <v>17</v>
      </c>
      <c r="J4" s="13">
        <f ca="1">INT(RAND()*9+1)</f>
        <v>5</v>
      </c>
      <c r="K4" s="15"/>
      <c r="L4" s="13">
        <f ca="1">INT(RAND()*9+1)</f>
        <v>9</v>
      </c>
      <c r="W4" s="242" t="s">
        <v>4</v>
      </c>
      <c r="X4" s="242"/>
      <c r="Y4" s="13"/>
      <c r="Z4" s="13"/>
      <c r="AA4" s="13"/>
      <c r="AB4" s="13">
        <f ca="1">INT(RAND()*8+2)</f>
        <v>2</v>
      </c>
      <c r="AC4" s="106" t="s">
        <v>228</v>
      </c>
      <c r="AD4" s="13">
        <f ca="1">INT(RAND()*9+1)</f>
        <v>7</v>
      </c>
    </row>
    <row r="5" spans="1:36" ht="24" customHeight="1" x14ac:dyDescent="0.25">
      <c r="H5" s="12"/>
      <c r="I5" s="10"/>
      <c r="AA5" s="12"/>
      <c r="AB5" s="10"/>
    </row>
    <row r="6" spans="1:36" ht="24" customHeight="1" x14ac:dyDescent="0.25"/>
    <row r="7" spans="1:36" ht="24" customHeight="1" x14ac:dyDescent="0.25"/>
    <row r="8" spans="1:36" ht="24" customHeight="1" x14ac:dyDescent="0.25"/>
    <row r="9" spans="1:36" ht="24" customHeight="1" x14ac:dyDescent="0.25">
      <c r="A9" s="16"/>
      <c r="B9" s="116" t="s">
        <v>6</v>
      </c>
      <c r="H9" s="10">
        <v>0</v>
      </c>
      <c r="I9" s="10" t="s">
        <v>17</v>
      </c>
      <c r="J9" s="10">
        <v>0</v>
      </c>
      <c r="K9" s="12"/>
      <c r="L9" s="10">
        <f ca="1">INT(RAND()*8+2)</f>
        <v>4</v>
      </c>
      <c r="T9" s="116" t="s">
        <v>7</v>
      </c>
      <c r="Z9" s="10">
        <v>0</v>
      </c>
      <c r="AA9" s="10" t="s">
        <v>17</v>
      </c>
      <c r="AB9" s="10">
        <f ca="1">INT(RAND()*9+1)</f>
        <v>3</v>
      </c>
      <c r="AC9" s="12"/>
      <c r="AD9" s="10">
        <f ca="1">INT(RAND()*9+1)</f>
        <v>7</v>
      </c>
    </row>
    <row r="10" spans="1:36" ht="24" customHeight="1" x14ac:dyDescent="0.25">
      <c r="E10" s="242" t="s">
        <v>4</v>
      </c>
      <c r="F10" s="242"/>
      <c r="G10" s="13"/>
      <c r="H10" s="13"/>
      <c r="I10" s="13"/>
      <c r="J10" s="13">
        <f ca="1">INT(RAND()*8+2)</f>
        <v>5</v>
      </c>
      <c r="K10" s="106" t="s">
        <v>228</v>
      </c>
      <c r="L10" s="13">
        <f ca="1">INT(RAND()*9+1)</f>
        <v>7</v>
      </c>
      <c r="W10" s="242" t="s">
        <v>4</v>
      </c>
      <c r="X10" s="242"/>
      <c r="Y10" s="13"/>
      <c r="Z10" s="13">
        <v>0</v>
      </c>
      <c r="AA10" s="13" t="s">
        <v>17</v>
      </c>
      <c r="AB10" s="13">
        <f ca="1">INT(RAND()*9+1)</f>
        <v>6</v>
      </c>
      <c r="AC10" s="106"/>
      <c r="AD10" s="13">
        <f ca="1">INT(RAND()*9+1)</f>
        <v>8</v>
      </c>
    </row>
    <row r="11" spans="1:36" ht="24" customHeight="1" x14ac:dyDescent="0.25">
      <c r="H11" s="12"/>
      <c r="I11" s="10"/>
      <c r="AA11" s="12"/>
      <c r="AB11" s="10"/>
    </row>
    <row r="12" spans="1:36" ht="24" customHeight="1" x14ac:dyDescent="0.25"/>
    <row r="13" spans="1:36" ht="24" customHeight="1" x14ac:dyDescent="0.25"/>
    <row r="14" spans="1:36" ht="24" customHeight="1" x14ac:dyDescent="0.25"/>
    <row r="15" spans="1:36" ht="24" customHeight="1" x14ac:dyDescent="0.25">
      <c r="A15" s="16"/>
      <c r="B15" s="116" t="s">
        <v>8</v>
      </c>
      <c r="H15" s="10">
        <v>0</v>
      </c>
      <c r="I15" s="10" t="s">
        <v>17</v>
      </c>
      <c r="J15" s="10">
        <f ca="1">INT(RAND()*9+1)</f>
        <v>2</v>
      </c>
      <c r="K15" s="12"/>
      <c r="L15" s="10">
        <f ca="1">INT(RAND()*9+1)</f>
        <v>8</v>
      </c>
      <c r="T15" s="116" t="s">
        <v>9</v>
      </c>
      <c r="Z15" s="10">
        <v>0</v>
      </c>
      <c r="AA15" s="10" t="s">
        <v>17</v>
      </c>
      <c r="AB15" s="10">
        <v>0</v>
      </c>
      <c r="AC15" s="12"/>
      <c r="AD15" s="10">
        <f ca="1">INT(RAND()*9+1)</f>
        <v>8</v>
      </c>
    </row>
    <row r="16" spans="1:36" ht="24" customHeight="1" x14ac:dyDescent="0.25">
      <c r="E16" s="242" t="s">
        <v>4</v>
      </c>
      <c r="F16" s="242"/>
      <c r="G16" s="13"/>
      <c r="H16" s="13">
        <v>0</v>
      </c>
      <c r="I16" s="13" t="s">
        <v>17</v>
      </c>
      <c r="J16" s="13">
        <v>0</v>
      </c>
      <c r="K16" s="106"/>
      <c r="L16" s="13">
        <f ca="1">INT(RAND()*9+1)</f>
        <v>5</v>
      </c>
      <c r="M16" s="36"/>
      <c r="N16" s="36"/>
      <c r="O16" s="36"/>
      <c r="P16" s="36"/>
      <c r="W16" s="242" t="s">
        <v>4</v>
      </c>
      <c r="X16" s="242"/>
      <c r="Y16" s="13"/>
      <c r="Z16" s="13">
        <v>0</v>
      </c>
      <c r="AA16" s="13" t="s">
        <v>17</v>
      </c>
      <c r="AB16" s="13">
        <f ca="1">INT(RAND()*9+1)</f>
        <v>2</v>
      </c>
      <c r="AC16" s="106"/>
      <c r="AD16" s="13">
        <f ca="1">INT(RAND()*9+1)</f>
        <v>1</v>
      </c>
    </row>
    <row r="17" spans="1:30" ht="24" customHeight="1" x14ac:dyDescent="0.25">
      <c r="A17" s="36"/>
      <c r="B17" s="36"/>
      <c r="C17" s="36"/>
      <c r="H17" s="12"/>
      <c r="I17" s="10"/>
      <c r="K17" s="36"/>
      <c r="L17" s="36"/>
      <c r="M17" s="36"/>
      <c r="N17" s="36"/>
      <c r="O17" s="36"/>
      <c r="P17" s="36"/>
      <c r="T17" s="36"/>
      <c r="U17" s="36"/>
      <c r="Z17" s="12"/>
      <c r="AB17" s="10"/>
      <c r="AC17" s="36"/>
      <c r="AD17" s="36"/>
    </row>
    <row r="18" spans="1:30" ht="24" customHeight="1" x14ac:dyDescent="0.25">
      <c r="A18" s="36"/>
      <c r="B18" s="36"/>
      <c r="C18" s="36"/>
      <c r="D18" s="36"/>
      <c r="E18" s="36"/>
      <c r="F18" s="36"/>
      <c r="G18" s="36"/>
      <c r="H18" s="36"/>
      <c r="I18" s="37"/>
      <c r="J18" s="36"/>
      <c r="K18" s="36"/>
      <c r="L18" s="36"/>
      <c r="M18" s="36"/>
      <c r="N18" s="36"/>
      <c r="O18" s="36"/>
      <c r="P18" s="36"/>
      <c r="T18" s="36"/>
      <c r="U18" s="36"/>
      <c r="V18" s="36"/>
      <c r="W18" s="36"/>
      <c r="X18" s="36"/>
      <c r="Y18" s="36"/>
      <c r="Z18" s="36"/>
      <c r="AA18" s="36"/>
      <c r="AB18" s="37"/>
      <c r="AC18" s="36"/>
      <c r="AD18" s="36"/>
    </row>
    <row r="19" spans="1:30" ht="24" customHeight="1" x14ac:dyDescent="0.25">
      <c r="A19" s="36"/>
      <c r="B19" s="36"/>
      <c r="C19" s="36"/>
      <c r="D19" s="36"/>
      <c r="E19" s="36"/>
      <c r="F19" s="36"/>
      <c r="G19" s="36"/>
      <c r="H19" s="36"/>
      <c r="I19" s="37"/>
      <c r="J19" s="36"/>
      <c r="K19" s="36"/>
      <c r="L19" s="36"/>
      <c r="M19" s="36"/>
      <c r="N19" s="36"/>
      <c r="O19" s="36"/>
      <c r="P19" s="36"/>
      <c r="T19" s="36"/>
      <c r="U19" s="36"/>
      <c r="V19" s="36"/>
      <c r="W19" s="36"/>
      <c r="X19" s="36"/>
      <c r="Y19" s="36"/>
      <c r="Z19" s="36"/>
      <c r="AA19" s="36"/>
      <c r="AB19" s="37"/>
      <c r="AC19" s="36"/>
      <c r="AD19" s="36"/>
    </row>
    <row r="20" spans="1:30" ht="24" customHeight="1" x14ac:dyDescent="0.25">
      <c r="A20" s="36"/>
      <c r="B20" s="36"/>
      <c r="C20" s="36"/>
      <c r="D20" s="36"/>
      <c r="E20" s="36"/>
      <c r="F20" s="36"/>
      <c r="G20" s="36"/>
      <c r="H20" s="36"/>
      <c r="I20" s="37"/>
      <c r="J20" s="36"/>
      <c r="K20" s="36"/>
      <c r="L20" s="36"/>
      <c r="M20" s="36"/>
      <c r="N20" s="36"/>
      <c r="O20" s="36"/>
      <c r="P20" s="36"/>
      <c r="T20" s="36"/>
      <c r="U20" s="36"/>
      <c r="V20" s="36"/>
      <c r="W20" s="36"/>
      <c r="X20" s="36"/>
      <c r="Y20" s="36"/>
      <c r="Z20" s="36"/>
      <c r="AA20" s="36"/>
      <c r="AB20" s="37"/>
      <c r="AC20" s="36"/>
      <c r="AD20" s="36"/>
    </row>
    <row r="21" spans="1:30" ht="24" customHeight="1" x14ac:dyDescent="0.25">
      <c r="A21" s="16"/>
      <c r="B21" s="116" t="s">
        <v>11</v>
      </c>
      <c r="I21" s="10"/>
      <c r="J21" s="10">
        <f ca="1">INT(RAND()*9+1)</f>
        <v>3</v>
      </c>
      <c r="K21" s="12"/>
      <c r="L21" s="10">
        <f ca="1">INT(RAND()*9+1)</f>
        <v>2</v>
      </c>
      <c r="M21" s="36"/>
      <c r="N21" s="36"/>
      <c r="O21" s="36"/>
      <c r="P21" s="36"/>
      <c r="T21" s="116" t="s">
        <v>12</v>
      </c>
      <c r="AB21" s="10">
        <f ca="1">INT(RAND()*9+1)</f>
        <v>5</v>
      </c>
      <c r="AC21" s="105" t="s">
        <v>228</v>
      </c>
      <c r="AD21" s="10">
        <f ca="1">INT(RAND()*9+1)</f>
        <v>9</v>
      </c>
    </row>
    <row r="22" spans="1:30" ht="24" customHeight="1" x14ac:dyDescent="0.25">
      <c r="E22" s="242" t="s">
        <v>4</v>
      </c>
      <c r="F22" s="242"/>
      <c r="G22" s="13"/>
      <c r="H22" s="13">
        <f ca="1">INT(RAND()*9+1)</f>
        <v>9</v>
      </c>
      <c r="I22" s="13" t="s">
        <v>17</v>
      </c>
      <c r="J22" s="13">
        <f ca="1">INT(RAND()*9+1)</f>
        <v>1</v>
      </c>
      <c r="K22" s="106"/>
      <c r="L22" s="13">
        <f ca="1">INT(RAND()*9+1)</f>
        <v>3</v>
      </c>
      <c r="M22" s="36"/>
      <c r="N22" s="36"/>
      <c r="O22" s="36"/>
      <c r="P22" s="36"/>
      <c r="W22" s="242" t="s">
        <v>4</v>
      </c>
      <c r="X22" s="242"/>
      <c r="Y22" s="13"/>
      <c r="Z22" s="13">
        <f ca="1">INT(RAND()*9+1)</f>
        <v>2</v>
      </c>
      <c r="AA22" s="13" t="s">
        <v>17</v>
      </c>
      <c r="AB22" s="13">
        <f ca="1">INT(RAND()*9+1)</f>
        <v>7</v>
      </c>
      <c r="AC22" s="106"/>
      <c r="AD22" s="13">
        <f ca="1">INT(RAND()*9+1)</f>
        <v>5</v>
      </c>
    </row>
    <row r="23" spans="1:30" ht="24" customHeight="1" x14ac:dyDescent="0.25">
      <c r="A23" s="36"/>
      <c r="B23" s="36"/>
      <c r="C23" s="36"/>
      <c r="H23" s="12"/>
      <c r="I23" s="10"/>
      <c r="K23" s="36"/>
      <c r="L23" s="36"/>
      <c r="M23" s="36"/>
      <c r="N23" s="36"/>
      <c r="O23" s="36"/>
      <c r="P23" s="36"/>
      <c r="T23" s="36"/>
      <c r="U23" s="36"/>
      <c r="V23" s="36"/>
      <c r="AA23" s="12"/>
      <c r="AB23" s="10"/>
      <c r="AD23" s="36"/>
    </row>
    <row r="24" spans="1:30" ht="24" customHeight="1" x14ac:dyDescent="0.25">
      <c r="A24" s="36"/>
      <c r="B24" s="36"/>
      <c r="C24" s="36"/>
      <c r="D24" s="36"/>
      <c r="E24" s="36"/>
      <c r="F24" s="36"/>
      <c r="G24" s="36"/>
      <c r="H24" s="36"/>
      <c r="I24" s="37"/>
      <c r="J24" s="36"/>
      <c r="K24" s="36"/>
      <c r="L24" s="36"/>
      <c r="M24" s="36"/>
      <c r="N24" s="36"/>
      <c r="O24" s="36"/>
      <c r="P24" s="36"/>
      <c r="T24" s="36"/>
      <c r="U24" s="36"/>
      <c r="V24" s="36"/>
      <c r="W24" s="36"/>
      <c r="X24" s="36"/>
      <c r="Y24" s="36"/>
      <c r="Z24" s="36"/>
      <c r="AA24" s="36"/>
      <c r="AB24" s="37"/>
      <c r="AC24" s="36"/>
      <c r="AD24" s="36"/>
    </row>
    <row r="25" spans="1:30" ht="24" customHeight="1" x14ac:dyDescent="0.25">
      <c r="A25" s="36"/>
      <c r="B25" s="36"/>
      <c r="C25" s="36"/>
      <c r="D25" s="36"/>
      <c r="E25" s="36"/>
      <c r="F25" s="36"/>
      <c r="G25" s="36"/>
      <c r="H25" s="36"/>
      <c r="I25" s="37"/>
      <c r="J25" s="36"/>
      <c r="K25" s="36"/>
      <c r="L25" s="36"/>
      <c r="M25" s="36"/>
      <c r="N25" s="36"/>
      <c r="O25" s="36"/>
      <c r="P25" s="36"/>
      <c r="T25" s="36"/>
      <c r="U25" s="36"/>
      <c r="V25" s="36"/>
      <c r="W25" s="36"/>
      <c r="X25" s="36"/>
      <c r="Y25" s="36"/>
      <c r="Z25" s="36"/>
      <c r="AA25" s="36"/>
      <c r="AB25" s="37"/>
      <c r="AC25" s="36"/>
      <c r="AD25" s="36"/>
    </row>
    <row r="26" spans="1:30" ht="24" customHeight="1" x14ac:dyDescent="0.25">
      <c r="A26" s="36"/>
      <c r="B26" s="36"/>
      <c r="C26" s="36"/>
      <c r="D26" s="36"/>
      <c r="E26" s="36"/>
      <c r="F26" s="36"/>
      <c r="G26" s="36"/>
      <c r="H26" s="36"/>
      <c r="I26" s="37"/>
      <c r="J26" s="36"/>
      <c r="K26" s="36"/>
      <c r="L26" s="36"/>
      <c r="M26" s="36"/>
      <c r="N26" s="36"/>
      <c r="O26" s="36"/>
      <c r="P26" s="36"/>
      <c r="T26" s="36"/>
      <c r="U26" s="36"/>
      <c r="V26" s="36"/>
      <c r="W26" s="36"/>
      <c r="X26" s="36"/>
      <c r="Y26" s="36"/>
      <c r="Z26" s="36"/>
      <c r="AA26" s="36"/>
      <c r="AB26" s="37"/>
      <c r="AC26" s="36"/>
      <c r="AD26" s="36"/>
    </row>
    <row r="27" spans="1:30" ht="24" customHeight="1" x14ac:dyDescent="0.25">
      <c r="A27" s="16"/>
      <c r="H27" s="12"/>
      <c r="I27" s="10"/>
      <c r="K27" s="36"/>
      <c r="L27" s="36"/>
      <c r="M27" s="36"/>
      <c r="N27" s="36"/>
      <c r="O27" s="36"/>
      <c r="P27" s="36"/>
      <c r="T27" s="16"/>
      <c r="U27" s="16"/>
      <c r="AA27" s="12"/>
      <c r="AB27" s="10"/>
      <c r="AD27" s="36"/>
    </row>
    <row r="28" spans="1:30" ht="24" customHeight="1" x14ac:dyDescent="0.25">
      <c r="B28" s="116" t="s">
        <v>13</v>
      </c>
      <c r="I28" s="10"/>
      <c r="J28" s="10">
        <v>0</v>
      </c>
      <c r="K28" s="105" t="s">
        <v>228</v>
      </c>
      <c r="L28" s="10">
        <f ca="1">INT(RAND()*9+1)</f>
        <v>8</v>
      </c>
      <c r="M28" s="36"/>
      <c r="N28" s="36"/>
      <c r="O28" s="36"/>
      <c r="P28" s="36"/>
      <c r="T28" s="116" t="s">
        <v>12</v>
      </c>
      <c r="Z28" s="10">
        <v>0</v>
      </c>
      <c r="AA28" s="107" t="s">
        <v>228</v>
      </c>
      <c r="AB28" s="10">
        <v>0</v>
      </c>
      <c r="AC28" s="105"/>
      <c r="AD28" s="10">
        <f ca="1">INT(RAND()*9+1)</f>
        <v>8</v>
      </c>
    </row>
    <row r="29" spans="1:30" ht="24" customHeight="1" x14ac:dyDescent="0.25">
      <c r="A29" s="36"/>
      <c r="E29" s="242" t="s">
        <v>4</v>
      </c>
      <c r="F29" s="242"/>
      <c r="G29" s="13"/>
      <c r="H29" s="13">
        <f ca="1">INT(RAND()*9+1)</f>
        <v>2</v>
      </c>
      <c r="I29" s="13" t="s">
        <v>17</v>
      </c>
      <c r="J29" s="13">
        <f ca="1">INT(RAND()*9+1)</f>
        <v>1</v>
      </c>
      <c r="K29" s="106"/>
      <c r="L29" s="13">
        <f ca="1">INT(RAND()*9+1)</f>
        <v>5</v>
      </c>
      <c r="M29" s="36"/>
      <c r="N29" s="36"/>
      <c r="O29" s="36"/>
      <c r="P29" s="36"/>
      <c r="W29" s="242" t="s">
        <v>4</v>
      </c>
      <c r="X29" s="242"/>
      <c r="Y29" s="13"/>
      <c r="Z29" s="13">
        <f ca="1">INT(RAND()*9+1)</f>
        <v>5</v>
      </c>
      <c r="AA29" s="13" t="s">
        <v>17</v>
      </c>
      <c r="AB29" s="13">
        <f ca="1">INT(RAND()*9+1)</f>
        <v>8</v>
      </c>
      <c r="AC29" s="106"/>
      <c r="AD29" s="13">
        <f ca="1">INT(RAND()*9+1)</f>
        <v>9</v>
      </c>
    </row>
    <row r="30" spans="1:30" ht="24" customHeight="1" x14ac:dyDescent="0.25">
      <c r="A30" s="36"/>
      <c r="B30" s="36"/>
      <c r="C30" s="36"/>
      <c r="H30" s="12"/>
      <c r="I30" s="10"/>
      <c r="K30" s="36"/>
      <c r="L30" s="36"/>
      <c r="M30" s="36"/>
      <c r="N30" s="36"/>
      <c r="O30" s="36"/>
      <c r="P30" s="36"/>
      <c r="T30" s="36"/>
      <c r="U30" s="36"/>
      <c r="V30" s="36"/>
      <c r="AA30" s="12"/>
      <c r="AB30" s="10"/>
      <c r="AD30" s="36"/>
    </row>
    <row r="31" spans="1:30" ht="24" customHeight="1" x14ac:dyDescent="0.25">
      <c r="A31" s="36"/>
      <c r="B31" s="36"/>
      <c r="C31" s="36"/>
      <c r="D31" s="36"/>
      <c r="E31" s="36"/>
      <c r="F31" s="36"/>
      <c r="G31" s="36"/>
      <c r="H31" s="36"/>
      <c r="I31" s="37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7"/>
      <c r="Z31" s="36"/>
      <c r="AA31" s="36"/>
      <c r="AB31" s="36"/>
      <c r="AC31" s="36"/>
      <c r="AD31" s="36"/>
    </row>
    <row r="32" spans="1:30" ht="24" customHeight="1" x14ac:dyDescent="0.25">
      <c r="A32" s="36"/>
      <c r="B32" s="36"/>
      <c r="C32" s="36"/>
      <c r="D32" s="36"/>
      <c r="E32" s="36"/>
      <c r="F32" s="36"/>
      <c r="G32" s="36"/>
      <c r="H32" s="36"/>
      <c r="I32" s="37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7"/>
      <c r="Z32" s="36"/>
      <c r="AA32" s="36"/>
      <c r="AB32" s="36"/>
      <c r="AC32" s="36"/>
      <c r="AD32" s="36"/>
    </row>
    <row r="33" spans="1:37" ht="24" customHeight="1" x14ac:dyDescent="0.25">
      <c r="A33" s="36"/>
      <c r="B33" s="36"/>
      <c r="C33" s="36"/>
      <c r="D33" s="36"/>
      <c r="E33" s="36"/>
      <c r="F33" s="36"/>
      <c r="G33" s="36"/>
      <c r="H33" s="36"/>
      <c r="I33" s="37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7"/>
      <c r="Z33" s="36"/>
      <c r="AA33" s="36"/>
      <c r="AB33" s="36"/>
      <c r="AC33" s="36"/>
      <c r="AD33" s="36"/>
    </row>
    <row r="34" spans="1:37" ht="25" customHeight="1" x14ac:dyDescent="0.25">
      <c r="D34" s="11" t="str">
        <f>IF(D1="","",D1)</f>
        <v>小数のかけ算の筆算</v>
      </c>
      <c r="AG34" s="13" t="str">
        <f>IF(AG1="","",AG1)</f>
        <v>№</v>
      </c>
      <c r="AH34" s="13"/>
      <c r="AI34" s="242" t="str">
        <f>IF(AI1="","",AI1)</f>
        <v/>
      </c>
      <c r="AJ34" s="242" t="str">
        <f>IF(AJ1="","",AJ1)</f>
        <v/>
      </c>
    </row>
    <row r="35" spans="1:37" ht="25" customHeight="1" x14ac:dyDescent="0.25">
      <c r="E35" s="17" t="s">
        <v>2</v>
      </c>
      <c r="Q35" s="14" t="str">
        <f>IF(Q2="","",Q2)</f>
        <v>名前</v>
      </c>
      <c r="R35" s="13"/>
      <c r="S35" s="13"/>
      <c r="T35" s="13"/>
      <c r="U35" s="13" t="str">
        <f>IF(U2="","",U2)</f>
        <v/>
      </c>
      <c r="V35" s="13"/>
      <c r="W35" s="13"/>
      <c r="X35" s="13"/>
      <c r="Y35" s="13"/>
      <c r="Z35" s="13"/>
      <c r="AA35" s="15"/>
      <c r="AB35" s="13"/>
      <c r="AC35" s="13"/>
      <c r="AD35" s="13"/>
      <c r="AE35" s="13"/>
      <c r="AF35" s="13"/>
    </row>
    <row r="36" spans="1:37" ht="23.15" customHeight="1" x14ac:dyDescent="0.25">
      <c r="A36" s="16" t="str">
        <f>IF(A3="","",A3)</f>
        <v/>
      </c>
      <c r="B36" s="116" t="str">
        <f t="shared" ref="B36:AK36" si="0">IF(B3="","",B3)</f>
        <v>(1)</v>
      </c>
      <c r="E36" s="10" t="str">
        <f t="shared" si="0"/>
        <v/>
      </c>
      <c r="F36" s="10" t="str">
        <f t="shared" si="0"/>
        <v/>
      </c>
      <c r="G36" s="10" t="str">
        <f t="shared" si="0"/>
        <v/>
      </c>
      <c r="H36" s="10" t="str">
        <f t="shared" si="0"/>
        <v/>
      </c>
      <c r="I36" s="10" t="str">
        <f t="shared" si="0"/>
        <v/>
      </c>
      <c r="J36" s="10">
        <f t="shared" ca="1" si="0"/>
        <v>5</v>
      </c>
      <c r="K36" s="107" t="str">
        <f t="shared" si="0"/>
        <v>.</v>
      </c>
      <c r="L36" s="10">
        <f t="shared" ca="1" si="0"/>
        <v>1</v>
      </c>
      <c r="M36" s="114" t="str">
        <f t="shared" si="0"/>
        <v/>
      </c>
      <c r="N36" s="114">
        <f ca="1">J36*10+L36</f>
        <v>51</v>
      </c>
      <c r="O36" s="10" t="str">
        <f t="shared" si="0"/>
        <v/>
      </c>
      <c r="P36" s="10" t="str">
        <f t="shared" si="0"/>
        <v/>
      </c>
      <c r="Q36" s="10" t="str">
        <f t="shared" si="0"/>
        <v/>
      </c>
      <c r="R36" s="10" t="str">
        <f t="shared" si="0"/>
        <v/>
      </c>
      <c r="S36" s="10" t="str">
        <f t="shared" si="0"/>
        <v/>
      </c>
      <c r="T36" s="116" t="str">
        <f t="shared" si="0"/>
        <v>(2)</v>
      </c>
      <c r="W36" s="10" t="str">
        <f t="shared" ref="W36:AE36" si="1">IF(W3="","",W3)</f>
        <v/>
      </c>
      <c r="X36" s="10" t="str">
        <f t="shared" si="1"/>
        <v/>
      </c>
      <c r="Y36" s="10" t="str">
        <f t="shared" si="1"/>
        <v/>
      </c>
      <c r="Z36" s="10">
        <f t="shared" si="1"/>
        <v>0</v>
      </c>
      <c r="AA36" s="10" t="str">
        <f t="shared" si="1"/>
        <v>.</v>
      </c>
      <c r="AB36" s="10">
        <f t="shared" ca="1" si="1"/>
        <v>5</v>
      </c>
      <c r="AC36" s="107" t="str">
        <f t="shared" si="1"/>
        <v/>
      </c>
      <c r="AD36" s="10">
        <f t="shared" ca="1" si="1"/>
        <v>4</v>
      </c>
      <c r="AE36" s="114" t="str">
        <f t="shared" si="1"/>
        <v/>
      </c>
      <c r="AF36" s="114">
        <f ca="1">AB36*10+AD36</f>
        <v>54</v>
      </c>
      <c r="AG36" s="10" t="str">
        <f t="shared" si="0"/>
        <v/>
      </c>
      <c r="AH36" s="10" t="str">
        <f t="shared" si="0"/>
        <v/>
      </c>
      <c r="AI36" s="10" t="str">
        <f t="shared" si="0"/>
        <v/>
      </c>
      <c r="AJ36" s="10" t="str">
        <f t="shared" si="0"/>
        <v/>
      </c>
      <c r="AK36" s="10" t="str">
        <f t="shared" si="0"/>
        <v/>
      </c>
    </row>
    <row r="37" spans="1:37" ht="23.15" customHeight="1" x14ac:dyDescent="0.25">
      <c r="A37" s="10" t="str">
        <f t="shared" ref="A37:AK37" si="2">IF(A4="","",A4)</f>
        <v/>
      </c>
      <c r="B37" s="10" t="str">
        <f t="shared" si="2"/>
        <v/>
      </c>
      <c r="E37" s="242" t="str">
        <f t="shared" si="2"/>
        <v>×</v>
      </c>
      <c r="F37" s="242" t="str">
        <f t="shared" si="2"/>
        <v/>
      </c>
      <c r="G37" s="13" t="str">
        <f t="shared" si="2"/>
        <v/>
      </c>
      <c r="H37" s="13">
        <f t="shared" si="2"/>
        <v>0</v>
      </c>
      <c r="I37" s="13" t="str">
        <f t="shared" si="2"/>
        <v>.</v>
      </c>
      <c r="J37" s="13">
        <f t="shared" ca="1" si="2"/>
        <v>5</v>
      </c>
      <c r="K37" s="15" t="str">
        <f t="shared" si="2"/>
        <v/>
      </c>
      <c r="L37" s="13">
        <f t="shared" ca="1" si="2"/>
        <v>9</v>
      </c>
      <c r="M37" s="114" t="str">
        <f t="shared" si="2"/>
        <v/>
      </c>
      <c r="N37" s="114" t="str">
        <f t="shared" si="2"/>
        <v/>
      </c>
      <c r="O37" s="10" t="str">
        <f t="shared" si="2"/>
        <v/>
      </c>
      <c r="P37" s="10" t="str">
        <f t="shared" si="2"/>
        <v/>
      </c>
      <c r="Q37" s="10" t="str">
        <f t="shared" si="2"/>
        <v/>
      </c>
      <c r="R37" s="10" t="str">
        <f t="shared" si="2"/>
        <v/>
      </c>
      <c r="S37" s="10" t="str">
        <f t="shared" si="2"/>
        <v/>
      </c>
      <c r="T37" s="10" t="str">
        <f t="shared" si="2"/>
        <v/>
      </c>
      <c r="W37" s="242" t="str">
        <f t="shared" ref="W37:AF37" si="3">IF(W4="","",W4)</f>
        <v>×</v>
      </c>
      <c r="X37" s="242" t="str">
        <f t="shared" si="3"/>
        <v/>
      </c>
      <c r="Y37" s="13" t="str">
        <f t="shared" si="3"/>
        <v/>
      </c>
      <c r="Z37" s="13" t="str">
        <f t="shared" si="3"/>
        <v/>
      </c>
      <c r="AA37" s="13" t="str">
        <f t="shared" si="3"/>
        <v/>
      </c>
      <c r="AB37" s="13">
        <f t="shared" ca="1" si="3"/>
        <v>2</v>
      </c>
      <c r="AC37" s="15" t="str">
        <f t="shared" si="3"/>
        <v>.</v>
      </c>
      <c r="AD37" s="13">
        <f t="shared" ca="1" si="3"/>
        <v>7</v>
      </c>
      <c r="AE37" s="114" t="str">
        <f t="shared" si="3"/>
        <v/>
      </c>
      <c r="AF37" s="114" t="str">
        <f t="shared" si="3"/>
        <v/>
      </c>
      <c r="AG37" s="10" t="str">
        <f t="shared" si="2"/>
        <v/>
      </c>
      <c r="AH37" s="10" t="str">
        <f t="shared" si="2"/>
        <v/>
      </c>
      <c r="AI37" s="10" t="str">
        <f t="shared" si="2"/>
        <v/>
      </c>
      <c r="AJ37" s="10" t="str">
        <f t="shared" si="2"/>
        <v/>
      </c>
      <c r="AK37" s="10" t="str">
        <f t="shared" si="2"/>
        <v/>
      </c>
    </row>
    <row r="38" spans="1:37" ht="23.15" customHeight="1" x14ac:dyDescent="0.25">
      <c r="A38" s="10" t="str">
        <f t="shared" ref="A38:AK38" si="4">IF(A5="","",A5)</f>
        <v/>
      </c>
      <c r="B38" s="10" t="str">
        <f t="shared" si="4"/>
        <v/>
      </c>
      <c r="E38" s="108" t="str">
        <f t="shared" si="4"/>
        <v/>
      </c>
      <c r="F38" s="108" t="str">
        <f t="shared" si="4"/>
        <v/>
      </c>
      <c r="G38" s="108" t="str">
        <f t="shared" si="4"/>
        <v/>
      </c>
      <c r="H38" s="109">
        <f ca="1">INT(N38/100)</f>
        <v>4</v>
      </c>
      <c r="I38" s="108" t="str">
        <f t="shared" si="4"/>
        <v/>
      </c>
      <c r="J38" s="108">
        <f ca="1">INT((N38-H38*100)/10)</f>
        <v>5</v>
      </c>
      <c r="K38" s="108" t="str">
        <f t="shared" si="4"/>
        <v/>
      </c>
      <c r="L38" s="108">
        <f ca="1">N38-H38*100-J38*10</f>
        <v>9</v>
      </c>
      <c r="M38" s="114" t="str">
        <f t="shared" si="4"/>
        <v/>
      </c>
      <c r="N38" s="114">
        <f ca="1">N36*L37</f>
        <v>459</v>
      </c>
      <c r="O38" s="10" t="str">
        <f t="shared" si="4"/>
        <v/>
      </c>
      <c r="P38" s="10" t="str">
        <f t="shared" si="4"/>
        <v/>
      </c>
      <c r="Q38" s="10" t="str">
        <f t="shared" si="4"/>
        <v/>
      </c>
      <c r="R38" s="10" t="str">
        <f t="shared" si="4"/>
        <v/>
      </c>
      <c r="S38" s="10" t="str">
        <f t="shared" si="4"/>
        <v/>
      </c>
      <c r="T38" s="10" t="str">
        <f t="shared" si="4"/>
        <v/>
      </c>
      <c r="W38" s="108" t="str">
        <f>IF(W5="","",W5)</f>
        <v/>
      </c>
      <c r="X38" s="108" t="str">
        <f>IF(X5="","",X5)</f>
        <v/>
      </c>
      <c r="Y38" s="108" t="str">
        <f>IF(Y5="","",Y5)</f>
        <v/>
      </c>
      <c r="Z38" s="109">
        <f ca="1">INT(AF38/100)</f>
        <v>3</v>
      </c>
      <c r="AA38" s="108" t="str">
        <f>IF(AA5="","",AA5)</f>
        <v/>
      </c>
      <c r="AB38" s="108">
        <f ca="1">INT((AF38-Z38*100)/10)</f>
        <v>7</v>
      </c>
      <c r="AC38" s="108" t="str">
        <f>IF(AC5="","",AC5)</f>
        <v/>
      </c>
      <c r="AD38" s="108">
        <f ca="1">AF38-Z38*100-AB38*10</f>
        <v>8</v>
      </c>
      <c r="AE38" s="114" t="str">
        <f>IF(AE5="","",AE5)</f>
        <v/>
      </c>
      <c r="AF38" s="114">
        <f ca="1">AF36*AD37</f>
        <v>378</v>
      </c>
      <c r="AG38" s="10" t="str">
        <f t="shared" si="4"/>
        <v/>
      </c>
      <c r="AH38" s="10" t="str">
        <f t="shared" si="4"/>
        <v/>
      </c>
      <c r="AI38" s="10" t="str">
        <f t="shared" si="4"/>
        <v/>
      </c>
      <c r="AJ38" s="10" t="str">
        <f t="shared" si="4"/>
        <v/>
      </c>
      <c r="AK38" s="10" t="str">
        <f t="shared" si="4"/>
        <v/>
      </c>
    </row>
    <row r="39" spans="1:37" ht="23.15" customHeight="1" x14ac:dyDescent="0.25">
      <c r="A39" s="10" t="str">
        <f t="shared" ref="A39:AK39" si="5">IF(A6="","",A6)</f>
        <v/>
      </c>
      <c r="B39" s="10" t="str">
        <f t="shared" si="5"/>
        <v/>
      </c>
      <c r="E39" s="110" t="str">
        <f t="shared" si="5"/>
        <v/>
      </c>
      <c r="F39" s="110">
        <f ca="1">INT(M39/100)</f>
        <v>2</v>
      </c>
      <c r="G39" s="110" t="str">
        <f t="shared" si="5"/>
        <v/>
      </c>
      <c r="H39" s="110">
        <f ca="1">INT((M39-F39*100)/10)</f>
        <v>5</v>
      </c>
      <c r="I39" s="111" t="str">
        <f t="shared" si="5"/>
        <v/>
      </c>
      <c r="J39" s="110">
        <f ca="1">M39-F39*100-H39*10</f>
        <v>5</v>
      </c>
      <c r="K39" s="110" t="str">
        <f t="shared" si="5"/>
        <v/>
      </c>
      <c r="L39" s="110" t="str">
        <f t="shared" si="5"/>
        <v/>
      </c>
      <c r="M39" s="114">
        <f ca="1">N36*J37</f>
        <v>255</v>
      </c>
      <c r="N39" s="114">
        <f ca="1">M39*10</f>
        <v>2550</v>
      </c>
      <c r="O39" s="10" t="str">
        <f t="shared" si="5"/>
        <v/>
      </c>
      <c r="P39" s="10" t="str">
        <f t="shared" si="5"/>
        <v/>
      </c>
      <c r="Q39" s="10" t="str">
        <f t="shared" si="5"/>
        <v/>
      </c>
      <c r="R39" s="10" t="str">
        <f t="shared" si="5"/>
        <v/>
      </c>
      <c r="S39" s="10" t="str">
        <f t="shared" si="5"/>
        <v/>
      </c>
      <c r="T39" s="10" t="str">
        <f t="shared" si="5"/>
        <v/>
      </c>
      <c r="W39" s="110" t="str">
        <f>IF(W6="","",W6)</f>
        <v/>
      </c>
      <c r="X39" s="110">
        <f ca="1">INT(AE39/100)</f>
        <v>1</v>
      </c>
      <c r="Y39" s="110" t="str">
        <f>IF(Y6="","",Y6)</f>
        <v/>
      </c>
      <c r="Z39" s="110">
        <f ca="1">INT((AE39-X39*100)/10)</f>
        <v>0</v>
      </c>
      <c r="AA39" s="111" t="str">
        <f>IF(AA6="","",AA6)</f>
        <v/>
      </c>
      <c r="AB39" s="110">
        <f ca="1">AE39-X39*100-Z39*10</f>
        <v>8</v>
      </c>
      <c r="AC39" s="110" t="str">
        <f>IF(AC6="","",AC6)</f>
        <v/>
      </c>
      <c r="AD39" s="110" t="str">
        <f>IF(AD6="","",AD6)</f>
        <v/>
      </c>
      <c r="AE39" s="114">
        <f ca="1">AF36*AB37</f>
        <v>108</v>
      </c>
      <c r="AF39" s="114">
        <f ca="1">AE39*10</f>
        <v>1080</v>
      </c>
      <c r="AG39" s="10" t="str">
        <f t="shared" si="5"/>
        <v/>
      </c>
      <c r="AH39" s="10" t="str">
        <f t="shared" si="5"/>
        <v/>
      </c>
      <c r="AI39" s="10" t="str">
        <f t="shared" si="5"/>
        <v/>
      </c>
      <c r="AJ39" s="10" t="str">
        <f t="shared" si="5"/>
        <v/>
      </c>
      <c r="AK39" s="10" t="str">
        <f t="shared" si="5"/>
        <v/>
      </c>
    </row>
    <row r="40" spans="1:37" ht="23.15" customHeight="1" x14ac:dyDescent="0.25">
      <c r="A40" s="10" t="str">
        <f>IF(A7="","",A7)</f>
        <v/>
      </c>
      <c r="B40" s="10" t="str">
        <f>IF(B7="","",B7)</f>
        <v/>
      </c>
      <c r="E40" s="108" t="str">
        <f>IF(E7="","",E7)</f>
        <v/>
      </c>
      <c r="F40" s="113">
        <f ca="1">INT(N40/1000)</f>
        <v>3</v>
      </c>
      <c r="G40" s="108" t="s">
        <v>228</v>
      </c>
      <c r="H40" s="108">
        <f ca="1">INT((N40-F40*1000)/100)</f>
        <v>0</v>
      </c>
      <c r="I40" s="109" t="str">
        <f>IF(I7="","",I7)</f>
        <v/>
      </c>
      <c r="J40" s="108">
        <f ca="1">INT((N40-F40*1000-H40*100)/10)</f>
        <v>0</v>
      </c>
      <c r="K40" s="108" t="str">
        <f>IF(K7="","",K7)</f>
        <v/>
      </c>
      <c r="L40" s="108">
        <f ca="1">N40-F40*1000-H40*100-J40*10</f>
        <v>9</v>
      </c>
      <c r="M40" s="114" t="str">
        <f>IF(M7="","",M7)</f>
        <v/>
      </c>
      <c r="N40" s="114">
        <f ca="1">N38+N39</f>
        <v>3009</v>
      </c>
      <c r="O40" s="10" t="str">
        <f t="shared" ref="O40:T40" si="6">IF(O7="","",O7)</f>
        <v/>
      </c>
      <c r="P40" s="10" t="str">
        <f t="shared" si="6"/>
        <v/>
      </c>
      <c r="Q40" s="10" t="str">
        <f t="shared" si="6"/>
        <v/>
      </c>
      <c r="R40" s="10" t="str">
        <f t="shared" si="6"/>
        <v/>
      </c>
      <c r="S40" s="10" t="str">
        <f t="shared" si="6"/>
        <v/>
      </c>
      <c r="T40" s="10" t="str">
        <f t="shared" si="6"/>
        <v/>
      </c>
      <c r="W40" s="108" t="str">
        <f>IF(W7="","",W7)</f>
        <v/>
      </c>
      <c r="X40" s="113">
        <f ca="1">INT(AF40/1000)</f>
        <v>1</v>
      </c>
      <c r="Y40" s="108" t="s">
        <v>228</v>
      </c>
      <c r="Z40" s="108">
        <f ca="1">INT((AF40-X40*1000)/100)</f>
        <v>4</v>
      </c>
      <c r="AA40" s="109" t="str">
        <f>IF(AA7="","",AA7)</f>
        <v/>
      </c>
      <c r="AB40" s="108">
        <f ca="1">INT((AF40-X40*1000-Z40*100)/10)</f>
        <v>5</v>
      </c>
      <c r="AC40" s="108" t="str">
        <f>IF(AC7="","",AC7)</f>
        <v/>
      </c>
      <c r="AD40" s="108">
        <f ca="1">AF40-X40*1000-Z40*100-AB40*10</f>
        <v>8</v>
      </c>
      <c r="AE40" s="114" t="str">
        <f>IF(AE7="","",AE7)</f>
        <v/>
      </c>
      <c r="AF40" s="114">
        <f ca="1">AF38+AF39</f>
        <v>1458</v>
      </c>
      <c r="AG40" s="10" t="str">
        <f>IF(AG7="","",AG7)</f>
        <v/>
      </c>
      <c r="AH40" s="10" t="str">
        <f>IF(AH7="","",AH7)</f>
        <v/>
      </c>
      <c r="AI40" s="10" t="str">
        <f>IF(AI7="","",AI7)</f>
        <v/>
      </c>
      <c r="AJ40" s="10" t="str">
        <f>IF(AJ7="","",AJ7)</f>
        <v/>
      </c>
      <c r="AK40" s="10" t="str">
        <f>IF(AK7="","",AK7)</f>
        <v/>
      </c>
    </row>
    <row r="41" spans="1:37" ht="23.15" customHeight="1" x14ac:dyDescent="0.25">
      <c r="A41" s="10" t="str">
        <f t="shared" ref="A41:AK41" si="7">IF(A8="","",A8)</f>
        <v/>
      </c>
      <c r="B41" s="10" t="str">
        <f t="shared" si="7"/>
        <v/>
      </c>
      <c r="E41" s="10" t="str">
        <f t="shared" si="7"/>
        <v/>
      </c>
      <c r="F41" s="10" t="str">
        <f t="shared" si="7"/>
        <v/>
      </c>
      <c r="G41" s="10" t="str">
        <f t="shared" si="7"/>
        <v/>
      </c>
      <c r="H41" s="10" t="str">
        <f t="shared" si="7"/>
        <v/>
      </c>
      <c r="I41" s="12" t="str">
        <f t="shared" si="7"/>
        <v/>
      </c>
      <c r="J41" s="10" t="str">
        <f t="shared" si="7"/>
        <v/>
      </c>
      <c r="K41" s="10" t="str">
        <f t="shared" si="7"/>
        <v/>
      </c>
      <c r="L41" s="10" t="str">
        <f t="shared" si="7"/>
        <v/>
      </c>
      <c r="M41" s="114" t="str">
        <f t="shared" si="7"/>
        <v/>
      </c>
      <c r="N41" s="114" t="str">
        <f t="shared" si="7"/>
        <v/>
      </c>
      <c r="O41" s="10" t="str">
        <f t="shared" si="7"/>
        <v/>
      </c>
      <c r="P41" s="10" t="str">
        <f t="shared" si="7"/>
        <v/>
      </c>
      <c r="Q41" s="10" t="str">
        <f t="shared" si="7"/>
        <v/>
      </c>
      <c r="R41" s="10" t="str">
        <f t="shared" si="7"/>
        <v/>
      </c>
      <c r="S41" s="10" t="str">
        <f t="shared" si="7"/>
        <v/>
      </c>
      <c r="T41" s="10" t="str">
        <f t="shared" si="7"/>
        <v/>
      </c>
      <c r="W41" s="10" t="str">
        <f t="shared" si="7"/>
        <v/>
      </c>
      <c r="X41" s="10" t="str">
        <f t="shared" si="7"/>
        <v/>
      </c>
      <c r="Y41" s="10" t="str">
        <f t="shared" si="7"/>
        <v/>
      </c>
      <c r="Z41" s="10" t="str">
        <f t="shared" si="7"/>
        <v/>
      </c>
      <c r="AA41" s="10" t="str">
        <f t="shared" si="7"/>
        <v/>
      </c>
      <c r="AB41" s="12" t="str">
        <f t="shared" si="7"/>
        <v/>
      </c>
      <c r="AC41" s="10" t="str">
        <f t="shared" si="7"/>
        <v/>
      </c>
      <c r="AD41" s="10" t="str">
        <f t="shared" si="7"/>
        <v/>
      </c>
      <c r="AE41" s="114" t="str">
        <f t="shared" si="7"/>
        <v/>
      </c>
      <c r="AF41" s="114" t="str">
        <f t="shared" si="7"/>
        <v/>
      </c>
      <c r="AG41" s="10" t="str">
        <f t="shared" si="7"/>
        <v/>
      </c>
      <c r="AH41" s="10" t="str">
        <f t="shared" si="7"/>
        <v/>
      </c>
      <c r="AI41" s="10" t="str">
        <f t="shared" si="7"/>
        <v/>
      </c>
      <c r="AJ41" s="10" t="str">
        <f t="shared" si="7"/>
        <v/>
      </c>
      <c r="AK41" s="10" t="str">
        <f t="shared" si="7"/>
        <v/>
      </c>
    </row>
    <row r="42" spans="1:37" ht="23.15" customHeight="1" x14ac:dyDescent="0.25">
      <c r="A42" s="16" t="str">
        <f t="shared" ref="A42:B46" si="8">IF(A9="","",A9)</f>
        <v/>
      </c>
      <c r="B42" s="116" t="str">
        <f t="shared" si="8"/>
        <v>(3)</v>
      </c>
      <c r="E42" s="10" t="str">
        <f t="shared" ref="E42:M42" si="9">IF(E9="","",E9)</f>
        <v/>
      </c>
      <c r="F42" s="10" t="str">
        <f t="shared" si="9"/>
        <v/>
      </c>
      <c r="G42" s="10" t="str">
        <f t="shared" si="9"/>
        <v/>
      </c>
      <c r="H42" s="10">
        <f t="shared" si="9"/>
        <v>0</v>
      </c>
      <c r="I42" s="10" t="str">
        <f t="shared" si="9"/>
        <v>.</v>
      </c>
      <c r="J42" s="10">
        <f t="shared" si="9"/>
        <v>0</v>
      </c>
      <c r="K42" s="107" t="str">
        <f t="shared" si="9"/>
        <v/>
      </c>
      <c r="L42" s="10">
        <f t="shared" ca="1" si="9"/>
        <v>4</v>
      </c>
      <c r="M42" s="114" t="str">
        <f t="shared" si="9"/>
        <v/>
      </c>
      <c r="N42" s="114">
        <f ca="1">H42*100+J42*10+L42</f>
        <v>4</v>
      </c>
      <c r="O42" s="10" t="str">
        <f t="shared" ref="O42:T46" si="10">IF(O9="","",O9)</f>
        <v/>
      </c>
      <c r="P42" s="10" t="str">
        <f t="shared" si="10"/>
        <v/>
      </c>
      <c r="Q42" s="10" t="str">
        <f t="shared" si="10"/>
        <v/>
      </c>
      <c r="R42" s="10" t="str">
        <f t="shared" si="10"/>
        <v/>
      </c>
      <c r="S42" s="10" t="str">
        <f t="shared" si="10"/>
        <v/>
      </c>
      <c r="T42" s="116" t="str">
        <f t="shared" si="10"/>
        <v>(4)</v>
      </c>
      <c r="W42" s="10" t="str">
        <f t="shared" ref="W42:AE42" si="11">IF(W9="","",W9)</f>
        <v/>
      </c>
      <c r="X42" s="10" t="str">
        <f t="shared" si="11"/>
        <v/>
      </c>
      <c r="Y42" s="10" t="str">
        <f t="shared" si="11"/>
        <v/>
      </c>
      <c r="Z42" s="10">
        <f t="shared" si="11"/>
        <v>0</v>
      </c>
      <c r="AA42" s="10" t="str">
        <f t="shared" si="11"/>
        <v>.</v>
      </c>
      <c r="AB42" s="10">
        <f t="shared" ca="1" si="11"/>
        <v>3</v>
      </c>
      <c r="AC42" s="107" t="str">
        <f t="shared" si="11"/>
        <v/>
      </c>
      <c r="AD42" s="10">
        <f t="shared" ca="1" si="11"/>
        <v>7</v>
      </c>
      <c r="AE42" s="114" t="str">
        <f t="shared" si="11"/>
        <v/>
      </c>
      <c r="AF42" s="114">
        <f ca="1">Z42*100+AB42*10+AD42</f>
        <v>37</v>
      </c>
      <c r="AG42" s="10" t="str">
        <f t="shared" ref="AG42:AK46" si="12">IF(AG9="","",AG9)</f>
        <v/>
      </c>
      <c r="AH42" s="10" t="str">
        <f t="shared" si="12"/>
        <v/>
      </c>
      <c r="AI42" s="10" t="str">
        <f t="shared" si="12"/>
        <v/>
      </c>
      <c r="AJ42" s="10" t="str">
        <f t="shared" si="12"/>
        <v/>
      </c>
      <c r="AK42" s="10" t="str">
        <f t="shared" si="12"/>
        <v/>
      </c>
    </row>
    <row r="43" spans="1:37" ht="23.15" customHeight="1" x14ac:dyDescent="0.25">
      <c r="A43" s="10" t="str">
        <f t="shared" si="8"/>
        <v/>
      </c>
      <c r="B43" s="10" t="str">
        <f t="shared" si="8"/>
        <v/>
      </c>
      <c r="E43" s="242" t="str">
        <f t="shared" ref="E43:N43" si="13">IF(E10="","",E10)</f>
        <v>×</v>
      </c>
      <c r="F43" s="242" t="str">
        <f t="shared" si="13"/>
        <v/>
      </c>
      <c r="G43" s="13" t="str">
        <f t="shared" si="13"/>
        <v/>
      </c>
      <c r="H43" s="13" t="str">
        <f t="shared" si="13"/>
        <v/>
      </c>
      <c r="I43" s="13" t="str">
        <f t="shared" si="13"/>
        <v/>
      </c>
      <c r="J43" s="13">
        <f t="shared" ca="1" si="13"/>
        <v>5</v>
      </c>
      <c r="K43" s="15" t="str">
        <f t="shared" si="13"/>
        <v>.</v>
      </c>
      <c r="L43" s="13">
        <f t="shared" ca="1" si="13"/>
        <v>7</v>
      </c>
      <c r="M43" s="114" t="str">
        <f t="shared" si="13"/>
        <v/>
      </c>
      <c r="N43" s="114" t="str">
        <f t="shared" si="13"/>
        <v/>
      </c>
      <c r="O43" s="10" t="str">
        <f t="shared" si="10"/>
        <v/>
      </c>
      <c r="P43" s="10" t="str">
        <f t="shared" si="10"/>
        <v/>
      </c>
      <c r="Q43" s="10" t="str">
        <f t="shared" si="10"/>
        <v/>
      </c>
      <c r="R43" s="10" t="str">
        <f t="shared" si="10"/>
        <v/>
      </c>
      <c r="S43" s="10" t="str">
        <f t="shared" si="10"/>
        <v/>
      </c>
      <c r="T43" s="10" t="str">
        <f t="shared" si="10"/>
        <v/>
      </c>
      <c r="W43" s="242" t="str">
        <f t="shared" ref="W43:AF43" si="14">IF(W10="","",W10)</f>
        <v>×</v>
      </c>
      <c r="X43" s="242" t="str">
        <f t="shared" si="14"/>
        <v/>
      </c>
      <c r="Y43" s="13" t="str">
        <f t="shared" si="14"/>
        <v/>
      </c>
      <c r="Z43" s="13">
        <f t="shared" si="14"/>
        <v>0</v>
      </c>
      <c r="AA43" s="13" t="str">
        <f t="shared" si="14"/>
        <v>.</v>
      </c>
      <c r="AB43" s="13">
        <f t="shared" ca="1" si="14"/>
        <v>6</v>
      </c>
      <c r="AC43" s="15" t="str">
        <f t="shared" si="14"/>
        <v/>
      </c>
      <c r="AD43" s="13">
        <f t="shared" ca="1" si="14"/>
        <v>8</v>
      </c>
      <c r="AE43" s="114" t="str">
        <f t="shared" si="14"/>
        <v/>
      </c>
      <c r="AF43" s="114" t="str">
        <f t="shared" si="14"/>
        <v/>
      </c>
      <c r="AG43" s="10" t="str">
        <f t="shared" si="12"/>
        <v/>
      </c>
      <c r="AH43" s="10" t="str">
        <f t="shared" si="12"/>
        <v/>
      </c>
      <c r="AI43" s="10" t="str">
        <f t="shared" si="12"/>
        <v/>
      </c>
      <c r="AJ43" s="10" t="str">
        <f t="shared" si="12"/>
        <v/>
      </c>
      <c r="AK43" s="10" t="str">
        <f t="shared" si="12"/>
        <v/>
      </c>
    </row>
    <row r="44" spans="1:37" ht="23.15" customHeight="1" x14ac:dyDescent="0.25">
      <c r="A44" s="10" t="str">
        <f t="shared" si="8"/>
        <v/>
      </c>
      <c r="B44" s="10" t="str">
        <f t="shared" si="8"/>
        <v/>
      </c>
      <c r="E44" s="108" t="str">
        <f>IF(E11="","",E11)</f>
        <v/>
      </c>
      <c r="F44" s="108" t="str">
        <f>IF(F11="","",F11)</f>
        <v/>
      </c>
      <c r="G44" s="108" t="str">
        <f>IF(G11="","",G11)</f>
        <v/>
      </c>
      <c r="H44" s="112">
        <f ca="1">INT(N44/100)</f>
        <v>0</v>
      </c>
      <c r="I44" s="112" t="str">
        <f>IF(I11="","",I11)</f>
        <v/>
      </c>
      <c r="J44" s="112">
        <f ca="1">INT((N44-H44*100)/10)</f>
        <v>2</v>
      </c>
      <c r="K44" s="108" t="str">
        <f>IF(K11="","",K11)</f>
        <v/>
      </c>
      <c r="L44" s="108">
        <f ca="1">N44-H44*100-J44*10</f>
        <v>8</v>
      </c>
      <c r="M44" s="114" t="str">
        <f>IF(M11="","",M11)</f>
        <v/>
      </c>
      <c r="N44" s="114">
        <f ca="1">N42*L43</f>
        <v>28</v>
      </c>
      <c r="O44" s="10" t="str">
        <f t="shared" si="10"/>
        <v/>
      </c>
      <c r="P44" s="10" t="str">
        <f t="shared" si="10"/>
        <v/>
      </c>
      <c r="Q44" s="10" t="str">
        <f t="shared" si="10"/>
        <v/>
      </c>
      <c r="R44" s="10" t="str">
        <f t="shared" si="10"/>
        <v/>
      </c>
      <c r="S44" s="10" t="str">
        <f t="shared" si="10"/>
        <v/>
      </c>
      <c r="T44" s="10" t="str">
        <f t="shared" si="10"/>
        <v/>
      </c>
      <c r="W44" s="108" t="str">
        <f>IF(W11="","",W11)</f>
        <v/>
      </c>
      <c r="X44" s="108" t="str">
        <f>IF(X11="","",X11)</f>
        <v/>
      </c>
      <c r="Y44" s="108" t="str">
        <f>IF(Y11="","",Y11)</f>
        <v/>
      </c>
      <c r="Z44" s="112">
        <f ca="1">INT(AF44/100)</f>
        <v>2</v>
      </c>
      <c r="AA44" s="112" t="str">
        <f>IF(AA11="","",AA11)</f>
        <v/>
      </c>
      <c r="AB44" s="112">
        <f ca="1">INT((AF44-Z44*100)/10)</f>
        <v>9</v>
      </c>
      <c r="AC44" s="108" t="str">
        <f>IF(AC11="","",AC11)</f>
        <v/>
      </c>
      <c r="AD44" s="108">
        <f ca="1">AF44-Z44*100-AB44*10</f>
        <v>6</v>
      </c>
      <c r="AE44" s="114" t="str">
        <f>IF(AE11="","",AE11)</f>
        <v/>
      </c>
      <c r="AF44" s="114">
        <f ca="1">AF42*AD43</f>
        <v>296</v>
      </c>
      <c r="AG44" s="10" t="str">
        <f t="shared" si="12"/>
        <v/>
      </c>
      <c r="AH44" s="10" t="str">
        <f t="shared" si="12"/>
        <v/>
      </c>
      <c r="AI44" s="10" t="str">
        <f t="shared" si="12"/>
        <v/>
      </c>
      <c r="AJ44" s="10" t="str">
        <f t="shared" si="12"/>
        <v/>
      </c>
      <c r="AK44" s="10" t="str">
        <f t="shared" si="12"/>
        <v/>
      </c>
    </row>
    <row r="45" spans="1:37" ht="23.15" customHeight="1" x14ac:dyDescent="0.25">
      <c r="A45" s="10" t="str">
        <f t="shared" si="8"/>
        <v/>
      </c>
      <c r="B45" s="10" t="str">
        <f t="shared" si="8"/>
        <v/>
      </c>
      <c r="E45" s="110" t="str">
        <f>IF(E12="","",E12)</f>
        <v/>
      </c>
      <c r="F45" s="110">
        <f ca="1">INT(M45/100)</f>
        <v>0</v>
      </c>
      <c r="G45" s="110" t="str">
        <f>IF(G12="","",G12)</f>
        <v/>
      </c>
      <c r="H45" s="110">
        <f ca="1">INT((M45-F45*100)/10)</f>
        <v>2</v>
      </c>
      <c r="I45" s="111" t="str">
        <f>IF(I12="","",I12)</f>
        <v/>
      </c>
      <c r="J45" s="110">
        <f ca="1">M45-F45*100-H45*10</f>
        <v>0</v>
      </c>
      <c r="K45" s="110" t="str">
        <f>IF(K12="","",K12)</f>
        <v/>
      </c>
      <c r="L45" s="110" t="str">
        <f>IF(L12="","",L12)</f>
        <v/>
      </c>
      <c r="M45" s="114">
        <f ca="1">N42*J43</f>
        <v>20</v>
      </c>
      <c r="N45" s="114">
        <f ca="1">M45*10</f>
        <v>200</v>
      </c>
      <c r="O45" s="10" t="str">
        <f t="shared" si="10"/>
        <v/>
      </c>
      <c r="P45" s="10" t="str">
        <f t="shared" si="10"/>
        <v/>
      </c>
      <c r="Q45" s="10" t="str">
        <f t="shared" si="10"/>
        <v/>
      </c>
      <c r="R45" s="10" t="str">
        <f t="shared" si="10"/>
        <v/>
      </c>
      <c r="S45" s="10" t="str">
        <f t="shared" si="10"/>
        <v/>
      </c>
      <c r="T45" s="10" t="str">
        <f t="shared" si="10"/>
        <v/>
      </c>
      <c r="W45" s="110" t="str">
        <f>IF(W12="","",W12)</f>
        <v/>
      </c>
      <c r="X45" s="110">
        <f ca="1">INT(AE45/100)</f>
        <v>2</v>
      </c>
      <c r="Y45" s="110" t="str">
        <f>IF(Y12="","",Y12)</f>
        <v/>
      </c>
      <c r="Z45" s="110">
        <f ca="1">INT((AE45-X45*100)/10)</f>
        <v>2</v>
      </c>
      <c r="AA45" s="111" t="str">
        <f>IF(AA12="","",AA12)</f>
        <v/>
      </c>
      <c r="AB45" s="110">
        <f ca="1">AE45-X45*100-Z45*10</f>
        <v>2</v>
      </c>
      <c r="AC45" s="110" t="str">
        <f>IF(AC12="","",AC12)</f>
        <v/>
      </c>
      <c r="AD45" s="110" t="str">
        <f>IF(AD12="","",AD12)</f>
        <v/>
      </c>
      <c r="AE45" s="114">
        <f ca="1">AF42*AB43</f>
        <v>222</v>
      </c>
      <c r="AF45" s="114">
        <f ca="1">AE45*10</f>
        <v>2220</v>
      </c>
      <c r="AG45" s="10" t="str">
        <f t="shared" si="12"/>
        <v/>
      </c>
      <c r="AH45" s="10" t="str">
        <f t="shared" si="12"/>
        <v/>
      </c>
      <c r="AI45" s="10" t="str">
        <f t="shared" si="12"/>
        <v/>
      </c>
      <c r="AJ45" s="10" t="str">
        <f t="shared" si="12"/>
        <v/>
      </c>
      <c r="AK45" s="10" t="str">
        <f t="shared" si="12"/>
        <v/>
      </c>
    </row>
    <row r="46" spans="1:37" ht="23.15" customHeight="1" x14ac:dyDescent="0.25">
      <c r="A46" s="10" t="str">
        <f t="shared" si="8"/>
        <v/>
      </c>
      <c r="B46" s="10" t="str">
        <f t="shared" si="8"/>
        <v/>
      </c>
      <c r="E46" s="108" t="str">
        <f>IF(E13="","",E13)</f>
        <v/>
      </c>
      <c r="F46" s="113">
        <f ca="1">INT(N46/1000)</f>
        <v>0</v>
      </c>
      <c r="G46" s="108" t="s">
        <v>228</v>
      </c>
      <c r="H46" s="108">
        <f ca="1">INT((N46-F46*1000)/100)</f>
        <v>2</v>
      </c>
      <c r="I46" s="109" t="str">
        <f>IF(I13="","",I13)</f>
        <v/>
      </c>
      <c r="J46" s="108">
        <f ca="1">INT((N46-F46*1000-H46*100)/10)</f>
        <v>2</v>
      </c>
      <c r="K46" s="108" t="str">
        <f>IF(K13="","",K13)</f>
        <v/>
      </c>
      <c r="L46" s="108">
        <f ca="1">N46-F46*1000-H46*100-J46*10</f>
        <v>8</v>
      </c>
      <c r="M46" s="114" t="str">
        <f>IF(M13="","",M13)</f>
        <v/>
      </c>
      <c r="N46" s="114">
        <f ca="1">N44+N45</f>
        <v>228</v>
      </c>
      <c r="O46" s="10" t="str">
        <f t="shared" si="10"/>
        <v/>
      </c>
      <c r="P46" s="10" t="str">
        <f t="shared" si="10"/>
        <v/>
      </c>
      <c r="Q46" s="10" t="str">
        <f t="shared" si="10"/>
        <v/>
      </c>
      <c r="R46" s="10" t="str">
        <f t="shared" si="10"/>
        <v/>
      </c>
      <c r="S46" s="10" t="str">
        <f t="shared" si="10"/>
        <v/>
      </c>
      <c r="T46" s="10" t="str">
        <f t="shared" si="10"/>
        <v/>
      </c>
      <c r="V46" s="108">
        <v>0</v>
      </c>
      <c r="W46" s="108" t="s">
        <v>228</v>
      </c>
      <c r="X46" s="113">
        <f ca="1">INT(AF46/1000)</f>
        <v>2</v>
      </c>
      <c r="Y46" s="108"/>
      <c r="Z46" s="108">
        <f ca="1">INT((AF46-X46*1000)/100)</f>
        <v>5</v>
      </c>
      <c r="AA46" s="109" t="str">
        <f>IF(AA13="","",AA13)</f>
        <v/>
      </c>
      <c r="AB46" s="108">
        <f ca="1">INT((AF46-X46*1000-Z46*100)/10)</f>
        <v>1</v>
      </c>
      <c r="AC46" s="108" t="str">
        <f>IF(AC13="","",AC13)</f>
        <v/>
      </c>
      <c r="AD46" s="108">
        <f ca="1">AF46-X46*1000-Z46*100-AB46*10</f>
        <v>6</v>
      </c>
      <c r="AE46" s="114" t="str">
        <f>IF(AE13="","",AE13)</f>
        <v/>
      </c>
      <c r="AF46" s="114">
        <f ca="1">AF44+AF45</f>
        <v>2516</v>
      </c>
      <c r="AG46" s="10" t="str">
        <f t="shared" si="12"/>
        <v/>
      </c>
      <c r="AH46" s="10" t="str">
        <f t="shared" si="12"/>
        <v/>
      </c>
      <c r="AI46" s="10" t="str">
        <f t="shared" si="12"/>
        <v/>
      </c>
      <c r="AJ46" s="10" t="str">
        <f t="shared" si="12"/>
        <v/>
      </c>
      <c r="AK46" s="10" t="str">
        <f t="shared" si="12"/>
        <v/>
      </c>
    </row>
    <row r="47" spans="1:37" ht="23.15" customHeight="1" x14ac:dyDescent="0.25">
      <c r="A47" s="10" t="str">
        <f t="shared" ref="A47:AK47" si="15">IF(A14="","",A14)</f>
        <v/>
      </c>
      <c r="B47" s="10" t="str">
        <f t="shared" si="15"/>
        <v/>
      </c>
      <c r="E47" s="10" t="str">
        <f t="shared" si="15"/>
        <v/>
      </c>
      <c r="F47" s="10" t="str">
        <f t="shared" si="15"/>
        <v/>
      </c>
      <c r="G47" s="10" t="str">
        <f t="shared" si="15"/>
        <v/>
      </c>
      <c r="H47" s="10" t="str">
        <f t="shared" si="15"/>
        <v/>
      </c>
      <c r="I47" s="12" t="str">
        <f t="shared" si="15"/>
        <v/>
      </c>
      <c r="J47" s="10" t="str">
        <f t="shared" si="15"/>
        <v/>
      </c>
      <c r="K47" s="10" t="str">
        <f t="shared" si="15"/>
        <v/>
      </c>
      <c r="L47" s="10" t="str">
        <f t="shared" si="15"/>
        <v/>
      </c>
      <c r="M47" s="114" t="str">
        <f t="shared" si="15"/>
        <v/>
      </c>
      <c r="N47" s="114" t="str">
        <f t="shared" si="15"/>
        <v/>
      </c>
      <c r="O47" s="10" t="str">
        <f t="shared" si="15"/>
        <v/>
      </c>
      <c r="P47" s="10" t="str">
        <f t="shared" si="15"/>
        <v/>
      </c>
      <c r="Q47" s="10" t="str">
        <f t="shared" si="15"/>
        <v/>
      </c>
      <c r="R47" s="10" t="str">
        <f t="shared" si="15"/>
        <v/>
      </c>
      <c r="S47" s="10" t="str">
        <f t="shared" si="15"/>
        <v/>
      </c>
      <c r="T47" s="10" t="str">
        <f t="shared" si="15"/>
        <v/>
      </c>
      <c r="W47" s="10" t="str">
        <f t="shared" si="15"/>
        <v/>
      </c>
      <c r="X47" s="10" t="str">
        <f t="shared" si="15"/>
        <v/>
      </c>
      <c r="Y47" s="10" t="str">
        <f t="shared" si="15"/>
        <v/>
      </c>
      <c r="Z47" s="10" t="str">
        <f t="shared" si="15"/>
        <v/>
      </c>
      <c r="AA47" s="10" t="str">
        <f t="shared" si="15"/>
        <v/>
      </c>
      <c r="AB47" s="12" t="str">
        <f t="shared" si="15"/>
        <v/>
      </c>
      <c r="AC47" s="10" t="str">
        <f t="shared" si="15"/>
        <v/>
      </c>
      <c r="AD47" s="10" t="str">
        <f t="shared" si="15"/>
        <v/>
      </c>
      <c r="AE47" s="114" t="str">
        <f t="shared" si="15"/>
        <v/>
      </c>
      <c r="AF47" s="114" t="str">
        <f t="shared" si="15"/>
        <v/>
      </c>
      <c r="AG47" s="10" t="str">
        <f t="shared" si="15"/>
        <v/>
      </c>
      <c r="AH47" s="10" t="str">
        <f t="shared" si="15"/>
        <v/>
      </c>
      <c r="AI47" s="10" t="str">
        <f t="shared" si="15"/>
        <v/>
      </c>
      <c r="AJ47" s="10" t="str">
        <f t="shared" si="15"/>
        <v/>
      </c>
      <c r="AK47" s="10" t="str">
        <f t="shared" si="15"/>
        <v/>
      </c>
    </row>
    <row r="48" spans="1:37" ht="23.15" customHeight="1" x14ac:dyDescent="0.25">
      <c r="A48" s="16" t="str">
        <f t="shared" ref="A48:B52" si="16">IF(A15="","",A15)</f>
        <v/>
      </c>
      <c r="B48" s="116" t="str">
        <f t="shared" si="16"/>
        <v>(5)</v>
      </c>
      <c r="E48" s="10" t="str">
        <f t="shared" ref="E48:M48" si="17">IF(E15="","",E15)</f>
        <v/>
      </c>
      <c r="F48" s="10" t="str">
        <f t="shared" si="17"/>
        <v/>
      </c>
      <c r="G48" s="10" t="str">
        <f t="shared" si="17"/>
        <v/>
      </c>
      <c r="H48" s="10">
        <f t="shared" si="17"/>
        <v>0</v>
      </c>
      <c r="I48" s="10" t="str">
        <f t="shared" si="17"/>
        <v>.</v>
      </c>
      <c r="J48" s="10">
        <f t="shared" ca="1" si="17"/>
        <v>2</v>
      </c>
      <c r="K48" s="107" t="str">
        <f t="shared" si="17"/>
        <v/>
      </c>
      <c r="L48" s="10">
        <f t="shared" ca="1" si="17"/>
        <v>8</v>
      </c>
      <c r="M48" s="114" t="str">
        <f t="shared" si="17"/>
        <v/>
      </c>
      <c r="N48" s="114">
        <f ca="1">H48*100+J48*10+L48</f>
        <v>28</v>
      </c>
      <c r="O48" s="10" t="str">
        <f t="shared" ref="O48:T52" si="18">IF(O15="","",O15)</f>
        <v/>
      </c>
      <c r="P48" s="10" t="str">
        <f t="shared" si="18"/>
        <v/>
      </c>
      <c r="Q48" s="10" t="str">
        <f t="shared" si="18"/>
        <v/>
      </c>
      <c r="R48" s="10" t="str">
        <f t="shared" si="18"/>
        <v/>
      </c>
      <c r="S48" s="10" t="str">
        <f t="shared" si="18"/>
        <v/>
      </c>
      <c r="T48" s="116" t="str">
        <f t="shared" si="18"/>
        <v>(6)</v>
      </c>
      <c r="W48" s="10" t="str">
        <f t="shared" ref="W48:AE48" si="19">IF(W15="","",W15)</f>
        <v/>
      </c>
      <c r="X48" s="10" t="str">
        <f t="shared" si="19"/>
        <v/>
      </c>
      <c r="Y48" s="10" t="str">
        <f t="shared" si="19"/>
        <v/>
      </c>
      <c r="Z48" s="10">
        <f t="shared" si="19"/>
        <v>0</v>
      </c>
      <c r="AA48" s="10" t="str">
        <f t="shared" si="19"/>
        <v>.</v>
      </c>
      <c r="AB48" s="10">
        <f t="shared" si="19"/>
        <v>0</v>
      </c>
      <c r="AC48" s="107" t="str">
        <f t="shared" si="19"/>
        <v/>
      </c>
      <c r="AD48" s="10">
        <f t="shared" ca="1" si="19"/>
        <v>8</v>
      </c>
      <c r="AE48" s="114" t="str">
        <f t="shared" si="19"/>
        <v/>
      </c>
      <c r="AF48" s="114">
        <f ca="1">Z48*100+AB48*10+AD48</f>
        <v>8</v>
      </c>
      <c r="AG48" s="10" t="str">
        <f t="shared" ref="AG48:AK52" si="20">IF(AG15="","",AG15)</f>
        <v/>
      </c>
      <c r="AH48" s="10" t="str">
        <f t="shared" si="20"/>
        <v/>
      </c>
      <c r="AI48" s="10" t="str">
        <f t="shared" si="20"/>
        <v/>
      </c>
      <c r="AJ48" s="10" t="str">
        <f t="shared" si="20"/>
        <v/>
      </c>
      <c r="AK48" s="10" t="str">
        <f t="shared" si="20"/>
        <v/>
      </c>
    </row>
    <row r="49" spans="1:37" ht="23.15" customHeight="1" x14ac:dyDescent="0.25">
      <c r="A49" s="10" t="str">
        <f t="shared" si="16"/>
        <v/>
      </c>
      <c r="B49" s="10" t="str">
        <f t="shared" si="16"/>
        <v/>
      </c>
      <c r="E49" s="242" t="str">
        <f t="shared" ref="E49:N49" si="21">IF(E16="","",E16)</f>
        <v>×</v>
      </c>
      <c r="F49" s="242" t="str">
        <f t="shared" si="21"/>
        <v/>
      </c>
      <c r="G49" s="13" t="str">
        <f t="shared" si="21"/>
        <v/>
      </c>
      <c r="H49" s="13">
        <f t="shared" si="21"/>
        <v>0</v>
      </c>
      <c r="I49" s="13" t="str">
        <f t="shared" si="21"/>
        <v>.</v>
      </c>
      <c r="J49" s="13">
        <f t="shared" si="21"/>
        <v>0</v>
      </c>
      <c r="K49" s="15" t="str">
        <f t="shared" si="21"/>
        <v/>
      </c>
      <c r="L49" s="13">
        <f t="shared" ca="1" si="21"/>
        <v>5</v>
      </c>
      <c r="M49" s="114" t="str">
        <f t="shared" si="21"/>
        <v/>
      </c>
      <c r="N49" s="114" t="str">
        <f t="shared" si="21"/>
        <v/>
      </c>
      <c r="O49" s="36" t="str">
        <f t="shared" si="18"/>
        <v/>
      </c>
      <c r="P49" s="36" t="str">
        <f t="shared" si="18"/>
        <v/>
      </c>
      <c r="Q49" s="10" t="str">
        <f t="shared" si="18"/>
        <v/>
      </c>
      <c r="R49" s="10" t="str">
        <f t="shared" si="18"/>
        <v/>
      </c>
      <c r="S49" s="10" t="str">
        <f t="shared" si="18"/>
        <v/>
      </c>
      <c r="T49" s="10" t="str">
        <f t="shared" si="18"/>
        <v/>
      </c>
      <c r="W49" s="242" t="str">
        <f t="shared" ref="W49:AF49" si="22">IF(W16="","",W16)</f>
        <v>×</v>
      </c>
      <c r="X49" s="242" t="str">
        <f t="shared" si="22"/>
        <v/>
      </c>
      <c r="Y49" s="13" t="str">
        <f t="shared" si="22"/>
        <v/>
      </c>
      <c r="Z49" s="13">
        <f t="shared" si="22"/>
        <v>0</v>
      </c>
      <c r="AA49" s="13" t="str">
        <f t="shared" si="22"/>
        <v>.</v>
      </c>
      <c r="AB49" s="13">
        <f t="shared" ca="1" si="22"/>
        <v>2</v>
      </c>
      <c r="AC49" s="15" t="str">
        <f t="shared" si="22"/>
        <v/>
      </c>
      <c r="AD49" s="13">
        <f t="shared" ca="1" si="22"/>
        <v>1</v>
      </c>
      <c r="AE49" s="114" t="str">
        <f t="shared" si="22"/>
        <v/>
      </c>
      <c r="AF49" s="114" t="str">
        <f t="shared" si="22"/>
        <v/>
      </c>
      <c r="AG49" s="10" t="str">
        <f t="shared" si="20"/>
        <v/>
      </c>
      <c r="AH49" s="10" t="str">
        <f t="shared" si="20"/>
        <v/>
      </c>
      <c r="AI49" s="10" t="str">
        <f t="shared" si="20"/>
        <v/>
      </c>
      <c r="AJ49" s="10" t="str">
        <f t="shared" si="20"/>
        <v/>
      </c>
      <c r="AK49" s="10" t="str">
        <f t="shared" si="20"/>
        <v/>
      </c>
    </row>
    <row r="50" spans="1:37" ht="23.15" customHeight="1" x14ac:dyDescent="0.25">
      <c r="A50" s="36" t="str">
        <f t="shared" si="16"/>
        <v/>
      </c>
      <c r="B50" s="36" t="str">
        <f t="shared" si="16"/>
        <v/>
      </c>
      <c r="C50" s="36"/>
      <c r="D50" s="108">
        <v>0</v>
      </c>
      <c r="E50" s="108" t="s">
        <v>228</v>
      </c>
      <c r="F50" s="108">
        <v>0</v>
      </c>
      <c r="G50" s="108" t="str">
        <f>IF(G17="","",G17)</f>
        <v/>
      </c>
      <c r="H50" s="112">
        <f ca="1">INT(N50/100)</f>
        <v>1</v>
      </c>
      <c r="I50" s="112" t="str">
        <f>IF(I17="","",I17)</f>
        <v/>
      </c>
      <c r="J50" s="112">
        <f ca="1">INT((N50-H50*100)/10)</f>
        <v>4</v>
      </c>
      <c r="K50" s="108" t="str">
        <f>IF(K17="","",K17)</f>
        <v/>
      </c>
      <c r="L50" s="108">
        <f ca="1">N50-H50*100-J50*10</f>
        <v>0</v>
      </c>
      <c r="M50" s="114" t="str">
        <f>IF(M17="","",M17)</f>
        <v/>
      </c>
      <c r="N50" s="114">
        <f ca="1">N48*L49</f>
        <v>140</v>
      </c>
      <c r="O50" s="36" t="str">
        <f t="shared" si="18"/>
        <v/>
      </c>
      <c r="P50" s="36" t="str">
        <f t="shared" si="18"/>
        <v/>
      </c>
      <c r="Q50" s="10" t="str">
        <f t="shared" si="18"/>
        <v/>
      </c>
      <c r="R50" s="10" t="str">
        <f t="shared" si="18"/>
        <v/>
      </c>
      <c r="S50" s="10" t="str">
        <f t="shared" si="18"/>
        <v/>
      </c>
      <c r="T50" s="36" t="str">
        <f t="shared" si="18"/>
        <v/>
      </c>
      <c r="U50" s="36"/>
      <c r="W50" s="108" t="str">
        <f>IF(W17="","",W17)</f>
        <v/>
      </c>
      <c r="X50" s="108" t="str">
        <f>IF(X17="","",X17)</f>
        <v/>
      </c>
      <c r="Y50" s="108" t="str">
        <f>IF(Y17="","",Y17)</f>
        <v/>
      </c>
      <c r="Z50" s="112">
        <f ca="1">INT(AF50/100)</f>
        <v>0</v>
      </c>
      <c r="AA50" s="112" t="str">
        <f>IF(AA17="","",AA17)</f>
        <v/>
      </c>
      <c r="AB50" s="112">
        <f ca="1">INT((AF50-Z50*100)/10)</f>
        <v>0</v>
      </c>
      <c r="AC50" s="108" t="str">
        <f>IF(AC17="","",AC17)</f>
        <v/>
      </c>
      <c r="AD50" s="108">
        <f ca="1">AF50-Z50*100-AB50*10</f>
        <v>8</v>
      </c>
      <c r="AE50" s="114" t="str">
        <f>IF(AE17="","",AE17)</f>
        <v/>
      </c>
      <c r="AF50" s="114">
        <f ca="1">AF48*AD49</f>
        <v>8</v>
      </c>
      <c r="AG50" s="10" t="str">
        <f t="shared" si="20"/>
        <v/>
      </c>
      <c r="AH50" s="10" t="str">
        <f t="shared" si="20"/>
        <v/>
      </c>
      <c r="AI50" s="10" t="str">
        <f t="shared" si="20"/>
        <v/>
      </c>
      <c r="AJ50" s="10" t="str">
        <f t="shared" si="20"/>
        <v/>
      </c>
      <c r="AK50" s="10" t="str">
        <f t="shared" si="20"/>
        <v/>
      </c>
    </row>
    <row r="51" spans="1:37" ht="23.15" customHeight="1" x14ac:dyDescent="0.25">
      <c r="A51" s="36" t="str">
        <f t="shared" si="16"/>
        <v/>
      </c>
      <c r="B51" s="36" t="str">
        <f t="shared" si="16"/>
        <v/>
      </c>
      <c r="C51" s="36"/>
      <c r="D51" s="36"/>
      <c r="E51" s="108" t="str">
        <f>IF(E19="","",E19)</f>
        <v/>
      </c>
      <c r="F51" s="108"/>
      <c r="G51" s="108"/>
      <c r="H51" s="108"/>
      <c r="I51" s="109"/>
      <c r="J51" s="108"/>
      <c r="K51" s="108"/>
      <c r="L51" s="108"/>
      <c r="M51" s="114"/>
      <c r="N51" s="114"/>
      <c r="O51" s="36" t="str">
        <f t="shared" si="18"/>
        <v/>
      </c>
      <c r="P51" s="36" t="str">
        <f t="shared" si="18"/>
        <v/>
      </c>
      <c r="Q51" s="10" t="str">
        <f t="shared" si="18"/>
        <v/>
      </c>
      <c r="R51" s="10" t="str">
        <f t="shared" si="18"/>
        <v/>
      </c>
      <c r="S51" s="10" t="str">
        <f t="shared" si="18"/>
        <v/>
      </c>
      <c r="T51" s="36" t="str">
        <f t="shared" si="18"/>
        <v/>
      </c>
      <c r="U51" s="36"/>
      <c r="V51" s="36"/>
      <c r="W51" s="110" t="str">
        <f>IF(W18="","",W18)</f>
        <v/>
      </c>
      <c r="X51" s="110">
        <f ca="1">INT(AE51/100)</f>
        <v>0</v>
      </c>
      <c r="Y51" s="110" t="str">
        <f>IF(Y18="","",Y18)</f>
        <v/>
      </c>
      <c r="Z51" s="110">
        <f ca="1">INT((AE51-X51*100)/10)</f>
        <v>1</v>
      </c>
      <c r="AA51" s="111" t="str">
        <f>IF(AA18="","",AA18)</f>
        <v/>
      </c>
      <c r="AB51" s="110">
        <f ca="1">AE51-X51*100-Z51*10</f>
        <v>6</v>
      </c>
      <c r="AC51" s="110" t="str">
        <f>IF(AC18="","",AC18)</f>
        <v/>
      </c>
      <c r="AD51" s="110" t="str">
        <f>IF(AD18="","",AD18)</f>
        <v/>
      </c>
      <c r="AE51" s="114">
        <f ca="1">AF48*AB49</f>
        <v>16</v>
      </c>
      <c r="AF51" s="114">
        <f ca="1">AE51*10</f>
        <v>160</v>
      </c>
      <c r="AG51" s="10" t="str">
        <f t="shared" si="20"/>
        <v/>
      </c>
      <c r="AH51" s="10" t="str">
        <f t="shared" si="20"/>
        <v/>
      </c>
      <c r="AI51" s="10" t="str">
        <f t="shared" si="20"/>
        <v/>
      </c>
      <c r="AJ51" s="10" t="str">
        <f t="shared" si="20"/>
        <v/>
      </c>
      <c r="AK51" s="10" t="str">
        <f t="shared" si="20"/>
        <v/>
      </c>
    </row>
    <row r="52" spans="1:37" ht="23.15" customHeight="1" x14ac:dyDescent="0.25">
      <c r="A52" s="36" t="str">
        <f t="shared" si="16"/>
        <v/>
      </c>
      <c r="B52" s="36" t="str">
        <f t="shared" si="16"/>
        <v/>
      </c>
      <c r="C52" s="36"/>
      <c r="D52" s="36"/>
      <c r="E52" s="108"/>
      <c r="F52" s="108"/>
      <c r="G52" s="108"/>
      <c r="H52" s="108"/>
      <c r="I52" s="109"/>
      <c r="J52" s="108"/>
      <c r="K52" s="108"/>
      <c r="L52" s="108"/>
      <c r="M52" s="114"/>
      <c r="N52" s="114"/>
      <c r="O52" s="36" t="str">
        <f t="shared" si="18"/>
        <v/>
      </c>
      <c r="P52" s="36" t="str">
        <f t="shared" si="18"/>
        <v/>
      </c>
      <c r="Q52" s="10" t="str">
        <f t="shared" si="18"/>
        <v/>
      </c>
      <c r="R52" s="10" t="str">
        <f t="shared" si="18"/>
        <v/>
      </c>
      <c r="S52" s="10" t="str">
        <f t="shared" si="18"/>
        <v/>
      </c>
      <c r="T52" s="36" t="str">
        <f t="shared" si="18"/>
        <v/>
      </c>
      <c r="U52" s="36"/>
      <c r="V52" s="108">
        <v>0</v>
      </c>
      <c r="W52" s="108" t="s">
        <v>228</v>
      </c>
      <c r="X52" s="113">
        <f ca="1">INT(AF52/1000)</f>
        <v>0</v>
      </c>
      <c r="Y52" s="108"/>
      <c r="Z52" s="108">
        <f ca="1">INT((AF52-X52*1000)/100)</f>
        <v>1</v>
      </c>
      <c r="AA52" s="109" t="str">
        <f>IF(AA19="","",AA19)</f>
        <v/>
      </c>
      <c r="AB52" s="108">
        <f ca="1">INT((AF52-X52*1000-Z52*100)/10)</f>
        <v>6</v>
      </c>
      <c r="AC52" s="108" t="str">
        <f>IF(AC19="","",AC19)</f>
        <v/>
      </c>
      <c r="AD52" s="108">
        <f ca="1">AF52-X52*1000-Z52*100-AB52*10</f>
        <v>8</v>
      </c>
      <c r="AE52" s="114" t="str">
        <f>IF(AE19="","",AE19)</f>
        <v/>
      </c>
      <c r="AF52" s="114">
        <f ca="1">AF50+AF51</f>
        <v>168</v>
      </c>
      <c r="AG52" s="10" t="str">
        <f t="shared" si="20"/>
        <v/>
      </c>
      <c r="AH52" s="10" t="str">
        <f t="shared" si="20"/>
        <v/>
      </c>
      <c r="AI52" s="10" t="str">
        <f t="shared" si="20"/>
        <v/>
      </c>
      <c r="AJ52" s="10" t="str">
        <f t="shared" si="20"/>
        <v/>
      </c>
      <c r="AK52" s="10" t="str">
        <f t="shared" si="20"/>
        <v/>
      </c>
    </row>
    <row r="53" spans="1:37" ht="23.15" customHeight="1" x14ac:dyDescent="0.25">
      <c r="A53" s="36" t="str">
        <f t="shared" ref="A53:AK53" si="23">IF(A20="","",A20)</f>
        <v/>
      </c>
      <c r="B53" s="36" t="str">
        <f t="shared" si="23"/>
        <v/>
      </c>
      <c r="C53" s="36"/>
      <c r="D53" s="36"/>
      <c r="E53" s="36" t="str">
        <f t="shared" ref="E53:N53" si="24">IF(E20="","",E20)</f>
        <v/>
      </c>
      <c r="F53" s="36" t="str">
        <f t="shared" si="24"/>
        <v/>
      </c>
      <c r="G53" s="36" t="str">
        <f t="shared" si="24"/>
        <v/>
      </c>
      <c r="H53" s="36" t="str">
        <f t="shared" si="24"/>
        <v/>
      </c>
      <c r="I53" s="37" t="str">
        <f t="shared" si="24"/>
        <v/>
      </c>
      <c r="J53" s="36" t="str">
        <f t="shared" si="24"/>
        <v/>
      </c>
      <c r="K53" s="36" t="str">
        <f t="shared" si="24"/>
        <v/>
      </c>
      <c r="L53" s="36" t="str">
        <f t="shared" si="24"/>
        <v/>
      </c>
      <c r="M53" s="115" t="str">
        <f t="shared" si="24"/>
        <v/>
      </c>
      <c r="N53" s="115" t="str">
        <f t="shared" si="24"/>
        <v/>
      </c>
      <c r="O53" s="36" t="str">
        <f t="shared" si="23"/>
        <v/>
      </c>
      <c r="P53" s="36" t="str">
        <f t="shared" si="23"/>
        <v/>
      </c>
      <c r="Q53" s="10" t="str">
        <f t="shared" si="23"/>
        <v/>
      </c>
      <c r="R53" s="10" t="str">
        <f t="shared" si="23"/>
        <v/>
      </c>
      <c r="S53" s="10" t="str">
        <f t="shared" si="23"/>
        <v/>
      </c>
      <c r="T53" s="36" t="str">
        <f t="shared" si="23"/>
        <v/>
      </c>
      <c r="U53" s="36"/>
      <c r="V53" s="36"/>
      <c r="W53" s="36" t="str">
        <f t="shared" si="23"/>
        <v/>
      </c>
      <c r="X53" s="36" t="str">
        <f t="shared" si="23"/>
        <v/>
      </c>
      <c r="Y53" s="36" t="str">
        <f t="shared" si="23"/>
        <v/>
      </c>
      <c r="Z53" s="36" t="str">
        <f t="shared" si="23"/>
        <v/>
      </c>
      <c r="AA53" s="36" t="str">
        <f t="shared" si="23"/>
        <v/>
      </c>
      <c r="AB53" s="37" t="str">
        <f t="shared" si="23"/>
        <v/>
      </c>
      <c r="AC53" s="36" t="str">
        <f t="shared" si="23"/>
        <v/>
      </c>
      <c r="AD53" s="36" t="str">
        <f t="shared" si="23"/>
        <v/>
      </c>
      <c r="AE53" s="114" t="str">
        <f t="shared" si="23"/>
        <v/>
      </c>
      <c r="AF53" s="114" t="str">
        <f t="shared" si="23"/>
        <v/>
      </c>
      <c r="AG53" s="10" t="str">
        <f t="shared" si="23"/>
        <v/>
      </c>
      <c r="AH53" s="10" t="str">
        <f t="shared" si="23"/>
        <v/>
      </c>
      <c r="AI53" s="10" t="str">
        <f t="shared" si="23"/>
        <v/>
      </c>
      <c r="AJ53" s="10" t="str">
        <f t="shared" si="23"/>
        <v/>
      </c>
      <c r="AK53" s="10" t="str">
        <f t="shared" si="23"/>
        <v/>
      </c>
    </row>
    <row r="54" spans="1:37" ht="23.15" customHeight="1" x14ac:dyDescent="0.25">
      <c r="A54" s="16" t="str">
        <f t="shared" ref="A54:B59" si="25">IF(A21="","",A21)</f>
        <v/>
      </c>
      <c r="B54" s="116" t="str">
        <f t="shared" si="25"/>
        <v>(7)</v>
      </c>
      <c r="E54" s="10" t="str">
        <f t="shared" ref="E54:M54" si="26">IF(E21="","",E21)</f>
        <v/>
      </c>
      <c r="F54" s="10" t="str">
        <f t="shared" si="26"/>
        <v/>
      </c>
      <c r="G54" s="10" t="str">
        <f t="shared" si="26"/>
        <v/>
      </c>
      <c r="H54" s="10" t="str">
        <f t="shared" si="26"/>
        <v/>
      </c>
      <c r="I54" s="10" t="str">
        <f t="shared" si="26"/>
        <v/>
      </c>
      <c r="J54" s="10">
        <f t="shared" ca="1" si="26"/>
        <v>3</v>
      </c>
      <c r="K54" s="107" t="str">
        <f t="shared" si="26"/>
        <v/>
      </c>
      <c r="L54" s="10">
        <f t="shared" ca="1" si="26"/>
        <v>2</v>
      </c>
      <c r="M54" s="114" t="str">
        <f t="shared" si="26"/>
        <v/>
      </c>
      <c r="N54" s="114">
        <f ca="1">+J54*10+L54</f>
        <v>32</v>
      </c>
      <c r="P54" s="36" t="str">
        <f t="shared" ref="P54:T59" si="27">IF(P21="","",P21)</f>
        <v/>
      </c>
      <c r="Q54" s="10" t="str">
        <f t="shared" si="27"/>
        <v/>
      </c>
      <c r="R54" s="10" t="str">
        <f t="shared" si="27"/>
        <v/>
      </c>
      <c r="S54" s="10" t="str">
        <f t="shared" si="27"/>
        <v/>
      </c>
      <c r="T54" s="116" t="str">
        <f t="shared" si="27"/>
        <v>(8)</v>
      </c>
      <c r="W54" s="10" t="str">
        <f t="shared" ref="W54:AE54" si="28">IF(W21="","",W21)</f>
        <v/>
      </c>
      <c r="X54" s="10" t="str">
        <f t="shared" si="28"/>
        <v/>
      </c>
      <c r="Y54" s="10" t="str">
        <f t="shared" si="28"/>
        <v/>
      </c>
      <c r="Z54" s="10" t="str">
        <f t="shared" si="28"/>
        <v/>
      </c>
      <c r="AA54" s="10" t="str">
        <f t="shared" si="28"/>
        <v/>
      </c>
      <c r="AB54" s="10">
        <f t="shared" ca="1" si="28"/>
        <v>5</v>
      </c>
      <c r="AC54" s="107" t="str">
        <f t="shared" si="28"/>
        <v>.</v>
      </c>
      <c r="AD54" s="10">
        <f t="shared" ca="1" si="28"/>
        <v>9</v>
      </c>
      <c r="AE54" s="114" t="str">
        <f t="shared" si="28"/>
        <v/>
      </c>
      <c r="AF54" s="114">
        <f ca="1">+AB54*10+AD54</f>
        <v>59</v>
      </c>
      <c r="AG54" s="10" t="str">
        <f t="shared" ref="AG54:AK59" si="29">IF(AG21="","",AG21)</f>
        <v/>
      </c>
      <c r="AH54" s="10" t="str">
        <f t="shared" si="29"/>
        <v/>
      </c>
      <c r="AI54" s="10" t="str">
        <f t="shared" si="29"/>
        <v/>
      </c>
      <c r="AJ54" s="10" t="str">
        <f t="shared" si="29"/>
        <v/>
      </c>
      <c r="AK54" s="10" t="str">
        <f t="shared" si="29"/>
        <v/>
      </c>
    </row>
    <row r="55" spans="1:37" ht="23.15" customHeight="1" x14ac:dyDescent="0.25">
      <c r="A55" s="10" t="str">
        <f t="shared" si="25"/>
        <v/>
      </c>
      <c r="B55" s="10" t="str">
        <f t="shared" si="25"/>
        <v/>
      </c>
      <c r="E55" s="242" t="str">
        <f t="shared" ref="E55:N55" si="30">IF(E22="","",E22)</f>
        <v>×</v>
      </c>
      <c r="F55" s="242" t="str">
        <f t="shared" si="30"/>
        <v/>
      </c>
      <c r="G55" s="13" t="str">
        <f t="shared" si="30"/>
        <v/>
      </c>
      <c r="H55" s="13">
        <f t="shared" ca="1" si="30"/>
        <v>9</v>
      </c>
      <c r="I55" s="13" t="str">
        <f t="shared" si="30"/>
        <v>.</v>
      </c>
      <c r="J55" s="13">
        <f t="shared" ca="1" si="30"/>
        <v>1</v>
      </c>
      <c r="K55" s="15" t="str">
        <f t="shared" si="30"/>
        <v/>
      </c>
      <c r="L55" s="13">
        <f t="shared" ca="1" si="30"/>
        <v>3</v>
      </c>
      <c r="M55" s="114" t="str">
        <f t="shared" si="30"/>
        <v/>
      </c>
      <c r="N55" s="114" t="str">
        <f t="shared" si="30"/>
        <v/>
      </c>
      <c r="P55" s="36" t="str">
        <f t="shared" si="27"/>
        <v/>
      </c>
      <c r="Q55" s="10" t="str">
        <f t="shared" si="27"/>
        <v/>
      </c>
      <c r="R55" s="10" t="str">
        <f t="shared" si="27"/>
        <v/>
      </c>
      <c r="S55" s="10" t="str">
        <f t="shared" si="27"/>
        <v/>
      </c>
      <c r="T55" s="10" t="str">
        <f t="shared" si="27"/>
        <v/>
      </c>
      <c r="W55" s="242" t="str">
        <f t="shared" ref="W55:AF55" si="31">IF(W22="","",W22)</f>
        <v>×</v>
      </c>
      <c r="X55" s="242" t="str">
        <f t="shared" si="31"/>
        <v/>
      </c>
      <c r="Y55" s="13" t="str">
        <f t="shared" si="31"/>
        <v/>
      </c>
      <c r="Z55" s="13">
        <f t="shared" ca="1" si="31"/>
        <v>2</v>
      </c>
      <c r="AA55" s="13" t="str">
        <f t="shared" si="31"/>
        <v>.</v>
      </c>
      <c r="AB55" s="13">
        <f t="shared" ca="1" si="31"/>
        <v>7</v>
      </c>
      <c r="AC55" s="15" t="str">
        <f t="shared" si="31"/>
        <v/>
      </c>
      <c r="AD55" s="13">
        <f t="shared" ca="1" si="31"/>
        <v>5</v>
      </c>
      <c r="AE55" s="114" t="str">
        <f t="shared" si="31"/>
        <v/>
      </c>
      <c r="AF55" s="114" t="str">
        <f t="shared" si="31"/>
        <v/>
      </c>
      <c r="AG55" s="10" t="str">
        <f t="shared" si="29"/>
        <v/>
      </c>
      <c r="AH55" s="10" t="str">
        <f t="shared" si="29"/>
        <v/>
      </c>
      <c r="AI55" s="10" t="str">
        <f t="shared" si="29"/>
        <v/>
      </c>
      <c r="AJ55" s="10" t="str">
        <f t="shared" si="29"/>
        <v/>
      </c>
      <c r="AK55" s="10" t="str">
        <f t="shared" si="29"/>
        <v/>
      </c>
    </row>
    <row r="56" spans="1:37" ht="23.15" customHeight="1" x14ac:dyDescent="0.25">
      <c r="A56" s="36" t="str">
        <f t="shared" si="25"/>
        <v/>
      </c>
      <c r="B56" s="36" t="str">
        <f t="shared" si="25"/>
        <v/>
      </c>
      <c r="C56" s="36"/>
      <c r="E56" s="108" t="str">
        <f>IF(E23="","",E23)</f>
        <v/>
      </c>
      <c r="F56" s="108" t="str">
        <f>IF(F23="","",F23)</f>
        <v/>
      </c>
      <c r="G56" s="108" t="str">
        <f>IF(G23="","",G23)</f>
        <v/>
      </c>
      <c r="H56" s="112">
        <f ca="1">INT(N56/100)</f>
        <v>0</v>
      </c>
      <c r="I56" s="112" t="str">
        <f>IF(I23="","",I23)</f>
        <v/>
      </c>
      <c r="J56" s="112">
        <f ca="1">INT((N56-H56*100)/10)</f>
        <v>9</v>
      </c>
      <c r="K56" s="108" t="str">
        <f>IF(K23="","",K23)</f>
        <v/>
      </c>
      <c r="L56" s="108">
        <f ca="1">N56-H56*100-J56*10</f>
        <v>6</v>
      </c>
      <c r="M56" s="114" t="str">
        <f>IF(M23="","",M23)</f>
        <v/>
      </c>
      <c r="N56" s="114">
        <f ca="1">N54*L55</f>
        <v>96</v>
      </c>
      <c r="P56" s="36" t="str">
        <f t="shared" si="27"/>
        <v/>
      </c>
      <c r="Q56" s="10" t="str">
        <f t="shared" si="27"/>
        <v/>
      </c>
      <c r="R56" s="10" t="str">
        <f t="shared" si="27"/>
        <v/>
      </c>
      <c r="S56" s="10" t="str">
        <f t="shared" si="27"/>
        <v/>
      </c>
      <c r="T56" s="36" t="str">
        <f t="shared" si="27"/>
        <v/>
      </c>
      <c r="U56" s="36"/>
      <c r="W56" s="108" t="str">
        <f>IF(W23="","",W23)</f>
        <v/>
      </c>
      <c r="X56" s="108" t="str">
        <f>IF(X23="","",X23)</f>
        <v/>
      </c>
      <c r="Y56" s="108" t="str">
        <f>IF(Y23="","",Y23)</f>
        <v/>
      </c>
      <c r="Z56" s="112">
        <f ca="1">INT(AF56/100)</f>
        <v>2</v>
      </c>
      <c r="AA56" s="112" t="str">
        <f>IF(AA23="","",AA23)</f>
        <v/>
      </c>
      <c r="AB56" s="112">
        <f ca="1">INT((AF56-Z56*100)/10)</f>
        <v>9</v>
      </c>
      <c r="AC56" s="108" t="str">
        <f>IF(AC23="","",AC23)</f>
        <v/>
      </c>
      <c r="AD56" s="108">
        <f ca="1">AF56-Z56*100-AB56*10</f>
        <v>5</v>
      </c>
      <c r="AE56" s="114" t="str">
        <f>IF(AE23="","",AE23)</f>
        <v/>
      </c>
      <c r="AF56" s="114">
        <f ca="1">AF54*AD55</f>
        <v>295</v>
      </c>
      <c r="AG56" s="10" t="str">
        <f t="shared" si="29"/>
        <v/>
      </c>
      <c r="AH56" s="10" t="str">
        <f t="shared" si="29"/>
        <v/>
      </c>
      <c r="AI56" s="10" t="str">
        <f t="shared" si="29"/>
        <v/>
      </c>
      <c r="AJ56" s="10" t="str">
        <f t="shared" si="29"/>
        <v/>
      </c>
      <c r="AK56" s="10" t="str">
        <f t="shared" si="29"/>
        <v/>
      </c>
    </row>
    <row r="57" spans="1:37" ht="23.15" customHeight="1" x14ac:dyDescent="0.25">
      <c r="A57" s="36" t="str">
        <f t="shared" si="25"/>
        <v/>
      </c>
      <c r="B57" s="36" t="str">
        <f t="shared" si="25"/>
        <v/>
      </c>
      <c r="C57" s="36"/>
      <c r="D57" s="36"/>
      <c r="E57" s="108" t="str">
        <f>IF(E24="","",E24)</f>
        <v/>
      </c>
      <c r="F57" s="108">
        <f ca="1">INT(M57/100)</f>
        <v>0</v>
      </c>
      <c r="G57" s="108" t="str">
        <f>IF(G24="","",G24)</f>
        <v/>
      </c>
      <c r="H57" s="108">
        <f ca="1">INT((M57-F57*100)/10)</f>
        <v>3</v>
      </c>
      <c r="I57" s="109" t="str">
        <f>IF(I24="","",I24)</f>
        <v/>
      </c>
      <c r="J57" s="108">
        <f ca="1">M57-F57*100-H57*10</f>
        <v>2</v>
      </c>
      <c r="K57" s="108" t="str">
        <f>IF(K24="","",K24)</f>
        <v/>
      </c>
      <c r="L57" s="108" t="str">
        <f>IF(L24="","",L24)</f>
        <v/>
      </c>
      <c r="M57" s="114">
        <f ca="1">N54*J55</f>
        <v>32</v>
      </c>
      <c r="N57" s="114">
        <f ca="1">M57*10</f>
        <v>320</v>
      </c>
      <c r="P57" s="36" t="str">
        <f t="shared" si="27"/>
        <v/>
      </c>
      <c r="Q57" s="10" t="str">
        <f t="shared" si="27"/>
        <v/>
      </c>
      <c r="R57" s="10" t="str">
        <f t="shared" si="27"/>
        <v/>
      </c>
      <c r="S57" s="10" t="str">
        <f t="shared" si="27"/>
        <v/>
      </c>
      <c r="T57" s="36" t="str">
        <f t="shared" si="27"/>
        <v/>
      </c>
      <c r="U57" s="36"/>
      <c r="V57" s="36"/>
      <c r="W57" s="108" t="str">
        <f>IF(W24="","",W24)</f>
        <v/>
      </c>
      <c r="X57" s="108">
        <f ca="1">INT(AE57/100)</f>
        <v>4</v>
      </c>
      <c r="Y57" s="108" t="str">
        <f>IF(Y24="","",Y24)</f>
        <v/>
      </c>
      <c r="Z57" s="108">
        <f ca="1">INT((AE57-X57*100)/10)</f>
        <v>1</v>
      </c>
      <c r="AA57" s="109" t="str">
        <f>IF(AA24="","",AA24)</f>
        <v/>
      </c>
      <c r="AB57" s="108">
        <f ca="1">AE57-X57*100-Z57*10</f>
        <v>3</v>
      </c>
      <c r="AC57" s="108" t="str">
        <f>IF(AC24="","",AC24)</f>
        <v/>
      </c>
      <c r="AD57" s="108" t="str">
        <f>IF(AD24="","",AD24)</f>
        <v/>
      </c>
      <c r="AE57" s="114">
        <f ca="1">AF54*AB55</f>
        <v>413</v>
      </c>
      <c r="AF57" s="114">
        <f ca="1">AE57*10</f>
        <v>4130</v>
      </c>
      <c r="AG57" s="10" t="str">
        <f t="shared" si="29"/>
        <v/>
      </c>
      <c r="AH57" s="10" t="str">
        <f t="shared" si="29"/>
        <v/>
      </c>
      <c r="AI57" s="10" t="str">
        <f t="shared" si="29"/>
        <v/>
      </c>
      <c r="AJ57" s="10" t="str">
        <f t="shared" si="29"/>
        <v/>
      </c>
      <c r="AK57" s="10" t="str">
        <f t="shared" si="29"/>
        <v/>
      </c>
    </row>
    <row r="58" spans="1:37" ht="23.15" customHeight="1" x14ac:dyDescent="0.25">
      <c r="A58" s="36" t="str">
        <f t="shared" si="25"/>
        <v/>
      </c>
      <c r="B58" s="36" t="str">
        <f t="shared" si="25"/>
        <v/>
      </c>
      <c r="C58" s="36"/>
      <c r="D58" s="110">
        <f ca="1">INT(M58/100)</f>
        <v>2</v>
      </c>
      <c r="E58" s="110"/>
      <c r="F58" s="110">
        <f ca="1">INT((M58-D58*100)/10)</f>
        <v>8</v>
      </c>
      <c r="G58" s="110"/>
      <c r="H58" s="110">
        <f ca="1">M58-D58*100-F58*10</f>
        <v>8</v>
      </c>
      <c r="I58" s="111"/>
      <c r="J58" s="110"/>
      <c r="K58" s="110"/>
      <c r="L58" s="110"/>
      <c r="M58" s="114">
        <f ca="1">N54*H55</f>
        <v>288</v>
      </c>
      <c r="N58" s="114">
        <f ca="1">M58*100</f>
        <v>28800</v>
      </c>
      <c r="P58" s="36" t="str">
        <f t="shared" si="27"/>
        <v/>
      </c>
      <c r="Q58" s="10" t="str">
        <f t="shared" si="27"/>
        <v/>
      </c>
      <c r="R58" s="10" t="str">
        <f t="shared" si="27"/>
        <v/>
      </c>
      <c r="S58" s="10" t="str">
        <f t="shared" si="27"/>
        <v/>
      </c>
      <c r="T58" s="36" t="str">
        <f t="shared" si="27"/>
        <v/>
      </c>
      <c r="U58" s="36"/>
      <c r="V58" s="110">
        <f ca="1">INT(AE58/100)</f>
        <v>1</v>
      </c>
      <c r="W58" s="110"/>
      <c r="X58" s="110">
        <f ca="1">INT((AE58-V58*100)/10)</f>
        <v>1</v>
      </c>
      <c r="Y58" s="110"/>
      <c r="Z58" s="110">
        <f ca="1">AE58-V58*100-X58*10</f>
        <v>8</v>
      </c>
      <c r="AA58" s="111"/>
      <c r="AB58" s="110"/>
      <c r="AC58" s="110"/>
      <c r="AD58" s="110"/>
      <c r="AE58" s="114">
        <f ca="1">AF54*Z55</f>
        <v>118</v>
      </c>
      <c r="AF58" s="114">
        <f ca="1">AE58*100</f>
        <v>11800</v>
      </c>
      <c r="AG58" s="10" t="str">
        <f t="shared" si="29"/>
        <v/>
      </c>
      <c r="AH58" s="10" t="str">
        <f t="shared" si="29"/>
        <v/>
      </c>
      <c r="AI58" s="10" t="str">
        <f t="shared" si="29"/>
        <v/>
      </c>
      <c r="AJ58" s="10" t="str">
        <f t="shared" si="29"/>
        <v/>
      </c>
      <c r="AK58" s="10" t="str">
        <f t="shared" si="29"/>
        <v/>
      </c>
    </row>
    <row r="59" spans="1:37" ht="23.15" customHeight="1" x14ac:dyDescent="0.25">
      <c r="A59" s="36" t="str">
        <f t="shared" si="25"/>
        <v/>
      </c>
      <c r="B59" s="36" t="str">
        <f t="shared" si="25"/>
        <v/>
      </c>
      <c r="C59" s="36"/>
      <c r="D59" s="108">
        <f ca="1">INT(N59/10000)</f>
        <v>2</v>
      </c>
      <c r="E59" s="108"/>
      <c r="F59" s="108">
        <f ca="1">INT((N59-D59*10000)/1000)</f>
        <v>9</v>
      </c>
      <c r="G59" s="108" t="str">
        <f>IF(G26="","",G26)</f>
        <v/>
      </c>
      <c r="H59" s="108">
        <f ca="1">INT((N59-D59*10000-F59*1000)/100)</f>
        <v>2</v>
      </c>
      <c r="I59" s="109" t="s">
        <v>228</v>
      </c>
      <c r="J59" s="108">
        <f ca="1">INT((N59-D59*10000-F59*1000-H59*100)/10)</f>
        <v>1</v>
      </c>
      <c r="K59" s="108" t="str">
        <f>IF(K26="","",K26)</f>
        <v/>
      </c>
      <c r="L59" s="108">
        <f ca="1">N59-D59*10000-F59*1000-H59*100-J59*10</f>
        <v>6</v>
      </c>
      <c r="M59" s="115" t="str">
        <f>IF(M26="","",M26)</f>
        <v/>
      </c>
      <c r="N59" s="114">
        <f ca="1">SUM(N56:N58)</f>
        <v>29216</v>
      </c>
      <c r="O59" s="36" t="str">
        <f>IF(O26="","",O26)</f>
        <v/>
      </c>
      <c r="P59" s="36" t="str">
        <f t="shared" si="27"/>
        <v/>
      </c>
      <c r="Q59" s="10" t="str">
        <f t="shared" si="27"/>
        <v/>
      </c>
      <c r="R59" s="10" t="str">
        <f t="shared" si="27"/>
        <v/>
      </c>
      <c r="S59" s="10" t="str">
        <f t="shared" si="27"/>
        <v/>
      </c>
      <c r="T59" s="36" t="str">
        <f t="shared" si="27"/>
        <v/>
      </c>
      <c r="U59" s="36"/>
      <c r="V59" s="108">
        <f ca="1">INT(AF59/10000)</f>
        <v>1</v>
      </c>
      <c r="W59" s="108"/>
      <c r="X59" s="108">
        <f ca="1">INT((AF59-V59*10000)/1000)</f>
        <v>6</v>
      </c>
      <c r="Y59" s="108" t="s">
        <v>228</v>
      </c>
      <c r="Z59" s="108">
        <f ca="1">INT((AF59-V59*10000-X59*1000)/100)</f>
        <v>2</v>
      </c>
      <c r="AA59" s="109"/>
      <c r="AB59" s="108">
        <f ca="1">INT((AF59-V59*10000-X59*1000-Z59*100)/10)</f>
        <v>2</v>
      </c>
      <c r="AC59" s="108" t="str">
        <f>IF(AC26="","",AC26)</f>
        <v/>
      </c>
      <c r="AD59" s="108">
        <f ca="1">AF59-V59*10000-X59*1000-Z59*100-AB59*10</f>
        <v>5</v>
      </c>
      <c r="AE59" s="115" t="str">
        <f>IF(AE26="","",AE26)</f>
        <v/>
      </c>
      <c r="AF59" s="114">
        <f ca="1">SUM(AF56:AF58)</f>
        <v>16225</v>
      </c>
      <c r="AG59" s="10" t="str">
        <f t="shared" si="29"/>
        <v/>
      </c>
      <c r="AH59" s="10" t="str">
        <f t="shared" si="29"/>
        <v/>
      </c>
      <c r="AI59" s="10" t="str">
        <f t="shared" si="29"/>
        <v/>
      </c>
      <c r="AJ59" s="10" t="str">
        <f t="shared" si="29"/>
        <v/>
      </c>
      <c r="AK59" s="10" t="str">
        <f t="shared" si="29"/>
        <v/>
      </c>
    </row>
    <row r="60" spans="1:37" ht="23.15" customHeight="1" x14ac:dyDescent="0.25">
      <c r="A60" s="16" t="str">
        <f t="shared" ref="A60:AK60" si="32">IF(A27="","",A27)</f>
        <v/>
      </c>
      <c r="B60" s="10" t="str">
        <f t="shared" si="32"/>
        <v/>
      </c>
      <c r="E60" s="10" t="str">
        <f>IF(E27="","",E27)</f>
        <v/>
      </c>
      <c r="F60" s="10" t="str">
        <f>IF(F27="","",F27)</f>
        <v/>
      </c>
      <c r="G60" s="10" t="str">
        <f>IF(G27="","",G27)</f>
        <v/>
      </c>
      <c r="H60" s="12" t="str">
        <f>IF(H27="","",H27)</f>
        <v/>
      </c>
      <c r="I60" s="10" t="str">
        <f>IF(I27="","",I27)</f>
        <v/>
      </c>
      <c r="J60" s="10" t="str">
        <f>IF(J27="","",J27)</f>
        <v/>
      </c>
      <c r="K60" s="36" t="str">
        <f>IF(K27="","",K27)</f>
        <v/>
      </c>
      <c r="L60" s="36" t="str">
        <f>IF(L27="","",L27)</f>
        <v/>
      </c>
      <c r="M60" s="115" t="str">
        <f>IF(M27="","",M27)</f>
        <v/>
      </c>
      <c r="N60" s="115" t="str">
        <f>IF(N27="","",N27)</f>
        <v/>
      </c>
      <c r="O60" s="36" t="str">
        <f t="shared" si="32"/>
        <v/>
      </c>
      <c r="P60" s="36" t="str">
        <f t="shared" si="32"/>
        <v/>
      </c>
      <c r="Q60" s="10" t="str">
        <f t="shared" si="32"/>
        <v/>
      </c>
      <c r="R60" s="10" t="str">
        <f t="shared" si="32"/>
        <v/>
      </c>
      <c r="S60" s="10" t="str">
        <f t="shared" si="32"/>
        <v/>
      </c>
      <c r="T60" s="16" t="str">
        <f t="shared" si="32"/>
        <v/>
      </c>
      <c r="U60" s="16"/>
      <c r="W60" s="10" t="str">
        <f t="shared" si="32"/>
        <v/>
      </c>
      <c r="X60" s="10" t="str">
        <f t="shared" si="32"/>
        <v/>
      </c>
      <c r="Y60" s="10" t="str">
        <f t="shared" si="32"/>
        <v/>
      </c>
      <c r="Z60" s="10" t="str">
        <f t="shared" si="32"/>
        <v/>
      </c>
      <c r="AA60" s="12" t="str">
        <f t="shared" si="32"/>
        <v/>
      </c>
      <c r="AB60" s="10" t="str">
        <f t="shared" si="32"/>
        <v/>
      </c>
      <c r="AC60" s="10" t="str">
        <f t="shared" si="32"/>
        <v/>
      </c>
      <c r="AD60" s="36" t="str">
        <f t="shared" si="32"/>
        <v/>
      </c>
      <c r="AE60" s="114" t="str">
        <f t="shared" si="32"/>
        <v/>
      </c>
      <c r="AF60" s="114" t="str">
        <f t="shared" si="32"/>
        <v/>
      </c>
      <c r="AG60" s="10" t="str">
        <f t="shared" si="32"/>
        <v/>
      </c>
      <c r="AH60" s="10" t="str">
        <f t="shared" si="32"/>
        <v/>
      </c>
      <c r="AI60" s="10" t="str">
        <f t="shared" si="32"/>
        <v/>
      </c>
      <c r="AJ60" s="10" t="str">
        <f t="shared" si="32"/>
        <v/>
      </c>
      <c r="AK60" s="10" t="str">
        <f t="shared" si="32"/>
        <v/>
      </c>
    </row>
    <row r="61" spans="1:37" ht="23.15" customHeight="1" x14ac:dyDescent="0.25">
      <c r="A61" s="10" t="str">
        <f t="shared" ref="A61:B65" si="33">IF(A28="","",A28)</f>
        <v/>
      </c>
      <c r="B61" s="116" t="str">
        <f t="shared" si="33"/>
        <v>(9)</v>
      </c>
      <c r="E61" s="10" t="str">
        <f t="shared" ref="E61:M61" si="34">IF(E28="","",E28)</f>
        <v/>
      </c>
      <c r="F61" s="10" t="str">
        <f t="shared" si="34"/>
        <v/>
      </c>
      <c r="G61" s="10" t="str">
        <f t="shared" si="34"/>
        <v/>
      </c>
      <c r="H61" s="10" t="str">
        <f t="shared" si="34"/>
        <v/>
      </c>
      <c r="I61" s="10" t="str">
        <f t="shared" si="34"/>
        <v/>
      </c>
      <c r="J61" s="10">
        <f t="shared" si="34"/>
        <v>0</v>
      </c>
      <c r="K61" s="107" t="str">
        <f t="shared" si="34"/>
        <v>.</v>
      </c>
      <c r="L61" s="10">
        <f t="shared" ca="1" si="34"/>
        <v>8</v>
      </c>
      <c r="M61" s="114" t="str">
        <f t="shared" si="34"/>
        <v/>
      </c>
      <c r="N61" s="114">
        <f ca="1">+J61*10+L61</f>
        <v>8</v>
      </c>
      <c r="O61" s="36" t="str">
        <f t="shared" ref="O61:T65" si="35">IF(O28="","",O28)</f>
        <v/>
      </c>
      <c r="P61" s="36" t="str">
        <f t="shared" si="35"/>
        <v/>
      </c>
      <c r="Q61" s="10" t="str">
        <f t="shared" si="35"/>
        <v/>
      </c>
      <c r="R61" s="10" t="str">
        <f t="shared" si="35"/>
        <v/>
      </c>
      <c r="S61" s="10" t="str">
        <f t="shared" si="35"/>
        <v/>
      </c>
      <c r="T61" s="116" t="str">
        <f t="shared" si="35"/>
        <v>(8)</v>
      </c>
      <c r="W61" s="10" t="str">
        <f t="shared" ref="W61:AE61" si="36">IF(W28="","",W28)</f>
        <v/>
      </c>
      <c r="X61" s="10" t="str">
        <f t="shared" si="36"/>
        <v/>
      </c>
      <c r="Y61" s="10" t="str">
        <f t="shared" si="36"/>
        <v/>
      </c>
      <c r="Z61" s="10">
        <f t="shared" si="36"/>
        <v>0</v>
      </c>
      <c r="AA61" s="10" t="str">
        <f t="shared" si="36"/>
        <v>.</v>
      </c>
      <c r="AB61" s="10">
        <f t="shared" si="36"/>
        <v>0</v>
      </c>
      <c r="AC61" s="107" t="str">
        <f t="shared" si="36"/>
        <v/>
      </c>
      <c r="AD61" s="10">
        <f t="shared" ca="1" si="36"/>
        <v>8</v>
      </c>
      <c r="AE61" s="114" t="str">
        <f t="shared" si="36"/>
        <v/>
      </c>
      <c r="AF61" s="114">
        <f ca="1">+AB61*10+AD61</f>
        <v>8</v>
      </c>
      <c r="AG61" s="36" t="str">
        <f>IF(AG28="","",AG28)</f>
        <v/>
      </c>
      <c r="AH61" s="10" t="str">
        <f>IF(AH28="","",AH28)</f>
        <v/>
      </c>
      <c r="AI61" s="10" t="str">
        <f>IF(AI28="","",AI28)</f>
        <v/>
      </c>
      <c r="AJ61" s="10" t="str">
        <f>IF(AJ28="","",AJ28)</f>
        <v/>
      </c>
      <c r="AK61" s="10" t="str">
        <f>IF(AK28="","",AK28)</f>
        <v/>
      </c>
    </row>
    <row r="62" spans="1:37" ht="23.15" customHeight="1" x14ac:dyDescent="0.25">
      <c r="A62" s="36" t="str">
        <f t="shared" si="33"/>
        <v/>
      </c>
      <c r="B62" s="10" t="str">
        <f t="shared" si="33"/>
        <v/>
      </c>
      <c r="E62" s="242" t="str">
        <f t="shared" ref="E62:N62" si="37">IF(E29="","",E29)</f>
        <v>×</v>
      </c>
      <c r="F62" s="242" t="str">
        <f t="shared" si="37"/>
        <v/>
      </c>
      <c r="G62" s="13" t="str">
        <f t="shared" si="37"/>
        <v/>
      </c>
      <c r="H62" s="13">
        <f t="shared" ca="1" si="37"/>
        <v>2</v>
      </c>
      <c r="I62" s="13" t="str">
        <f t="shared" si="37"/>
        <v>.</v>
      </c>
      <c r="J62" s="13">
        <f t="shared" ca="1" si="37"/>
        <v>1</v>
      </c>
      <c r="K62" s="15" t="str">
        <f t="shared" si="37"/>
        <v/>
      </c>
      <c r="L62" s="13">
        <f t="shared" ca="1" si="37"/>
        <v>5</v>
      </c>
      <c r="M62" s="114" t="str">
        <f t="shared" si="37"/>
        <v/>
      </c>
      <c r="N62" s="114" t="str">
        <f t="shared" si="37"/>
        <v/>
      </c>
      <c r="O62" s="36" t="str">
        <f t="shared" si="35"/>
        <v/>
      </c>
      <c r="P62" s="36" t="str">
        <f t="shared" si="35"/>
        <v/>
      </c>
      <c r="Q62" s="10" t="str">
        <f t="shared" si="35"/>
        <v/>
      </c>
      <c r="R62" s="10" t="str">
        <f t="shared" si="35"/>
        <v/>
      </c>
      <c r="S62" s="10" t="str">
        <f t="shared" si="35"/>
        <v/>
      </c>
      <c r="T62" s="10" t="str">
        <f t="shared" si="35"/>
        <v/>
      </c>
      <c r="W62" s="242" t="str">
        <f t="shared" ref="W62:AG62" si="38">IF(W29="","",W29)</f>
        <v>×</v>
      </c>
      <c r="X62" s="242" t="str">
        <f t="shared" si="38"/>
        <v/>
      </c>
      <c r="Y62" s="13" t="str">
        <f t="shared" si="38"/>
        <v/>
      </c>
      <c r="Z62" s="13">
        <f t="shared" ca="1" si="38"/>
        <v>5</v>
      </c>
      <c r="AA62" s="13" t="str">
        <f t="shared" si="38"/>
        <v>.</v>
      </c>
      <c r="AB62" s="13">
        <f t="shared" ca="1" si="38"/>
        <v>8</v>
      </c>
      <c r="AC62" s="15" t="str">
        <f t="shared" si="38"/>
        <v/>
      </c>
      <c r="AD62" s="13">
        <f t="shared" ca="1" si="38"/>
        <v>9</v>
      </c>
      <c r="AE62" s="114" t="str">
        <f t="shared" si="38"/>
        <v/>
      </c>
      <c r="AF62" s="114" t="str">
        <f t="shared" si="38"/>
        <v/>
      </c>
      <c r="AG62" s="36" t="str">
        <f t="shared" si="38"/>
        <v/>
      </c>
      <c r="AH62" s="10" t="str">
        <f t="shared" ref="AH62:AK65" si="39">IF(AH29="","",AH29)</f>
        <v/>
      </c>
      <c r="AI62" s="10" t="str">
        <f t="shared" si="39"/>
        <v/>
      </c>
      <c r="AJ62" s="10" t="str">
        <f t="shared" si="39"/>
        <v/>
      </c>
      <c r="AK62" s="10" t="str">
        <f t="shared" si="39"/>
        <v/>
      </c>
    </row>
    <row r="63" spans="1:37" ht="23.15" customHeight="1" x14ac:dyDescent="0.25">
      <c r="A63" s="36" t="str">
        <f t="shared" si="33"/>
        <v/>
      </c>
      <c r="B63" s="36" t="str">
        <f t="shared" si="33"/>
        <v/>
      </c>
      <c r="C63" s="36"/>
      <c r="E63" s="108" t="str">
        <f>IF(E30="","",E30)</f>
        <v/>
      </c>
      <c r="F63" s="108" t="str">
        <f>IF(F30="","",F30)</f>
        <v/>
      </c>
      <c r="G63" s="108" t="str">
        <f>IF(G30="","",G30)</f>
        <v/>
      </c>
      <c r="H63" s="112">
        <f ca="1">INT(N63/100)</f>
        <v>0</v>
      </c>
      <c r="I63" s="112" t="str">
        <f>IF(I30="","",I30)</f>
        <v/>
      </c>
      <c r="J63" s="112">
        <f ca="1">INT((N63-H63*100)/10)</f>
        <v>4</v>
      </c>
      <c r="K63" s="108" t="str">
        <f>IF(K30="","",K30)</f>
        <v/>
      </c>
      <c r="L63" s="108">
        <f ca="1">N63-H63*100-J63*10</f>
        <v>0</v>
      </c>
      <c r="M63" s="114" t="str">
        <f>IF(M30="","",M30)</f>
        <v/>
      </c>
      <c r="N63" s="114">
        <f ca="1">N61*L62</f>
        <v>40</v>
      </c>
      <c r="O63" s="36" t="str">
        <f t="shared" si="35"/>
        <v/>
      </c>
      <c r="P63" s="36" t="str">
        <f t="shared" si="35"/>
        <v/>
      </c>
      <c r="Q63" s="10" t="str">
        <f t="shared" si="35"/>
        <v/>
      </c>
      <c r="R63" s="10" t="str">
        <f t="shared" si="35"/>
        <v/>
      </c>
      <c r="S63" s="10" t="str">
        <f t="shared" si="35"/>
        <v/>
      </c>
      <c r="T63" s="36" t="str">
        <f t="shared" si="35"/>
        <v/>
      </c>
      <c r="U63" s="36"/>
      <c r="V63" s="36"/>
      <c r="W63" s="108" t="str">
        <f>IF(W30="","",W30)</f>
        <v/>
      </c>
      <c r="X63" s="108" t="str">
        <f>IF(X30="","",X30)</f>
        <v/>
      </c>
      <c r="Y63" s="108" t="str">
        <f>IF(Y30="","",Y30)</f>
        <v/>
      </c>
      <c r="Z63" s="112">
        <f ca="1">INT(AF63/100)</f>
        <v>0</v>
      </c>
      <c r="AA63" s="112" t="str">
        <f>IF(AA30="","",AA30)</f>
        <v/>
      </c>
      <c r="AB63" s="112">
        <f ca="1">INT((AF63-Z63*100)/10)</f>
        <v>7</v>
      </c>
      <c r="AC63" s="108" t="str">
        <f>IF(AC30="","",AC30)</f>
        <v/>
      </c>
      <c r="AD63" s="108">
        <f ca="1">AF63-Z63*100-AB63*10</f>
        <v>2</v>
      </c>
      <c r="AE63" s="114" t="str">
        <f>IF(AE30="","",AE30)</f>
        <v/>
      </c>
      <c r="AF63" s="114">
        <f ca="1">AF61*AD62</f>
        <v>72</v>
      </c>
      <c r="AG63" s="36" t="str">
        <f>IF(AG30="","",AG30)</f>
        <v/>
      </c>
      <c r="AH63" s="10" t="str">
        <f t="shared" si="39"/>
        <v/>
      </c>
      <c r="AI63" s="10" t="str">
        <f t="shared" si="39"/>
        <v/>
      </c>
      <c r="AJ63" s="10" t="str">
        <f t="shared" si="39"/>
        <v/>
      </c>
      <c r="AK63" s="10" t="str">
        <f t="shared" si="39"/>
        <v/>
      </c>
    </row>
    <row r="64" spans="1:37" ht="23.15" customHeight="1" x14ac:dyDescent="0.25">
      <c r="A64" s="36" t="str">
        <f t="shared" si="33"/>
        <v/>
      </c>
      <c r="B64" s="36" t="str">
        <f t="shared" si="33"/>
        <v/>
      </c>
      <c r="C64" s="36"/>
      <c r="D64" s="36"/>
      <c r="E64" s="108" t="str">
        <f>IF(E31="","",E31)</f>
        <v/>
      </c>
      <c r="F64" s="108">
        <f ca="1">INT(M64/100)</f>
        <v>0</v>
      </c>
      <c r="G64" s="108" t="str">
        <f>IF(G31="","",G31)</f>
        <v/>
      </c>
      <c r="H64" s="108">
        <f ca="1">INT((M64-F64*100)/10)</f>
        <v>0</v>
      </c>
      <c r="I64" s="109" t="str">
        <f>IF(I31="","",I31)</f>
        <v/>
      </c>
      <c r="J64" s="108">
        <f ca="1">M64-F64*100-H64*10</f>
        <v>8</v>
      </c>
      <c r="K64" s="108" t="str">
        <f>IF(K31="","",K31)</f>
        <v/>
      </c>
      <c r="L64" s="108" t="str">
        <f>IF(L31="","",L31)</f>
        <v/>
      </c>
      <c r="M64" s="114">
        <f ca="1">N61*J62</f>
        <v>8</v>
      </c>
      <c r="N64" s="114">
        <f ca="1">M64*10</f>
        <v>80</v>
      </c>
      <c r="O64" s="36" t="str">
        <f t="shared" si="35"/>
        <v/>
      </c>
      <c r="P64" s="36" t="str">
        <f t="shared" si="35"/>
        <v/>
      </c>
      <c r="Q64" s="36" t="str">
        <f t="shared" si="35"/>
        <v/>
      </c>
      <c r="R64" s="36" t="str">
        <f t="shared" si="35"/>
        <v/>
      </c>
      <c r="S64" s="36" t="str">
        <f t="shared" si="35"/>
        <v/>
      </c>
      <c r="T64" s="36" t="str">
        <f t="shared" si="35"/>
        <v/>
      </c>
      <c r="U64" s="36"/>
      <c r="V64" s="36"/>
      <c r="W64" s="108" t="str">
        <f>IF(W31="","",W31)</f>
        <v/>
      </c>
      <c r="X64" s="108">
        <f ca="1">INT(AE64/100)</f>
        <v>0</v>
      </c>
      <c r="Y64" s="108" t="str">
        <f>IF(Y31="","",Y31)</f>
        <v/>
      </c>
      <c r="Z64" s="108">
        <f ca="1">INT((AE64-X64*100)/10)</f>
        <v>6</v>
      </c>
      <c r="AA64" s="109" t="str">
        <f>IF(AA31="","",AA31)</f>
        <v/>
      </c>
      <c r="AB64" s="108">
        <f ca="1">AE64-X64*100-Z64*10</f>
        <v>4</v>
      </c>
      <c r="AC64" s="108" t="str">
        <f>IF(AC31="","",AC31)</f>
        <v/>
      </c>
      <c r="AD64" s="108" t="str">
        <f>IF(AD31="","",AD31)</f>
        <v/>
      </c>
      <c r="AE64" s="114">
        <f ca="1">AF61*AB62</f>
        <v>64</v>
      </c>
      <c r="AF64" s="114">
        <f ca="1">AE64*10</f>
        <v>640</v>
      </c>
      <c r="AG64" s="36" t="str">
        <f>IF(AG31="","",AG31)</f>
        <v/>
      </c>
      <c r="AH64" s="10" t="str">
        <f t="shared" si="39"/>
        <v/>
      </c>
      <c r="AI64" s="10" t="str">
        <f t="shared" si="39"/>
        <v/>
      </c>
      <c r="AJ64" s="10" t="str">
        <f t="shared" si="39"/>
        <v/>
      </c>
      <c r="AK64" s="10" t="str">
        <f t="shared" si="39"/>
        <v/>
      </c>
    </row>
    <row r="65" spans="1:37" ht="23.15" customHeight="1" x14ac:dyDescent="0.25">
      <c r="A65" s="36" t="str">
        <f t="shared" si="33"/>
        <v/>
      </c>
      <c r="B65" s="36" t="str">
        <f t="shared" si="33"/>
        <v/>
      </c>
      <c r="C65" s="36"/>
      <c r="D65" s="110">
        <f ca="1">INT(M65/100)</f>
        <v>0</v>
      </c>
      <c r="E65" s="110"/>
      <c r="F65" s="110">
        <f ca="1">INT((M65-D65*100)/10)</f>
        <v>1</v>
      </c>
      <c r="G65" s="110"/>
      <c r="H65" s="110">
        <f ca="1">M65-D65*100-F65*10</f>
        <v>6</v>
      </c>
      <c r="I65" s="111"/>
      <c r="J65" s="110"/>
      <c r="K65" s="110"/>
      <c r="L65" s="110"/>
      <c r="M65" s="114">
        <f ca="1">N61*H62</f>
        <v>16</v>
      </c>
      <c r="N65" s="114">
        <f ca="1">M65*100</f>
        <v>1600</v>
      </c>
      <c r="O65" s="36" t="str">
        <f t="shared" si="35"/>
        <v/>
      </c>
      <c r="P65" s="36" t="str">
        <f t="shared" si="35"/>
        <v/>
      </c>
      <c r="Q65" s="36" t="str">
        <f t="shared" si="35"/>
        <v/>
      </c>
      <c r="R65" s="36" t="str">
        <f t="shared" si="35"/>
        <v/>
      </c>
      <c r="S65" s="36" t="str">
        <f t="shared" si="35"/>
        <v/>
      </c>
      <c r="T65" s="36" t="str">
        <f t="shared" si="35"/>
        <v/>
      </c>
      <c r="U65" s="36"/>
      <c r="V65" s="36"/>
      <c r="W65" s="110"/>
      <c r="X65" s="110">
        <f ca="1">INT((AE65-V65*100)/10)</f>
        <v>4</v>
      </c>
      <c r="Y65" s="110"/>
      <c r="Z65" s="110">
        <f ca="1">AE65-V65*100-X65*10</f>
        <v>0</v>
      </c>
      <c r="AA65" s="111"/>
      <c r="AB65" s="110"/>
      <c r="AC65" s="110"/>
      <c r="AD65" s="110"/>
      <c r="AE65" s="114">
        <f ca="1">AF61*Z62</f>
        <v>40</v>
      </c>
      <c r="AF65" s="114">
        <f ca="1">AE65*100</f>
        <v>4000</v>
      </c>
      <c r="AG65" s="36" t="str">
        <f>IF(AG32="","",AG32)</f>
        <v/>
      </c>
      <c r="AH65" s="10" t="str">
        <f t="shared" si="39"/>
        <v/>
      </c>
      <c r="AI65" s="10" t="str">
        <f t="shared" si="39"/>
        <v/>
      </c>
      <c r="AJ65" s="10" t="str">
        <f t="shared" si="39"/>
        <v/>
      </c>
      <c r="AK65" s="10" t="str">
        <f t="shared" si="39"/>
        <v/>
      </c>
    </row>
    <row r="66" spans="1:37" ht="23.15" customHeight="1" x14ac:dyDescent="0.25">
      <c r="A66" s="36"/>
      <c r="B66" s="36"/>
      <c r="C66" s="36"/>
      <c r="D66" s="108">
        <f ca="1">INT(N66/10000)</f>
        <v>0</v>
      </c>
      <c r="E66" s="108"/>
      <c r="F66" s="108">
        <f ca="1">INT((N66-D66*10000)/1000)</f>
        <v>1</v>
      </c>
      <c r="G66" s="108" t="s">
        <v>228</v>
      </c>
      <c r="H66" s="108">
        <f ca="1">INT((N66-D66*10000-F66*1000)/100)</f>
        <v>7</v>
      </c>
      <c r="I66" s="109"/>
      <c r="J66" s="108">
        <f ca="1">INT((N66-D66*10000-F66*1000-H66*100)/10)</f>
        <v>2</v>
      </c>
      <c r="K66" s="108" t="str">
        <f>IF(K33="","",K33)</f>
        <v/>
      </c>
      <c r="L66" s="108">
        <f ca="1">N66-D66*10000-F66*1000-H66*100-J66*10</f>
        <v>0</v>
      </c>
      <c r="M66" s="115" t="str">
        <f>IF(M33="","",M33)</f>
        <v/>
      </c>
      <c r="N66" s="114">
        <f ca="1">SUM(N63:N65)</f>
        <v>1720</v>
      </c>
      <c r="O66" s="36"/>
      <c r="P66" s="36"/>
      <c r="Q66" s="36"/>
      <c r="R66" s="36"/>
      <c r="S66" s="36"/>
      <c r="T66" s="36"/>
      <c r="U66" s="36"/>
      <c r="V66" s="108">
        <v>0</v>
      </c>
      <c r="W66" s="108" t="s">
        <v>228</v>
      </c>
      <c r="X66" s="108">
        <f ca="1">INT((AF66-V66*10000)/1000)</f>
        <v>4</v>
      </c>
      <c r="Y66" s="108"/>
      <c r="Z66" s="108">
        <f ca="1">INT((AF66-V66*10000-X66*1000)/100)</f>
        <v>7</v>
      </c>
      <c r="AA66" s="109"/>
      <c r="AB66" s="108">
        <f ca="1">INT((AF66-V66*10000-X66*1000-Z66*100)/10)</f>
        <v>1</v>
      </c>
      <c r="AC66" s="108" t="str">
        <f>IF(AC33="","",AC33)</f>
        <v/>
      </c>
      <c r="AD66" s="108">
        <f ca="1">AF66-V66*10000-X66*1000-Z66*100-AB66*10</f>
        <v>2</v>
      </c>
      <c r="AE66" s="115" t="str">
        <f>IF(AE33="","",AE33)</f>
        <v/>
      </c>
      <c r="AF66" s="114">
        <f ca="1">SUM(AF63:AF65)</f>
        <v>4712</v>
      </c>
      <c r="AG66" s="36"/>
    </row>
  </sheetData>
  <mergeCells count="22">
    <mergeCell ref="AI1:AJ1"/>
    <mergeCell ref="AI34:AJ34"/>
    <mergeCell ref="E55:F55"/>
    <mergeCell ref="W55:X55"/>
    <mergeCell ref="W29:X29"/>
    <mergeCell ref="E37:F37"/>
    <mergeCell ref="W37:X37"/>
    <mergeCell ref="E43:F43"/>
    <mergeCell ref="W43:X43"/>
    <mergeCell ref="E4:F4"/>
    <mergeCell ref="E10:F10"/>
    <mergeCell ref="E16:F16"/>
    <mergeCell ref="E22:F22"/>
    <mergeCell ref="E29:F29"/>
    <mergeCell ref="E62:F62"/>
    <mergeCell ref="W62:X62"/>
    <mergeCell ref="W4:X4"/>
    <mergeCell ref="W10:X10"/>
    <mergeCell ref="W16:X16"/>
    <mergeCell ref="W22:X22"/>
    <mergeCell ref="E49:F49"/>
    <mergeCell ref="W49:X49"/>
  </mergeCells>
  <phoneticPr fontId="1"/>
  <conditionalFormatting sqref="D58">
    <cfRule type="cellIs" dxfId="98" priority="27" stopIfTrue="1" operator="equal">
      <formula>0</formula>
    </cfRule>
  </conditionalFormatting>
  <conditionalFormatting sqref="D65:D66">
    <cfRule type="cellIs" dxfId="97" priority="16" stopIfTrue="1" operator="equal">
      <formula>0</formula>
    </cfRule>
  </conditionalFormatting>
  <conditionalFormatting sqref="F39">
    <cfRule type="cellIs" dxfId="96" priority="56" stopIfTrue="1" operator="equal">
      <formula>0</formula>
    </cfRule>
  </conditionalFormatting>
  <conditionalFormatting sqref="F45">
    <cfRule type="cellIs" dxfId="95" priority="52" stopIfTrue="1" operator="equal">
      <formula>0</formula>
    </cfRule>
  </conditionalFormatting>
  <conditionalFormatting sqref="F57">
    <cfRule type="cellIs" dxfId="94" priority="30" stopIfTrue="1" operator="equal">
      <formula>0</formula>
    </cfRule>
  </conditionalFormatting>
  <conditionalFormatting sqref="F64:F65">
    <cfRule type="cellIs" dxfId="93" priority="1" stopIfTrue="1" operator="equal">
      <formula>0</formula>
    </cfRule>
  </conditionalFormatting>
  <conditionalFormatting sqref="H44">
    <cfRule type="cellIs" dxfId="92" priority="50" stopIfTrue="1" operator="equal">
      <formula>0</formula>
    </cfRule>
  </conditionalFormatting>
  <conditionalFormatting sqref="H56">
    <cfRule type="cellIs" dxfId="91" priority="29" stopIfTrue="1" operator="equal">
      <formula>0</formula>
    </cfRule>
  </conditionalFormatting>
  <conditionalFormatting sqref="H63:H64">
    <cfRule type="cellIs" dxfId="90" priority="2" stopIfTrue="1" operator="equal">
      <formula>0</formula>
    </cfRule>
  </conditionalFormatting>
  <conditionalFormatting sqref="J44">
    <cfRule type="cellIs" dxfId="89" priority="49" stopIfTrue="1" operator="equal">
      <formula>0</formula>
    </cfRule>
  </conditionalFormatting>
  <conditionalFormatting sqref="J50">
    <cfRule type="cellIs" dxfId="88" priority="37" stopIfTrue="1" operator="equal">
      <formula>0</formula>
    </cfRule>
  </conditionalFormatting>
  <conditionalFormatting sqref="J63">
    <cfRule type="cellIs" dxfId="87" priority="3" stopIfTrue="1" operator="equal">
      <formula>0</formula>
    </cfRule>
  </conditionalFormatting>
  <conditionalFormatting sqref="L46">
    <cfRule type="cellIs" dxfId="86" priority="12" stopIfTrue="1" operator="equal">
      <formula>0</formula>
    </cfRule>
  </conditionalFormatting>
  <conditionalFormatting sqref="L59">
    <cfRule type="cellIs" dxfId="85" priority="26" stopIfTrue="1" operator="equal">
      <formula>0</formula>
    </cfRule>
  </conditionalFormatting>
  <conditionalFormatting sqref="L66">
    <cfRule type="cellIs" dxfId="84" priority="17" stopIfTrue="1" operator="equal">
      <formula>0</formula>
    </cfRule>
  </conditionalFormatting>
  <conditionalFormatting sqref="V58:V59">
    <cfRule type="cellIs" dxfId="83" priority="21" stopIfTrue="1" operator="equal">
      <formula>0</formula>
    </cfRule>
  </conditionalFormatting>
  <conditionalFormatting sqref="X39:X40">
    <cfRule type="cellIs" dxfId="82" priority="53" stopIfTrue="1" operator="equal">
      <formula>0</formula>
    </cfRule>
  </conditionalFormatting>
  <conditionalFormatting sqref="X45">
    <cfRule type="cellIs" dxfId="81" priority="42" stopIfTrue="1" operator="equal">
      <formula>0</formula>
    </cfRule>
  </conditionalFormatting>
  <conditionalFormatting sqref="X51">
    <cfRule type="cellIs" dxfId="80" priority="36" stopIfTrue="1" operator="equal">
      <formula>0</formula>
    </cfRule>
  </conditionalFormatting>
  <conditionalFormatting sqref="X57">
    <cfRule type="cellIs" dxfId="79" priority="25" stopIfTrue="1" operator="equal">
      <formula>0</formula>
    </cfRule>
  </conditionalFormatting>
  <conditionalFormatting sqref="X64:X65">
    <cfRule type="cellIs" dxfId="78" priority="4" stopIfTrue="1" operator="equal">
      <formula>0</formula>
    </cfRule>
  </conditionalFormatting>
  <conditionalFormatting sqref="Z44">
    <cfRule type="cellIs" dxfId="77" priority="41" stopIfTrue="1" operator="equal">
      <formula>0</formula>
    </cfRule>
  </conditionalFormatting>
  <conditionalFormatting sqref="Z50">
    <cfRule type="cellIs" dxfId="76" priority="35" stopIfTrue="1" operator="equal">
      <formula>0</formula>
    </cfRule>
  </conditionalFormatting>
  <conditionalFormatting sqref="Z56">
    <cfRule type="cellIs" dxfId="75" priority="24" stopIfTrue="1" operator="equal">
      <formula>0</formula>
    </cfRule>
  </conditionalFormatting>
  <conditionalFormatting sqref="Z63:Z64">
    <cfRule type="cellIs" dxfId="74" priority="5" stopIfTrue="1" operator="equal">
      <formula>0</formula>
    </cfRule>
  </conditionalFormatting>
  <conditionalFormatting sqref="AB44">
    <cfRule type="cellIs" dxfId="73" priority="40" stopIfTrue="1" operator="equal">
      <formula>0</formula>
    </cfRule>
  </conditionalFormatting>
  <conditionalFormatting sqref="AB50">
    <cfRule type="cellIs" dxfId="72" priority="34" stopIfTrue="1" operator="equal">
      <formula>0</formula>
    </cfRule>
  </conditionalFormatting>
  <conditionalFormatting sqref="AB63">
    <cfRule type="cellIs" dxfId="71" priority="6" stopIfTrue="1" operator="equal">
      <formula>0</formula>
    </cfRule>
  </conditionalFormatting>
  <conditionalFormatting sqref="AD46">
    <cfRule type="cellIs" dxfId="70" priority="11" stopIfTrue="1" operator="equal">
      <formula>0</formula>
    </cfRule>
  </conditionalFormatting>
  <conditionalFormatting sqref="AD52">
    <cfRule type="cellIs" dxfId="69" priority="9" stopIfTrue="1" operator="equal">
      <formula>0</formula>
    </cfRule>
  </conditionalFormatting>
  <conditionalFormatting sqref="AD59">
    <cfRule type="cellIs" dxfId="68" priority="8" stopIfTrue="1" operator="equal">
      <formula>0</formula>
    </cfRule>
  </conditionalFormatting>
  <conditionalFormatting sqref="AD66">
    <cfRule type="cellIs" dxfId="67" priority="7" stopIfTrue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4"/>
  <dimension ref="A1:AK86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37</v>
      </c>
      <c r="AG1" s="2" t="s">
        <v>0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0.149999999999999" customHeight="1" x14ac:dyDescent="0.25">
      <c r="A3" t="s">
        <v>67</v>
      </c>
      <c r="C3" t="s">
        <v>266</v>
      </c>
      <c r="Q3" s="9"/>
    </row>
    <row r="4" spans="1:36" ht="20.149999999999999" customHeight="1" x14ac:dyDescent="0.25">
      <c r="B4" s="1" t="s">
        <v>3</v>
      </c>
      <c r="E4" s="175">
        <f ca="1">(INT(RAND()*9+1)+INT(RAND()*8+1)*10)/10</f>
        <v>8.5</v>
      </c>
      <c r="F4" s="175"/>
      <c r="G4" s="175"/>
      <c r="H4" s="175" t="s">
        <v>19</v>
      </c>
      <c r="I4" s="175"/>
      <c r="J4" s="175">
        <f ca="1">(INT(RAND()*9+1)+INT(RAND()*8+1)*10)/10</f>
        <v>4.5999999999999996</v>
      </c>
      <c r="K4" s="175"/>
      <c r="L4" s="175"/>
      <c r="M4" s="175" t="s">
        <v>19</v>
      </c>
      <c r="N4" s="175"/>
      <c r="O4" s="175">
        <f ca="1">10-J4</f>
        <v>5.4</v>
      </c>
      <c r="P4" s="175"/>
      <c r="Q4" s="175"/>
    </row>
    <row r="5" spans="1:36" ht="20.149999999999999" customHeight="1" x14ac:dyDescent="0.25">
      <c r="B5" s="1"/>
      <c r="E5" s="7"/>
      <c r="F5" s="7"/>
      <c r="G5" s="7"/>
      <c r="H5" s="7"/>
      <c r="I5" s="7"/>
      <c r="J5" s="7"/>
      <c r="K5" s="7"/>
      <c r="L5" s="7"/>
      <c r="M5" s="7"/>
      <c r="N5" s="7"/>
    </row>
    <row r="6" spans="1:36" ht="20.149999999999999" customHeight="1" x14ac:dyDescent="0.25">
      <c r="B6" s="1"/>
      <c r="E6" s="7"/>
      <c r="F6" s="7"/>
      <c r="G6" s="7"/>
      <c r="H6" s="7"/>
      <c r="I6" s="7"/>
      <c r="J6" s="7"/>
      <c r="K6" s="7"/>
      <c r="L6" s="7"/>
      <c r="M6" s="7"/>
      <c r="N6" s="7"/>
    </row>
    <row r="7" spans="1:36" ht="20.149999999999999" customHeight="1" x14ac:dyDescent="0.25">
      <c r="B7" s="1"/>
      <c r="E7" s="7"/>
      <c r="F7" s="7"/>
      <c r="G7" s="7"/>
      <c r="H7" s="7"/>
      <c r="I7" s="7"/>
      <c r="J7" s="7"/>
      <c r="K7" s="7"/>
      <c r="L7" s="7"/>
      <c r="M7" s="7"/>
      <c r="N7" s="7"/>
    </row>
    <row r="8" spans="1:36" ht="20.149999999999999" customHeight="1" x14ac:dyDescent="0.25"/>
    <row r="9" spans="1:36" ht="20.149999999999999" customHeight="1" x14ac:dyDescent="0.25">
      <c r="B9" s="1" t="s">
        <v>5</v>
      </c>
      <c r="E9" s="175">
        <f ca="1">INT(RAND()*89+11)</f>
        <v>25</v>
      </c>
      <c r="F9" s="175"/>
      <c r="G9" s="175" t="s">
        <v>265</v>
      </c>
      <c r="H9" s="175"/>
      <c r="I9" s="175">
        <v>2.5</v>
      </c>
      <c r="J9" s="175"/>
      <c r="K9" s="175"/>
      <c r="L9" s="175" t="s">
        <v>265</v>
      </c>
      <c r="M9" s="175"/>
      <c r="N9">
        <v>4</v>
      </c>
    </row>
    <row r="10" spans="1:36" ht="20.149999999999999" customHeight="1" x14ac:dyDescent="0.25">
      <c r="B10" s="1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36" ht="20.149999999999999" customHeight="1" x14ac:dyDescent="0.25">
      <c r="B11" s="1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36" ht="20.149999999999999" customHeight="1" x14ac:dyDescent="0.25">
      <c r="B12" s="1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36" ht="20.149999999999999" customHeight="1" x14ac:dyDescent="0.25"/>
    <row r="14" spans="1:36" ht="20.149999999999999" customHeight="1" x14ac:dyDescent="0.25">
      <c r="B14" s="1" t="s">
        <v>6</v>
      </c>
      <c r="E14" s="175">
        <f ca="1">(INT(RAND()*9+1)+INT(RAND()*8+1)*10)/10</f>
        <v>1.4</v>
      </c>
      <c r="F14" s="175"/>
      <c r="G14" s="175"/>
      <c r="H14" s="175" t="s">
        <v>4</v>
      </c>
      <c r="I14" s="175"/>
      <c r="J14">
        <f ca="1">INT(RAND()*8+2)</f>
        <v>2</v>
      </c>
      <c r="K14" s="175" t="s">
        <v>19</v>
      </c>
      <c r="L14" s="175"/>
      <c r="M14" s="175">
        <f ca="1">10-E14</f>
        <v>8.6</v>
      </c>
      <c r="N14" s="175"/>
      <c r="O14" s="175"/>
      <c r="P14" s="175" t="s">
        <v>4</v>
      </c>
      <c r="Q14" s="175"/>
      <c r="R14">
        <f ca="1">J14</f>
        <v>2</v>
      </c>
    </row>
    <row r="15" spans="1:36" ht="20.149999999999999" customHeight="1" x14ac:dyDescent="0.25"/>
    <row r="16" spans="1:36" ht="20.149999999999999" customHeight="1" x14ac:dyDescent="0.25"/>
    <row r="17" spans="2:17" ht="20.149999999999999" customHeight="1" x14ac:dyDescent="0.25"/>
    <row r="18" spans="2:17" ht="20.149999999999999" customHeight="1" x14ac:dyDescent="0.25"/>
    <row r="19" spans="2:17" ht="20.149999999999999" customHeight="1" x14ac:dyDescent="0.25">
      <c r="B19" s="1" t="s">
        <v>7</v>
      </c>
      <c r="E19" s="175">
        <f ca="1">(INT(RAND()*9+1)+INT(RAND()*8+1)*10)/10</f>
        <v>5.7</v>
      </c>
      <c r="F19" s="175"/>
      <c r="G19" s="175"/>
      <c r="H19" s="175" t="s">
        <v>19</v>
      </c>
      <c r="I19" s="175"/>
      <c r="J19" s="175">
        <f ca="1">(INT(RAND()*9+1)+INT(RAND()*8+1)*10)/10</f>
        <v>4.4000000000000004</v>
      </c>
      <c r="K19" s="175"/>
      <c r="L19" s="175"/>
      <c r="M19" s="175" t="s">
        <v>19</v>
      </c>
      <c r="N19" s="175"/>
      <c r="O19" s="175">
        <f ca="1">ROUNDUP(J19,0)-J19</f>
        <v>0.59999999999999964</v>
      </c>
      <c r="P19" s="175"/>
      <c r="Q19" s="175"/>
    </row>
    <row r="20" spans="2:17" ht="20.149999999999999" customHeight="1" x14ac:dyDescent="0.25">
      <c r="B20" s="1"/>
      <c r="E20" s="7"/>
      <c r="F20" s="7"/>
      <c r="G20" s="7"/>
      <c r="H20" s="7"/>
      <c r="I20" s="7"/>
      <c r="J20" s="7"/>
    </row>
    <row r="21" spans="2:17" ht="20.149999999999999" customHeight="1" x14ac:dyDescent="0.25">
      <c r="B21" s="1"/>
      <c r="E21" s="7"/>
      <c r="F21" s="7"/>
      <c r="G21" s="7"/>
      <c r="H21" s="7"/>
      <c r="I21" s="7"/>
      <c r="J21" s="7"/>
    </row>
    <row r="22" spans="2:17" ht="20.149999999999999" customHeight="1" x14ac:dyDescent="0.25">
      <c r="B22" s="1"/>
      <c r="E22" s="7"/>
      <c r="F22" s="7"/>
      <c r="G22" s="7"/>
      <c r="H22" s="7"/>
      <c r="I22" s="7"/>
      <c r="J22" s="7"/>
    </row>
    <row r="23" spans="2:17" ht="20.149999999999999" customHeight="1" x14ac:dyDescent="0.25"/>
    <row r="24" spans="2:17" ht="20.149999999999999" customHeight="1" x14ac:dyDescent="0.25">
      <c r="B24" s="1" t="s">
        <v>8</v>
      </c>
      <c r="E24" s="175">
        <v>2.5</v>
      </c>
      <c r="F24" s="175"/>
      <c r="G24" s="175"/>
      <c r="H24" s="175" t="s">
        <v>4</v>
      </c>
      <c r="I24" s="175"/>
      <c r="J24" s="175">
        <f ca="1">4*INT(RAND()*4+6)/10</f>
        <v>3.2</v>
      </c>
      <c r="K24" s="175"/>
      <c r="L24" s="175"/>
    </row>
    <row r="25" spans="2:17" ht="20.149999999999999" customHeight="1" x14ac:dyDescent="0.25">
      <c r="B25" s="1"/>
      <c r="E25" s="7"/>
      <c r="F25" s="7"/>
      <c r="G25" s="7"/>
      <c r="H25" s="7"/>
      <c r="I25" s="7"/>
      <c r="J25" s="7"/>
    </row>
    <row r="26" spans="2:17" ht="20.149999999999999" customHeight="1" x14ac:dyDescent="0.25">
      <c r="B26" s="1"/>
      <c r="E26" s="7"/>
      <c r="F26" s="7"/>
      <c r="G26" s="7"/>
      <c r="H26" s="7"/>
      <c r="I26" s="7"/>
      <c r="J26" s="7"/>
    </row>
    <row r="27" spans="2:17" ht="20.149999999999999" customHeight="1" x14ac:dyDescent="0.25">
      <c r="B27" s="1"/>
      <c r="E27" s="7"/>
      <c r="F27" s="7"/>
      <c r="G27" s="7"/>
      <c r="H27" s="7"/>
      <c r="I27" s="7"/>
      <c r="J27" s="7"/>
    </row>
    <row r="28" spans="2:17" ht="20.149999999999999" customHeight="1" x14ac:dyDescent="0.25"/>
    <row r="29" spans="2:17" ht="20.149999999999999" customHeight="1" x14ac:dyDescent="0.25">
      <c r="B29" s="1" t="s">
        <v>9</v>
      </c>
      <c r="E29" s="175">
        <f ca="1">INT(RAND()*9+1)*10+2*INT(RAND()*4+1)</f>
        <v>46</v>
      </c>
      <c r="F29" s="175"/>
      <c r="G29" s="175" t="s">
        <v>4</v>
      </c>
      <c r="H29" s="175"/>
      <c r="I29" s="175">
        <v>0.5</v>
      </c>
      <c r="J29" s="175"/>
      <c r="K29" s="175"/>
    </row>
    <row r="30" spans="2:17" ht="20.149999999999999" customHeight="1" x14ac:dyDescent="0.25">
      <c r="B30" s="1"/>
      <c r="E30" s="7"/>
      <c r="F30" s="7"/>
      <c r="G30" s="7"/>
      <c r="H30" s="7"/>
      <c r="I30" s="7"/>
      <c r="J30" s="7"/>
    </row>
    <row r="31" spans="2:17" ht="20.149999999999999" customHeight="1" x14ac:dyDescent="0.25"/>
    <row r="32" spans="2:17" ht="20.149999999999999" customHeight="1" x14ac:dyDescent="0.25"/>
    <row r="33" spans="1:37" ht="20.149999999999999" customHeight="1" x14ac:dyDescent="0.25"/>
    <row r="34" spans="1:37" ht="20.149999999999999" customHeight="1" x14ac:dyDescent="0.25">
      <c r="B34" s="1" t="s">
        <v>11</v>
      </c>
      <c r="E34" s="175">
        <f ca="1">INT(RAND()*9+1)*10+INT(RAND()*9+1)</f>
        <v>83</v>
      </c>
      <c r="F34" s="175"/>
      <c r="G34" s="175" t="s">
        <v>4</v>
      </c>
      <c r="H34" s="175"/>
      <c r="I34" s="175">
        <v>9.9</v>
      </c>
      <c r="J34" s="175"/>
      <c r="K34" s="175"/>
    </row>
    <row r="35" spans="1:37" ht="20.149999999999999" customHeight="1" x14ac:dyDescent="0.25">
      <c r="A35" s="1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37" ht="20.149999999999999" customHeight="1" x14ac:dyDescent="0.25"/>
    <row r="37" spans="1:37" ht="20.149999999999999" customHeight="1" x14ac:dyDescent="0.25">
      <c r="A37" s="1"/>
    </row>
    <row r="38" spans="1:37" ht="20.149999999999999" customHeight="1" x14ac:dyDescent="0.25">
      <c r="A38" s="1"/>
      <c r="D38" s="7"/>
      <c r="E38" s="7"/>
      <c r="F38" s="7"/>
      <c r="G38" s="7"/>
      <c r="H38" s="7"/>
      <c r="I38" s="7"/>
      <c r="J38" s="7"/>
    </row>
    <row r="39" spans="1:37" ht="25" customHeight="1" x14ac:dyDescent="0.25">
      <c r="A39" s="27"/>
      <c r="B39" s="27"/>
      <c r="C39" s="27"/>
      <c r="D39" s="3" t="str">
        <f>IF(D1="","",D1)</f>
        <v>式と計算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4" t="str">
        <f>IF(AG1="","",AG1)</f>
        <v>№</v>
      </c>
      <c r="AH39" s="24"/>
      <c r="AI39" s="243" t="str">
        <f>IF(AI1="","",AI1)</f>
        <v/>
      </c>
      <c r="AJ39" s="243"/>
      <c r="AK39" s="27"/>
    </row>
    <row r="40" spans="1:37" ht="21" x14ac:dyDescent="0.25">
      <c r="A40" s="27"/>
      <c r="B40" s="27"/>
      <c r="C40" s="27"/>
      <c r="D40" s="27"/>
      <c r="E40" s="55" t="s">
        <v>2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4" t="str">
        <f>IF(Q2="","",Q2)</f>
        <v>名前</v>
      </c>
      <c r="R40" s="24"/>
      <c r="S40" s="24"/>
      <c r="T40" s="24"/>
      <c r="U40" s="53" t="str">
        <f>IF(U2="","",U2)</f>
        <v/>
      </c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7"/>
      <c r="AH40" s="27"/>
      <c r="AI40" s="27"/>
      <c r="AJ40" s="27"/>
      <c r="AK40" s="27"/>
    </row>
    <row r="41" spans="1:37" ht="20.149999999999999" customHeight="1" x14ac:dyDescent="0.25">
      <c r="A41" t="str">
        <f>IF(A3="","",A3)</f>
        <v>◇</v>
      </c>
      <c r="C41" t="str">
        <f>IF(C3="","",C3)</f>
        <v>くふうして，計算しましょう。</v>
      </c>
      <c r="Q41" s="9"/>
    </row>
    <row r="42" spans="1:37" ht="20.149999999999999" customHeight="1" x14ac:dyDescent="0.25">
      <c r="A42" t="str">
        <f t="shared" ref="A42:AK42" si="0">IF(A4="","",A4)</f>
        <v/>
      </c>
      <c r="B42" s="1" t="str">
        <f t="shared" si="0"/>
        <v>(1)</v>
      </c>
      <c r="E42" s="175">
        <f t="shared" ca="1" si="0"/>
        <v>8.5</v>
      </c>
      <c r="F42" s="175" t="str">
        <f t="shared" si="0"/>
        <v/>
      </c>
      <c r="G42" s="175" t="str">
        <f t="shared" si="0"/>
        <v/>
      </c>
      <c r="H42" s="175" t="str">
        <f t="shared" si="0"/>
        <v>＋</v>
      </c>
      <c r="I42" s="175" t="str">
        <f t="shared" si="0"/>
        <v/>
      </c>
      <c r="J42" s="175">
        <f t="shared" ca="1" si="0"/>
        <v>4.5999999999999996</v>
      </c>
      <c r="K42" s="175" t="str">
        <f t="shared" si="0"/>
        <v/>
      </c>
      <c r="L42" s="175" t="str">
        <f t="shared" si="0"/>
        <v/>
      </c>
      <c r="M42" s="175" t="str">
        <f t="shared" si="0"/>
        <v>＋</v>
      </c>
      <c r="N42" s="175" t="str">
        <f t="shared" si="0"/>
        <v/>
      </c>
      <c r="O42" s="175">
        <f t="shared" ca="1" si="0"/>
        <v>5.4</v>
      </c>
      <c r="P42" s="175" t="str">
        <f t="shared" si="0"/>
        <v/>
      </c>
      <c r="Q42" s="175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</row>
    <row r="43" spans="1:37" ht="20.149999999999999" customHeight="1" x14ac:dyDescent="0.25">
      <c r="A43" t="str">
        <f t="shared" ref="A43:AK43" si="1">IF(A5="","",A5)</f>
        <v/>
      </c>
      <c r="B43" s="1" t="str">
        <f t="shared" si="1"/>
        <v/>
      </c>
      <c r="E43" s="176" t="s">
        <v>15</v>
      </c>
      <c r="F43" s="176"/>
      <c r="G43" s="176">
        <f ca="1">E42</f>
        <v>8.5</v>
      </c>
      <c r="H43" s="176"/>
      <c r="I43" s="176"/>
      <c r="J43" s="176" t="s">
        <v>19</v>
      </c>
      <c r="K43" s="176"/>
      <c r="L43" s="70" t="s">
        <v>23</v>
      </c>
      <c r="M43" s="176">
        <f ca="1">J42</f>
        <v>4.5999999999999996</v>
      </c>
      <c r="N43" s="176"/>
      <c r="O43" s="176"/>
      <c r="P43" s="176" t="s">
        <v>19</v>
      </c>
      <c r="Q43" s="176"/>
      <c r="R43" s="176">
        <f ca="1">O42</f>
        <v>5.4</v>
      </c>
      <c r="S43" s="176"/>
      <c r="T43" s="176"/>
      <c r="U43" s="65" t="s">
        <v>24</v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</row>
    <row r="44" spans="1:37" ht="20.149999999999999" customHeight="1" x14ac:dyDescent="0.25">
      <c r="A44" t="str">
        <f t="shared" ref="A44:AK44" si="2">IF(A6="","",A6)</f>
        <v/>
      </c>
      <c r="B44" s="1" t="str">
        <f t="shared" si="2"/>
        <v/>
      </c>
      <c r="E44" s="176" t="s">
        <v>15</v>
      </c>
      <c r="F44" s="176"/>
      <c r="G44" s="176">
        <f ca="1">G43</f>
        <v>8.5</v>
      </c>
      <c r="H44" s="176"/>
      <c r="I44" s="176"/>
      <c r="J44" s="176" t="s">
        <v>19</v>
      </c>
      <c r="K44" s="176"/>
      <c r="L44" s="176">
        <f ca="1">M43+R43</f>
        <v>10</v>
      </c>
      <c r="M44" s="176"/>
      <c r="N44" s="176"/>
      <c r="O44" s="65" t="str">
        <f t="shared" si="2"/>
        <v/>
      </c>
      <c r="P44" s="65" t="str">
        <f t="shared" si="2"/>
        <v/>
      </c>
      <c r="Q44" s="65" t="str">
        <f t="shared" si="2"/>
        <v/>
      </c>
      <c r="R44" s="65" t="str">
        <f t="shared" si="2"/>
        <v/>
      </c>
      <c r="S44" s="65" t="str">
        <f t="shared" si="2"/>
        <v/>
      </c>
      <c r="T44" s="65" t="str">
        <f t="shared" si="2"/>
        <v/>
      </c>
      <c r="U44" s="65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</row>
    <row r="45" spans="1:37" ht="20.149999999999999" customHeight="1" x14ac:dyDescent="0.25">
      <c r="A45" t="str">
        <f t="shared" ref="A45:AK45" si="3">IF(A7="","",A7)</f>
        <v/>
      </c>
      <c r="B45" s="1" t="str">
        <f t="shared" si="3"/>
        <v/>
      </c>
      <c r="E45" s="176" t="s">
        <v>15</v>
      </c>
      <c r="F45" s="176"/>
      <c r="G45" s="176">
        <f ca="1">G44+L44</f>
        <v>18.5</v>
      </c>
      <c r="H45" s="176"/>
      <c r="I45" s="176"/>
      <c r="J45" s="176"/>
      <c r="K45" s="70" t="str">
        <f t="shared" si="3"/>
        <v/>
      </c>
      <c r="L45" s="70" t="str">
        <f t="shared" si="3"/>
        <v/>
      </c>
      <c r="M45" s="70" t="str">
        <f t="shared" si="3"/>
        <v/>
      </c>
      <c r="N45" s="70" t="str">
        <f t="shared" si="3"/>
        <v/>
      </c>
      <c r="O45" s="65" t="str">
        <f t="shared" si="3"/>
        <v/>
      </c>
      <c r="P45" s="65" t="str">
        <f t="shared" si="3"/>
        <v/>
      </c>
      <c r="Q45" s="65" t="str">
        <f t="shared" si="3"/>
        <v/>
      </c>
      <c r="R45" s="65" t="str">
        <f t="shared" si="3"/>
        <v/>
      </c>
      <c r="S45" s="65" t="str">
        <f t="shared" si="3"/>
        <v/>
      </c>
      <c r="T45" s="65" t="str">
        <f t="shared" si="3"/>
        <v/>
      </c>
      <c r="U45" s="65" t="str">
        <f t="shared" si="3"/>
        <v/>
      </c>
      <c r="V45" t="str">
        <f t="shared" si="3"/>
        <v/>
      </c>
      <c r="W45" t="str">
        <f t="shared" si="3"/>
        <v/>
      </c>
      <c r="X45" t="str">
        <f t="shared" si="3"/>
        <v/>
      </c>
      <c r="Y45" t="str">
        <f t="shared" si="3"/>
        <v/>
      </c>
      <c r="Z45" t="str">
        <f t="shared" si="3"/>
        <v/>
      </c>
      <c r="AA45" t="str">
        <f t="shared" si="3"/>
        <v/>
      </c>
      <c r="AB45" t="str">
        <f t="shared" si="3"/>
        <v/>
      </c>
      <c r="AC45" t="str">
        <f t="shared" si="3"/>
        <v/>
      </c>
      <c r="AD45" t="str">
        <f t="shared" si="3"/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</row>
    <row r="46" spans="1:37" ht="20.149999999999999" customHeight="1" x14ac:dyDescent="0.25">
      <c r="A46" t="str">
        <f t="shared" ref="A46:AK46" si="4">IF(A8="","",A8)</f>
        <v/>
      </c>
      <c r="B46" t="str">
        <f t="shared" si="4"/>
        <v/>
      </c>
      <c r="E46" t="str">
        <f t="shared" si="4"/>
        <v/>
      </c>
      <c r="F46" t="str">
        <f t="shared" si="4"/>
        <v/>
      </c>
      <c r="G46" t="str">
        <f t="shared" si="4"/>
        <v/>
      </c>
      <c r="H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</row>
    <row r="47" spans="1:37" ht="20.149999999999999" customHeight="1" x14ac:dyDescent="0.25">
      <c r="A47" t="str">
        <f t="shared" ref="A47:AK48" si="5">IF(A9="","",A9)</f>
        <v/>
      </c>
      <c r="B47" s="1" t="str">
        <f t="shared" si="5"/>
        <v>(2)</v>
      </c>
      <c r="E47" s="175">
        <f t="shared" ca="1" si="5"/>
        <v>25</v>
      </c>
      <c r="F47" s="175" t="str">
        <f t="shared" si="5"/>
        <v/>
      </c>
      <c r="G47" s="175" t="str">
        <f t="shared" si="5"/>
        <v>×</v>
      </c>
      <c r="H47" s="175" t="str">
        <f t="shared" si="5"/>
        <v/>
      </c>
      <c r="I47" s="175">
        <f t="shared" si="5"/>
        <v>2.5</v>
      </c>
      <c r="J47" s="175" t="str">
        <f t="shared" si="5"/>
        <v/>
      </c>
      <c r="K47" s="175" t="str">
        <f t="shared" si="5"/>
        <v/>
      </c>
      <c r="L47" s="175" t="str">
        <f t="shared" si="5"/>
        <v>×</v>
      </c>
      <c r="M47" s="175" t="str">
        <f t="shared" si="5"/>
        <v/>
      </c>
      <c r="N47">
        <f t="shared" si="5"/>
        <v>4</v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5"/>
        <v/>
      </c>
      <c r="V47" t="str">
        <f t="shared" si="5"/>
        <v/>
      </c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t="str">
        <f t="shared" si="5"/>
        <v/>
      </c>
      <c r="AC47" t="str">
        <f t="shared" si="5"/>
        <v/>
      </c>
      <c r="AD47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</row>
    <row r="48" spans="1:37" ht="20.149999999999999" customHeight="1" x14ac:dyDescent="0.25">
      <c r="A48" t="str">
        <f t="shared" ref="A48:AK48" si="6">IF(A10="","",A10)</f>
        <v/>
      </c>
      <c r="B48" s="1" t="str">
        <f t="shared" si="6"/>
        <v/>
      </c>
      <c r="E48" s="176" t="s">
        <v>15</v>
      </c>
      <c r="F48" s="176"/>
      <c r="G48" s="176">
        <f ca="1">E47</f>
        <v>25</v>
      </c>
      <c r="H48" s="176"/>
      <c r="I48" s="176" t="s">
        <v>4</v>
      </c>
      <c r="J48" s="176"/>
      <c r="K48" s="70" t="s">
        <v>23</v>
      </c>
      <c r="L48" s="176">
        <f>I47</f>
        <v>2.5</v>
      </c>
      <c r="M48" s="176" t="str">
        <f t="shared" si="5"/>
        <v/>
      </c>
      <c r="N48" s="176" t="str">
        <f t="shared" si="5"/>
        <v/>
      </c>
      <c r="O48" s="176" t="s">
        <v>4</v>
      </c>
      <c r="P48" s="176" t="str">
        <f t="shared" si="5"/>
        <v/>
      </c>
      <c r="Q48" s="65">
        <f>N47</f>
        <v>4</v>
      </c>
      <c r="R48" s="65" t="s">
        <v>24</v>
      </c>
      <c r="S48" t="str">
        <f t="shared" si="6"/>
        <v/>
      </c>
      <c r="T48" t="str">
        <f t="shared" si="6"/>
        <v/>
      </c>
      <c r="U48" t="str">
        <f t="shared" si="6"/>
        <v/>
      </c>
      <c r="V48" t="str">
        <f t="shared" si="6"/>
        <v/>
      </c>
      <c r="W48" t="str">
        <f t="shared" si="6"/>
        <v/>
      </c>
      <c r="X48" t="str">
        <f t="shared" si="6"/>
        <v/>
      </c>
      <c r="Y48" t="str">
        <f t="shared" si="6"/>
        <v/>
      </c>
      <c r="Z48" t="str">
        <f t="shared" si="6"/>
        <v/>
      </c>
      <c r="AA48" t="str">
        <f t="shared" si="6"/>
        <v/>
      </c>
      <c r="AB48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</row>
    <row r="49" spans="1:37" ht="20.149999999999999" customHeight="1" x14ac:dyDescent="0.25">
      <c r="A49" t="str">
        <f t="shared" ref="A49:AK49" si="7">IF(A11="","",A11)</f>
        <v/>
      </c>
      <c r="B49" s="1" t="str">
        <f t="shared" si="7"/>
        <v/>
      </c>
      <c r="E49" s="176" t="s">
        <v>15</v>
      </c>
      <c r="F49" s="176"/>
      <c r="G49" s="176">
        <f ca="1">G48</f>
        <v>25</v>
      </c>
      <c r="H49" s="176"/>
      <c r="I49" s="176" t="s">
        <v>4</v>
      </c>
      <c r="J49" s="176"/>
      <c r="K49" s="176">
        <f>L48*Q48</f>
        <v>10</v>
      </c>
      <c r="L49" s="176"/>
      <c r="M49" s="176"/>
      <c r="N49" s="70" t="str">
        <f t="shared" si="7"/>
        <v/>
      </c>
      <c r="O49" s="65" t="str">
        <f t="shared" si="7"/>
        <v/>
      </c>
      <c r="P49" s="65" t="str">
        <f t="shared" si="7"/>
        <v/>
      </c>
      <c r="Q49" s="65" t="str">
        <f t="shared" si="7"/>
        <v/>
      </c>
      <c r="R49" s="65" t="str">
        <f t="shared" si="7"/>
        <v/>
      </c>
      <c r="S49" t="str">
        <f t="shared" si="7"/>
        <v/>
      </c>
      <c r="T49" t="str">
        <f t="shared" si="7"/>
        <v/>
      </c>
      <c r="U49" t="str">
        <f t="shared" si="7"/>
        <v/>
      </c>
      <c r="V49" t="str">
        <f t="shared" si="7"/>
        <v/>
      </c>
      <c r="W49" t="str">
        <f t="shared" si="7"/>
        <v/>
      </c>
      <c r="X49" t="str">
        <f t="shared" si="7"/>
        <v/>
      </c>
      <c r="Y49" t="str">
        <f t="shared" si="7"/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t="str">
        <f t="shared" si="7"/>
        <v/>
      </c>
      <c r="AD49" t="str">
        <f t="shared" si="7"/>
        <v/>
      </c>
      <c r="AE49" t="str">
        <f t="shared" si="7"/>
        <v/>
      </c>
      <c r="AF49" t="str">
        <f t="shared" si="7"/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</row>
    <row r="50" spans="1:37" ht="20.149999999999999" customHeight="1" x14ac:dyDescent="0.25">
      <c r="A50" t="str">
        <f t="shared" ref="A50:AK50" si="8">IF(A12="","",A12)</f>
        <v/>
      </c>
      <c r="B50" s="1" t="str">
        <f t="shared" si="8"/>
        <v/>
      </c>
      <c r="E50" s="176" t="s">
        <v>15</v>
      </c>
      <c r="F50" s="176"/>
      <c r="G50" s="176">
        <f ca="1">G49*K49</f>
        <v>250</v>
      </c>
      <c r="H50" s="176"/>
      <c r="I50" s="176"/>
      <c r="J50" s="70" t="str">
        <f t="shared" si="8"/>
        <v/>
      </c>
      <c r="K50" s="70" t="str">
        <f t="shared" si="8"/>
        <v/>
      </c>
      <c r="L50" s="70" t="str">
        <f t="shared" si="8"/>
        <v/>
      </c>
      <c r="M50" s="70" t="str">
        <f t="shared" si="8"/>
        <v/>
      </c>
      <c r="N50" s="70" t="str">
        <f t="shared" si="8"/>
        <v/>
      </c>
      <c r="O50" s="65" t="str">
        <f t="shared" si="8"/>
        <v/>
      </c>
      <c r="P50" s="65" t="str">
        <f t="shared" si="8"/>
        <v/>
      </c>
      <c r="Q50" s="65" t="str">
        <f t="shared" si="8"/>
        <v/>
      </c>
      <c r="R50" s="65" t="str">
        <f t="shared" si="8"/>
        <v/>
      </c>
      <c r="S50" t="str">
        <f t="shared" si="8"/>
        <v/>
      </c>
      <c r="T50" t="str">
        <f t="shared" si="8"/>
        <v/>
      </c>
      <c r="U50" t="str">
        <f t="shared" si="8"/>
        <v/>
      </c>
      <c r="V50" t="str">
        <f t="shared" si="8"/>
        <v/>
      </c>
      <c r="W50" t="str">
        <f t="shared" si="8"/>
        <v/>
      </c>
      <c r="X50" t="str">
        <f t="shared" si="8"/>
        <v/>
      </c>
      <c r="Y50" t="str">
        <f t="shared" si="8"/>
        <v/>
      </c>
      <c r="Z50" t="str">
        <f t="shared" si="8"/>
        <v/>
      </c>
      <c r="AA50" t="str">
        <f t="shared" si="8"/>
        <v/>
      </c>
      <c r="AB50" t="str">
        <f t="shared" si="8"/>
        <v/>
      </c>
      <c r="AC50" t="str">
        <f t="shared" si="8"/>
        <v/>
      </c>
      <c r="AD50" t="str">
        <f t="shared" si="8"/>
        <v/>
      </c>
      <c r="AE50" t="str">
        <f t="shared" si="8"/>
        <v/>
      </c>
      <c r="AF50" t="str">
        <f t="shared" si="8"/>
        <v/>
      </c>
      <c r="AG50" t="str">
        <f t="shared" si="8"/>
        <v/>
      </c>
      <c r="AH50" t="str">
        <f t="shared" si="8"/>
        <v/>
      </c>
      <c r="AI50" t="str">
        <f t="shared" si="8"/>
        <v/>
      </c>
      <c r="AJ50" t="str">
        <f t="shared" si="8"/>
        <v/>
      </c>
      <c r="AK50" t="str">
        <f t="shared" si="8"/>
        <v/>
      </c>
    </row>
    <row r="51" spans="1:37" ht="20.149999999999999" customHeight="1" x14ac:dyDescent="0.25">
      <c r="A51" t="str">
        <f t="shared" ref="A51:AK51" si="9">IF(A13="","",A13)</f>
        <v/>
      </c>
      <c r="B51" t="str">
        <f t="shared" si="9"/>
        <v/>
      </c>
      <c r="E51" t="str">
        <f t="shared" si="9"/>
        <v/>
      </c>
      <c r="F51" t="str">
        <f t="shared" si="9"/>
        <v/>
      </c>
      <c r="G51" t="str">
        <f t="shared" si="9"/>
        <v/>
      </c>
      <c r="H51" t="str">
        <f t="shared" si="9"/>
        <v/>
      </c>
      <c r="I51" t="str">
        <f t="shared" si="9"/>
        <v/>
      </c>
      <c r="J51" t="str">
        <f t="shared" si="9"/>
        <v/>
      </c>
      <c r="K51" t="str">
        <f t="shared" si="9"/>
        <v/>
      </c>
      <c r="L51" t="str">
        <f t="shared" si="9"/>
        <v/>
      </c>
      <c r="M51" t="str">
        <f t="shared" si="9"/>
        <v/>
      </c>
      <c r="N51" t="str">
        <f t="shared" si="9"/>
        <v/>
      </c>
      <c r="O51" t="str">
        <f t="shared" si="9"/>
        <v/>
      </c>
      <c r="P51" t="str">
        <f t="shared" si="9"/>
        <v/>
      </c>
      <c r="Q51" t="str">
        <f t="shared" si="9"/>
        <v/>
      </c>
      <c r="R51" t="str">
        <f t="shared" si="9"/>
        <v/>
      </c>
      <c r="S51" t="str">
        <f t="shared" si="9"/>
        <v/>
      </c>
      <c r="T51" t="str">
        <f t="shared" si="9"/>
        <v/>
      </c>
      <c r="U51" t="str">
        <f t="shared" si="9"/>
        <v/>
      </c>
      <c r="V51" t="str">
        <f t="shared" si="9"/>
        <v/>
      </c>
      <c r="W51" t="str">
        <f t="shared" si="9"/>
        <v/>
      </c>
      <c r="X51" t="str">
        <f t="shared" si="9"/>
        <v/>
      </c>
      <c r="Y51" t="str">
        <f t="shared" si="9"/>
        <v/>
      </c>
      <c r="Z51" t="str">
        <f t="shared" si="9"/>
        <v/>
      </c>
      <c r="AA51" t="str">
        <f t="shared" si="9"/>
        <v/>
      </c>
      <c r="AB51" t="str">
        <f t="shared" si="9"/>
        <v/>
      </c>
      <c r="AC51" t="str">
        <f t="shared" si="9"/>
        <v/>
      </c>
      <c r="AD51" t="str">
        <f t="shared" si="9"/>
        <v/>
      </c>
      <c r="AE51" t="str">
        <f t="shared" si="9"/>
        <v/>
      </c>
      <c r="AF51" t="str">
        <f t="shared" si="9"/>
        <v/>
      </c>
      <c r="AG51" t="str">
        <f t="shared" si="9"/>
        <v/>
      </c>
      <c r="AH51" t="str">
        <f t="shared" si="9"/>
        <v/>
      </c>
      <c r="AI51" t="str">
        <f t="shared" si="9"/>
        <v/>
      </c>
      <c r="AJ51" t="str">
        <f t="shared" si="9"/>
        <v/>
      </c>
      <c r="AK51" t="str">
        <f t="shared" si="9"/>
        <v/>
      </c>
    </row>
    <row r="52" spans="1:37" ht="20.149999999999999" customHeight="1" x14ac:dyDescent="0.25">
      <c r="A52" t="str">
        <f t="shared" ref="A52:AK52" si="10">IF(A14="","",A14)</f>
        <v/>
      </c>
      <c r="B52" s="1" t="str">
        <f t="shared" si="10"/>
        <v>(3)</v>
      </c>
      <c r="E52" s="175">
        <f t="shared" ca="1" si="10"/>
        <v>1.4</v>
      </c>
      <c r="F52" s="175" t="str">
        <f t="shared" si="10"/>
        <v/>
      </c>
      <c r="G52" s="175" t="str">
        <f t="shared" si="10"/>
        <v/>
      </c>
      <c r="H52" s="175" t="str">
        <f t="shared" si="10"/>
        <v>×</v>
      </c>
      <c r="I52" s="175" t="str">
        <f t="shared" si="10"/>
        <v/>
      </c>
      <c r="J52">
        <f t="shared" ca="1" si="10"/>
        <v>2</v>
      </c>
      <c r="K52" s="175" t="str">
        <f t="shared" si="10"/>
        <v>＋</v>
      </c>
      <c r="L52" s="175" t="str">
        <f t="shared" si="10"/>
        <v/>
      </c>
      <c r="M52" s="175">
        <f t="shared" ca="1" si="10"/>
        <v>8.6</v>
      </c>
      <c r="N52" s="175" t="str">
        <f t="shared" si="10"/>
        <v/>
      </c>
      <c r="O52" s="175" t="str">
        <f t="shared" si="10"/>
        <v/>
      </c>
      <c r="P52" s="175" t="str">
        <f t="shared" si="10"/>
        <v>×</v>
      </c>
      <c r="Q52" s="175" t="str">
        <f t="shared" si="10"/>
        <v/>
      </c>
      <c r="R52">
        <f t="shared" ca="1" si="10"/>
        <v>2</v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</row>
    <row r="53" spans="1:37" ht="20.149999999999999" customHeight="1" x14ac:dyDescent="0.25">
      <c r="A53" t="str">
        <f t="shared" ref="A53:AK53" si="11">IF(A15="","",A15)</f>
        <v/>
      </c>
      <c r="B53" t="str">
        <f t="shared" si="11"/>
        <v/>
      </c>
      <c r="E53" s="176" t="s">
        <v>15</v>
      </c>
      <c r="F53" s="176"/>
      <c r="G53" s="65" t="s">
        <v>23</v>
      </c>
      <c r="H53" s="176">
        <f ca="1">E52</f>
        <v>1.4</v>
      </c>
      <c r="I53" s="176"/>
      <c r="J53" s="176"/>
      <c r="K53" s="176" t="s">
        <v>19</v>
      </c>
      <c r="L53" s="176"/>
      <c r="M53" s="176">
        <f ca="1">M52</f>
        <v>8.6</v>
      </c>
      <c r="N53" s="176"/>
      <c r="O53" s="176"/>
      <c r="P53" s="65" t="s">
        <v>267</v>
      </c>
      <c r="Q53" s="176" t="s">
        <v>4</v>
      </c>
      <c r="R53" s="176"/>
      <c r="S53" s="65">
        <f ca="1">R52</f>
        <v>2</v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</row>
    <row r="54" spans="1:37" ht="20.149999999999999" customHeight="1" x14ac:dyDescent="0.25">
      <c r="A54" t="str">
        <f t="shared" ref="A54:AK54" si="12">IF(A16="","",A16)</f>
        <v/>
      </c>
      <c r="B54" t="str">
        <f t="shared" si="12"/>
        <v/>
      </c>
      <c r="E54" s="176" t="s">
        <v>15</v>
      </c>
      <c r="F54" s="176"/>
      <c r="G54" s="176">
        <f ca="1">H53+M53</f>
        <v>10</v>
      </c>
      <c r="H54" s="176"/>
      <c r="I54" s="176"/>
      <c r="J54" s="176" t="s">
        <v>4</v>
      </c>
      <c r="K54" s="176"/>
      <c r="L54" s="65">
        <f ca="1">S53</f>
        <v>2</v>
      </c>
      <c r="M54" s="65" t="str">
        <f t="shared" si="12"/>
        <v/>
      </c>
      <c r="N54" s="65" t="str">
        <f t="shared" si="12"/>
        <v/>
      </c>
      <c r="O54" s="65" t="str">
        <f t="shared" si="12"/>
        <v/>
      </c>
      <c r="P54" s="65" t="str">
        <f t="shared" si="12"/>
        <v/>
      </c>
      <c r="Q54" s="65" t="str">
        <f t="shared" si="12"/>
        <v/>
      </c>
      <c r="R54" s="65" t="str">
        <f t="shared" si="12"/>
        <v/>
      </c>
      <c r="S54" s="65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</row>
    <row r="55" spans="1:37" ht="20.149999999999999" customHeight="1" x14ac:dyDescent="0.25">
      <c r="A55" t="str">
        <f t="shared" ref="A55:AK55" si="13">IF(A17="","",A17)</f>
        <v/>
      </c>
      <c r="B55" t="str">
        <f t="shared" si="13"/>
        <v/>
      </c>
      <c r="E55" s="176" t="s">
        <v>15</v>
      </c>
      <c r="F55" s="176"/>
      <c r="G55" s="176">
        <f ca="1">G54*L54</f>
        <v>20</v>
      </c>
      <c r="H55" s="176"/>
      <c r="I55" s="176"/>
      <c r="J55" s="65" t="str">
        <f t="shared" si="13"/>
        <v/>
      </c>
      <c r="K55" s="65" t="str">
        <f t="shared" si="13"/>
        <v/>
      </c>
      <c r="L55" s="65" t="str">
        <f t="shared" si="13"/>
        <v/>
      </c>
      <c r="M55" s="65" t="str">
        <f t="shared" si="13"/>
        <v/>
      </c>
      <c r="N55" s="65" t="str">
        <f t="shared" si="13"/>
        <v/>
      </c>
      <c r="O55" s="65" t="str">
        <f t="shared" si="13"/>
        <v/>
      </c>
      <c r="P55" s="65" t="str">
        <f t="shared" si="13"/>
        <v/>
      </c>
      <c r="Q55" s="65" t="str">
        <f t="shared" si="13"/>
        <v/>
      </c>
      <c r="R55" s="65" t="str">
        <f t="shared" si="13"/>
        <v/>
      </c>
      <c r="S55" s="65" t="str">
        <f t="shared" si="13"/>
        <v/>
      </c>
      <c r="T55" t="str">
        <f t="shared" si="13"/>
        <v/>
      </c>
      <c r="U55" t="str">
        <f t="shared" si="13"/>
        <v/>
      </c>
      <c r="V55" t="str">
        <f t="shared" si="13"/>
        <v/>
      </c>
      <c r="W55" t="str">
        <f t="shared" si="13"/>
        <v/>
      </c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</row>
    <row r="56" spans="1:37" ht="20.149999999999999" customHeight="1" x14ac:dyDescent="0.25">
      <c r="A56" t="str">
        <f t="shared" ref="A56:AK56" si="14">IF(A18="","",A18)</f>
        <v/>
      </c>
      <c r="B56" t="str">
        <f t="shared" si="14"/>
        <v/>
      </c>
      <c r="E56" t="str">
        <f t="shared" si="14"/>
        <v/>
      </c>
      <c r="F56" t="str">
        <f t="shared" si="14"/>
        <v/>
      </c>
      <c r="G56" t="str">
        <f t="shared" si="14"/>
        <v/>
      </c>
      <c r="H56" t="str">
        <f t="shared" si="14"/>
        <v/>
      </c>
      <c r="I56" t="str">
        <f t="shared" si="14"/>
        <v/>
      </c>
      <c r="J56" t="str">
        <f t="shared" si="14"/>
        <v/>
      </c>
      <c r="K56" t="str">
        <f t="shared" si="14"/>
        <v/>
      </c>
      <c r="L56" t="str">
        <f t="shared" si="14"/>
        <v/>
      </c>
      <c r="M56" t="str">
        <f t="shared" si="14"/>
        <v/>
      </c>
      <c r="N56" t="str">
        <f t="shared" si="14"/>
        <v/>
      </c>
      <c r="O56" t="str">
        <f t="shared" si="14"/>
        <v/>
      </c>
      <c r="P56" t="str">
        <f t="shared" si="14"/>
        <v/>
      </c>
      <c r="Q56" t="str">
        <f t="shared" si="14"/>
        <v/>
      </c>
      <c r="R56" t="str">
        <f t="shared" si="14"/>
        <v/>
      </c>
      <c r="S56" t="str">
        <f t="shared" si="14"/>
        <v/>
      </c>
      <c r="T56" t="str">
        <f t="shared" si="14"/>
        <v/>
      </c>
      <c r="U56" t="str">
        <f t="shared" si="14"/>
        <v/>
      </c>
      <c r="V56" t="str">
        <f t="shared" si="14"/>
        <v/>
      </c>
      <c r="W56" t="str">
        <f t="shared" si="14"/>
        <v/>
      </c>
      <c r="X56" t="str">
        <f t="shared" si="14"/>
        <v/>
      </c>
      <c r="Y56" t="str">
        <f t="shared" si="14"/>
        <v/>
      </c>
      <c r="Z56" t="str">
        <f t="shared" si="14"/>
        <v/>
      </c>
      <c r="AA56" t="str">
        <f t="shared" si="14"/>
        <v/>
      </c>
      <c r="AB56" t="str">
        <f t="shared" si="14"/>
        <v/>
      </c>
      <c r="AC56" t="str">
        <f t="shared" si="14"/>
        <v/>
      </c>
      <c r="AD56" t="str">
        <f t="shared" si="14"/>
        <v/>
      </c>
      <c r="AE56" t="str">
        <f t="shared" si="14"/>
        <v/>
      </c>
      <c r="AF56" t="str">
        <f t="shared" si="14"/>
        <v/>
      </c>
      <c r="AG56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</row>
    <row r="57" spans="1:37" ht="20.149999999999999" customHeight="1" x14ac:dyDescent="0.25">
      <c r="A57" t="str">
        <f t="shared" ref="A57:AK57" si="15">IF(A19="","",A19)</f>
        <v/>
      </c>
      <c r="B57" s="1" t="str">
        <f t="shared" si="15"/>
        <v>(4)</v>
      </c>
      <c r="E57" s="175">
        <f t="shared" ca="1" si="15"/>
        <v>5.7</v>
      </c>
      <c r="F57" s="175" t="str">
        <f t="shared" si="15"/>
        <v/>
      </c>
      <c r="G57" s="175" t="str">
        <f t="shared" si="15"/>
        <v/>
      </c>
      <c r="H57" s="175" t="str">
        <f t="shared" si="15"/>
        <v>＋</v>
      </c>
      <c r="I57" s="175" t="str">
        <f t="shared" si="15"/>
        <v/>
      </c>
      <c r="J57" s="175">
        <f t="shared" ca="1" si="15"/>
        <v>4.4000000000000004</v>
      </c>
      <c r="K57" s="175" t="str">
        <f t="shared" si="15"/>
        <v/>
      </c>
      <c r="L57" s="175" t="str">
        <f t="shared" si="15"/>
        <v/>
      </c>
      <c r="M57" s="175" t="str">
        <f t="shared" si="15"/>
        <v>＋</v>
      </c>
      <c r="N57" s="175" t="str">
        <f t="shared" si="15"/>
        <v/>
      </c>
      <c r="O57" s="175">
        <f t="shared" ca="1" si="15"/>
        <v>0.59999999999999964</v>
      </c>
      <c r="P57" s="175" t="str">
        <f t="shared" si="15"/>
        <v/>
      </c>
      <c r="Q57" s="175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</row>
    <row r="58" spans="1:37" ht="20.149999999999999" customHeight="1" x14ac:dyDescent="0.25">
      <c r="A58" t="str">
        <f t="shared" ref="A58:AK58" si="16">IF(A20="","",A20)</f>
        <v/>
      </c>
      <c r="B58" s="1" t="str">
        <f t="shared" si="16"/>
        <v/>
      </c>
      <c r="E58" s="176" t="s">
        <v>15</v>
      </c>
      <c r="F58" s="176"/>
      <c r="G58" s="176">
        <f ca="1">E57</f>
        <v>5.7</v>
      </c>
      <c r="H58" s="176"/>
      <c r="I58" s="176"/>
      <c r="J58" s="176" t="s">
        <v>19</v>
      </c>
      <c r="K58" s="176"/>
      <c r="L58" s="70" t="s">
        <v>23</v>
      </c>
      <c r="M58" s="176">
        <f ca="1">J57</f>
        <v>4.4000000000000004</v>
      </c>
      <c r="N58" s="176"/>
      <c r="O58" s="176"/>
      <c r="P58" s="176" t="s">
        <v>19</v>
      </c>
      <c r="Q58" s="176"/>
      <c r="R58" s="176">
        <f ca="1">O57</f>
        <v>0.59999999999999964</v>
      </c>
      <c r="S58" s="176"/>
      <c r="T58" s="176"/>
      <c r="U58" s="65" t="s">
        <v>24</v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</row>
    <row r="59" spans="1:37" ht="20.149999999999999" customHeight="1" x14ac:dyDescent="0.25">
      <c r="A59" t="str">
        <f t="shared" ref="A59:AK59" si="17">IF(A21="","",A21)</f>
        <v/>
      </c>
      <c r="B59" s="1" t="str">
        <f t="shared" si="17"/>
        <v/>
      </c>
      <c r="E59" s="176" t="s">
        <v>15</v>
      </c>
      <c r="F59" s="176"/>
      <c r="G59" s="176">
        <f ca="1">G58</f>
        <v>5.7</v>
      </c>
      <c r="H59" s="176"/>
      <c r="I59" s="176"/>
      <c r="J59" s="176" t="s">
        <v>19</v>
      </c>
      <c r="K59" s="176"/>
      <c r="L59" s="176">
        <f ca="1">M58+R58</f>
        <v>5</v>
      </c>
      <c r="M59" s="176"/>
      <c r="N59" s="176"/>
      <c r="O59" s="65" t="str">
        <f t="shared" ref="O59:U59" si="18">IF(O21="","",O21)</f>
        <v/>
      </c>
      <c r="P59" s="65" t="str">
        <f t="shared" si="18"/>
        <v/>
      </c>
      <c r="Q59" s="65" t="str">
        <f t="shared" si="18"/>
        <v/>
      </c>
      <c r="R59" s="65" t="str">
        <f t="shared" si="18"/>
        <v/>
      </c>
      <c r="S59" s="65" t="str">
        <f t="shared" si="18"/>
        <v/>
      </c>
      <c r="T59" s="65" t="str">
        <f t="shared" si="18"/>
        <v/>
      </c>
      <c r="U59" s="65" t="str">
        <f t="shared" si="18"/>
        <v/>
      </c>
      <c r="V59" t="str">
        <f t="shared" si="17"/>
        <v/>
      </c>
      <c r="W59" t="str">
        <f t="shared" si="17"/>
        <v/>
      </c>
      <c r="X59" t="str">
        <f t="shared" si="17"/>
        <v/>
      </c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</row>
    <row r="60" spans="1:37" ht="20.149999999999999" customHeight="1" x14ac:dyDescent="0.25">
      <c r="A60" t="str">
        <f t="shared" ref="A60:AK60" si="19">IF(A22="","",A22)</f>
        <v/>
      </c>
      <c r="B60" s="1" t="str">
        <f t="shared" si="19"/>
        <v/>
      </c>
      <c r="E60" s="176" t="s">
        <v>15</v>
      </c>
      <c r="F60" s="176"/>
      <c r="G60" s="176">
        <f ca="1">G59+L59</f>
        <v>10.7</v>
      </c>
      <c r="H60" s="176"/>
      <c r="I60" s="176"/>
      <c r="J60" s="176"/>
      <c r="K60" s="70" t="str">
        <f t="shared" ref="K60:U60" si="20">IF(K22="","",K22)</f>
        <v/>
      </c>
      <c r="L60" s="70" t="str">
        <f t="shared" si="20"/>
        <v/>
      </c>
      <c r="M60" s="70" t="str">
        <f t="shared" si="20"/>
        <v/>
      </c>
      <c r="N60" s="70" t="str">
        <f t="shared" si="20"/>
        <v/>
      </c>
      <c r="O60" s="65" t="str">
        <f t="shared" si="20"/>
        <v/>
      </c>
      <c r="P60" s="65" t="str">
        <f t="shared" si="20"/>
        <v/>
      </c>
      <c r="Q60" s="65" t="str">
        <f t="shared" si="20"/>
        <v/>
      </c>
      <c r="R60" s="65" t="str">
        <f t="shared" si="20"/>
        <v/>
      </c>
      <c r="S60" s="65" t="str">
        <f t="shared" si="20"/>
        <v/>
      </c>
      <c r="T60" s="65" t="str">
        <f t="shared" si="20"/>
        <v/>
      </c>
      <c r="U60" s="65" t="str">
        <f t="shared" si="20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</row>
    <row r="61" spans="1:37" ht="20.149999999999999" customHeight="1" x14ac:dyDescent="0.25">
      <c r="A61" t="str">
        <f t="shared" ref="A61:AK61" si="21">IF(A23="","",A23)</f>
        <v/>
      </c>
      <c r="B61" t="str">
        <f t="shared" si="21"/>
        <v/>
      </c>
      <c r="E61" t="str">
        <f t="shared" si="21"/>
        <v/>
      </c>
      <c r="F61" t="str">
        <f t="shared" si="21"/>
        <v/>
      </c>
      <c r="G61" t="str">
        <f t="shared" si="21"/>
        <v/>
      </c>
      <c r="H61" t="str">
        <f t="shared" si="21"/>
        <v/>
      </c>
      <c r="I61" t="str">
        <f t="shared" si="21"/>
        <v/>
      </c>
      <c r="J61" t="str">
        <f t="shared" si="21"/>
        <v/>
      </c>
      <c r="K61" t="str">
        <f t="shared" si="21"/>
        <v/>
      </c>
      <c r="L61" t="str">
        <f t="shared" si="21"/>
        <v/>
      </c>
      <c r="M61" t="str">
        <f t="shared" si="21"/>
        <v/>
      </c>
      <c r="N61" t="str">
        <f t="shared" si="21"/>
        <v/>
      </c>
      <c r="O61" t="str">
        <f t="shared" si="21"/>
        <v/>
      </c>
      <c r="P61" t="str">
        <f t="shared" si="21"/>
        <v/>
      </c>
      <c r="Q61" t="str">
        <f t="shared" si="21"/>
        <v/>
      </c>
      <c r="R61" t="str">
        <f t="shared" si="21"/>
        <v/>
      </c>
      <c r="S61" t="str">
        <f t="shared" si="21"/>
        <v/>
      </c>
      <c r="T61" t="str">
        <f t="shared" si="21"/>
        <v/>
      </c>
      <c r="U61" t="str">
        <f t="shared" si="21"/>
        <v/>
      </c>
      <c r="V61" t="str">
        <f t="shared" si="21"/>
        <v/>
      </c>
      <c r="W61" t="str">
        <f t="shared" si="21"/>
        <v/>
      </c>
      <c r="X61" t="str">
        <f t="shared" si="21"/>
        <v/>
      </c>
      <c r="Y61" t="str">
        <f t="shared" si="21"/>
        <v/>
      </c>
      <c r="Z61" t="str">
        <f t="shared" si="21"/>
        <v/>
      </c>
      <c r="AA61" t="str">
        <f t="shared" si="21"/>
        <v/>
      </c>
      <c r="AB61" t="str">
        <f t="shared" si="21"/>
        <v/>
      </c>
      <c r="AC61" t="str">
        <f t="shared" si="21"/>
        <v/>
      </c>
      <c r="AD61" t="str">
        <f t="shared" si="21"/>
        <v/>
      </c>
      <c r="AE61" t="str">
        <f t="shared" si="21"/>
        <v/>
      </c>
      <c r="AF61" t="str">
        <f t="shared" si="21"/>
        <v/>
      </c>
      <c r="AG61" t="str">
        <f t="shared" si="21"/>
        <v/>
      </c>
      <c r="AH61" t="str">
        <f t="shared" si="21"/>
        <v/>
      </c>
      <c r="AI61" t="str">
        <f t="shared" si="21"/>
        <v/>
      </c>
      <c r="AJ61" t="str">
        <f t="shared" si="21"/>
        <v/>
      </c>
      <c r="AK61" t="str">
        <f t="shared" si="21"/>
        <v/>
      </c>
    </row>
    <row r="62" spans="1:37" ht="20.149999999999999" customHeight="1" x14ac:dyDescent="0.25">
      <c r="A62" t="str">
        <f t="shared" ref="A62:AK62" si="22">IF(A24="","",A24)</f>
        <v/>
      </c>
      <c r="B62" s="1" t="str">
        <f t="shared" si="22"/>
        <v>(5)</v>
      </c>
      <c r="E62" s="175">
        <f t="shared" si="22"/>
        <v>2.5</v>
      </c>
      <c r="F62" s="175" t="str">
        <f t="shared" si="22"/>
        <v/>
      </c>
      <c r="G62" s="175" t="str">
        <f t="shared" si="22"/>
        <v/>
      </c>
      <c r="H62" s="175" t="str">
        <f t="shared" si="22"/>
        <v>×</v>
      </c>
      <c r="I62" s="175" t="str">
        <f t="shared" si="22"/>
        <v/>
      </c>
      <c r="J62" s="175">
        <f t="shared" ca="1" si="22"/>
        <v>3.2</v>
      </c>
      <c r="K62" s="175" t="str">
        <f t="shared" si="22"/>
        <v/>
      </c>
      <c r="L62" s="175" t="str">
        <f t="shared" si="22"/>
        <v/>
      </c>
      <c r="M62" t="str">
        <f t="shared" si="22"/>
        <v/>
      </c>
      <c r="N62" t="str">
        <f t="shared" si="22"/>
        <v/>
      </c>
      <c r="O62" t="str">
        <f t="shared" si="22"/>
        <v/>
      </c>
      <c r="P62" t="str">
        <f t="shared" si="22"/>
        <v/>
      </c>
      <c r="Q62" t="str">
        <f t="shared" si="22"/>
        <v/>
      </c>
      <c r="R62" t="str">
        <f t="shared" si="22"/>
        <v/>
      </c>
      <c r="S62" t="str">
        <f t="shared" si="22"/>
        <v/>
      </c>
      <c r="T62" t="str">
        <f t="shared" si="22"/>
        <v/>
      </c>
      <c r="U62" t="str">
        <f t="shared" si="22"/>
        <v/>
      </c>
      <c r="V62" t="str">
        <f t="shared" si="22"/>
        <v/>
      </c>
      <c r="W62" t="str">
        <f t="shared" si="22"/>
        <v/>
      </c>
      <c r="X62" t="str">
        <f t="shared" si="22"/>
        <v/>
      </c>
      <c r="Y62" t="str">
        <f t="shared" si="22"/>
        <v/>
      </c>
      <c r="Z62" t="str">
        <f t="shared" si="22"/>
        <v/>
      </c>
      <c r="AA62" t="str">
        <f t="shared" si="22"/>
        <v/>
      </c>
      <c r="AB62" t="str">
        <f t="shared" si="22"/>
        <v/>
      </c>
      <c r="AC62" t="str">
        <f t="shared" si="22"/>
        <v/>
      </c>
      <c r="AD62" t="str">
        <f t="shared" si="22"/>
        <v/>
      </c>
      <c r="AE62" t="str">
        <f t="shared" si="22"/>
        <v/>
      </c>
      <c r="AF62" t="str">
        <f t="shared" si="22"/>
        <v/>
      </c>
      <c r="AG62" t="str">
        <f t="shared" si="22"/>
        <v/>
      </c>
      <c r="AH62" t="str">
        <f t="shared" si="22"/>
        <v/>
      </c>
      <c r="AI62" t="str">
        <f t="shared" si="22"/>
        <v/>
      </c>
      <c r="AJ62" t="str">
        <f t="shared" si="22"/>
        <v/>
      </c>
      <c r="AK62" t="str">
        <f t="shared" si="22"/>
        <v/>
      </c>
    </row>
    <row r="63" spans="1:37" ht="20.149999999999999" customHeight="1" x14ac:dyDescent="0.25">
      <c r="A63" t="str">
        <f t="shared" ref="A63:AK63" si="23">IF(A25="","",A25)</f>
        <v/>
      </c>
      <c r="B63" s="1" t="str">
        <f t="shared" si="23"/>
        <v/>
      </c>
      <c r="E63" s="176" t="s">
        <v>15</v>
      </c>
      <c r="F63" s="176"/>
      <c r="G63" s="176">
        <f>E62</f>
        <v>2.5</v>
      </c>
      <c r="H63" s="176"/>
      <c r="I63" s="176"/>
      <c r="J63" s="70" t="s">
        <v>4</v>
      </c>
      <c r="K63" s="65" t="s">
        <v>23</v>
      </c>
      <c r="L63" s="65">
        <v>4</v>
      </c>
      <c r="M63" s="176" t="s">
        <v>4</v>
      </c>
      <c r="N63" s="176"/>
      <c r="O63" s="176">
        <f ca="1">J62/L63</f>
        <v>0.8</v>
      </c>
      <c r="P63" s="176"/>
      <c r="Q63" s="176"/>
      <c r="R63" s="65" t="s">
        <v>24</v>
      </c>
      <c r="S63" s="65" t="str">
        <f t="shared" si="23"/>
        <v/>
      </c>
      <c r="T63" t="str">
        <f t="shared" si="23"/>
        <v/>
      </c>
      <c r="U63" t="str">
        <f t="shared" si="23"/>
        <v/>
      </c>
      <c r="V63" t="str">
        <f t="shared" si="23"/>
        <v/>
      </c>
      <c r="W63" t="str">
        <f t="shared" si="23"/>
        <v/>
      </c>
      <c r="X63" t="str">
        <f t="shared" si="23"/>
        <v/>
      </c>
      <c r="Y63" t="str">
        <f t="shared" si="23"/>
        <v/>
      </c>
      <c r="Z63" t="str">
        <f t="shared" si="23"/>
        <v/>
      </c>
      <c r="AA63" t="str">
        <f t="shared" si="23"/>
        <v/>
      </c>
      <c r="AB63" t="str">
        <f t="shared" si="23"/>
        <v/>
      </c>
      <c r="AC63" t="str">
        <f t="shared" si="23"/>
        <v/>
      </c>
      <c r="AD63" t="str">
        <f t="shared" si="23"/>
        <v/>
      </c>
      <c r="AE63" t="str">
        <f t="shared" si="23"/>
        <v/>
      </c>
      <c r="AF63" t="str">
        <f t="shared" si="23"/>
        <v/>
      </c>
      <c r="AG63" t="str">
        <f t="shared" si="23"/>
        <v/>
      </c>
      <c r="AH63" t="str">
        <f t="shared" si="23"/>
        <v/>
      </c>
      <c r="AI63" t="str">
        <f t="shared" si="23"/>
        <v/>
      </c>
      <c r="AJ63" t="str">
        <f t="shared" si="23"/>
        <v/>
      </c>
      <c r="AK63" t="str">
        <f t="shared" si="23"/>
        <v/>
      </c>
    </row>
    <row r="64" spans="1:37" ht="20.149999999999999" customHeight="1" x14ac:dyDescent="0.25">
      <c r="A64" t="str">
        <f t="shared" ref="A64:AK64" si="24">IF(A26="","",A26)</f>
        <v/>
      </c>
      <c r="B64" s="1" t="str">
        <f t="shared" si="24"/>
        <v/>
      </c>
      <c r="E64" s="176" t="s">
        <v>15</v>
      </c>
      <c r="F64" s="176"/>
      <c r="G64" s="70" t="s">
        <v>23</v>
      </c>
      <c r="H64" s="176">
        <f>G63</f>
        <v>2.5</v>
      </c>
      <c r="I64" s="176"/>
      <c r="J64" s="176"/>
      <c r="K64" s="176" t="s">
        <v>4</v>
      </c>
      <c r="L64" s="176"/>
      <c r="M64" s="65">
        <f>L63</f>
        <v>4</v>
      </c>
      <c r="N64" s="65" t="s">
        <v>24</v>
      </c>
      <c r="O64" s="176" t="s">
        <v>4</v>
      </c>
      <c r="P64" s="176"/>
      <c r="Q64" s="176">
        <f ca="1">O63</f>
        <v>0.8</v>
      </c>
      <c r="R64" s="176"/>
      <c r="S64" s="176"/>
      <c r="T64" t="str">
        <f t="shared" si="24"/>
        <v/>
      </c>
      <c r="U64" t="str">
        <f t="shared" si="24"/>
        <v/>
      </c>
      <c r="V64" t="str">
        <f t="shared" si="24"/>
        <v/>
      </c>
      <c r="W64" t="str">
        <f t="shared" si="24"/>
        <v/>
      </c>
      <c r="X64" t="str">
        <f t="shared" si="24"/>
        <v/>
      </c>
      <c r="Y64" t="str">
        <f t="shared" si="24"/>
        <v/>
      </c>
      <c r="Z64" t="str">
        <f t="shared" si="24"/>
        <v/>
      </c>
      <c r="AA64" t="str">
        <f t="shared" si="24"/>
        <v/>
      </c>
      <c r="AB64" t="str">
        <f t="shared" si="24"/>
        <v/>
      </c>
      <c r="AC64" t="str">
        <f t="shared" si="24"/>
        <v/>
      </c>
      <c r="AD64" t="str">
        <f t="shared" si="24"/>
        <v/>
      </c>
      <c r="AE64" t="str">
        <f t="shared" si="24"/>
        <v/>
      </c>
      <c r="AF64" t="str">
        <f t="shared" si="24"/>
        <v/>
      </c>
      <c r="AG64" t="str">
        <f t="shared" si="24"/>
        <v/>
      </c>
      <c r="AH64" t="str">
        <f t="shared" si="24"/>
        <v/>
      </c>
      <c r="AI64" t="str">
        <f t="shared" si="24"/>
        <v/>
      </c>
      <c r="AJ64" t="str">
        <f t="shared" si="24"/>
        <v/>
      </c>
      <c r="AK64" t="str">
        <f t="shared" si="24"/>
        <v/>
      </c>
    </row>
    <row r="65" spans="1:37" ht="20.149999999999999" customHeight="1" x14ac:dyDescent="0.25">
      <c r="A65" t="str">
        <f t="shared" ref="A65:AK65" si="25">IF(A27="","",A27)</f>
        <v/>
      </c>
      <c r="B65" s="1" t="str">
        <f t="shared" si="25"/>
        <v/>
      </c>
      <c r="E65" s="176" t="s">
        <v>15</v>
      </c>
      <c r="F65" s="176"/>
      <c r="G65" s="176">
        <f>H64*M64</f>
        <v>10</v>
      </c>
      <c r="H65" s="176"/>
      <c r="I65" s="176"/>
      <c r="J65" s="176" t="s">
        <v>4</v>
      </c>
      <c r="K65" s="176"/>
      <c r="L65" s="176">
        <f ca="1">Q64</f>
        <v>0.8</v>
      </c>
      <c r="M65" s="176"/>
      <c r="N65" s="176"/>
      <c r="O65" s="176" t="s">
        <v>15</v>
      </c>
      <c r="P65" s="176"/>
      <c r="Q65" s="176">
        <f ca="1">G65*L65</f>
        <v>8</v>
      </c>
      <c r="R65" s="176"/>
      <c r="S65" s="176"/>
      <c r="T65" t="str">
        <f t="shared" si="25"/>
        <v/>
      </c>
      <c r="U65" t="str">
        <f t="shared" si="25"/>
        <v/>
      </c>
      <c r="V65" t="str">
        <f t="shared" si="25"/>
        <v/>
      </c>
      <c r="W65" t="str">
        <f t="shared" si="25"/>
        <v/>
      </c>
      <c r="X65" t="str">
        <f t="shared" si="25"/>
        <v/>
      </c>
      <c r="Y65" t="str">
        <f t="shared" si="25"/>
        <v/>
      </c>
      <c r="Z65" t="str">
        <f t="shared" si="25"/>
        <v/>
      </c>
      <c r="AA65" t="str">
        <f t="shared" si="25"/>
        <v/>
      </c>
      <c r="AB65" t="str">
        <f t="shared" si="25"/>
        <v/>
      </c>
      <c r="AC65" t="str">
        <f t="shared" si="25"/>
        <v/>
      </c>
      <c r="AD65" t="str">
        <f t="shared" si="25"/>
        <v/>
      </c>
      <c r="AE65" t="str">
        <f t="shared" si="25"/>
        <v/>
      </c>
      <c r="AF65" t="str">
        <f t="shared" si="25"/>
        <v/>
      </c>
      <c r="AG65" t="str">
        <f t="shared" si="25"/>
        <v/>
      </c>
      <c r="AH65" t="str">
        <f t="shared" si="25"/>
        <v/>
      </c>
      <c r="AI65" t="str">
        <f t="shared" si="25"/>
        <v/>
      </c>
      <c r="AJ65" t="str">
        <f t="shared" si="25"/>
        <v/>
      </c>
      <c r="AK65" t="str">
        <f t="shared" si="25"/>
        <v/>
      </c>
    </row>
    <row r="66" spans="1:37" ht="20.149999999999999" customHeight="1" x14ac:dyDescent="0.25">
      <c r="A66" t="str">
        <f t="shared" ref="A66:AK66" si="26">IF(A28="","",A28)</f>
        <v/>
      </c>
      <c r="B66" t="str">
        <f t="shared" si="26"/>
        <v/>
      </c>
      <c r="E66" t="str">
        <f t="shared" si="26"/>
        <v/>
      </c>
      <c r="F66" t="str">
        <f t="shared" si="26"/>
        <v/>
      </c>
      <c r="G66" t="str">
        <f t="shared" si="26"/>
        <v/>
      </c>
      <c r="H66" t="str">
        <f t="shared" si="26"/>
        <v/>
      </c>
      <c r="I66" t="str">
        <f t="shared" si="26"/>
        <v/>
      </c>
      <c r="J66" t="str">
        <f t="shared" si="26"/>
        <v/>
      </c>
      <c r="K66" t="str">
        <f t="shared" si="26"/>
        <v/>
      </c>
      <c r="L66" t="str">
        <f t="shared" si="26"/>
        <v/>
      </c>
      <c r="M66" t="str">
        <f t="shared" si="26"/>
        <v/>
      </c>
      <c r="N66" t="str">
        <f t="shared" si="26"/>
        <v/>
      </c>
      <c r="O66" t="str">
        <f t="shared" si="26"/>
        <v/>
      </c>
      <c r="P66" t="str">
        <f t="shared" si="26"/>
        <v/>
      </c>
      <c r="Q66" t="str">
        <f t="shared" si="26"/>
        <v/>
      </c>
      <c r="R66" t="str">
        <f t="shared" si="26"/>
        <v/>
      </c>
      <c r="S66" t="str">
        <f t="shared" si="26"/>
        <v/>
      </c>
      <c r="T66" t="str">
        <f t="shared" si="26"/>
        <v/>
      </c>
      <c r="U66" t="str">
        <f t="shared" si="26"/>
        <v/>
      </c>
      <c r="V66" t="str">
        <f t="shared" si="26"/>
        <v/>
      </c>
      <c r="W66" t="str">
        <f t="shared" si="26"/>
        <v/>
      </c>
      <c r="X66" t="str">
        <f t="shared" si="26"/>
        <v/>
      </c>
      <c r="Y66" t="str">
        <f t="shared" si="26"/>
        <v/>
      </c>
      <c r="Z66" t="str">
        <f t="shared" si="26"/>
        <v/>
      </c>
      <c r="AA66" t="str">
        <f t="shared" si="26"/>
        <v/>
      </c>
      <c r="AB66" t="str">
        <f t="shared" si="26"/>
        <v/>
      </c>
      <c r="AC66" t="str">
        <f t="shared" si="26"/>
        <v/>
      </c>
      <c r="AD66" t="str">
        <f t="shared" si="26"/>
        <v/>
      </c>
      <c r="AE66" t="str">
        <f t="shared" si="26"/>
        <v/>
      </c>
      <c r="AF66" t="str">
        <f t="shared" si="26"/>
        <v/>
      </c>
      <c r="AG66" t="str">
        <f t="shared" si="26"/>
        <v/>
      </c>
      <c r="AH66" t="str">
        <f t="shared" si="26"/>
        <v/>
      </c>
      <c r="AI66" t="str">
        <f t="shared" si="26"/>
        <v/>
      </c>
      <c r="AJ66" t="str">
        <f t="shared" si="26"/>
        <v/>
      </c>
      <c r="AK66" t="str">
        <f t="shared" si="26"/>
        <v/>
      </c>
    </row>
    <row r="67" spans="1:37" ht="20.149999999999999" customHeight="1" x14ac:dyDescent="0.25">
      <c r="A67" t="str">
        <f t="shared" ref="A67:AK67" si="27">IF(A29="","",A29)</f>
        <v/>
      </c>
      <c r="B67" s="1" t="str">
        <f t="shared" si="27"/>
        <v>(6)</v>
      </c>
      <c r="E67" s="175">
        <f t="shared" ca="1" si="27"/>
        <v>46</v>
      </c>
      <c r="F67" s="175" t="str">
        <f t="shared" si="27"/>
        <v/>
      </c>
      <c r="G67" s="175" t="str">
        <f t="shared" si="27"/>
        <v>×</v>
      </c>
      <c r="H67" s="175" t="str">
        <f t="shared" si="27"/>
        <v/>
      </c>
      <c r="I67" s="175">
        <f t="shared" si="27"/>
        <v>0.5</v>
      </c>
      <c r="J67" s="175" t="str">
        <f t="shared" si="27"/>
        <v/>
      </c>
      <c r="K67" s="175" t="str">
        <f t="shared" si="27"/>
        <v/>
      </c>
      <c r="L67" t="str">
        <f t="shared" si="27"/>
        <v/>
      </c>
      <c r="M67" t="str">
        <f t="shared" si="27"/>
        <v/>
      </c>
      <c r="N67" t="str">
        <f t="shared" si="27"/>
        <v/>
      </c>
      <c r="O67" t="str">
        <f t="shared" si="27"/>
        <v/>
      </c>
      <c r="P67" t="str">
        <f t="shared" si="27"/>
        <v/>
      </c>
      <c r="Q67" t="str">
        <f t="shared" si="27"/>
        <v/>
      </c>
      <c r="R67" t="str">
        <f t="shared" si="27"/>
        <v/>
      </c>
      <c r="S67" t="str">
        <f t="shared" si="27"/>
        <v/>
      </c>
      <c r="T67" t="str">
        <f t="shared" si="27"/>
        <v/>
      </c>
      <c r="U67" t="str">
        <f t="shared" si="27"/>
        <v/>
      </c>
      <c r="V67" t="str">
        <f t="shared" si="27"/>
        <v/>
      </c>
      <c r="W67" t="str">
        <f t="shared" si="27"/>
        <v/>
      </c>
      <c r="X67" t="str">
        <f t="shared" si="27"/>
        <v/>
      </c>
      <c r="Y67" t="str">
        <f t="shared" si="27"/>
        <v/>
      </c>
      <c r="Z67" t="str">
        <f t="shared" si="27"/>
        <v/>
      </c>
      <c r="AA67" t="str">
        <f t="shared" si="27"/>
        <v/>
      </c>
      <c r="AB67" t="str">
        <f t="shared" si="27"/>
        <v/>
      </c>
      <c r="AC67" t="str">
        <f t="shared" si="27"/>
        <v/>
      </c>
      <c r="AD67" t="str">
        <f t="shared" si="27"/>
        <v/>
      </c>
      <c r="AE67" t="str">
        <f t="shared" si="27"/>
        <v/>
      </c>
      <c r="AF67" t="str">
        <f t="shared" si="27"/>
        <v/>
      </c>
      <c r="AG67" t="str">
        <f t="shared" si="27"/>
        <v/>
      </c>
      <c r="AH67" t="str">
        <f t="shared" si="27"/>
        <v/>
      </c>
      <c r="AI67" t="str">
        <f t="shared" si="27"/>
        <v/>
      </c>
      <c r="AJ67" t="str">
        <f t="shared" si="27"/>
        <v/>
      </c>
      <c r="AK67" t="str">
        <f t="shared" si="27"/>
        <v/>
      </c>
    </row>
    <row r="68" spans="1:37" ht="20.149999999999999" customHeight="1" x14ac:dyDescent="0.25">
      <c r="A68" t="str">
        <f t="shared" ref="A68:AK68" si="28">IF(A30="","",A30)</f>
        <v/>
      </c>
      <c r="B68" s="1" t="str">
        <f t="shared" si="28"/>
        <v/>
      </c>
      <c r="E68" s="176" t="s">
        <v>15</v>
      </c>
      <c r="F68" s="176"/>
      <c r="G68" s="70" t="s">
        <v>23</v>
      </c>
      <c r="H68" s="176">
        <f ca="1">INT(E67/10)*10</f>
        <v>40</v>
      </c>
      <c r="I68" s="176"/>
      <c r="J68" s="176" t="s">
        <v>19</v>
      </c>
      <c r="K68" s="176"/>
      <c r="L68" s="65">
        <f ca="1">E67-H68</f>
        <v>6</v>
      </c>
      <c r="M68" s="65" t="s">
        <v>267</v>
      </c>
      <c r="N68" s="176" t="s">
        <v>4</v>
      </c>
      <c r="O68" s="176"/>
      <c r="P68" s="176">
        <f>I67</f>
        <v>0.5</v>
      </c>
      <c r="Q68" s="176"/>
      <c r="R68" s="176"/>
      <c r="S68" s="65" t="str">
        <f t="shared" si="28"/>
        <v/>
      </c>
      <c r="T68" s="65" t="str">
        <f t="shared" si="28"/>
        <v/>
      </c>
      <c r="U68" s="65" t="str">
        <f t="shared" si="28"/>
        <v/>
      </c>
      <c r="V68" t="str">
        <f t="shared" si="28"/>
        <v/>
      </c>
      <c r="W68" t="str">
        <f t="shared" si="28"/>
        <v/>
      </c>
      <c r="X68" t="str">
        <f t="shared" si="28"/>
        <v/>
      </c>
      <c r="Y68" t="str">
        <f t="shared" si="28"/>
        <v/>
      </c>
      <c r="Z68" t="str">
        <f t="shared" si="28"/>
        <v/>
      </c>
      <c r="AA68" t="str">
        <f t="shared" si="28"/>
        <v/>
      </c>
      <c r="AB68" t="str">
        <f t="shared" si="28"/>
        <v/>
      </c>
      <c r="AC68" t="str">
        <f t="shared" si="28"/>
        <v/>
      </c>
      <c r="AD68" t="str">
        <f t="shared" si="28"/>
        <v/>
      </c>
      <c r="AE68" t="str">
        <f t="shared" si="28"/>
        <v/>
      </c>
      <c r="AF68" t="str">
        <f t="shared" si="28"/>
        <v/>
      </c>
      <c r="AG68" t="str">
        <f t="shared" si="28"/>
        <v/>
      </c>
      <c r="AH68" t="str">
        <f t="shared" si="28"/>
        <v/>
      </c>
      <c r="AI68" t="str">
        <f t="shared" si="28"/>
        <v/>
      </c>
      <c r="AJ68" t="str">
        <f t="shared" si="28"/>
        <v/>
      </c>
      <c r="AK68" t="str">
        <f t="shared" si="28"/>
        <v/>
      </c>
    </row>
    <row r="69" spans="1:37" ht="20.149999999999999" customHeight="1" x14ac:dyDescent="0.25">
      <c r="A69" t="str">
        <f t="shared" ref="A69:AK69" si="29">IF(A31="","",A31)</f>
        <v/>
      </c>
      <c r="B69" t="str">
        <f t="shared" si="29"/>
        <v/>
      </c>
      <c r="E69" s="176" t="s">
        <v>15</v>
      </c>
      <c r="F69" s="176"/>
      <c r="G69" s="176">
        <f ca="1">H68</f>
        <v>40</v>
      </c>
      <c r="H69" s="176"/>
      <c r="I69" s="176" t="s">
        <v>4</v>
      </c>
      <c r="J69" s="176"/>
      <c r="K69" s="176">
        <f>P68</f>
        <v>0.5</v>
      </c>
      <c r="L69" s="176"/>
      <c r="M69" s="176"/>
      <c r="N69" s="176" t="s">
        <v>19</v>
      </c>
      <c r="O69" s="176"/>
      <c r="P69" s="65">
        <f ca="1">L68</f>
        <v>6</v>
      </c>
      <c r="Q69" s="176" t="s">
        <v>4</v>
      </c>
      <c r="R69" s="176"/>
      <c r="S69" s="176">
        <f>P68</f>
        <v>0.5</v>
      </c>
      <c r="T69" s="176"/>
      <c r="U69" s="176"/>
      <c r="V69" t="str">
        <f t="shared" si="29"/>
        <v/>
      </c>
      <c r="W69" t="str">
        <f t="shared" si="29"/>
        <v/>
      </c>
      <c r="X69" t="str">
        <f t="shared" si="29"/>
        <v/>
      </c>
      <c r="Y69" t="str">
        <f t="shared" si="29"/>
        <v/>
      </c>
      <c r="Z69" t="str">
        <f t="shared" si="29"/>
        <v/>
      </c>
      <c r="AA69" t="str">
        <f t="shared" si="29"/>
        <v/>
      </c>
      <c r="AB69" t="str">
        <f t="shared" si="29"/>
        <v/>
      </c>
      <c r="AC69" t="str">
        <f t="shared" si="29"/>
        <v/>
      </c>
      <c r="AD69" t="str">
        <f t="shared" si="29"/>
        <v/>
      </c>
      <c r="AE69" t="str">
        <f t="shared" si="29"/>
        <v/>
      </c>
      <c r="AF69" t="str">
        <f t="shared" si="29"/>
        <v/>
      </c>
      <c r="AG69" t="str">
        <f t="shared" si="29"/>
        <v/>
      </c>
      <c r="AH69" t="str">
        <f t="shared" si="29"/>
        <v/>
      </c>
      <c r="AI69" t="str">
        <f t="shared" si="29"/>
        <v/>
      </c>
      <c r="AJ69" t="str">
        <f t="shared" si="29"/>
        <v/>
      </c>
      <c r="AK69" t="str">
        <f t="shared" si="29"/>
        <v/>
      </c>
    </row>
    <row r="70" spans="1:37" ht="20.149999999999999" customHeight="1" x14ac:dyDescent="0.25">
      <c r="A70" t="str">
        <f t="shared" ref="A70:AK70" si="30">IF(A32="","",A32)</f>
        <v/>
      </c>
      <c r="B70" t="str">
        <f t="shared" si="30"/>
        <v/>
      </c>
      <c r="E70" s="176" t="s">
        <v>15</v>
      </c>
      <c r="F70" s="176"/>
      <c r="G70" s="176">
        <f ca="1">G69*K69</f>
        <v>20</v>
      </c>
      <c r="H70" s="176"/>
      <c r="I70" s="176"/>
      <c r="J70" s="176" t="s">
        <v>19</v>
      </c>
      <c r="K70" s="176"/>
      <c r="L70" s="176">
        <f ca="1">P69*S69</f>
        <v>3</v>
      </c>
      <c r="M70" s="176"/>
      <c r="N70" s="176" t="s">
        <v>15</v>
      </c>
      <c r="O70" s="176"/>
      <c r="P70" s="176">
        <f ca="1">G70+L70</f>
        <v>23</v>
      </c>
      <c r="Q70" s="176"/>
      <c r="R70" s="176"/>
      <c r="S70" s="65" t="str">
        <f t="shared" si="30"/>
        <v/>
      </c>
      <c r="T70" s="65" t="str">
        <f t="shared" si="30"/>
        <v/>
      </c>
      <c r="U70" s="65" t="str">
        <f t="shared" si="30"/>
        <v/>
      </c>
      <c r="V70" t="str">
        <f t="shared" si="30"/>
        <v/>
      </c>
      <c r="W70" t="str">
        <f t="shared" si="30"/>
        <v/>
      </c>
      <c r="X70" t="str">
        <f t="shared" si="30"/>
        <v/>
      </c>
      <c r="Y70" t="str">
        <f t="shared" si="30"/>
        <v/>
      </c>
      <c r="Z70" t="str">
        <f t="shared" si="30"/>
        <v/>
      </c>
      <c r="AA70" t="str">
        <f t="shared" si="30"/>
        <v/>
      </c>
      <c r="AB70" t="str">
        <f t="shared" si="30"/>
        <v/>
      </c>
      <c r="AC70" t="str">
        <f t="shared" si="30"/>
        <v/>
      </c>
      <c r="AD70" t="str">
        <f t="shared" si="30"/>
        <v/>
      </c>
      <c r="AE70" t="str">
        <f t="shared" si="30"/>
        <v/>
      </c>
      <c r="AF70" t="str">
        <f t="shared" si="30"/>
        <v/>
      </c>
      <c r="AG70" t="str">
        <f t="shared" si="30"/>
        <v/>
      </c>
      <c r="AH70" t="str">
        <f t="shared" si="30"/>
        <v/>
      </c>
      <c r="AI70" t="str">
        <f t="shared" si="30"/>
        <v/>
      </c>
      <c r="AJ70" t="str">
        <f t="shared" si="30"/>
        <v/>
      </c>
      <c r="AK70" t="str">
        <f t="shared" si="30"/>
        <v/>
      </c>
    </row>
    <row r="71" spans="1:37" ht="20.149999999999999" customHeight="1" x14ac:dyDescent="0.25">
      <c r="A71" t="str">
        <f t="shared" ref="A71:AK71" si="31">IF(A33="","",A33)</f>
        <v/>
      </c>
      <c r="B71" t="str">
        <f t="shared" si="31"/>
        <v/>
      </c>
      <c r="E71" t="str">
        <f t="shared" si="31"/>
        <v/>
      </c>
      <c r="F71" t="str">
        <f t="shared" si="31"/>
        <v/>
      </c>
      <c r="G71" t="str">
        <f t="shared" si="31"/>
        <v/>
      </c>
      <c r="H71" t="str">
        <f t="shared" si="31"/>
        <v/>
      </c>
      <c r="I71" t="str">
        <f t="shared" si="31"/>
        <v/>
      </c>
      <c r="J71" t="str">
        <f t="shared" si="31"/>
        <v/>
      </c>
      <c r="K71" t="str">
        <f t="shared" si="31"/>
        <v/>
      </c>
      <c r="L71" t="str">
        <f t="shared" si="31"/>
        <v/>
      </c>
      <c r="M71" t="str">
        <f t="shared" si="31"/>
        <v/>
      </c>
      <c r="N71" t="str">
        <f t="shared" si="31"/>
        <v/>
      </c>
      <c r="O71" t="str">
        <f t="shared" si="31"/>
        <v/>
      </c>
      <c r="P71" t="str">
        <f t="shared" si="31"/>
        <v/>
      </c>
      <c r="Q71" t="str">
        <f t="shared" si="31"/>
        <v/>
      </c>
      <c r="R71" t="str">
        <f t="shared" si="31"/>
        <v/>
      </c>
      <c r="S71" t="str">
        <f t="shared" si="31"/>
        <v/>
      </c>
      <c r="T71" t="str">
        <f t="shared" si="31"/>
        <v/>
      </c>
      <c r="U71" t="str">
        <f t="shared" si="31"/>
        <v/>
      </c>
      <c r="V71" t="str">
        <f t="shared" si="31"/>
        <v/>
      </c>
      <c r="W71" t="str">
        <f t="shared" si="31"/>
        <v/>
      </c>
      <c r="X71" t="str">
        <f t="shared" si="31"/>
        <v/>
      </c>
      <c r="Y71" t="str">
        <f t="shared" si="31"/>
        <v/>
      </c>
      <c r="Z71" t="str">
        <f t="shared" si="31"/>
        <v/>
      </c>
      <c r="AA71" t="str">
        <f t="shared" si="31"/>
        <v/>
      </c>
      <c r="AB71" t="str">
        <f t="shared" si="31"/>
        <v/>
      </c>
      <c r="AC71" t="str">
        <f t="shared" si="31"/>
        <v/>
      </c>
      <c r="AD71" t="str">
        <f t="shared" si="31"/>
        <v/>
      </c>
      <c r="AE71" t="str">
        <f t="shared" si="31"/>
        <v/>
      </c>
      <c r="AF71" t="str">
        <f t="shared" si="31"/>
        <v/>
      </c>
      <c r="AG71" t="str">
        <f t="shared" si="31"/>
        <v/>
      </c>
      <c r="AH71" t="str">
        <f t="shared" si="31"/>
        <v/>
      </c>
      <c r="AI71" t="str">
        <f t="shared" si="31"/>
        <v/>
      </c>
      <c r="AJ71" t="str">
        <f t="shared" si="31"/>
        <v/>
      </c>
      <c r="AK71" t="str">
        <f t="shared" si="31"/>
        <v/>
      </c>
    </row>
    <row r="72" spans="1:37" ht="20.149999999999999" customHeight="1" x14ac:dyDescent="0.25">
      <c r="A72" t="str">
        <f t="shared" ref="A72:AK72" si="32">IF(A34="","",A34)</f>
        <v/>
      </c>
      <c r="B72" s="1" t="str">
        <f t="shared" si="32"/>
        <v>(7)</v>
      </c>
      <c r="E72" s="175">
        <f t="shared" ca="1" si="32"/>
        <v>83</v>
      </c>
      <c r="F72" s="175" t="str">
        <f t="shared" si="32"/>
        <v/>
      </c>
      <c r="G72" s="175" t="str">
        <f t="shared" si="32"/>
        <v>×</v>
      </c>
      <c r="H72" s="175" t="str">
        <f t="shared" si="32"/>
        <v/>
      </c>
      <c r="I72" s="175">
        <f t="shared" si="32"/>
        <v>9.9</v>
      </c>
      <c r="J72" s="175" t="str">
        <f t="shared" si="32"/>
        <v/>
      </c>
      <c r="K72" s="175" t="str">
        <f t="shared" si="32"/>
        <v/>
      </c>
      <c r="L72" t="str">
        <f t="shared" si="32"/>
        <v/>
      </c>
      <c r="M72" t="str">
        <f t="shared" si="32"/>
        <v/>
      </c>
      <c r="N72" t="str">
        <f t="shared" si="32"/>
        <v/>
      </c>
      <c r="O72" t="str">
        <f t="shared" si="32"/>
        <v/>
      </c>
      <c r="P72" t="str">
        <f t="shared" si="32"/>
        <v/>
      </c>
      <c r="Q72" t="str">
        <f t="shared" si="32"/>
        <v/>
      </c>
      <c r="R72" t="str">
        <f t="shared" si="32"/>
        <v/>
      </c>
      <c r="S72" t="str">
        <f t="shared" si="32"/>
        <v/>
      </c>
      <c r="T72" t="str">
        <f t="shared" si="32"/>
        <v/>
      </c>
      <c r="U72" t="str">
        <f t="shared" si="32"/>
        <v/>
      </c>
      <c r="V72" t="str">
        <f t="shared" si="32"/>
        <v/>
      </c>
      <c r="W72" t="str">
        <f t="shared" si="32"/>
        <v/>
      </c>
      <c r="X72" t="str">
        <f t="shared" si="32"/>
        <v/>
      </c>
      <c r="Y72" t="str">
        <f t="shared" si="32"/>
        <v/>
      </c>
      <c r="Z72" t="str">
        <f t="shared" si="32"/>
        <v/>
      </c>
      <c r="AA72" t="str">
        <f t="shared" si="32"/>
        <v/>
      </c>
      <c r="AB72" t="str">
        <f t="shared" si="32"/>
        <v/>
      </c>
      <c r="AC72" t="str">
        <f t="shared" si="32"/>
        <v/>
      </c>
      <c r="AD72" t="str">
        <f t="shared" si="32"/>
        <v/>
      </c>
      <c r="AE72" t="str">
        <f t="shared" si="32"/>
        <v/>
      </c>
      <c r="AF72" t="str">
        <f t="shared" si="32"/>
        <v/>
      </c>
      <c r="AG72" t="str">
        <f t="shared" si="32"/>
        <v/>
      </c>
      <c r="AH72" t="str">
        <f t="shared" si="32"/>
        <v/>
      </c>
      <c r="AI72" t="str">
        <f t="shared" si="32"/>
        <v/>
      </c>
      <c r="AJ72" t="str">
        <f t="shared" si="32"/>
        <v/>
      </c>
      <c r="AK72" t="str">
        <f t="shared" si="32"/>
        <v/>
      </c>
    </row>
    <row r="73" spans="1:37" ht="20.149999999999999" customHeight="1" x14ac:dyDescent="0.25">
      <c r="A73" s="1" t="str">
        <f t="shared" ref="A73:AK73" si="33">IF(A35="","",A35)</f>
        <v/>
      </c>
      <c r="B73" t="str">
        <f t="shared" si="33"/>
        <v/>
      </c>
      <c r="D73" s="7"/>
      <c r="E73" s="176" t="s">
        <v>15</v>
      </c>
      <c r="F73" s="176"/>
      <c r="G73" s="176">
        <f ca="1">E72</f>
        <v>83</v>
      </c>
      <c r="H73" s="176"/>
      <c r="I73" s="176" t="s">
        <v>4</v>
      </c>
      <c r="J73" s="176"/>
      <c r="K73" s="70" t="s">
        <v>23</v>
      </c>
      <c r="L73" s="176">
        <v>10</v>
      </c>
      <c r="M73" s="176"/>
      <c r="N73" s="176" t="s">
        <v>20</v>
      </c>
      <c r="O73" s="176"/>
      <c r="P73" s="176">
        <f>L73-I72</f>
        <v>9.9999999999999645E-2</v>
      </c>
      <c r="Q73" s="176"/>
      <c r="R73" s="176"/>
      <c r="S73" s="65" t="s">
        <v>267</v>
      </c>
      <c r="T73" s="65" t="str">
        <f t="shared" si="33"/>
        <v/>
      </c>
      <c r="U73" s="65" t="str">
        <f t="shared" si="33"/>
        <v/>
      </c>
      <c r="V73" t="str">
        <f t="shared" si="33"/>
        <v/>
      </c>
      <c r="W73" t="str">
        <f t="shared" si="33"/>
        <v/>
      </c>
      <c r="X73" t="str">
        <f t="shared" si="33"/>
        <v/>
      </c>
      <c r="Y73" t="str">
        <f t="shared" si="33"/>
        <v/>
      </c>
      <c r="Z73" t="str">
        <f t="shared" si="33"/>
        <v/>
      </c>
      <c r="AA73" t="str">
        <f t="shared" si="33"/>
        <v/>
      </c>
      <c r="AB73" t="str">
        <f t="shared" si="33"/>
        <v/>
      </c>
      <c r="AC73" t="str">
        <f t="shared" si="33"/>
        <v/>
      </c>
      <c r="AD73" t="str">
        <f t="shared" si="33"/>
        <v/>
      </c>
      <c r="AE73" t="str">
        <f t="shared" si="33"/>
        <v/>
      </c>
      <c r="AF73" t="str">
        <f t="shared" si="33"/>
        <v/>
      </c>
      <c r="AG73" t="str">
        <f t="shared" si="33"/>
        <v/>
      </c>
      <c r="AH73" t="str">
        <f t="shared" si="33"/>
        <v/>
      </c>
      <c r="AI73" t="str">
        <f t="shared" si="33"/>
        <v/>
      </c>
      <c r="AJ73" t="str">
        <f t="shared" si="33"/>
        <v/>
      </c>
      <c r="AK73" t="str">
        <f t="shared" si="33"/>
        <v/>
      </c>
    </row>
    <row r="74" spans="1:37" ht="20.149999999999999" customHeight="1" x14ac:dyDescent="0.25">
      <c r="A74" t="str">
        <f t="shared" ref="A74:AK74" si="34">IF(A36="","",A36)</f>
        <v/>
      </c>
      <c r="B74" t="str">
        <f t="shared" si="34"/>
        <v/>
      </c>
      <c r="E74" s="176" t="s">
        <v>15</v>
      </c>
      <c r="F74" s="176"/>
      <c r="G74" s="176">
        <f ca="1">G73</f>
        <v>83</v>
      </c>
      <c r="H74" s="176"/>
      <c r="I74" s="176" t="s">
        <v>4</v>
      </c>
      <c r="J74" s="176"/>
      <c r="K74" s="176">
        <f>L73</f>
        <v>10</v>
      </c>
      <c r="L74" s="176"/>
      <c r="M74" s="176" t="s">
        <v>20</v>
      </c>
      <c r="N74" s="176"/>
      <c r="O74" s="176">
        <f ca="1">G73</f>
        <v>83</v>
      </c>
      <c r="P74" s="176"/>
      <c r="Q74" s="176" t="s">
        <v>4</v>
      </c>
      <c r="R74" s="176"/>
      <c r="S74" s="176">
        <f>P73</f>
        <v>9.9999999999999645E-2</v>
      </c>
      <c r="T74" s="176"/>
      <c r="U74" s="176"/>
      <c r="V74" t="str">
        <f t="shared" si="34"/>
        <v/>
      </c>
      <c r="W74" t="str">
        <f t="shared" si="34"/>
        <v/>
      </c>
      <c r="X74" t="str">
        <f t="shared" si="34"/>
        <v/>
      </c>
      <c r="Y74" t="str">
        <f t="shared" si="34"/>
        <v/>
      </c>
      <c r="Z74" t="str">
        <f t="shared" si="34"/>
        <v/>
      </c>
      <c r="AA74" t="str">
        <f t="shared" si="34"/>
        <v/>
      </c>
      <c r="AB74" t="str">
        <f t="shared" si="34"/>
        <v/>
      </c>
      <c r="AC74" t="str">
        <f t="shared" si="34"/>
        <v/>
      </c>
      <c r="AD74" t="str">
        <f t="shared" si="34"/>
        <v/>
      </c>
      <c r="AE74" t="str">
        <f t="shared" si="34"/>
        <v/>
      </c>
      <c r="AF74" t="str">
        <f t="shared" si="34"/>
        <v/>
      </c>
      <c r="AG74" t="str">
        <f t="shared" si="34"/>
        <v/>
      </c>
      <c r="AH74" t="str">
        <f t="shared" si="34"/>
        <v/>
      </c>
      <c r="AI74" t="str">
        <f t="shared" si="34"/>
        <v/>
      </c>
      <c r="AJ74" t="str">
        <f t="shared" si="34"/>
        <v/>
      </c>
      <c r="AK74" t="str">
        <f t="shared" si="34"/>
        <v/>
      </c>
    </row>
    <row r="75" spans="1:37" ht="20.149999999999999" customHeight="1" x14ac:dyDescent="0.25">
      <c r="A75" s="1" t="str">
        <f t="shared" ref="A75:AK75" si="35">IF(A37="","",A37)</f>
        <v/>
      </c>
      <c r="B75" t="str">
        <f t="shared" si="35"/>
        <v/>
      </c>
      <c r="E75" s="176" t="s">
        <v>15</v>
      </c>
      <c r="F75" s="176"/>
      <c r="G75" s="176">
        <f ca="1">G74*K74</f>
        <v>830</v>
      </c>
      <c r="H75" s="176"/>
      <c r="I75" s="176"/>
      <c r="J75" s="176" t="s">
        <v>20</v>
      </c>
      <c r="K75" s="176"/>
      <c r="L75" s="176">
        <f ca="1">O74*S74</f>
        <v>8.2999999999999705</v>
      </c>
      <c r="M75" s="176"/>
      <c r="N75" s="176"/>
      <c r="O75" s="176" t="s">
        <v>15</v>
      </c>
      <c r="P75" s="176"/>
      <c r="Q75" s="176">
        <f ca="1">G75-L75</f>
        <v>821.7</v>
      </c>
      <c r="R75" s="176"/>
      <c r="S75" s="176"/>
      <c r="T75" s="176"/>
      <c r="U75" s="65" t="str">
        <f t="shared" si="35"/>
        <v/>
      </c>
      <c r="V75" t="str">
        <f t="shared" si="35"/>
        <v/>
      </c>
      <c r="W75" t="str">
        <f t="shared" si="35"/>
        <v/>
      </c>
      <c r="X75" t="str">
        <f t="shared" si="35"/>
        <v/>
      </c>
      <c r="Y75" t="str">
        <f t="shared" si="35"/>
        <v/>
      </c>
      <c r="Z75" t="str">
        <f t="shared" si="35"/>
        <v/>
      </c>
      <c r="AA75" t="str">
        <f t="shared" si="35"/>
        <v/>
      </c>
      <c r="AB75" t="str">
        <f t="shared" si="35"/>
        <v/>
      </c>
      <c r="AC75" t="str">
        <f t="shared" si="35"/>
        <v/>
      </c>
      <c r="AD75" t="str">
        <f t="shared" si="35"/>
        <v/>
      </c>
      <c r="AE75" t="str">
        <f t="shared" si="35"/>
        <v/>
      </c>
      <c r="AF75" t="str">
        <f t="shared" si="35"/>
        <v/>
      </c>
      <c r="AG75" t="str">
        <f t="shared" si="35"/>
        <v/>
      </c>
      <c r="AH75" t="str">
        <f t="shared" si="35"/>
        <v/>
      </c>
      <c r="AI75" t="str">
        <f t="shared" si="35"/>
        <v/>
      </c>
      <c r="AJ75" t="str">
        <f t="shared" si="35"/>
        <v/>
      </c>
      <c r="AK75" t="str">
        <f t="shared" si="35"/>
        <v/>
      </c>
    </row>
    <row r="76" spans="1:37" ht="20.149999999999999" customHeight="1" x14ac:dyDescent="0.25">
      <c r="A76" s="1" t="str">
        <f t="shared" ref="A76:AK76" si="36">IF(A38="","",A38)</f>
        <v/>
      </c>
      <c r="B76" t="str">
        <f t="shared" si="36"/>
        <v/>
      </c>
      <c r="D76" s="7"/>
      <c r="E76" s="7" t="str">
        <f t="shared" si="36"/>
        <v/>
      </c>
      <c r="F76" s="7" t="str">
        <f t="shared" si="36"/>
        <v/>
      </c>
      <c r="G76" s="7" t="str">
        <f t="shared" si="36"/>
        <v/>
      </c>
      <c r="H76" s="7" t="str">
        <f t="shared" si="36"/>
        <v/>
      </c>
      <c r="I76" s="7" t="str">
        <f t="shared" si="36"/>
        <v/>
      </c>
      <c r="J76" s="7" t="str">
        <f t="shared" si="36"/>
        <v/>
      </c>
      <c r="K76" t="str">
        <f t="shared" si="36"/>
        <v/>
      </c>
      <c r="L76" t="str">
        <f t="shared" si="36"/>
        <v/>
      </c>
      <c r="M76" t="str">
        <f t="shared" si="36"/>
        <v/>
      </c>
      <c r="N76" t="str">
        <f t="shared" si="36"/>
        <v/>
      </c>
      <c r="O76" t="str">
        <f t="shared" si="36"/>
        <v/>
      </c>
      <c r="P76" t="str">
        <f t="shared" si="36"/>
        <v/>
      </c>
      <c r="Q76" t="str">
        <f t="shared" si="36"/>
        <v/>
      </c>
      <c r="R76" t="str">
        <f t="shared" si="36"/>
        <v/>
      </c>
      <c r="S76" t="str">
        <f t="shared" si="36"/>
        <v/>
      </c>
      <c r="T76" t="str">
        <f t="shared" si="36"/>
        <v/>
      </c>
      <c r="U76" t="str">
        <f t="shared" si="36"/>
        <v/>
      </c>
      <c r="V76" t="str">
        <f t="shared" si="36"/>
        <v/>
      </c>
      <c r="W76" t="str">
        <f t="shared" si="36"/>
        <v/>
      </c>
      <c r="X76" t="str">
        <f t="shared" si="36"/>
        <v/>
      </c>
      <c r="Y76" t="str">
        <f t="shared" si="36"/>
        <v/>
      </c>
      <c r="Z76" t="str">
        <f t="shared" si="36"/>
        <v/>
      </c>
      <c r="AA76" t="str">
        <f t="shared" si="36"/>
        <v/>
      </c>
      <c r="AB76" t="str">
        <f t="shared" si="36"/>
        <v/>
      </c>
      <c r="AC76" t="str">
        <f t="shared" si="36"/>
        <v/>
      </c>
      <c r="AD76" t="str">
        <f t="shared" si="36"/>
        <v/>
      </c>
      <c r="AE76" t="str">
        <f t="shared" si="36"/>
        <v/>
      </c>
      <c r="AF76" t="str">
        <f t="shared" si="36"/>
        <v/>
      </c>
      <c r="AG76" t="str">
        <f t="shared" si="36"/>
        <v/>
      </c>
      <c r="AH76" t="str">
        <f t="shared" si="36"/>
        <v/>
      </c>
      <c r="AI76" t="str">
        <f t="shared" si="36"/>
        <v/>
      </c>
      <c r="AJ76" t="str">
        <f t="shared" si="36"/>
        <v/>
      </c>
      <c r="AK76" t="str">
        <f t="shared" si="36"/>
        <v/>
      </c>
    </row>
    <row r="77" spans="1:37" ht="30" customHeight="1" x14ac:dyDescent="0.25"/>
    <row r="78" spans="1:37" ht="30" customHeight="1" x14ac:dyDescent="0.25"/>
    <row r="79" spans="1:37" ht="30" customHeight="1" x14ac:dyDescent="0.25"/>
    <row r="80" spans="1:37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</sheetData>
  <mergeCells count="156">
    <mergeCell ref="S74:U74"/>
    <mergeCell ref="E75:F75"/>
    <mergeCell ref="G75:I75"/>
    <mergeCell ref="J75:K75"/>
    <mergeCell ref="L75:N75"/>
    <mergeCell ref="O75:P75"/>
    <mergeCell ref="Q75:T75"/>
    <mergeCell ref="N73:O73"/>
    <mergeCell ref="P73:R73"/>
    <mergeCell ref="E74:F74"/>
    <mergeCell ref="G74:H74"/>
    <mergeCell ref="I74:J74"/>
    <mergeCell ref="K74:L74"/>
    <mergeCell ref="M74:N74"/>
    <mergeCell ref="O74:P74"/>
    <mergeCell ref="Q74:R74"/>
    <mergeCell ref="G73:H73"/>
    <mergeCell ref="E69:F69"/>
    <mergeCell ref="G69:H69"/>
    <mergeCell ref="I69:J69"/>
    <mergeCell ref="E73:F73"/>
    <mergeCell ref="I73:J73"/>
    <mergeCell ref="L73:M73"/>
    <mergeCell ref="E70:F70"/>
    <mergeCell ref="G70:I70"/>
    <mergeCell ref="J70:K70"/>
    <mergeCell ref="L70:M70"/>
    <mergeCell ref="E72:F72"/>
    <mergeCell ref="I72:K72"/>
    <mergeCell ref="G72:H72"/>
    <mergeCell ref="N70:O70"/>
    <mergeCell ref="P70:R70"/>
    <mergeCell ref="K69:M69"/>
    <mergeCell ref="N69:O69"/>
    <mergeCell ref="Q69:R69"/>
    <mergeCell ref="L65:N65"/>
    <mergeCell ref="O65:P65"/>
    <mergeCell ref="Q65:S65"/>
    <mergeCell ref="S69:U69"/>
    <mergeCell ref="I67:K67"/>
    <mergeCell ref="H68:I68"/>
    <mergeCell ref="J68:K68"/>
    <mergeCell ref="N68:O68"/>
    <mergeCell ref="P68:R68"/>
    <mergeCell ref="M63:N63"/>
    <mergeCell ref="O63:Q63"/>
    <mergeCell ref="E68:F68"/>
    <mergeCell ref="G67:H67"/>
    <mergeCell ref="E59:F59"/>
    <mergeCell ref="G59:I59"/>
    <mergeCell ref="J59:K59"/>
    <mergeCell ref="L59:N59"/>
    <mergeCell ref="E60:F60"/>
    <mergeCell ref="G60:J60"/>
    <mergeCell ref="E67:F67"/>
    <mergeCell ref="E65:F65"/>
    <mergeCell ref="G65:I65"/>
    <mergeCell ref="J65:K65"/>
    <mergeCell ref="E64:F64"/>
    <mergeCell ref="J62:L62"/>
    <mergeCell ref="O64:P64"/>
    <mergeCell ref="Q64:S64"/>
    <mergeCell ref="R58:T58"/>
    <mergeCell ref="K49:M49"/>
    <mergeCell ref="M52:O52"/>
    <mergeCell ref="P52:Q52"/>
    <mergeCell ref="H64:J64"/>
    <mergeCell ref="K64:L64"/>
    <mergeCell ref="E55:F55"/>
    <mergeCell ref="G55:I55"/>
    <mergeCell ref="E58:F58"/>
    <mergeCell ref="G58:I58"/>
    <mergeCell ref="J58:K58"/>
    <mergeCell ref="M58:O58"/>
    <mergeCell ref="M57:N57"/>
    <mergeCell ref="E50:F50"/>
    <mergeCell ref="G50:I50"/>
    <mergeCell ref="H52:I52"/>
    <mergeCell ref="K52:L52"/>
    <mergeCell ref="E54:F54"/>
    <mergeCell ref="G54:I54"/>
    <mergeCell ref="J54:K54"/>
    <mergeCell ref="O57:Q57"/>
    <mergeCell ref="P58:Q58"/>
    <mergeCell ref="E63:F63"/>
    <mergeCell ref="G63:I63"/>
    <mergeCell ref="R43:T43"/>
    <mergeCell ref="E44:F44"/>
    <mergeCell ref="G44:I44"/>
    <mergeCell ref="J44:K44"/>
    <mergeCell ref="L44:N44"/>
    <mergeCell ref="E62:G62"/>
    <mergeCell ref="Q53:R53"/>
    <mergeCell ref="G29:H29"/>
    <mergeCell ref="I29:K29"/>
    <mergeCell ref="E34:F34"/>
    <mergeCell ref="G34:H34"/>
    <mergeCell ref="H62:I62"/>
    <mergeCell ref="E57:G57"/>
    <mergeCell ref="J57:L57"/>
    <mergeCell ref="E48:F48"/>
    <mergeCell ref="E43:F43"/>
    <mergeCell ref="G43:I43"/>
    <mergeCell ref="J43:K43"/>
    <mergeCell ref="I48:J48"/>
    <mergeCell ref="M53:O53"/>
    <mergeCell ref="O48:P48"/>
    <mergeCell ref="E49:F49"/>
    <mergeCell ref="G49:H49"/>
    <mergeCell ref="I49:J49"/>
    <mergeCell ref="O4:Q4"/>
    <mergeCell ref="O19:Q19"/>
    <mergeCell ref="E9:F9"/>
    <mergeCell ref="O42:Q42"/>
    <mergeCell ref="E47:F47"/>
    <mergeCell ref="G47:H47"/>
    <mergeCell ref="I47:K47"/>
    <mergeCell ref="L47:M47"/>
    <mergeCell ref="E45:F45"/>
    <mergeCell ref="M43:O43"/>
    <mergeCell ref="H24:I24"/>
    <mergeCell ref="M19:N19"/>
    <mergeCell ref="L9:M9"/>
    <mergeCell ref="J19:L19"/>
    <mergeCell ref="I34:K34"/>
    <mergeCell ref="G45:J45"/>
    <mergeCell ref="M14:O14"/>
    <mergeCell ref="H42:I42"/>
    <mergeCell ref="M42:N42"/>
    <mergeCell ref="E42:G42"/>
    <mergeCell ref="J42:L42"/>
    <mergeCell ref="E29:F29"/>
    <mergeCell ref="AI1:AJ1"/>
    <mergeCell ref="AI39:AJ39"/>
    <mergeCell ref="M4:N4"/>
    <mergeCell ref="K14:L14"/>
    <mergeCell ref="E14:G14"/>
    <mergeCell ref="H14:I14"/>
    <mergeCell ref="H57:I57"/>
    <mergeCell ref="E4:G4"/>
    <mergeCell ref="H4:I4"/>
    <mergeCell ref="J4:L4"/>
    <mergeCell ref="J24:L24"/>
    <mergeCell ref="E53:F53"/>
    <mergeCell ref="H53:J53"/>
    <mergeCell ref="K53:L53"/>
    <mergeCell ref="E52:G52"/>
    <mergeCell ref="G9:H9"/>
    <mergeCell ref="I9:K9"/>
    <mergeCell ref="P43:Q43"/>
    <mergeCell ref="G48:H48"/>
    <mergeCell ref="L48:N48"/>
    <mergeCell ref="P14:Q14"/>
    <mergeCell ref="E19:G19"/>
    <mergeCell ref="H19:I19"/>
    <mergeCell ref="E24:G24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5"/>
  <dimension ref="A1:AS129"/>
  <sheetViews>
    <sheetView workbookViewId="0"/>
  </sheetViews>
  <sheetFormatPr defaultColWidth="8.78515625" defaultRowHeight="25" customHeight="1" x14ac:dyDescent="0.25"/>
  <cols>
    <col min="1" max="37" width="1.7109375" style="10" customWidth="1"/>
    <col min="38" max="38" width="8.78515625" style="10"/>
    <col min="39" max="45" width="8.78515625" style="114"/>
    <col min="46" max="16384" width="8.78515625" style="10"/>
  </cols>
  <sheetData>
    <row r="1" spans="1:45" ht="25" customHeight="1" x14ac:dyDescent="0.25">
      <c r="D1" s="11" t="s">
        <v>64</v>
      </c>
      <c r="AG1" s="13" t="s">
        <v>16</v>
      </c>
      <c r="AH1" s="13"/>
      <c r="AI1" s="242"/>
      <c r="AJ1" s="242"/>
    </row>
    <row r="2" spans="1:45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45" ht="25" customHeight="1" x14ac:dyDescent="0.25">
      <c r="A3" s="16"/>
      <c r="AM3" s="114">
        <f ca="1">RAND()</f>
        <v>0.50364958226545886</v>
      </c>
      <c r="AN3" s="114">
        <f t="shared" ref="AN3:AN34" ca="1" si="0">RANK(AM3,$AM$3:$AM$129)</f>
        <v>63</v>
      </c>
      <c r="AO3" s="114">
        <f ca="1">RANK(AM3,$AM$3:$AM$66)</f>
        <v>29</v>
      </c>
      <c r="AQ3" s="114">
        <v>2</v>
      </c>
      <c r="AR3" s="114">
        <v>2</v>
      </c>
      <c r="AS3" s="114">
        <f>AQ3*AR3</f>
        <v>4</v>
      </c>
    </row>
    <row r="4" spans="1:45" ht="32.15" customHeight="1" x14ac:dyDescent="0.25">
      <c r="A4" s="16"/>
      <c r="B4" s="116" t="s">
        <v>231</v>
      </c>
      <c r="C4" s="16"/>
      <c r="D4" s="16"/>
      <c r="E4" s="16">
        <f ca="1">H4*5</f>
        <v>7</v>
      </c>
      <c r="F4" s="244" t="s">
        <v>232</v>
      </c>
      <c r="G4" s="244"/>
      <c r="H4" s="245">
        <f ca="1">(INT((RAND()*4))*2+12)/10</f>
        <v>1.4</v>
      </c>
      <c r="I4" s="245"/>
      <c r="J4" s="24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M4" s="114">
        <f t="shared" ref="AM4:AM67" ca="1" si="1">RAND()</f>
        <v>0.64700972589097172</v>
      </c>
      <c r="AN4" s="114">
        <f t="shared" ca="1" si="0"/>
        <v>46</v>
      </c>
      <c r="AO4" s="114">
        <f t="shared" ref="AO4:AO66" ca="1" si="2">RANK(AM4,$AM$3:$AM$66)</f>
        <v>22</v>
      </c>
      <c r="AQ4" s="114">
        <v>2</v>
      </c>
      <c r="AR4" s="114">
        <v>3</v>
      </c>
      <c r="AS4" s="114">
        <f t="shared" ref="AS4:AS67" si="3">AQ4*AR4</f>
        <v>6</v>
      </c>
    </row>
    <row r="5" spans="1:45" ht="32.1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M5" s="114">
        <f t="shared" ca="1" si="1"/>
        <v>0.85918082968943288</v>
      </c>
      <c r="AN5" s="114">
        <f t="shared" ca="1" si="0"/>
        <v>24</v>
      </c>
      <c r="AO5" s="114">
        <f t="shared" ca="1" si="2"/>
        <v>8</v>
      </c>
      <c r="AQ5" s="114">
        <v>2</v>
      </c>
      <c r="AR5" s="114">
        <v>4</v>
      </c>
      <c r="AS5" s="114">
        <f t="shared" si="3"/>
        <v>8</v>
      </c>
    </row>
    <row r="6" spans="1:45" ht="32.15" customHeight="1" x14ac:dyDescent="0.25">
      <c r="A6" s="16"/>
      <c r="B6" s="116" t="s">
        <v>233</v>
      </c>
      <c r="C6" s="16"/>
      <c r="D6" s="16"/>
      <c r="E6" s="245">
        <f ca="1">INT(RAND()*2+1)*4*I6</f>
        <v>20</v>
      </c>
      <c r="F6" s="245"/>
      <c r="G6" s="244" t="s">
        <v>232</v>
      </c>
      <c r="H6" s="244"/>
      <c r="I6" s="245">
        <v>2.5</v>
      </c>
      <c r="J6" s="245"/>
      <c r="K6" s="24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M6" s="114">
        <f t="shared" ca="1" si="1"/>
        <v>0.49196821500992571</v>
      </c>
      <c r="AN6" s="114">
        <f t="shared" ca="1" si="0"/>
        <v>66</v>
      </c>
      <c r="AO6" s="114">
        <f t="shared" ca="1" si="2"/>
        <v>32</v>
      </c>
      <c r="AQ6" s="114">
        <v>2</v>
      </c>
      <c r="AR6" s="114">
        <v>5</v>
      </c>
      <c r="AS6" s="114">
        <f t="shared" si="3"/>
        <v>10</v>
      </c>
    </row>
    <row r="7" spans="1:45" ht="32.1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M7" s="114">
        <f t="shared" ca="1" si="1"/>
        <v>0.37342094512342494</v>
      </c>
      <c r="AN7" s="114">
        <f t="shared" ca="1" si="0"/>
        <v>81</v>
      </c>
      <c r="AO7" s="114">
        <f t="shared" ca="1" si="2"/>
        <v>39</v>
      </c>
      <c r="AQ7" s="114">
        <v>2</v>
      </c>
      <c r="AR7" s="114">
        <v>6</v>
      </c>
      <c r="AS7" s="114">
        <f t="shared" si="3"/>
        <v>12</v>
      </c>
    </row>
    <row r="8" spans="1:45" ht="32.15" customHeight="1" x14ac:dyDescent="0.25">
      <c r="A8" s="16"/>
      <c r="B8" s="116" t="s">
        <v>234</v>
      </c>
      <c r="C8" s="16"/>
      <c r="D8" s="16"/>
      <c r="E8" s="245">
        <f ca="1">VLOOKUP(C9,$AO$3:$AS$66,5,FALSE)</f>
        <v>42</v>
      </c>
      <c r="F8" s="245"/>
      <c r="G8" s="244" t="s">
        <v>232</v>
      </c>
      <c r="H8" s="245"/>
      <c r="I8" s="245">
        <f ca="1">VLOOKUP(C9,$AO$3:$AS$66,3,FALSE)/10</f>
        <v>0.7</v>
      </c>
      <c r="J8" s="245"/>
      <c r="K8" s="24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M8" s="114">
        <f t="shared" ca="1" si="1"/>
        <v>0.44141757856662855</v>
      </c>
      <c r="AN8" s="114">
        <f t="shared" ca="1" si="0"/>
        <v>71</v>
      </c>
      <c r="AO8" s="114">
        <f t="shared" ca="1" si="2"/>
        <v>35</v>
      </c>
      <c r="AQ8" s="114">
        <v>2</v>
      </c>
      <c r="AR8" s="114">
        <v>7</v>
      </c>
      <c r="AS8" s="114">
        <f t="shared" si="3"/>
        <v>14</v>
      </c>
    </row>
    <row r="9" spans="1:45" ht="32.15" customHeight="1" x14ac:dyDescent="0.25">
      <c r="A9" s="16"/>
      <c r="B9" s="16"/>
      <c r="C9" s="117">
        <v>3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M9" s="114">
        <f t="shared" ca="1" si="1"/>
        <v>0.21621281791800073</v>
      </c>
      <c r="AN9" s="114">
        <f t="shared" ca="1" si="0"/>
        <v>99</v>
      </c>
      <c r="AO9" s="114">
        <f t="shared" ca="1" si="2"/>
        <v>48</v>
      </c>
      <c r="AQ9" s="114">
        <v>2</v>
      </c>
      <c r="AR9" s="114">
        <v>8</v>
      </c>
      <c r="AS9" s="114">
        <f t="shared" si="3"/>
        <v>16</v>
      </c>
    </row>
    <row r="10" spans="1:45" ht="32.15" customHeight="1" x14ac:dyDescent="0.25">
      <c r="A10" s="16"/>
      <c r="B10" s="116" t="s">
        <v>235</v>
      </c>
      <c r="C10" s="16"/>
      <c r="D10" s="16"/>
      <c r="E10" s="245">
        <f ca="1">VLOOKUP(C11,$AO$3:$AS$66,5,FALSE)</f>
        <v>56</v>
      </c>
      <c r="F10" s="245"/>
      <c r="G10" s="244" t="s">
        <v>232</v>
      </c>
      <c r="H10" s="245"/>
      <c r="I10" s="245">
        <f ca="1">VLOOKUP(C11,$AO$3:$AS$66,3,FALSE)/10</f>
        <v>0.7</v>
      </c>
      <c r="J10" s="245"/>
      <c r="K10" s="24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M10" s="114">
        <f t="shared" ca="1" si="1"/>
        <v>0.41021418428372913</v>
      </c>
      <c r="AN10" s="114">
        <f t="shared" ca="1" si="0"/>
        <v>78</v>
      </c>
      <c r="AO10" s="114">
        <f t="shared" ca="1" si="2"/>
        <v>38</v>
      </c>
      <c r="AQ10" s="114">
        <v>2</v>
      </c>
      <c r="AR10" s="114">
        <v>9</v>
      </c>
      <c r="AS10" s="114">
        <f t="shared" si="3"/>
        <v>18</v>
      </c>
    </row>
    <row r="11" spans="1:45" ht="32.15" customHeight="1" x14ac:dyDescent="0.25">
      <c r="A11" s="16"/>
      <c r="B11" s="16"/>
      <c r="C11" s="117">
        <v>4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M11" s="114">
        <f t="shared" ca="1" si="1"/>
        <v>0.18961879972300422</v>
      </c>
      <c r="AN11" s="114">
        <f t="shared" ca="1" si="0"/>
        <v>102</v>
      </c>
      <c r="AO11" s="114">
        <f t="shared" ca="1" si="2"/>
        <v>51</v>
      </c>
      <c r="AQ11" s="114">
        <f>AQ3+1</f>
        <v>3</v>
      </c>
      <c r="AR11" s="114">
        <v>2</v>
      </c>
      <c r="AS11" s="114">
        <f t="shared" si="3"/>
        <v>6</v>
      </c>
    </row>
    <row r="12" spans="1:45" ht="32.15" customHeight="1" x14ac:dyDescent="0.25">
      <c r="A12" s="16"/>
      <c r="B12" s="116" t="s">
        <v>236</v>
      </c>
      <c r="C12" s="16"/>
      <c r="D12" s="16"/>
      <c r="E12" s="245">
        <f ca="1">VLOOKUP(C13,$AP$67:$AS$129,4,FALSE)/10</f>
        <v>6.8</v>
      </c>
      <c r="F12" s="245"/>
      <c r="G12" s="245"/>
      <c r="H12" s="244" t="s">
        <v>232</v>
      </c>
      <c r="I12" s="245"/>
      <c r="J12" s="245">
        <f ca="1">VLOOKUP(C13,$AP$67:$AS$129,2,FALSE)/10</f>
        <v>1.7</v>
      </c>
      <c r="K12" s="245"/>
      <c r="L12" s="245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M12" s="114">
        <f t="shared" ca="1" si="1"/>
        <v>6.0366922297589554E-2</v>
      </c>
      <c r="AN12" s="114">
        <f t="shared" ca="1" si="0"/>
        <v>119</v>
      </c>
      <c r="AO12" s="114">
        <f t="shared" ca="1" si="2"/>
        <v>60</v>
      </c>
      <c r="AQ12" s="114">
        <f t="shared" ref="AQ12:AQ76" si="4">AQ4+1</f>
        <v>3</v>
      </c>
      <c r="AR12" s="114">
        <v>3</v>
      </c>
      <c r="AS12" s="114">
        <f t="shared" si="3"/>
        <v>9</v>
      </c>
    </row>
    <row r="13" spans="1:45" ht="32.15" customHeight="1" x14ac:dyDescent="0.25">
      <c r="A13" s="16"/>
      <c r="B13" s="16"/>
      <c r="C13" s="117">
        <v>5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M13" s="114">
        <f t="shared" ca="1" si="1"/>
        <v>0.2310819556743543</v>
      </c>
      <c r="AN13" s="114">
        <f t="shared" ca="1" si="0"/>
        <v>98</v>
      </c>
      <c r="AO13" s="114">
        <f t="shared" ca="1" si="2"/>
        <v>47</v>
      </c>
      <c r="AQ13" s="114">
        <f t="shared" si="4"/>
        <v>3</v>
      </c>
      <c r="AR13" s="114">
        <v>4</v>
      </c>
      <c r="AS13" s="114">
        <f t="shared" si="3"/>
        <v>12</v>
      </c>
    </row>
    <row r="14" spans="1:45" ht="32.15" customHeight="1" x14ac:dyDescent="0.25">
      <c r="A14" s="16"/>
      <c r="B14" s="116" t="s">
        <v>237</v>
      </c>
      <c r="C14" s="16"/>
      <c r="D14" s="16"/>
      <c r="E14" s="245">
        <f ca="1">VLOOKUP(C15,$AO$3:$AS$66,5,FALSE)/10</f>
        <v>2.4</v>
      </c>
      <c r="F14" s="245"/>
      <c r="G14" s="245"/>
      <c r="H14" s="244" t="s">
        <v>232</v>
      </c>
      <c r="I14" s="245"/>
      <c r="J14" s="245">
        <f ca="1">VLOOKUP(C15,$AO$3:$AS$66,3,FALSE)/10</f>
        <v>0.8</v>
      </c>
      <c r="K14" s="245"/>
      <c r="L14" s="245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M14" s="114">
        <f t="shared" ca="1" si="1"/>
        <v>0.86726080712897302</v>
      </c>
      <c r="AN14" s="114">
        <f t="shared" ca="1" si="0"/>
        <v>21</v>
      </c>
      <c r="AO14" s="114">
        <f t="shared" ca="1" si="2"/>
        <v>7</v>
      </c>
      <c r="AQ14" s="114">
        <f t="shared" si="4"/>
        <v>3</v>
      </c>
      <c r="AR14" s="114">
        <v>5</v>
      </c>
      <c r="AS14" s="114">
        <f t="shared" si="3"/>
        <v>15</v>
      </c>
    </row>
    <row r="15" spans="1:45" ht="32.15" customHeight="1" x14ac:dyDescent="0.25">
      <c r="A15" s="16"/>
      <c r="B15" s="16"/>
      <c r="C15" s="117">
        <v>6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M15" s="114">
        <f t="shared" ca="1" si="1"/>
        <v>0.41700538823434807</v>
      </c>
      <c r="AN15" s="114">
        <f t="shared" ca="1" si="0"/>
        <v>75</v>
      </c>
      <c r="AO15" s="114">
        <f t="shared" ca="1" si="2"/>
        <v>36</v>
      </c>
      <c r="AQ15" s="114">
        <f t="shared" si="4"/>
        <v>3</v>
      </c>
      <c r="AR15" s="114">
        <v>6</v>
      </c>
      <c r="AS15" s="114">
        <f t="shared" si="3"/>
        <v>18</v>
      </c>
    </row>
    <row r="16" spans="1:45" ht="32.15" customHeight="1" x14ac:dyDescent="0.25">
      <c r="A16" s="16"/>
      <c r="B16" s="116" t="s">
        <v>238</v>
      </c>
      <c r="C16" s="16"/>
      <c r="D16" s="16"/>
      <c r="E16" s="245">
        <f ca="1">VLOOKUP(C17,$AO$3:$AS$66,5,FALSE)/100</f>
        <v>0.15</v>
      </c>
      <c r="F16" s="245"/>
      <c r="G16" s="245"/>
      <c r="H16" s="244" t="s">
        <v>232</v>
      </c>
      <c r="I16" s="245"/>
      <c r="J16" s="245">
        <f ca="1">VLOOKUP(C17,$AO$3:$AS$66,3,FALSE)/10</f>
        <v>0.3</v>
      </c>
      <c r="K16" s="245"/>
      <c r="L16" s="245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M16" s="114">
        <f t="shared" ca="1" si="1"/>
        <v>0.82632964535987319</v>
      </c>
      <c r="AN16" s="114">
        <f t="shared" ca="1" si="0"/>
        <v>28</v>
      </c>
      <c r="AO16" s="114">
        <f t="shared" ca="1" si="2"/>
        <v>11</v>
      </c>
      <c r="AQ16" s="114">
        <f t="shared" si="4"/>
        <v>3</v>
      </c>
      <c r="AR16" s="114">
        <v>7</v>
      </c>
      <c r="AS16" s="114">
        <f t="shared" si="3"/>
        <v>21</v>
      </c>
    </row>
    <row r="17" spans="1:45" ht="32.15" customHeight="1" x14ac:dyDescent="0.25">
      <c r="A17" s="16"/>
      <c r="B17" s="16"/>
      <c r="C17" s="117">
        <v>7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M17" s="114">
        <f t="shared" ca="1" si="1"/>
        <v>0.78392884751169667</v>
      </c>
      <c r="AN17" s="114">
        <f t="shared" ca="1" si="0"/>
        <v>34</v>
      </c>
      <c r="AO17" s="114">
        <f t="shared" ca="1" si="2"/>
        <v>13</v>
      </c>
      <c r="AQ17" s="114">
        <f t="shared" si="4"/>
        <v>3</v>
      </c>
      <c r="AR17" s="114">
        <v>8</v>
      </c>
      <c r="AS17" s="114">
        <f t="shared" si="3"/>
        <v>24</v>
      </c>
    </row>
    <row r="18" spans="1:45" ht="32.15" customHeight="1" x14ac:dyDescent="0.25">
      <c r="A18" s="16"/>
      <c r="B18" s="116" t="s">
        <v>239</v>
      </c>
      <c r="C18" s="16"/>
      <c r="D18" s="16"/>
      <c r="E18" s="245">
        <f ca="1">VLOOKUP(C19,$AP$67:$AS$129,4,FALSE)/100</f>
        <v>0.96</v>
      </c>
      <c r="F18" s="245"/>
      <c r="G18" s="245"/>
      <c r="H18" s="244" t="s">
        <v>232</v>
      </c>
      <c r="I18" s="245"/>
      <c r="J18" s="245">
        <f ca="1">VLOOKUP(C19,$AP$67:$AS$129,2,FALSE)/10</f>
        <v>1.6</v>
      </c>
      <c r="K18" s="245"/>
      <c r="L18" s="24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M18" s="114">
        <f t="shared" ca="1" si="1"/>
        <v>0.74202302494270056</v>
      </c>
      <c r="AN18" s="114">
        <f t="shared" ca="1" si="0"/>
        <v>36</v>
      </c>
      <c r="AO18" s="114">
        <f t="shared" ca="1" si="2"/>
        <v>15</v>
      </c>
      <c r="AQ18" s="114">
        <f t="shared" si="4"/>
        <v>3</v>
      </c>
      <c r="AR18" s="114">
        <v>9</v>
      </c>
      <c r="AS18" s="114">
        <f t="shared" si="3"/>
        <v>27</v>
      </c>
    </row>
    <row r="19" spans="1:45" ht="32.15" customHeight="1" x14ac:dyDescent="0.25">
      <c r="A19" s="16"/>
      <c r="B19" s="16"/>
      <c r="C19" s="117">
        <v>8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M19" s="114">
        <f t="shared" ca="1" si="1"/>
        <v>4.7749094180726925E-2</v>
      </c>
      <c r="AN19" s="114">
        <f t="shared" ca="1" si="0"/>
        <v>120</v>
      </c>
      <c r="AO19" s="114">
        <f t="shared" ca="1" si="2"/>
        <v>61</v>
      </c>
      <c r="AQ19" s="114">
        <f>AQ11+1</f>
        <v>4</v>
      </c>
      <c r="AR19" s="114">
        <v>2</v>
      </c>
      <c r="AS19" s="114">
        <f t="shared" si="3"/>
        <v>8</v>
      </c>
    </row>
    <row r="20" spans="1:45" ht="32.15" customHeight="1" x14ac:dyDescent="0.25">
      <c r="A20" s="16"/>
      <c r="B20" s="116" t="s">
        <v>240</v>
      </c>
      <c r="C20" s="16"/>
      <c r="D20" s="16"/>
      <c r="E20" s="245">
        <f ca="1">VLOOKUP(C15,$AO$3:$AS$66,5,FALSE)/10</f>
        <v>2.4</v>
      </c>
      <c r="F20" s="245"/>
      <c r="G20" s="245"/>
      <c r="H20" s="244" t="s">
        <v>232</v>
      </c>
      <c r="I20" s="245"/>
      <c r="J20" s="245">
        <f ca="1">VLOOKUP(C15,$AO$3:$AS$66,3,FALSE)/100</f>
        <v>0.08</v>
      </c>
      <c r="K20" s="245"/>
      <c r="L20" s="245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M20" s="114">
        <f t="shared" ca="1" si="1"/>
        <v>0.53504857617774315</v>
      </c>
      <c r="AN20" s="114">
        <f t="shared" ca="1" si="0"/>
        <v>55</v>
      </c>
      <c r="AO20" s="114">
        <f t="shared" ca="1" si="2"/>
        <v>26</v>
      </c>
      <c r="AQ20" s="114">
        <f t="shared" si="4"/>
        <v>4</v>
      </c>
      <c r="AR20" s="114">
        <v>3</v>
      </c>
      <c r="AS20" s="114">
        <f t="shared" si="3"/>
        <v>12</v>
      </c>
    </row>
    <row r="21" spans="1:45" ht="32.15" customHeight="1" x14ac:dyDescent="0.25">
      <c r="A21" s="16"/>
      <c r="B21" s="16"/>
      <c r="C21" s="117">
        <v>9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M21" s="114">
        <f t="shared" ca="1" si="1"/>
        <v>0.50447873400661924</v>
      </c>
      <c r="AN21" s="114">
        <f t="shared" ca="1" si="0"/>
        <v>62</v>
      </c>
      <c r="AO21" s="114">
        <f t="shared" ca="1" si="2"/>
        <v>28</v>
      </c>
      <c r="AQ21" s="114">
        <f t="shared" si="4"/>
        <v>4</v>
      </c>
      <c r="AR21" s="114">
        <v>4</v>
      </c>
      <c r="AS21" s="114">
        <f t="shared" si="3"/>
        <v>16</v>
      </c>
    </row>
    <row r="22" spans="1:45" ht="32.15" customHeight="1" x14ac:dyDescent="0.25">
      <c r="A22" s="16"/>
      <c r="B22" s="116" t="s">
        <v>241</v>
      </c>
      <c r="C22" s="16"/>
      <c r="D22" s="16"/>
      <c r="E22" s="245">
        <f ca="1">K22*(INT(RAND()*4)*2+2)/10</f>
        <v>3.0000000000000006E-2</v>
      </c>
      <c r="F22" s="245"/>
      <c r="G22" s="245"/>
      <c r="H22" s="245"/>
      <c r="I22" s="244" t="s">
        <v>232</v>
      </c>
      <c r="J22" s="245"/>
      <c r="K22" s="245">
        <v>0.05</v>
      </c>
      <c r="L22" s="245"/>
      <c r="M22" s="245"/>
      <c r="N22" s="1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M22" s="114">
        <f t="shared" ca="1" si="1"/>
        <v>0.32260651271002572</v>
      </c>
      <c r="AN22" s="114">
        <f t="shared" ca="1" si="0"/>
        <v>90</v>
      </c>
      <c r="AO22" s="114">
        <f t="shared" ca="1" si="2"/>
        <v>45</v>
      </c>
      <c r="AQ22" s="114">
        <f t="shared" si="4"/>
        <v>4</v>
      </c>
      <c r="AR22" s="114">
        <v>5</v>
      </c>
      <c r="AS22" s="114">
        <f t="shared" si="3"/>
        <v>20</v>
      </c>
    </row>
    <row r="23" spans="1:45" ht="32.15" customHeight="1" x14ac:dyDescent="0.25">
      <c r="A23" s="16"/>
      <c r="B23" s="16"/>
      <c r="C23" s="117">
        <v>10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M23" s="114">
        <f t="shared" ca="1" si="1"/>
        <v>0.35244105412397719</v>
      </c>
      <c r="AN23" s="114">
        <f t="shared" ca="1" si="0"/>
        <v>84</v>
      </c>
      <c r="AO23" s="114">
        <f t="shared" ca="1" si="2"/>
        <v>41</v>
      </c>
      <c r="AQ23" s="114">
        <f t="shared" si="4"/>
        <v>4</v>
      </c>
      <c r="AR23" s="114">
        <v>6</v>
      </c>
      <c r="AS23" s="114">
        <f t="shared" si="3"/>
        <v>24</v>
      </c>
    </row>
    <row r="24" spans="1:45" ht="32.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M24" s="114">
        <f t="shared" ca="1" si="1"/>
        <v>0.51504205175942985</v>
      </c>
      <c r="AN24" s="114">
        <f t="shared" ca="1" si="0"/>
        <v>58</v>
      </c>
      <c r="AO24" s="114">
        <f t="shared" ca="1" si="2"/>
        <v>27</v>
      </c>
      <c r="AQ24" s="114">
        <f t="shared" si="4"/>
        <v>4</v>
      </c>
      <c r="AR24" s="114">
        <v>7</v>
      </c>
      <c r="AS24" s="114">
        <f t="shared" si="3"/>
        <v>28</v>
      </c>
    </row>
    <row r="25" spans="1:45" ht="32.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M25" s="114">
        <f t="shared" ca="1" si="1"/>
        <v>0.90488702657644693</v>
      </c>
      <c r="AN25" s="114">
        <f t="shared" ca="1" si="0"/>
        <v>15</v>
      </c>
      <c r="AO25" s="114">
        <f t="shared" ca="1" si="2"/>
        <v>5</v>
      </c>
      <c r="AQ25" s="114">
        <f t="shared" si="4"/>
        <v>4</v>
      </c>
      <c r="AR25" s="114">
        <v>8</v>
      </c>
      <c r="AS25" s="114">
        <f t="shared" si="3"/>
        <v>32</v>
      </c>
    </row>
    <row r="26" spans="1:45" ht="25" customHeight="1" x14ac:dyDescent="0.25">
      <c r="D26" s="11" t="str">
        <f>IF(D1="","",D1)</f>
        <v>小数のわり算</v>
      </c>
      <c r="AG26" s="13" t="str">
        <f>IF(AG1="","",AG1)</f>
        <v>№</v>
      </c>
      <c r="AH26" s="13"/>
      <c r="AI26" s="242" t="str">
        <f>IF(AI1="","",AI1)</f>
        <v/>
      </c>
      <c r="AJ26" s="242"/>
      <c r="AM26" s="114">
        <f t="shared" ca="1" si="1"/>
        <v>0.49316938185288506</v>
      </c>
      <c r="AN26" s="114">
        <f t="shared" ca="1" si="0"/>
        <v>65</v>
      </c>
      <c r="AO26" s="114">
        <f t="shared" ca="1" si="2"/>
        <v>31</v>
      </c>
      <c r="AQ26" s="114">
        <f t="shared" si="4"/>
        <v>4</v>
      </c>
      <c r="AR26" s="114">
        <v>9</v>
      </c>
      <c r="AS26" s="114">
        <f t="shared" si="3"/>
        <v>36</v>
      </c>
    </row>
    <row r="27" spans="1:45" ht="25" customHeight="1" x14ac:dyDescent="0.25">
      <c r="E27" s="17" t="s">
        <v>2</v>
      </c>
      <c r="Q27" s="14" t="str">
        <f>IF(Q2="","",Q2)</f>
        <v>名前</v>
      </c>
      <c r="R27" s="13"/>
      <c r="S27" s="13"/>
      <c r="T27" s="13"/>
      <c r="U27" s="13" t="str">
        <f>IF(U2="","",U2)</f>
        <v/>
      </c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M27" s="114">
        <f t="shared" ca="1" si="1"/>
        <v>0.73797420756141241</v>
      </c>
      <c r="AN27" s="114">
        <f t="shared" ca="1" si="0"/>
        <v>38</v>
      </c>
      <c r="AO27" s="114">
        <f t="shared" ca="1" si="2"/>
        <v>17</v>
      </c>
      <c r="AQ27" s="114">
        <f>AQ19+1</f>
        <v>5</v>
      </c>
      <c r="AR27" s="114">
        <v>2</v>
      </c>
      <c r="AS27" s="114">
        <f t="shared" si="3"/>
        <v>10</v>
      </c>
    </row>
    <row r="28" spans="1:45" ht="25" customHeight="1" x14ac:dyDescent="0.25">
      <c r="A28" s="10" t="str">
        <f>IF(A3="","",A3)</f>
        <v/>
      </c>
      <c r="B28" s="10" t="str">
        <f t="shared" ref="B28:AK28" si="5">IF(B3="","",B3)</f>
        <v/>
      </c>
      <c r="C28" s="10" t="str">
        <f t="shared" si="5"/>
        <v/>
      </c>
      <c r="D28" s="10" t="str">
        <f t="shared" si="5"/>
        <v/>
      </c>
      <c r="E28" s="10" t="str">
        <f t="shared" si="5"/>
        <v/>
      </c>
      <c r="F28" s="10" t="str">
        <f t="shared" si="5"/>
        <v/>
      </c>
      <c r="G28" s="10" t="str">
        <f t="shared" si="5"/>
        <v/>
      </c>
      <c r="H28" s="10" t="str">
        <f t="shared" si="5"/>
        <v/>
      </c>
      <c r="I28" s="10" t="str">
        <f t="shared" si="5"/>
        <v/>
      </c>
      <c r="J28" s="10" t="str">
        <f t="shared" si="5"/>
        <v/>
      </c>
      <c r="K28" s="10" t="str">
        <f t="shared" si="5"/>
        <v/>
      </c>
      <c r="L28" s="10" t="str">
        <f t="shared" si="5"/>
        <v/>
      </c>
      <c r="M28" s="10" t="str">
        <f t="shared" si="5"/>
        <v/>
      </c>
      <c r="N28" s="10" t="str">
        <f t="shared" si="5"/>
        <v/>
      </c>
      <c r="O28" s="10" t="str">
        <f t="shared" si="5"/>
        <v/>
      </c>
      <c r="P28" s="10" t="str">
        <f t="shared" si="5"/>
        <v/>
      </c>
      <c r="Q28" s="10" t="str">
        <f t="shared" si="5"/>
        <v/>
      </c>
      <c r="R28" s="10" t="str">
        <f t="shared" si="5"/>
        <v/>
      </c>
      <c r="S28" s="10" t="str">
        <f t="shared" si="5"/>
        <v/>
      </c>
      <c r="T28" s="10" t="str">
        <f t="shared" si="5"/>
        <v/>
      </c>
      <c r="U28" s="10" t="str">
        <f t="shared" si="5"/>
        <v/>
      </c>
      <c r="V28" s="10" t="str">
        <f t="shared" si="5"/>
        <v/>
      </c>
      <c r="W28" s="10" t="str">
        <f t="shared" si="5"/>
        <v/>
      </c>
      <c r="X28" s="10" t="str">
        <f t="shared" si="5"/>
        <v/>
      </c>
      <c r="Y28" s="10" t="str">
        <f t="shared" si="5"/>
        <v/>
      </c>
      <c r="Z28" s="10" t="str">
        <f t="shared" si="5"/>
        <v/>
      </c>
      <c r="AA28" s="10" t="str">
        <f t="shared" si="5"/>
        <v/>
      </c>
      <c r="AB28" s="10" t="str">
        <f t="shared" si="5"/>
        <v/>
      </c>
      <c r="AC28" s="10" t="str">
        <f t="shared" si="5"/>
        <v/>
      </c>
      <c r="AD28" s="10" t="str">
        <f t="shared" si="5"/>
        <v/>
      </c>
      <c r="AE28" s="10" t="str">
        <f t="shared" si="5"/>
        <v/>
      </c>
      <c r="AF28" s="10" t="str">
        <f t="shared" si="5"/>
        <v/>
      </c>
      <c r="AG28" s="10" t="str">
        <f t="shared" si="5"/>
        <v/>
      </c>
      <c r="AH28" s="10" t="str">
        <f t="shared" si="5"/>
        <v/>
      </c>
      <c r="AI28" s="10" t="str">
        <f t="shared" si="5"/>
        <v/>
      </c>
      <c r="AJ28" s="10" t="str">
        <f t="shared" si="5"/>
        <v/>
      </c>
      <c r="AK28" s="10" t="str">
        <f t="shared" si="5"/>
        <v/>
      </c>
      <c r="AM28" s="114">
        <f t="shared" ca="1" si="1"/>
        <v>0.4510732366533482</v>
      </c>
      <c r="AN28" s="114">
        <f t="shared" ca="1" si="0"/>
        <v>68</v>
      </c>
      <c r="AO28" s="114">
        <f t="shared" ca="1" si="2"/>
        <v>34</v>
      </c>
      <c r="AQ28" s="114">
        <f t="shared" si="4"/>
        <v>5</v>
      </c>
      <c r="AR28" s="114">
        <v>3</v>
      </c>
      <c r="AS28" s="114">
        <f t="shared" si="3"/>
        <v>15</v>
      </c>
    </row>
    <row r="29" spans="1:45" ht="32.15" customHeight="1" x14ac:dyDescent="0.25">
      <c r="A29" s="16" t="str">
        <f t="shared" ref="A29:AK29" si="6">IF(A4="","",A4)</f>
        <v/>
      </c>
      <c r="B29" s="116" t="str">
        <f t="shared" si="6"/>
        <v>(1)</v>
      </c>
      <c r="C29" s="16"/>
      <c r="D29" s="16"/>
      <c r="E29" s="16">
        <f t="shared" ca="1" si="6"/>
        <v>7</v>
      </c>
      <c r="F29" s="244" t="str">
        <f t="shared" si="6"/>
        <v>÷</v>
      </c>
      <c r="G29" s="244" t="str">
        <f t="shared" si="6"/>
        <v/>
      </c>
      <c r="H29" s="245">
        <f t="shared" ca="1" si="6"/>
        <v>1.4</v>
      </c>
      <c r="I29" s="245" t="str">
        <f t="shared" si="6"/>
        <v/>
      </c>
      <c r="J29" s="245" t="str">
        <f t="shared" si="6"/>
        <v/>
      </c>
      <c r="K29" s="16" t="str">
        <f t="shared" si="6"/>
        <v/>
      </c>
      <c r="L29" s="16" t="str">
        <f t="shared" si="6"/>
        <v/>
      </c>
      <c r="M29" s="246" t="s">
        <v>338</v>
      </c>
      <c r="N29" s="246"/>
      <c r="O29" s="246">
        <f ca="1">E29/H29</f>
        <v>5</v>
      </c>
      <c r="P29" s="246"/>
      <c r="Q29" s="246"/>
      <c r="R29" s="246"/>
      <c r="S29" s="16" t="str">
        <f t="shared" si="6"/>
        <v/>
      </c>
      <c r="T29" s="16" t="str">
        <f t="shared" si="6"/>
        <v/>
      </c>
      <c r="U29" s="16" t="str">
        <f t="shared" si="6"/>
        <v/>
      </c>
      <c r="V29" s="16" t="str">
        <f t="shared" si="6"/>
        <v/>
      </c>
      <c r="W29" s="16" t="str">
        <f t="shared" si="6"/>
        <v/>
      </c>
      <c r="X29" s="16" t="str">
        <f t="shared" si="6"/>
        <v/>
      </c>
      <c r="Y29" s="16" t="str">
        <f t="shared" si="6"/>
        <v/>
      </c>
      <c r="Z29" s="16" t="str">
        <f t="shared" si="6"/>
        <v/>
      </c>
      <c r="AA29" s="16" t="str">
        <f t="shared" si="6"/>
        <v/>
      </c>
      <c r="AB29" s="16" t="str">
        <f t="shared" si="6"/>
        <v/>
      </c>
      <c r="AC29" s="16" t="str">
        <f t="shared" si="6"/>
        <v/>
      </c>
      <c r="AD29" s="16" t="str">
        <f t="shared" si="6"/>
        <v/>
      </c>
      <c r="AE29" s="16" t="str">
        <f t="shared" si="6"/>
        <v/>
      </c>
      <c r="AF29" s="16" t="str">
        <f t="shared" si="6"/>
        <v/>
      </c>
      <c r="AG29" s="16" t="str">
        <f t="shared" si="6"/>
        <v/>
      </c>
      <c r="AH29" s="16" t="str">
        <f t="shared" si="6"/>
        <v/>
      </c>
      <c r="AI29" s="16" t="str">
        <f t="shared" si="6"/>
        <v/>
      </c>
      <c r="AJ29" s="16" t="str">
        <f t="shared" si="6"/>
        <v/>
      </c>
      <c r="AK29" s="16" t="str">
        <f t="shared" si="6"/>
        <v/>
      </c>
      <c r="AM29" s="114">
        <f t="shared" ca="1" si="1"/>
        <v>0.19874059693420587</v>
      </c>
      <c r="AN29" s="114">
        <f t="shared" ca="1" si="0"/>
        <v>101</v>
      </c>
      <c r="AO29" s="114">
        <f t="shared" ca="1" si="2"/>
        <v>50</v>
      </c>
      <c r="AQ29" s="114">
        <f t="shared" si="4"/>
        <v>5</v>
      </c>
      <c r="AR29" s="114">
        <v>4</v>
      </c>
      <c r="AS29" s="114">
        <f t="shared" si="3"/>
        <v>20</v>
      </c>
    </row>
    <row r="30" spans="1:45" ht="32.15" customHeight="1" x14ac:dyDescent="0.25">
      <c r="A30" s="16" t="str">
        <f t="shared" ref="A30:AK30" si="7">IF(A5="","",A5)</f>
        <v/>
      </c>
      <c r="B30" s="16" t="str">
        <f t="shared" si="7"/>
        <v/>
      </c>
      <c r="C30" s="16"/>
      <c r="D30" s="16"/>
      <c r="E30" s="16" t="str">
        <f t="shared" si="7"/>
        <v/>
      </c>
      <c r="F30" s="16" t="str">
        <f t="shared" si="7"/>
        <v/>
      </c>
      <c r="G30" s="16" t="str">
        <f t="shared" si="7"/>
        <v/>
      </c>
      <c r="H30" s="16" t="str">
        <f t="shared" si="7"/>
        <v/>
      </c>
      <c r="I30" s="16" t="str">
        <f t="shared" si="7"/>
        <v/>
      </c>
      <c r="J30" s="16" t="str">
        <f t="shared" si="7"/>
        <v/>
      </c>
      <c r="K30" s="16" t="str">
        <f t="shared" si="7"/>
        <v/>
      </c>
      <c r="L30" s="16" t="str">
        <f t="shared" si="7"/>
        <v/>
      </c>
      <c r="M30" s="137" t="str">
        <f t="shared" si="7"/>
        <v/>
      </c>
      <c r="N30" s="137" t="str">
        <f t="shared" si="7"/>
        <v/>
      </c>
      <c r="O30" s="137" t="str">
        <f t="shared" si="7"/>
        <v/>
      </c>
      <c r="P30" s="137" t="str">
        <f t="shared" si="7"/>
        <v/>
      </c>
      <c r="Q30" s="137" t="str">
        <f t="shared" si="7"/>
        <v/>
      </c>
      <c r="R30" s="137" t="str">
        <f t="shared" si="7"/>
        <v/>
      </c>
      <c r="S30" s="16" t="str">
        <f t="shared" si="7"/>
        <v/>
      </c>
      <c r="T30" s="16" t="str">
        <f t="shared" si="7"/>
        <v/>
      </c>
      <c r="U30" s="16" t="str">
        <f t="shared" si="7"/>
        <v/>
      </c>
      <c r="V30" s="16" t="str">
        <f t="shared" si="7"/>
        <v/>
      </c>
      <c r="W30" s="16" t="str">
        <f t="shared" si="7"/>
        <v/>
      </c>
      <c r="X30" s="16" t="str">
        <f t="shared" si="7"/>
        <v/>
      </c>
      <c r="Y30" s="16" t="str">
        <f t="shared" si="7"/>
        <v/>
      </c>
      <c r="Z30" s="16" t="str">
        <f t="shared" si="7"/>
        <v/>
      </c>
      <c r="AA30" s="16" t="str">
        <f t="shared" si="7"/>
        <v/>
      </c>
      <c r="AB30" s="16" t="str">
        <f t="shared" si="7"/>
        <v/>
      </c>
      <c r="AC30" s="16" t="str">
        <f t="shared" si="7"/>
        <v/>
      </c>
      <c r="AD30" s="16" t="str">
        <f t="shared" si="7"/>
        <v/>
      </c>
      <c r="AE30" s="16" t="str">
        <f t="shared" si="7"/>
        <v/>
      </c>
      <c r="AF30" s="16" t="str">
        <f t="shared" si="7"/>
        <v/>
      </c>
      <c r="AG30" s="16" t="str">
        <f t="shared" si="7"/>
        <v/>
      </c>
      <c r="AH30" s="16" t="str">
        <f t="shared" si="7"/>
        <v/>
      </c>
      <c r="AI30" s="16" t="str">
        <f t="shared" si="7"/>
        <v/>
      </c>
      <c r="AJ30" s="16" t="str">
        <f t="shared" si="7"/>
        <v/>
      </c>
      <c r="AK30" s="16" t="str">
        <f t="shared" si="7"/>
        <v/>
      </c>
      <c r="AM30" s="114">
        <f t="shared" ca="1" si="1"/>
        <v>0.34298137503871773</v>
      </c>
      <c r="AN30" s="114">
        <f t="shared" ca="1" si="0"/>
        <v>85</v>
      </c>
      <c r="AO30" s="114">
        <f t="shared" ca="1" si="2"/>
        <v>42</v>
      </c>
      <c r="AQ30" s="114">
        <f t="shared" si="4"/>
        <v>5</v>
      </c>
      <c r="AR30" s="114">
        <v>5</v>
      </c>
      <c r="AS30" s="114">
        <f t="shared" si="3"/>
        <v>25</v>
      </c>
    </row>
    <row r="31" spans="1:45" ht="32.15" customHeight="1" x14ac:dyDescent="0.25">
      <c r="A31" s="16" t="str">
        <f t="shared" ref="A31:AK31" si="8">IF(A6="","",A6)</f>
        <v/>
      </c>
      <c r="B31" s="116" t="str">
        <f t="shared" si="8"/>
        <v>(2)</v>
      </c>
      <c r="C31" s="16"/>
      <c r="D31" s="16"/>
      <c r="E31" s="245">
        <f t="shared" ca="1" si="8"/>
        <v>20</v>
      </c>
      <c r="F31" s="245" t="str">
        <f t="shared" si="8"/>
        <v/>
      </c>
      <c r="G31" s="244" t="str">
        <f t="shared" si="8"/>
        <v>÷</v>
      </c>
      <c r="H31" s="244" t="str">
        <f t="shared" si="8"/>
        <v/>
      </c>
      <c r="I31" s="245">
        <f t="shared" si="8"/>
        <v>2.5</v>
      </c>
      <c r="J31" s="245" t="str">
        <f t="shared" si="8"/>
        <v/>
      </c>
      <c r="K31" s="245" t="str">
        <f t="shared" si="8"/>
        <v/>
      </c>
      <c r="L31" s="16" t="str">
        <f t="shared" si="8"/>
        <v/>
      </c>
      <c r="M31" s="246" t="s">
        <v>338</v>
      </c>
      <c r="N31" s="246"/>
      <c r="O31" s="246">
        <f ca="1">E31/I31</f>
        <v>8</v>
      </c>
      <c r="P31" s="246"/>
      <c r="Q31" s="246"/>
      <c r="R31" s="246"/>
      <c r="S31" s="16" t="str">
        <f t="shared" si="8"/>
        <v/>
      </c>
      <c r="T31" s="16" t="str">
        <f t="shared" si="8"/>
        <v/>
      </c>
      <c r="U31" s="16" t="str">
        <f t="shared" si="8"/>
        <v/>
      </c>
      <c r="V31" s="16" t="str">
        <f t="shared" si="8"/>
        <v/>
      </c>
      <c r="W31" s="16" t="str">
        <f t="shared" si="8"/>
        <v/>
      </c>
      <c r="X31" s="16" t="str">
        <f t="shared" si="8"/>
        <v/>
      </c>
      <c r="Y31" s="16" t="str">
        <f t="shared" si="8"/>
        <v/>
      </c>
      <c r="Z31" s="16" t="str">
        <f t="shared" si="8"/>
        <v/>
      </c>
      <c r="AA31" s="16" t="str">
        <f t="shared" si="8"/>
        <v/>
      </c>
      <c r="AB31" s="16" t="str">
        <f t="shared" si="8"/>
        <v/>
      </c>
      <c r="AC31" s="16" t="str">
        <f t="shared" si="8"/>
        <v/>
      </c>
      <c r="AD31" s="16" t="str">
        <f t="shared" si="8"/>
        <v/>
      </c>
      <c r="AE31" s="16" t="str">
        <f t="shared" si="8"/>
        <v/>
      </c>
      <c r="AF31" s="16" t="str">
        <f t="shared" si="8"/>
        <v/>
      </c>
      <c r="AG31" s="16" t="str">
        <f t="shared" si="8"/>
        <v/>
      </c>
      <c r="AH31" s="16" t="str">
        <f t="shared" si="8"/>
        <v/>
      </c>
      <c r="AI31" s="16" t="str">
        <f t="shared" si="8"/>
        <v/>
      </c>
      <c r="AJ31" s="16" t="str">
        <f t="shared" si="8"/>
        <v/>
      </c>
      <c r="AK31" s="16" t="str">
        <f t="shared" si="8"/>
        <v/>
      </c>
      <c r="AM31" s="114">
        <f t="shared" ca="1" si="1"/>
        <v>9.4530182398726237E-2</v>
      </c>
      <c r="AN31" s="114">
        <f t="shared" ca="1" si="0"/>
        <v>114</v>
      </c>
      <c r="AO31" s="114">
        <f t="shared" ca="1" si="2"/>
        <v>57</v>
      </c>
      <c r="AQ31" s="114">
        <f t="shared" si="4"/>
        <v>5</v>
      </c>
      <c r="AR31" s="114">
        <v>6</v>
      </c>
      <c r="AS31" s="114">
        <f t="shared" si="3"/>
        <v>30</v>
      </c>
    </row>
    <row r="32" spans="1:45" ht="32.15" customHeight="1" x14ac:dyDescent="0.25">
      <c r="A32" s="16" t="str">
        <f t="shared" ref="A32:AK32" si="9">IF(A7="","",A7)</f>
        <v/>
      </c>
      <c r="B32" s="16" t="str">
        <f t="shared" si="9"/>
        <v/>
      </c>
      <c r="C32" s="16"/>
      <c r="D32" s="16"/>
      <c r="E32" s="16" t="str">
        <f t="shared" si="9"/>
        <v/>
      </c>
      <c r="F32" s="16" t="str">
        <f t="shared" si="9"/>
        <v/>
      </c>
      <c r="G32" s="16" t="str">
        <f t="shared" si="9"/>
        <v/>
      </c>
      <c r="H32" s="16" t="str">
        <f t="shared" si="9"/>
        <v/>
      </c>
      <c r="I32" s="16" t="str">
        <f t="shared" si="9"/>
        <v/>
      </c>
      <c r="J32" s="16" t="str">
        <f t="shared" si="9"/>
        <v/>
      </c>
      <c r="K32" s="16" t="str">
        <f t="shared" si="9"/>
        <v/>
      </c>
      <c r="L32" s="16" t="str">
        <f t="shared" si="9"/>
        <v/>
      </c>
      <c r="M32" s="137" t="str">
        <f t="shared" si="9"/>
        <v/>
      </c>
      <c r="N32" s="137" t="str">
        <f t="shared" si="9"/>
        <v/>
      </c>
      <c r="O32" s="137" t="str">
        <f t="shared" si="9"/>
        <v/>
      </c>
      <c r="P32" s="137" t="str">
        <f t="shared" si="9"/>
        <v/>
      </c>
      <c r="Q32" s="137" t="str">
        <f t="shared" si="9"/>
        <v/>
      </c>
      <c r="R32" s="137" t="str">
        <f t="shared" si="9"/>
        <v/>
      </c>
      <c r="S32" s="16" t="str">
        <f t="shared" si="9"/>
        <v/>
      </c>
      <c r="T32" s="16" t="str">
        <f t="shared" si="9"/>
        <v/>
      </c>
      <c r="U32" s="16" t="str">
        <f t="shared" si="9"/>
        <v/>
      </c>
      <c r="V32" s="16" t="str">
        <f t="shared" si="9"/>
        <v/>
      </c>
      <c r="W32" s="16" t="str">
        <f t="shared" si="9"/>
        <v/>
      </c>
      <c r="X32" s="16" t="str">
        <f t="shared" si="9"/>
        <v/>
      </c>
      <c r="Y32" s="16" t="str">
        <f t="shared" si="9"/>
        <v/>
      </c>
      <c r="Z32" s="16" t="str">
        <f t="shared" si="9"/>
        <v/>
      </c>
      <c r="AA32" s="16" t="str">
        <f t="shared" si="9"/>
        <v/>
      </c>
      <c r="AB32" s="16" t="str">
        <f t="shared" si="9"/>
        <v/>
      </c>
      <c r="AC32" s="16" t="str">
        <f t="shared" si="9"/>
        <v/>
      </c>
      <c r="AD32" s="16" t="str">
        <f t="shared" si="9"/>
        <v/>
      </c>
      <c r="AE32" s="16" t="str">
        <f t="shared" si="9"/>
        <v/>
      </c>
      <c r="AF32" s="16" t="str">
        <f t="shared" si="9"/>
        <v/>
      </c>
      <c r="AG32" s="16" t="str">
        <f t="shared" si="9"/>
        <v/>
      </c>
      <c r="AH32" s="16" t="str">
        <f t="shared" si="9"/>
        <v/>
      </c>
      <c r="AI32" s="16" t="str">
        <f t="shared" si="9"/>
        <v/>
      </c>
      <c r="AJ32" s="16" t="str">
        <f t="shared" si="9"/>
        <v/>
      </c>
      <c r="AK32" s="16" t="str">
        <f t="shared" si="9"/>
        <v/>
      </c>
      <c r="AM32" s="114">
        <f t="shared" ca="1" si="1"/>
        <v>0.16490107938809473</v>
      </c>
      <c r="AN32" s="114">
        <f t="shared" ca="1" si="0"/>
        <v>105</v>
      </c>
      <c r="AO32" s="114">
        <f t="shared" ca="1" si="2"/>
        <v>53</v>
      </c>
      <c r="AQ32" s="114">
        <f t="shared" si="4"/>
        <v>5</v>
      </c>
      <c r="AR32" s="114">
        <v>7</v>
      </c>
      <c r="AS32" s="114">
        <f t="shared" si="3"/>
        <v>35</v>
      </c>
    </row>
    <row r="33" spans="1:45" ht="32.15" customHeight="1" x14ac:dyDescent="0.25">
      <c r="A33" s="16" t="str">
        <f t="shared" ref="A33:AK33" si="10">IF(A8="","",A8)</f>
        <v/>
      </c>
      <c r="B33" s="116" t="str">
        <f t="shared" si="10"/>
        <v>(3)</v>
      </c>
      <c r="C33" s="16"/>
      <c r="D33" s="16"/>
      <c r="E33" s="245">
        <f t="shared" ca="1" si="10"/>
        <v>42</v>
      </c>
      <c r="F33" s="245" t="str">
        <f t="shared" si="10"/>
        <v/>
      </c>
      <c r="G33" s="244" t="str">
        <f t="shared" si="10"/>
        <v>÷</v>
      </c>
      <c r="H33" s="245" t="str">
        <f t="shared" si="10"/>
        <v/>
      </c>
      <c r="I33" s="245">
        <f t="shared" ca="1" si="10"/>
        <v>0.7</v>
      </c>
      <c r="J33" s="245" t="str">
        <f t="shared" si="10"/>
        <v/>
      </c>
      <c r="K33" s="245" t="str">
        <f t="shared" si="10"/>
        <v/>
      </c>
      <c r="L33" s="16" t="str">
        <f t="shared" si="10"/>
        <v/>
      </c>
      <c r="M33" s="246" t="s">
        <v>338</v>
      </c>
      <c r="N33" s="246"/>
      <c r="O33" s="246">
        <f ca="1">E33/I33</f>
        <v>60.000000000000007</v>
      </c>
      <c r="P33" s="246"/>
      <c r="Q33" s="246"/>
      <c r="R33" s="246"/>
      <c r="S33" s="16" t="str">
        <f t="shared" si="10"/>
        <v/>
      </c>
      <c r="T33" s="16" t="str">
        <f t="shared" si="10"/>
        <v/>
      </c>
      <c r="U33" s="16" t="str">
        <f t="shared" si="10"/>
        <v/>
      </c>
      <c r="V33" s="16" t="str">
        <f t="shared" si="10"/>
        <v/>
      </c>
      <c r="W33" s="16" t="str">
        <f t="shared" si="10"/>
        <v/>
      </c>
      <c r="X33" s="16" t="str">
        <f t="shared" si="10"/>
        <v/>
      </c>
      <c r="Y33" s="16" t="str">
        <f t="shared" si="10"/>
        <v/>
      </c>
      <c r="Z33" s="16" t="str">
        <f t="shared" si="10"/>
        <v/>
      </c>
      <c r="AA33" s="16" t="str">
        <f t="shared" si="10"/>
        <v/>
      </c>
      <c r="AB33" s="16" t="str">
        <f t="shared" si="10"/>
        <v/>
      </c>
      <c r="AC33" s="16" t="str">
        <f t="shared" si="10"/>
        <v/>
      </c>
      <c r="AD33" s="16" t="str">
        <f t="shared" si="10"/>
        <v/>
      </c>
      <c r="AE33" s="16" t="str">
        <f t="shared" si="10"/>
        <v/>
      </c>
      <c r="AF33" s="16" t="str">
        <f t="shared" si="10"/>
        <v/>
      </c>
      <c r="AG33" s="16" t="str">
        <f t="shared" si="10"/>
        <v/>
      </c>
      <c r="AH33" s="16" t="str">
        <f t="shared" si="10"/>
        <v/>
      </c>
      <c r="AI33" s="16" t="str">
        <f t="shared" si="10"/>
        <v/>
      </c>
      <c r="AJ33" s="16" t="str">
        <f t="shared" si="10"/>
        <v/>
      </c>
      <c r="AK33" s="16" t="str">
        <f t="shared" si="10"/>
        <v/>
      </c>
      <c r="AM33" s="114">
        <f t="shared" ca="1" si="1"/>
        <v>2.7918090000272344E-2</v>
      </c>
      <c r="AN33" s="114">
        <f t="shared" ca="1" si="0"/>
        <v>123</v>
      </c>
      <c r="AO33" s="114">
        <f t="shared" ca="1" si="2"/>
        <v>62</v>
      </c>
      <c r="AQ33" s="114">
        <f t="shared" si="4"/>
        <v>5</v>
      </c>
      <c r="AR33" s="114">
        <v>8</v>
      </c>
      <c r="AS33" s="114">
        <f t="shared" si="3"/>
        <v>40</v>
      </c>
    </row>
    <row r="34" spans="1:45" ht="32.15" customHeight="1" x14ac:dyDescent="0.25">
      <c r="A34" s="16" t="str">
        <f t="shared" ref="A34:AK34" si="11">IF(A9="","",A9)</f>
        <v/>
      </c>
      <c r="B34" s="16" t="str">
        <f t="shared" si="11"/>
        <v/>
      </c>
      <c r="C34" s="117">
        <f t="shared" si="11"/>
        <v>3</v>
      </c>
      <c r="D34" s="16" t="str">
        <f t="shared" si="11"/>
        <v/>
      </c>
      <c r="E34" s="16" t="str">
        <f t="shared" si="11"/>
        <v/>
      </c>
      <c r="F34" s="16" t="str">
        <f t="shared" si="11"/>
        <v/>
      </c>
      <c r="G34" s="16" t="str">
        <f t="shared" si="11"/>
        <v/>
      </c>
      <c r="H34" s="16" t="str">
        <f t="shared" si="11"/>
        <v/>
      </c>
      <c r="I34" s="16" t="str">
        <f t="shared" si="11"/>
        <v/>
      </c>
      <c r="J34" s="16" t="str">
        <f t="shared" si="11"/>
        <v/>
      </c>
      <c r="K34" s="16" t="str">
        <f t="shared" si="11"/>
        <v/>
      </c>
      <c r="L34" s="16" t="str">
        <f t="shared" si="11"/>
        <v/>
      </c>
      <c r="M34" s="137" t="str">
        <f t="shared" si="11"/>
        <v/>
      </c>
      <c r="N34" s="137" t="str">
        <f t="shared" si="11"/>
        <v/>
      </c>
      <c r="O34" s="137" t="str">
        <f t="shared" si="11"/>
        <v/>
      </c>
      <c r="P34" s="137" t="str">
        <f t="shared" si="11"/>
        <v/>
      </c>
      <c r="Q34" s="137" t="str">
        <f t="shared" si="11"/>
        <v/>
      </c>
      <c r="R34" s="137" t="str">
        <f t="shared" si="11"/>
        <v/>
      </c>
      <c r="S34" s="16" t="str">
        <f t="shared" si="11"/>
        <v/>
      </c>
      <c r="T34" s="16" t="str">
        <f t="shared" si="11"/>
        <v/>
      </c>
      <c r="U34" s="16" t="str">
        <f t="shared" si="11"/>
        <v/>
      </c>
      <c r="V34" s="16" t="str">
        <f t="shared" si="11"/>
        <v/>
      </c>
      <c r="W34" s="16" t="str">
        <f t="shared" si="11"/>
        <v/>
      </c>
      <c r="X34" s="16" t="str">
        <f t="shared" si="11"/>
        <v/>
      </c>
      <c r="Y34" s="16" t="str">
        <f t="shared" si="11"/>
        <v/>
      </c>
      <c r="Z34" s="16" t="str">
        <f t="shared" si="11"/>
        <v/>
      </c>
      <c r="AA34" s="16" t="str">
        <f t="shared" si="11"/>
        <v/>
      </c>
      <c r="AB34" s="16" t="str">
        <f t="shared" si="11"/>
        <v/>
      </c>
      <c r="AC34" s="16" t="str">
        <f t="shared" si="11"/>
        <v/>
      </c>
      <c r="AD34" s="16" t="str">
        <f t="shared" si="11"/>
        <v/>
      </c>
      <c r="AE34" s="16" t="str">
        <f t="shared" si="11"/>
        <v/>
      </c>
      <c r="AF34" s="16" t="str">
        <f t="shared" si="11"/>
        <v/>
      </c>
      <c r="AG34" s="16" t="str">
        <f t="shared" si="11"/>
        <v/>
      </c>
      <c r="AH34" s="16" t="str">
        <f t="shared" si="11"/>
        <v/>
      </c>
      <c r="AI34" s="16" t="str">
        <f t="shared" si="11"/>
        <v/>
      </c>
      <c r="AJ34" s="16" t="str">
        <f t="shared" si="11"/>
        <v/>
      </c>
      <c r="AK34" s="16" t="str">
        <f t="shared" si="11"/>
        <v/>
      </c>
      <c r="AM34" s="114">
        <f t="shared" ca="1" si="1"/>
        <v>0.82909661874220575</v>
      </c>
      <c r="AN34" s="114">
        <f t="shared" ca="1" si="0"/>
        <v>27</v>
      </c>
      <c r="AO34" s="114">
        <f t="shared" ca="1" si="2"/>
        <v>10</v>
      </c>
      <c r="AQ34" s="114">
        <f t="shared" si="4"/>
        <v>5</v>
      </c>
      <c r="AR34" s="114">
        <v>9</v>
      </c>
      <c r="AS34" s="114">
        <f t="shared" si="3"/>
        <v>45</v>
      </c>
    </row>
    <row r="35" spans="1:45" ht="32.15" customHeight="1" x14ac:dyDescent="0.25">
      <c r="A35" s="16" t="str">
        <f t="shared" ref="A35:AK35" si="12">IF(A10="","",A10)</f>
        <v/>
      </c>
      <c r="B35" s="116" t="str">
        <f t="shared" si="12"/>
        <v>(4)</v>
      </c>
      <c r="C35" s="16"/>
      <c r="D35" s="16"/>
      <c r="E35" s="245">
        <f t="shared" ca="1" si="12"/>
        <v>56</v>
      </c>
      <c r="F35" s="245" t="str">
        <f t="shared" si="12"/>
        <v/>
      </c>
      <c r="G35" s="244" t="str">
        <f t="shared" si="12"/>
        <v>÷</v>
      </c>
      <c r="H35" s="245" t="str">
        <f t="shared" si="12"/>
        <v/>
      </c>
      <c r="I35" s="245">
        <f t="shared" ca="1" si="12"/>
        <v>0.7</v>
      </c>
      <c r="J35" s="245" t="str">
        <f t="shared" si="12"/>
        <v/>
      </c>
      <c r="K35" s="245" t="str">
        <f t="shared" si="12"/>
        <v/>
      </c>
      <c r="L35" s="16" t="str">
        <f t="shared" si="12"/>
        <v/>
      </c>
      <c r="M35" s="246" t="s">
        <v>338</v>
      </c>
      <c r="N35" s="246"/>
      <c r="O35" s="246">
        <f ca="1">E35/I35</f>
        <v>80</v>
      </c>
      <c r="P35" s="246"/>
      <c r="Q35" s="246"/>
      <c r="R35" s="246"/>
      <c r="S35" s="16" t="str">
        <f t="shared" si="12"/>
        <v/>
      </c>
      <c r="T35" s="16" t="str">
        <f t="shared" si="12"/>
        <v/>
      </c>
      <c r="U35" s="16" t="str">
        <f t="shared" si="12"/>
        <v/>
      </c>
      <c r="V35" s="16" t="str">
        <f t="shared" si="12"/>
        <v/>
      </c>
      <c r="W35" s="16" t="str">
        <f t="shared" si="12"/>
        <v/>
      </c>
      <c r="X35" s="16" t="str">
        <f t="shared" si="12"/>
        <v/>
      </c>
      <c r="Y35" s="16" t="str">
        <f t="shared" si="12"/>
        <v/>
      </c>
      <c r="Z35" s="16" t="str">
        <f t="shared" si="12"/>
        <v/>
      </c>
      <c r="AA35" s="16" t="str">
        <f t="shared" si="12"/>
        <v/>
      </c>
      <c r="AB35" s="16" t="str">
        <f t="shared" si="12"/>
        <v/>
      </c>
      <c r="AC35" s="16" t="str">
        <f t="shared" si="12"/>
        <v/>
      </c>
      <c r="AD35" s="16" t="str">
        <f t="shared" si="12"/>
        <v/>
      </c>
      <c r="AE35" s="16" t="str">
        <f t="shared" si="12"/>
        <v/>
      </c>
      <c r="AF35" s="16" t="str">
        <f t="shared" si="12"/>
        <v/>
      </c>
      <c r="AG35" s="16" t="str">
        <f t="shared" si="12"/>
        <v/>
      </c>
      <c r="AH35" s="16" t="str">
        <f t="shared" si="12"/>
        <v/>
      </c>
      <c r="AI35" s="16" t="str">
        <f t="shared" si="12"/>
        <v/>
      </c>
      <c r="AJ35" s="16" t="str">
        <f t="shared" si="12"/>
        <v/>
      </c>
      <c r="AK35" s="16" t="str">
        <f t="shared" si="12"/>
        <v/>
      </c>
      <c r="AM35" s="114">
        <f t="shared" ca="1" si="1"/>
        <v>0.15265274691881159</v>
      </c>
      <c r="AN35" s="114">
        <f t="shared" ref="AN35:AN66" ca="1" si="13">RANK(AM35,$AM$3:$AM$129)</f>
        <v>107</v>
      </c>
      <c r="AO35" s="114">
        <f t="shared" ca="1" si="2"/>
        <v>54</v>
      </c>
      <c r="AQ35" s="114">
        <f>AQ27+1</f>
        <v>6</v>
      </c>
      <c r="AR35" s="114">
        <v>2</v>
      </c>
      <c r="AS35" s="114">
        <f t="shared" si="3"/>
        <v>12</v>
      </c>
    </row>
    <row r="36" spans="1:45" ht="32.15" customHeight="1" x14ac:dyDescent="0.25">
      <c r="A36" s="16" t="str">
        <f t="shared" ref="A36:AK36" si="14">IF(A11="","",A11)</f>
        <v/>
      </c>
      <c r="B36" s="16" t="str">
        <f t="shared" si="14"/>
        <v/>
      </c>
      <c r="C36" s="117">
        <f t="shared" si="14"/>
        <v>4</v>
      </c>
      <c r="D36" s="16" t="str">
        <f t="shared" si="14"/>
        <v/>
      </c>
      <c r="E36" s="16" t="str">
        <f t="shared" si="14"/>
        <v/>
      </c>
      <c r="F36" s="16" t="str">
        <f t="shared" si="14"/>
        <v/>
      </c>
      <c r="G36" s="16" t="str">
        <f t="shared" si="14"/>
        <v/>
      </c>
      <c r="H36" s="16" t="str">
        <f t="shared" si="14"/>
        <v/>
      </c>
      <c r="I36" s="16" t="str">
        <f t="shared" si="14"/>
        <v/>
      </c>
      <c r="J36" s="16" t="str">
        <f t="shared" si="14"/>
        <v/>
      </c>
      <c r="K36" s="16" t="str">
        <f t="shared" si="14"/>
        <v/>
      </c>
      <c r="L36" s="16" t="str">
        <f t="shared" si="14"/>
        <v/>
      </c>
      <c r="M36" s="137" t="str">
        <f t="shared" si="14"/>
        <v/>
      </c>
      <c r="N36" s="137" t="str">
        <f t="shared" si="14"/>
        <v/>
      </c>
      <c r="O36" s="137" t="str">
        <f t="shared" si="14"/>
        <v/>
      </c>
      <c r="P36" s="137" t="str">
        <f t="shared" si="14"/>
        <v/>
      </c>
      <c r="Q36" s="137" t="str">
        <f t="shared" si="14"/>
        <v/>
      </c>
      <c r="R36" s="137" t="str">
        <f t="shared" si="14"/>
        <v/>
      </c>
      <c r="S36" s="16" t="str">
        <f t="shared" si="14"/>
        <v/>
      </c>
      <c r="T36" s="16" t="str">
        <f t="shared" si="14"/>
        <v/>
      </c>
      <c r="U36" s="16" t="str">
        <f t="shared" si="14"/>
        <v/>
      </c>
      <c r="V36" s="16" t="str">
        <f t="shared" si="14"/>
        <v/>
      </c>
      <c r="W36" s="16" t="str">
        <f t="shared" si="14"/>
        <v/>
      </c>
      <c r="X36" s="16" t="str">
        <f t="shared" si="14"/>
        <v/>
      </c>
      <c r="Y36" s="16" t="str">
        <f t="shared" si="14"/>
        <v/>
      </c>
      <c r="Z36" s="16" t="str">
        <f t="shared" si="14"/>
        <v/>
      </c>
      <c r="AA36" s="16" t="str">
        <f t="shared" si="14"/>
        <v/>
      </c>
      <c r="AB36" s="16" t="str">
        <f t="shared" si="14"/>
        <v/>
      </c>
      <c r="AC36" s="16" t="str">
        <f t="shared" si="14"/>
        <v/>
      </c>
      <c r="AD36" s="16" t="str">
        <f t="shared" si="14"/>
        <v/>
      </c>
      <c r="AE36" s="16" t="str">
        <f t="shared" si="14"/>
        <v/>
      </c>
      <c r="AF36" s="16" t="str">
        <f t="shared" si="14"/>
        <v/>
      </c>
      <c r="AG36" s="16" t="str">
        <f t="shared" si="14"/>
        <v/>
      </c>
      <c r="AH36" s="16" t="str">
        <f t="shared" si="14"/>
        <v/>
      </c>
      <c r="AI36" s="16" t="str">
        <f t="shared" si="14"/>
        <v/>
      </c>
      <c r="AJ36" s="16" t="str">
        <f t="shared" si="14"/>
        <v/>
      </c>
      <c r="AK36" s="16" t="str">
        <f t="shared" si="14"/>
        <v/>
      </c>
      <c r="AM36" s="114">
        <f t="shared" ca="1" si="1"/>
        <v>0.11505071960947222</v>
      </c>
      <c r="AN36" s="114">
        <f t="shared" ca="1" si="13"/>
        <v>112</v>
      </c>
      <c r="AO36" s="114">
        <f t="shared" ca="1" si="2"/>
        <v>55</v>
      </c>
      <c r="AQ36" s="114">
        <f t="shared" si="4"/>
        <v>6</v>
      </c>
      <c r="AR36" s="114">
        <v>3</v>
      </c>
      <c r="AS36" s="114">
        <f t="shared" si="3"/>
        <v>18</v>
      </c>
    </row>
    <row r="37" spans="1:45" ht="32.15" customHeight="1" x14ac:dyDescent="0.25">
      <c r="A37" s="16" t="str">
        <f t="shared" ref="A37:AK37" si="15">IF(A12="","",A12)</f>
        <v/>
      </c>
      <c r="B37" s="116" t="str">
        <f t="shared" si="15"/>
        <v>(5)</v>
      </c>
      <c r="C37" s="16"/>
      <c r="D37" s="16"/>
      <c r="E37" s="245">
        <f t="shared" ca="1" si="15"/>
        <v>6.8</v>
      </c>
      <c r="F37" s="245" t="str">
        <f t="shared" si="15"/>
        <v/>
      </c>
      <c r="G37" s="245" t="str">
        <f t="shared" si="15"/>
        <v/>
      </c>
      <c r="H37" s="244" t="str">
        <f t="shared" si="15"/>
        <v>÷</v>
      </c>
      <c r="I37" s="245" t="str">
        <f t="shared" si="15"/>
        <v/>
      </c>
      <c r="J37" s="245">
        <f t="shared" ca="1" si="15"/>
        <v>1.7</v>
      </c>
      <c r="K37" s="245" t="str">
        <f t="shared" si="15"/>
        <v/>
      </c>
      <c r="L37" s="245" t="str">
        <f t="shared" si="15"/>
        <v/>
      </c>
      <c r="M37" s="246" t="s">
        <v>338</v>
      </c>
      <c r="N37" s="246"/>
      <c r="O37" s="246">
        <f ca="1">E37/J37</f>
        <v>4</v>
      </c>
      <c r="P37" s="246"/>
      <c r="Q37" s="246"/>
      <c r="R37" s="246"/>
      <c r="S37" s="16" t="str">
        <f t="shared" si="15"/>
        <v/>
      </c>
      <c r="T37" s="16" t="str">
        <f t="shared" si="15"/>
        <v/>
      </c>
      <c r="U37" s="16" t="str">
        <f t="shared" si="15"/>
        <v/>
      </c>
      <c r="V37" s="16" t="str">
        <f t="shared" si="15"/>
        <v/>
      </c>
      <c r="W37" s="16" t="str">
        <f t="shared" si="15"/>
        <v/>
      </c>
      <c r="X37" s="16" t="str">
        <f t="shared" si="15"/>
        <v/>
      </c>
      <c r="Y37" s="16" t="str">
        <f t="shared" si="15"/>
        <v/>
      </c>
      <c r="Z37" s="16" t="str">
        <f t="shared" si="15"/>
        <v/>
      </c>
      <c r="AA37" s="16" t="str">
        <f t="shared" si="15"/>
        <v/>
      </c>
      <c r="AB37" s="16" t="str">
        <f t="shared" si="15"/>
        <v/>
      </c>
      <c r="AC37" s="16" t="str">
        <f t="shared" si="15"/>
        <v/>
      </c>
      <c r="AD37" s="16" t="str">
        <f t="shared" si="15"/>
        <v/>
      </c>
      <c r="AE37" s="16" t="str">
        <f t="shared" si="15"/>
        <v/>
      </c>
      <c r="AF37" s="16" t="str">
        <f t="shared" si="15"/>
        <v/>
      </c>
      <c r="AG37" s="16" t="str">
        <f t="shared" si="15"/>
        <v/>
      </c>
      <c r="AH37" s="16" t="str">
        <f t="shared" si="15"/>
        <v/>
      </c>
      <c r="AI37" s="16" t="str">
        <f t="shared" si="15"/>
        <v/>
      </c>
      <c r="AJ37" s="16" t="str">
        <f t="shared" si="15"/>
        <v/>
      </c>
      <c r="AK37" s="16" t="str">
        <f t="shared" si="15"/>
        <v/>
      </c>
      <c r="AM37" s="114">
        <f t="shared" ca="1" si="1"/>
        <v>0.33430567241544273</v>
      </c>
      <c r="AN37" s="114">
        <f t="shared" ca="1" si="13"/>
        <v>88</v>
      </c>
      <c r="AO37" s="114">
        <f t="shared" ca="1" si="2"/>
        <v>43</v>
      </c>
      <c r="AQ37" s="114">
        <f t="shared" si="4"/>
        <v>6</v>
      </c>
      <c r="AR37" s="114">
        <v>4</v>
      </c>
      <c r="AS37" s="114">
        <f t="shared" si="3"/>
        <v>24</v>
      </c>
    </row>
    <row r="38" spans="1:45" ht="32.15" customHeight="1" x14ac:dyDescent="0.25">
      <c r="A38" s="16" t="str">
        <f t="shared" ref="A38:AK38" si="16">IF(A13="","",A13)</f>
        <v/>
      </c>
      <c r="B38" s="16" t="str">
        <f t="shared" si="16"/>
        <v/>
      </c>
      <c r="C38" s="117">
        <f t="shared" si="16"/>
        <v>5</v>
      </c>
      <c r="D38" s="16" t="str">
        <f t="shared" si="16"/>
        <v/>
      </c>
      <c r="E38" s="16" t="str">
        <f t="shared" si="16"/>
        <v/>
      </c>
      <c r="F38" s="16" t="str">
        <f t="shared" si="16"/>
        <v/>
      </c>
      <c r="G38" s="16" t="str">
        <f t="shared" si="16"/>
        <v/>
      </c>
      <c r="H38" s="16" t="str">
        <f t="shared" si="16"/>
        <v/>
      </c>
      <c r="I38" s="16" t="str">
        <f t="shared" si="16"/>
        <v/>
      </c>
      <c r="J38" s="16" t="str">
        <f t="shared" si="16"/>
        <v/>
      </c>
      <c r="K38" s="16" t="str">
        <f t="shared" si="16"/>
        <v/>
      </c>
      <c r="L38" s="16" t="str">
        <f t="shared" si="16"/>
        <v/>
      </c>
      <c r="M38" s="137" t="str">
        <f t="shared" si="16"/>
        <v/>
      </c>
      <c r="N38" s="137" t="str">
        <f t="shared" si="16"/>
        <v/>
      </c>
      <c r="O38" s="137" t="str">
        <f t="shared" si="16"/>
        <v/>
      </c>
      <c r="P38" s="137" t="str">
        <f t="shared" si="16"/>
        <v/>
      </c>
      <c r="Q38" s="137" t="str">
        <f t="shared" si="16"/>
        <v/>
      </c>
      <c r="R38" s="137" t="str">
        <f t="shared" si="16"/>
        <v/>
      </c>
      <c r="S38" s="16" t="str">
        <f t="shared" si="16"/>
        <v/>
      </c>
      <c r="T38" s="16" t="str">
        <f t="shared" si="16"/>
        <v/>
      </c>
      <c r="U38" s="16" t="str">
        <f t="shared" si="16"/>
        <v/>
      </c>
      <c r="V38" s="16" t="str">
        <f t="shared" si="16"/>
        <v/>
      </c>
      <c r="W38" s="16" t="str">
        <f t="shared" si="16"/>
        <v/>
      </c>
      <c r="X38" s="16" t="str">
        <f t="shared" si="16"/>
        <v/>
      </c>
      <c r="Y38" s="16" t="str">
        <f t="shared" si="16"/>
        <v/>
      </c>
      <c r="Z38" s="16" t="str">
        <f t="shared" si="16"/>
        <v/>
      </c>
      <c r="AA38" s="16" t="str">
        <f t="shared" si="16"/>
        <v/>
      </c>
      <c r="AB38" s="16" t="str">
        <f t="shared" si="16"/>
        <v/>
      </c>
      <c r="AC38" s="16" t="str">
        <f t="shared" si="16"/>
        <v/>
      </c>
      <c r="AD38" s="16" t="str">
        <f t="shared" si="16"/>
        <v/>
      </c>
      <c r="AE38" s="16" t="str">
        <f t="shared" si="16"/>
        <v/>
      </c>
      <c r="AF38" s="16" t="str">
        <f t="shared" si="16"/>
        <v/>
      </c>
      <c r="AG38" s="16" t="str">
        <f t="shared" si="16"/>
        <v/>
      </c>
      <c r="AH38" s="16" t="str">
        <f t="shared" si="16"/>
        <v/>
      </c>
      <c r="AI38" s="16" t="str">
        <f t="shared" si="16"/>
        <v/>
      </c>
      <c r="AJ38" s="16" t="str">
        <f t="shared" si="16"/>
        <v/>
      </c>
      <c r="AK38" s="16" t="str">
        <f t="shared" si="16"/>
        <v/>
      </c>
      <c r="AM38" s="114">
        <f t="shared" ca="1" si="1"/>
        <v>0.41034942126424478</v>
      </c>
      <c r="AN38" s="114">
        <f t="shared" ca="1" si="13"/>
        <v>77</v>
      </c>
      <c r="AO38" s="114">
        <f t="shared" ca="1" si="2"/>
        <v>37</v>
      </c>
      <c r="AQ38" s="114">
        <f t="shared" si="4"/>
        <v>6</v>
      </c>
      <c r="AR38" s="114">
        <v>5</v>
      </c>
      <c r="AS38" s="114">
        <f t="shared" si="3"/>
        <v>30</v>
      </c>
    </row>
    <row r="39" spans="1:45" ht="32.15" customHeight="1" x14ac:dyDescent="0.25">
      <c r="A39" s="16" t="str">
        <f t="shared" ref="A39:AK39" si="17">IF(A14="","",A14)</f>
        <v/>
      </c>
      <c r="B39" s="116" t="str">
        <f t="shared" si="17"/>
        <v>(6)</v>
      </c>
      <c r="C39" s="16"/>
      <c r="D39" s="16"/>
      <c r="E39" s="245">
        <f t="shared" ca="1" si="17"/>
        <v>2.4</v>
      </c>
      <c r="F39" s="245" t="str">
        <f t="shared" si="17"/>
        <v/>
      </c>
      <c r="G39" s="245" t="str">
        <f t="shared" si="17"/>
        <v/>
      </c>
      <c r="H39" s="244" t="str">
        <f t="shared" si="17"/>
        <v>÷</v>
      </c>
      <c r="I39" s="245" t="str">
        <f t="shared" si="17"/>
        <v/>
      </c>
      <c r="J39" s="245">
        <f t="shared" ca="1" si="17"/>
        <v>0.8</v>
      </c>
      <c r="K39" s="245" t="str">
        <f t="shared" si="17"/>
        <v/>
      </c>
      <c r="L39" s="245" t="str">
        <f t="shared" si="17"/>
        <v/>
      </c>
      <c r="M39" s="246" t="s">
        <v>338</v>
      </c>
      <c r="N39" s="246"/>
      <c r="O39" s="246">
        <f ca="1">E39/J39</f>
        <v>2.9999999999999996</v>
      </c>
      <c r="P39" s="246"/>
      <c r="Q39" s="246"/>
      <c r="R39" s="246"/>
      <c r="S39" s="16" t="str">
        <f t="shared" si="17"/>
        <v/>
      </c>
      <c r="T39" s="16" t="str">
        <f t="shared" si="17"/>
        <v/>
      </c>
      <c r="U39" s="16" t="str">
        <f t="shared" si="17"/>
        <v/>
      </c>
      <c r="V39" s="16" t="str">
        <f t="shared" si="17"/>
        <v/>
      </c>
      <c r="W39" s="16" t="str">
        <f t="shared" si="17"/>
        <v/>
      </c>
      <c r="X39" s="16" t="str">
        <f t="shared" si="17"/>
        <v/>
      </c>
      <c r="Y39" s="16" t="str">
        <f t="shared" si="17"/>
        <v/>
      </c>
      <c r="Z39" s="16" t="str">
        <f t="shared" si="17"/>
        <v/>
      </c>
      <c r="AA39" s="16" t="str">
        <f t="shared" si="17"/>
        <v/>
      </c>
      <c r="AB39" s="16" t="str">
        <f t="shared" si="17"/>
        <v/>
      </c>
      <c r="AC39" s="16" t="str">
        <f t="shared" si="17"/>
        <v/>
      </c>
      <c r="AD39" s="16" t="str">
        <f t="shared" si="17"/>
        <v/>
      </c>
      <c r="AE39" s="16" t="str">
        <f t="shared" si="17"/>
        <v/>
      </c>
      <c r="AF39" s="16" t="str">
        <f t="shared" si="17"/>
        <v/>
      </c>
      <c r="AG39" s="16" t="str">
        <f t="shared" si="17"/>
        <v/>
      </c>
      <c r="AH39" s="16" t="str">
        <f t="shared" si="17"/>
        <v/>
      </c>
      <c r="AI39" s="16" t="str">
        <f t="shared" si="17"/>
        <v/>
      </c>
      <c r="AJ39" s="16" t="str">
        <f t="shared" si="17"/>
        <v/>
      </c>
      <c r="AK39" s="16" t="str">
        <f t="shared" si="17"/>
        <v/>
      </c>
      <c r="AM39" s="114">
        <f t="shared" ca="1" si="1"/>
        <v>0.58368132213945101</v>
      </c>
      <c r="AN39" s="114">
        <f t="shared" ca="1" si="13"/>
        <v>52</v>
      </c>
      <c r="AO39" s="114">
        <f t="shared" ca="1" si="2"/>
        <v>25</v>
      </c>
      <c r="AQ39" s="114">
        <f t="shared" si="4"/>
        <v>6</v>
      </c>
      <c r="AR39" s="114">
        <v>6</v>
      </c>
      <c r="AS39" s="114">
        <f t="shared" si="3"/>
        <v>36</v>
      </c>
    </row>
    <row r="40" spans="1:45" ht="32.15" customHeight="1" x14ac:dyDescent="0.25">
      <c r="A40" s="16" t="str">
        <f t="shared" ref="A40:AK40" si="18">IF(A15="","",A15)</f>
        <v/>
      </c>
      <c r="B40" s="16" t="str">
        <f t="shared" si="18"/>
        <v/>
      </c>
      <c r="C40" s="117">
        <f t="shared" si="18"/>
        <v>6</v>
      </c>
      <c r="D40" s="16" t="str">
        <f t="shared" si="18"/>
        <v/>
      </c>
      <c r="E40" s="16" t="str">
        <f t="shared" si="18"/>
        <v/>
      </c>
      <c r="F40" s="16" t="str">
        <f t="shared" si="18"/>
        <v/>
      </c>
      <c r="G40" s="16" t="str">
        <f t="shared" si="18"/>
        <v/>
      </c>
      <c r="H40" s="16" t="str">
        <f t="shared" si="18"/>
        <v/>
      </c>
      <c r="I40" s="16" t="str">
        <f t="shared" si="18"/>
        <v/>
      </c>
      <c r="J40" s="16" t="str">
        <f t="shared" si="18"/>
        <v/>
      </c>
      <c r="K40" s="16" t="str">
        <f t="shared" si="18"/>
        <v/>
      </c>
      <c r="L40" s="16" t="str">
        <f t="shared" si="18"/>
        <v/>
      </c>
      <c r="M40" s="137" t="str">
        <f t="shared" si="18"/>
        <v/>
      </c>
      <c r="N40" s="137" t="str">
        <f t="shared" si="18"/>
        <v/>
      </c>
      <c r="O40" s="137" t="str">
        <f t="shared" si="18"/>
        <v/>
      </c>
      <c r="P40" s="137" t="str">
        <f t="shared" si="18"/>
        <v/>
      </c>
      <c r="Q40" s="137" t="str">
        <f t="shared" si="18"/>
        <v/>
      </c>
      <c r="R40" s="137" t="str">
        <f t="shared" si="18"/>
        <v/>
      </c>
      <c r="S40" s="16" t="str">
        <f t="shared" si="18"/>
        <v/>
      </c>
      <c r="T40" s="16" t="str">
        <f t="shared" si="18"/>
        <v/>
      </c>
      <c r="U40" s="16" t="str">
        <f t="shared" si="18"/>
        <v/>
      </c>
      <c r="V40" s="16" t="str">
        <f t="shared" si="18"/>
        <v/>
      </c>
      <c r="W40" s="16" t="str">
        <f t="shared" si="18"/>
        <v/>
      </c>
      <c r="X40" s="16" t="str">
        <f t="shared" si="18"/>
        <v/>
      </c>
      <c r="Y40" s="16" t="str">
        <f t="shared" si="18"/>
        <v/>
      </c>
      <c r="Z40" s="16" t="str">
        <f t="shared" si="18"/>
        <v/>
      </c>
      <c r="AA40" s="16" t="str">
        <f t="shared" si="18"/>
        <v/>
      </c>
      <c r="AB40" s="16" t="str">
        <f t="shared" si="18"/>
        <v/>
      </c>
      <c r="AC40" s="16" t="str">
        <f t="shared" si="18"/>
        <v/>
      </c>
      <c r="AD40" s="16" t="str">
        <f t="shared" si="18"/>
        <v/>
      </c>
      <c r="AE40" s="16" t="str">
        <f t="shared" si="18"/>
        <v/>
      </c>
      <c r="AF40" s="16" t="str">
        <f t="shared" si="18"/>
        <v/>
      </c>
      <c r="AG40" s="16" t="str">
        <f t="shared" si="18"/>
        <v/>
      </c>
      <c r="AH40" s="16" t="str">
        <f t="shared" si="18"/>
        <v/>
      </c>
      <c r="AI40" s="16" t="str">
        <f t="shared" si="18"/>
        <v/>
      </c>
      <c r="AJ40" s="16" t="str">
        <f t="shared" si="18"/>
        <v/>
      </c>
      <c r="AK40" s="16" t="str">
        <f t="shared" si="18"/>
        <v/>
      </c>
      <c r="AM40" s="114">
        <f t="shared" ca="1" si="1"/>
        <v>0.26197835043505602</v>
      </c>
      <c r="AN40" s="114">
        <f t="shared" ca="1" si="13"/>
        <v>94</v>
      </c>
      <c r="AO40" s="114">
        <f t="shared" ca="1" si="2"/>
        <v>46</v>
      </c>
      <c r="AQ40" s="114">
        <f t="shared" si="4"/>
        <v>6</v>
      </c>
      <c r="AR40" s="114">
        <v>7</v>
      </c>
      <c r="AS40" s="114">
        <f t="shared" si="3"/>
        <v>42</v>
      </c>
    </row>
    <row r="41" spans="1:45" ht="32.15" customHeight="1" x14ac:dyDescent="0.25">
      <c r="A41" s="16" t="str">
        <f t="shared" ref="A41:AK41" si="19">IF(A16="","",A16)</f>
        <v/>
      </c>
      <c r="B41" s="116" t="str">
        <f t="shared" si="19"/>
        <v>(7)</v>
      </c>
      <c r="C41" s="16"/>
      <c r="D41" s="16"/>
      <c r="E41" s="245">
        <f t="shared" ca="1" si="19"/>
        <v>0.15</v>
      </c>
      <c r="F41" s="245" t="str">
        <f t="shared" si="19"/>
        <v/>
      </c>
      <c r="G41" s="245" t="str">
        <f t="shared" si="19"/>
        <v/>
      </c>
      <c r="H41" s="244" t="str">
        <f t="shared" si="19"/>
        <v>÷</v>
      </c>
      <c r="I41" s="245" t="str">
        <f t="shared" si="19"/>
        <v/>
      </c>
      <c r="J41" s="245">
        <f t="shared" ca="1" si="19"/>
        <v>0.3</v>
      </c>
      <c r="K41" s="245" t="str">
        <f t="shared" si="19"/>
        <v/>
      </c>
      <c r="L41" s="245" t="str">
        <f t="shared" si="19"/>
        <v/>
      </c>
      <c r="M41" s="246" t="s">
        <v>338</v>
      </c>
      <c r="N41" s="246"/>
      <c r="O41" s="246">
        <f ca="1">E41/J41</f>
        <v>0.5</v>
      </c>
      <c r="P41" s="246"/>
      <c r="Q41" s="246"/>
      <c r="R41" s="246"/>
      <c r="S41" s="16" t="str">
        <f t="shared" si="19"/>
        <v/>
      </c>
      <c r="T41" s="16" t="str">
        <f t="shared" si="19"/>
        <v/>
      </c>
      <c r="U41" s="16" t="str">
        <f t="shared" si="19"/>
        <v/>
      </c>
      <c r="V41" s="16" t="str">
        <f t="shared" si="19"/>
        <v/>
      </c>
      <c r="W41" s="16" t="str">
        <f t="shared" si="19"/>
        <v/>
      </c>
      <c r="X41" s="16" t="str">
        <f t="shared" si="19"/>
        <v/>
      </c>
      <c r="Y41" s="16" t="str">
        <f t="shared" si="19"/>
        <v/>
      </c>
      <c r="Z41" s="16" t="str">
        <f t="shared" si="19"/>
        <v/>
      </c>
      <c r="AA41" s="16" t="str">
        <f t="shared" si="19"/>
        <v/>
      </c>
      <c r="AB41" s="16" t="str">
        <f t="shared" si="19"/>
        <v/>
      </c>
      <c r="AC41" s="16" t="str">
        <f t="shared" si="19"/>
        <v/>
      </c>
      <c r="AD41" s="16" t="str">
        <f t="shared" si="19"/>
        <v/>
      </c>
      <c r="AE41" s="16" t="str">
        <f t="shared" si="19"/>
        <v/>
      </c>
      <c r="AF41" s="16" t="str">
        <f t="shared" si="19"/>
        <v/>
      </c>
      <c r="AG41" s="16" t="str">
        <f t="shared" si="19"/>
        <v/>
      </c>
      <c r="AH41" s="16" t="str">
        <f t="shared" si="19"/>
        <v/>
      </c>
      <c r="AI41" s="16" t="str">
        <f t="shared" si="19"/>
        <v/>
      </c>
      <c r="AJ41" s="16" t="str">
        <f t="shared" si="19"/>
        <v/>
      </c>
      <c r="AK41" s="16" t="str">
        <f t="shared" si="19"/>
        <v/>
      </c>
      <c r="AM41" s="114">
        <f t="shared" ca="1" si="1"/>
        <v>0.69294893563756965</v>
      </c>
      <c r="AN41" s="114">
        <f t="shared" ca="1" si="13"/>
        <v>42</v>
      </c>
      <c r="AO41" s="114">
        <f t="shared" ca="1" si="2"/>
        <v>20</v>
      </c>
      <c r="AQ41" s="114">
        <f t="shared" si="4"/>
        <v>6</v>
      </c>
      <c r="AR41" s="114">
        <v>8</v>
      </c>
      <c r="AS41" s="114">
        <f t="shared" si="3"/>
        <v>48</v>
      </c>
    </row>
    <row r="42" spans="1:45" ht="32.15" customHeight="1" x14ac:dyDescent="0.25">
      <c r="A42" s="16" t="str">
        <f t="shared" ref="A42:AK42" si="20">IF(A17="","",A17)</f>
        <v/>
      </c>
      <c r="B42" s="16" t="str">
        <f t="shared" si="20"/>
        <v/>
      </c>
      <c r="C42" s="117">
        <f t="shared" si="20"/>
        <v>7</v>
      </c>
      <c r="D42" s="16" t="str">
        <f t="shared" si="20"/>
        <v/>
      </c>
      <c r="E42" s="16" t="str">
        <f t="shared" si="20"/>
        <v/>
      </c>
      <c r="F42" s="16" t="str">
        <f t="shared" si="20"/>
        <v/>
      </c>
      <c r="G42" s="16" t="str">
        <f t="shared" si="20"/>
        <v/>
      </c>
      <c r="H42" s="16" t="str">
        <f t="shared" si="20"/>
        <v/>
      </c>
      <c r="I42" s="16" t="str">
        <f t="shared" si="20"/>
        <v/>
      </c>
      <c r="J42" s="16" t="str">
        <f t="shared" si="20"/>
        <v/>
      </c>
      <c r="K42" s="16" t="str">
        <f t="shared" si="20"/>
        <v/>
      </c>
      <c r="L42" s="16" t="str">
        <f t="shared" si="20"/>
        <v/>
      </c>
      <c r="M42" s="137" t="str">
        <f t="shared" si="20"/>
        <v/>
      </c>
      <c r="N42" s="137" t="str">
        <f t="shared" si="20"/>
        <v/>
      </c>
      <c r="O42" s="137" t="str">
        <f t="shared" si="20"/>
        <v/>
      </c>
      <c r="P42" s="137" t="str">
        <f t="shared" si="20"/>
        <v/>
      </c>
      <c r="Q42" s="137" t="str">
        <f t="shared" si="20"/>
        <v/>
      </c>
      <c r="R42" s="137" t="str">
        <f t="shared" si="20"/>
        <v/>
      </c>
      <c r="S42" s="16" t="str">
        <f t="shared" si="20"/>
        <v/>
      </c>
      <c r="T42" s="16" t="str">
        <f t="shared" si="20"/>
        <v/>
      </c>
      <c r="U42" s="16" t="str">
        <f t="shared" si="20"/>
        <v/>
      </c>
      <c r="V42" s="16" t="str">
        <f t="shared" si="20"/>
        <v/>
      </c>
      <c r="W42" s="16" t="str">
        <f t="shared" si="20"/>
        <v/>
      </c>
      <c r="X42" s="16" t="str">
        <f t="shared" si="20"/>
        <v/>
      </c>
      <c r="Y42" s="16" t="str">
        <f t="shared" si="20"/>
        <v/>
      </c>
      <c r="Z42" s="16" t="str">
        <f t="shared" si="20"/>
        <v/>
      </c>
      <c r="AA42" s="16" t="str">
        <f t="shared" si="20"/>
        <v/>
      </c>
      <c r="AB42" s="16" t="str">
        <f t="shared" si="20"/>
        <v/>
      </c>
      <c r="AC42" s="16" t="str">
        <f t="shared" si="20"/>
        <v/>
      </c>
      <c r="AD42" s="16" t="str">
        <f t="shared" si="20"/>
        <v/>
      </c>
      <c r="AE42" s="16" t="str">
        <f t="shared" si="20"/>
        <v/>
      </c>
      <c r="AF42" s="16" t="str">
        <f t="shared" si="20"/>
        <v/>
      </c>
      <c r="AG42" s="16" t="str">
        <f t="shared" si="20"/>
        <v/>
      </c>
      <c r="AH42" s="16" t="str">
        <f t="shared" si="20"/>
        <v/>
      </c>
      <c r="AI42" s="16" t="str">
        <f t="shared" si="20"/>
        <v/>
      </c>
      <c r="AJ42" s="16" t="str">
        <f t="shared" si="20"/>
        <v/>
      </c>
      <c r="AK42" s="16" t="str">
        <f t="shared" si="20"/>
        <v/>
      </c>
      <c r="AM42" s="114">
        <f t="shared" ca="1" si="1"/>
        <v>0.17916661722291183</v>
      </c>
      <c r="AN42" s="114">
        <f t="shared" ca="1" si="13"/>
        <v>104</v>
      </c>
      <c r="AO42" s="114">
        <f t="shared" ca="1" si="2"/>
        <v>52</v>
      </c>
      <c r="AQ42" s="114">
        <f t="shared" si="4"/>
        <v>6</v>
      </c>
      <c r="AR42" s="114">
        <v>9</v>
      </c>
      <c r="AS42" s="114">
        <f t="shared" si="3"/>
        <v>54</v>
      </c>
    </row>
    <row r="43" spans="1:45" ht="32.15" customHeight="1" x14ac:dyDescent="0.25">
      <c r="A43" s="16" t="str">
        <f t="shared" ref="A43:AK43" si="21">IF(A18="","",A18)</f>
        <v/>
      </c>
      <c r="B43" s="116" t="str">
        <f t="shared" si="21"/>
        <v>(8)</v>
      </c>
      <c r="C43" s="16"/>
      <c r="D43" s="16"/>
      <c r="E43" s="245">
        <f t="shared" ca="1" si="21"/>
        <v>0.96</v>
      </c>
      <c r="F43" s="245" t="str">
        <f t="shared" si="21"/>
        <v/>
      </c>
      <c r="G43" s="245" t="str">
        <f t="shared" si="21"/>
        <v/>
      </c>
      <c r="H43" s="244" t="str">
        <f t="shared" si="21"/>
        <v>÷</v>
      </c>
      <c r="I43" s="245" t="str">
        <f t="shared" si="21"/>
        <v/>
      </c>
      <c r="J43" s="245">
        <f t="shared" ca="1" si="21"/>
        <v>1.6</v>
      </c>
      <c r="K43" s="245" t="str">
        <f t="shared" si="21"/>
        <v/>
      </c>
      <c r="L43" s="245" t="str">
        <f t="shared" si="21"/>
        <v/>
      </c>
      <c r="M43" s="246" t="s">
        <v>338</v>
      </c>
      <c r="N43" s="246"/>
      <c r="O43" s="246">
        <f ca="1">E43/J43</f>
        <v>0.6</v>
      </c>
      <c r="P43" s="246"/>
      <c r="Q43" s="246"/>
      <c r="R43" s="246"/>
      <c r="S43" s="16" t="str">
        <f t="shared" si="21"/>
        <v/>
      </c>
      <c r="T43" s="16" t="str">
        <f t="shared" si="21"/>
        <v/>
      </c>
      <c r="U43" s="16" t="str">
        <f t="shared" si="21"/>
        <v/>
      </c>
      <c r="V43" s="16" t="str">
        <f t="shared" si="21"/>
        <v/>
      </c>
      <c r="W43" s="16" t="str">
        <f t="shared" si="21"/>
        <v/>
      </c>
      <c r="X43" s="16" t="str">
        <f t="shared" si="21"/>
        <v/>
      </c>
      <c r="Y43" s="16" t="str">
        <f t="shared" si="21"/>
        <v/>
      </c>
      <c r="Z43" s="16" t="str">
        <f t="shared" si="21"/>
        <v/>
      </c>
      <c r="AA43" s="16" t="str">
        <f t="shared" si="21"/>
        <v/>
      </c>
      <c r="AB43" s="16" t="str">
        <f t="shared" si="21"/>
        <v/>
      </c>
      <c r="AC43" s="16" t="str">
        <f t="shared" si="21"/>
        <v/>
      </c>
      <c r="AD43" s="16" t="str">
        <f t="shared" si="21"/>
        <v/>
      </c>
      <c r="AE43" s="16" t="str">
        <f t="shared" si="21"/>
        <v/>
      </c>
      <c r="AF43" s="16" t="str">
        <f t="shared" si="21"/>
        <v/>
      </c>
      <c r="AG43" s="16" t="str">
        <f t="shared" si="21"/>
        <v/>
      </c>
      <c r="AH43" s="16" t="str">
        <f t="shared" si="21"/>
        <v/>
      </c>
      <c r="AI43" s="16" t="str">
        <f t="shared" si="21"/>
        <v/>
      </c>
      <c r="AJ43" s="16" t="str">
        <f t="shared" si="21"/>
        <v/>
      </c>
      <c r="AK43" s="16" t="str">
        <f t="shared" si="21"/>
        <v/>
      </c>
      <c r="AM43" s="114">
        <f t="shared" ca="1" si="1"/>
        <v>0.67845063327317678</v>
      </c>
      <c r="AN43" s="114">
        <f t="shared" ca="1" si="13"/>
        <v>44</v>
      </c>
      <c r="AO43" s="114">
        <f t="shared" ca="1" si="2"/>
        <v>21</v>
      </c>
      <c r="AQ43" s="114">
        <f>AQ35+1</f>
        <v>7</v>
      </c>
      <c r="AR43" s="114">
        <v>2</v>
      </c>
      <c r="AS43" s="114">
        <f t="shared" si="3"/>
        <v>14</v>
      </c>
    </row>
    <row r="44" spans="1:45" ht="32.15" customHeight="1" x14ac:dyDescent="0.25">
      <c r="A44" s="16" t="str">
        <f t="shared" ref="A44:AK44" si="22">IF(A19="","",A19)</f>
        <v/>
      </c>
      <c r="B44" s="16" t="str">
        <f t="shared" si="22"/>
        <v/>
      </c>
      <c r="C44" s="117">
        <f t="shared" si="22"/>
        <v>8</v>
      </c>
      <c r="D44" s="16" t="str">
        <f t="shared" si="22"/>
        <v/>
      </c>
      <c r="E44" s="16" t="str">
        <f t="shared" si="22"/>
        <v/>
      </c>
      <c r="F44" s="16" t="str">
        <f t="shared" si="22"/>
        <v/>
      </c>
      <c r="G44" s="16" t="str">
        <f t="shared" si="22"/>
        <v/>
      </c>
      <c r="H44" s="16" t="str">
        <f t="shared" si="22"/>
        <v/>
      </c>
      <c r="I44" s="16" t="str">
        <f t="shared" si="22"/>
        <v/>
      </c>
      <c r="J44" s="16" t="str">
        <f t="shared" si="22"/>
        <v/>
      </c>
      <c r="K44" s="16" t="str">
        <f t="shared" si="22"/>
        <v/>
      </c>
      <c r="L44" s="16" t="str">
        <f t="shared" si="22"/>
        <v/>
      </c>
      <c r="M44" s="137" t="str">
        <f t="shared" si="22"/>
        <v/>
      </c>
      <c r="N44" s="137" t="str">
        <f t="shared" si="22"/>
        <v/>
      </c>
      <c r="O44" s="137" t="str">
        <f t="shared" si="22"/>
        <v/>
      </c>
      <c r="P44" s="137" t="str">
        <f t="shared" si="22"/>
        <v/>
      </c>
      <c r="Q44" s="137" t="str">
        <f t="shared" si="22"/>
        <v/>
      </c>
      <c r="R44" s="137" t="str">
        <f t="shared" si="22"/>
        <v/>
      </c>
      <c r="S44" s="16" t="str">
        <f t="shared" si="22"/>
        <v/>
      </c>
      <c r="T44" s="16" t="str">
        <f t="shared" si="22"/>
        <v/>
      </c>
      <c r="U44" s="16" t="str">
        <f t="shared" si="22"/>
        <v/>
      </c>
      <c r="V44" s="16" t="str">
        <f t="shared" si="22"/>
        <v/>
      </c>
      <c r="W44" s="16" t="str">
        <f t="shared" si="22"/>
        <v/>
      </c>
      <c r="X44" s="16" t="str">
        <f t="shared" si="22"/>
        <v/>
      </c>
      <c r="Y44" s="16" t="str">
        <f t="shared" si="22"/>
        <v/>
      </c>
      <c r="Z44" s="16" t="str">
        <f t="shared" si="22"/>
        <v/>
      </c>
      <c r="AA44" s="16" t="str">
        <f t="shared" si="22"/>
        <v/>
      </c>
      <c r="AB44" s="16" t="str">
        <f t="shared" si="22"/>
        <v/>
      </c>
      <c r="AC44" s="16" t="str">
        <f t="shared" si="22"/>
        <v/>
      </c>
      <c r="AD44" s="16" t="str">
        <f t="shared" si="22"/>
        <v/>
      </c>
      <c r="AE44" s="16" t="str">
        <f t="shared" si="22"/>
        <v/>
      </c>
      <c r="AF44" s="16" t="str">
        <f t="shared" si="22"/>
        <v/>
      </c>
      <c r="AG44" s="16" t="str">
        <f t="shared" si="22"/>
        <v/>
      </c>
      <c r="AH44" s="16" t="str">
        <f t="shared" si="22"/>
        <v/>
      </c>
      <c r="AI44" s="16" t="str">
        <f t="shared" si="22"/>
        <v/>
      </c>
      <c r="AJ44" s="16" t="str">
        <f t="shared" si="22"/>
        <v/>
      </c>
      <c r="AK44" s="16" t="str">
        <f t="shared" si="22"/>
        <v/>
      </c>
      <c r="AM44" s="114">
        <f t="shared" ca="1" si="1"/>
        <v>0.72545860352993996</v>
      </c>
      <c r="AN44" s="114">
        <f t="shared" ca="1" si="13"/>
        <v>39</v>
      </c>
      <c r="AO44" s="114">
        <f t="shared" ca="1" si="2"/>
        <v>18</v>
      </c>
      <c r="AQ44" s="114">
        <f t="shared" si="4"/>
        <v>7</v>
      </c>
      <c r="AR44" s="114">
        <v>3</v>
      </c>
      <c r="AS44" s="114">
        <f t="shared" si="3"/>
        <v>21</v>
      </c>
    </row>
    <row r="45" spans="1:45" ht="32.15" customHeight="1" x14ac:dyDescent="0.25">
      <c r="A45" s="16" t="str">
        <f t="shared" ref="A45:AK45" si="23">IF(A20="","",A20)</f>
        <v/>
      </c>
      <c r="B45" s="116" t="str">
        <f t="shared" si="23"/>
        <v>(9)</v>
      </c>
      <c r="C45" s="16"/>
      <c r="D45" s="16"/>
      <c r="E45" s="245">
        <f t="shared" ca="1" si="23"/>
        <v>2.4</v>
      </c>
      <c r="F45" s="245" t="str">
        <f t="shared" si="23"/>
        <v/>
      </c>
      <c r="G45" s="245" t="str">
        <f t="shared" si="23"/>
        <v/>
      </c>
      <c r="H45" s="244" t="str">
        <f t="shared" si="23"/>
        <v>÷</v>
      </c>
      <c r="I45" s="245" t="str">
        <f t="shared" si="23"/>
        <v/>
      </c>
      <c r="J45" s="245">
        <f t="shared" ca="1" si="23"/>
        <v>0.08</v>
      </c>
      <c r="K45" s="245" t="str">
        <f t="shared" si="23"/>
        <v/>
      </c>
      <c r="L45" s="245" t="str">
        <f t="shared" si="23"/>
        <v/>
      </c>
      <c r="M45" s="246" t="s">
        <v>338</v>
      </c>
      <c r="N45" s="246"/>
      <c r="O45" s="246">
        <f ca="1">E45/J45</f>
        <v>30</v>
      </c>
      <c r="P45" s="246"/>
      <c r="Q45" s="246"/>
      <c r="R45" s="246"/>
      <c r="S45" s="16" t="str">
        <f t="shared" si="23"/>
        <v/>
      </c>
      <c r="T45" s="16" t="str">
        <f t="shared" si="23"/>
        <v/>
      </c>
      <c r="U45" s="16" t="str">
        <f t="shared" si="23"/>
        <v/>
      </c>
      <c r="V45" s="16" t="str">
        <f t="shared" si="23"/>
        <v/>
      </c>
      <c r="W45" s="16" t="str">
        <f t="shared" si="23"/>
        <v/>
      </c>
      <c r="X45" s="16" t="str">
        <f t="shared" si="23"/>
        <v/>
      </c>
      <c r="Y45" s="16" t="str">
        <f t="shared" si="23"/>
        <v/>
      </c>
      <c r="Z45" s="16" t="str">
        <f t="shared" si="23"/>
        <v/>
      </c>
      <c r="AA45" s="16" t="str">
        <f t="shared" si="23"/>
        <v/>
      </c>
      <c r="AB45" s="16" t="str">
        <f t="shared" si="23"/>
        <v/>
      </c>
      <c r="AC45" s="16" t="str">
        <f t="shared" si="23"/>
        <v/>
      </c>
      <c r="AD45" s="16" t="str">
        <f t="shared" si="23"/>
        <v/>
      </c>
      <c r="AE45" s="16" t="str">
        <f t="shared" si="23"/>
        <v/>
      </c>
      <c r="AF45" s="16" t="str">
        <f t="shared" si="23"/>
        <v/>
      </c>
      <c r="AG45" s="16" t="str">
        <f t="shared" si="23"/>
        <v/>
      </c>
      <c r="AH45" s="16" t="str">
        <f t="shared" si="23"/>
        <v/>
      </c>
      <c r="AI45" s="16" t="str">
        <f t="shared" si="23"/>
        <v/>
      </c>
      <c r="AJ45" s="16" t="str">
        <f t="shared" si="23"/>
        <v/>
      </c>
      <c r="AK45" s="16" t="str">
        <f t="shared" si="23"/>
        <v/>
      </c>
      <c r="AM45" s="114">
        <f t="shared" ca="1" si="1"/>
        <v>0.45934863908359636</v>
      </c>
      <c r="AN45" s="114">
        <f t="shared" ca="1" si="13"/>
        <v>67</v>
      </c>
      <c r="AO45" s="114">
        <f t="shared" ca="1" si="2"/>
        <v>33</v>
      </c>
      <c r="AQ45" s="114">
        <f t="shared" si="4"/>
        <v>7</v>
      </c>
      <c r="AR45" s="114">
        <v>4</v>
      </c>
      <c r="AS45" s="114">
        <f t="shared" si="3"/>
        <v>28</v>
      </c>
    </row>
    <row r="46" spans="1:45" ht="32.15" customHeight="1" x14ac:dyDescent="0.25">
      <c r="A46" s="16" t="str">
        <f t="shared" ref="A46:AK46" si="24">IF(A21="","",A21)</f>
        <v/>
      </c>
      <c r="B46" s="16" t="str">
        <f t="shared" si="24"/>
        <v/>
      </c>
      <c r="C46" s="117">
        <f t="shared" si="24"/>
        <v>9</v>
      </c>
      <c r="D46" s="16" t="str">
        <f t="shared" si="24"/>
        <v/>
      </c>
      <c r="E46" s="16" t="str">
        <f t="shared" si="24"/>
        <v/>
      </c>
      <c r="F46" s="16" t="str">
        <f t="shared" si="24"/>
        <v/>
      </c>
      <c r="G46" s="16" t="str">
        <f t="shared" si="24"/>
        <v/>
      </c>
      <c r="H46" s="16" t="str">
        <f t="shared" si="24"/>
        <v/>
      </c>
      <c r="I46" s="16" t="str">
        <f t="shared" si="24"/>
        <v/>
      </c>
      <c r="J46" s="16" t="str">
        <f t="shared" si="24"/>
        <v/>
      </c>
      <c r="K46" s="16" t="str">
        <f t="shared" si="24"/>
        <v/>
      </c>
      <c r="L46" s="16" t="str">
        <f t="shared" si="24"/>
        <v/>
      </c>
      <c r="M46" s="16" t="str">
        <f t="shared" si="24"/>
        <v/>
      </c>
      <c r="N46" s="16" t="str">
        <f t="shared" si="24"/>
        <v/>
      </c>
      <c r="O46" s="16" t="str">
        <f t="shared" si="24"/>
        <v/>
      </c>
      <c r="P46" s="16" t="str">
        <f t="shared" si="24"/>
        <v/>
      </c>
      <c r="Q46" s="16" t="str">
        <f t="shared" si="24"/>
        <v/>
      </c>
      <c r="R46" s="16" t="str">
        <f t="shared" si="24"/>
        <v/>
      </c>
      <c r="S46" s="16" t="str">
        <f t="shared" si="24"/>
        <v/>
      </c>
      <c r="T46" s="16" t="str">
        <f t="shared" si="24"/>
        <v/>
      </c>
      <c r="U46" s="16" t="str">
        <f t="shared" si="24"/>
        <v/>
      </c>
      <c r="V46" s="16" t="str">
        <f t="shared" si="24"/>
        <v/>
      </c>
      <c r="W46" s="16" t="str">
        <f t="shared" si="24"/>
        <v/>
      </c>
      <c r="X46" s="16" t="str">
        <f t="shared" si="24"/>
        <v/>
      </c>
      <c r="Y46" s="16" t="str">
        <f t="shared" si="24"/>
        <v/>
      </c>
      <c r="Z46" s="16" t="str">
        <f t="shared" si="24"/>
        <v/>
      </c>
      <c r="AA46" s="16" t="str">
        <f t="shared" si="24"/>
        <v/>
      </c>
      <c r="AB46" s="16" t="str">
        <f t="shared" si="24"/>
        <v/>
      </c>
      <c r="AC46" s="16" t="str">
        <f t="shared" si="24"/>
        <v/>
      </c>
      <c r="AD46" s="16" t="str">
        <f t="shared" si="24"/>
        <v/>
      </c>
      <c r="AE46" s="16" t="str">
        <f t="shared" si="24"/>
        <v/>
      </c>
      <c r="AF46" s="16" t="str">
        <f t="shared" si="24"/>
        <v/>
      </c>
      <c r="AG46" s="16" t="str">
        <f t="shared" si="24"/>
        <v/>
      </c>
      <c r="AH46" s="16" t="str">
        <f t="shared" si="24"/>
        <v/>
      </c>
      <c r="AI46" s="16" t="str">
        <f t="shared" si="24"/>
        <v/>
      </c>
      <c r="AJ46" s="16" t="str">
        <f t="shared" si="24"/>
        <v/>
      </c>
      <c r="AK46" s="16" t="str">
        <f t="shared" si="24"/>
        <v/>
      </c>
      <c r="AM46" s="114">
        <f t="shared" ca="1" si="1"/>
        <v>0.94788579520693106</v>
      </c>
      <c r="AN46" s="114">
        <f t="shared" ca="1" si="13"/>
        <v>7</v>
      </c>
      <c r="AO46" s="114">
        <f t="shared" ca="1" si="2"/>
        <v>1</v>
      </c>
      <c r="AQ46" s="114">
        <f t="shared" si="4"/>
        <v>7</v>
      </c>
      <c r="AR46" s="114">
        <v>5</v>
      </c>
      <c r="AS46" s="114">
        <f t="shared" si="3"/>
        <v>35</v>
      </c>
    </row>
    <row r="47" spans="1:45" ht="32.15" customHeight="1" x14ac:dyDescent="0.25">
      <c r="A47" s="16" t="str">
        <f t="shared" ref="A47:AK47" si="25">IF(A22="","",A22)</f>
        <v/>
      </c>
      <c r="B47" s="116" t="str">
        <f t="shared" si="25"/>
        <v>(10)</v>
      </c>
      <c r="C47" s="16"/>
      <c r="D47" s="16"/>
      <c r="E47" s="245">
        <f t="shared" ca="1" si="25"/>
        <v>3.0000000000000006E-2</v>
      </c>
      <c r="F47" s="245" t="str">
        <f t="shared" si="25"/>
        <v/>
      </c>
      <c r="G47" s="245" t="str">
        <f t="shared" si="25"/>
        <v/>
      </c>
      <c r="H47" s="245" t="str">
        <f t="shared" si="25"/>
        <v/>
      </c>
      <c r="I47" s="244" t="str">
        <f t="shared" si="25"/>
        <v>÷</v>
      </c>
      <c r="J47" s="245" t="str">
        <f t="shared" si="25"/>
        <v/>
      </c>
      <c r="K47" s="245">
        <f t="shared" si="25"/>
        <v>0.05</v>
      </c>
      <c r="L47" s="245" t="str">
        <f t="shared" si="25"/>
        <v/>
      </c>
      <c r="M47" s="245" t="str">
        <f t="shared" si="25"/>
        <v/>
      </c>
      <c r="N47" s="246" t="s">
        <v>338</v>
      </c>
      <c r="O47" s="246"/>
      <c r="P47" s="246">
        <f ca="1">E47/K47</f>
        <v>0.60000000000000009</v>
      </c>
      <c r="Q47" s="246"/>
      <c r="R47" s="246"/>
      <c r="S47" s="246"/>
      <c r="T47" s="16" t="str">
        <f t="shared" si="25"/>
        <v/>
      </c>
      <c r="U47" s="16" t="str">
        <f t="shared" si="25"/>
        <v/>
      </c>
      <c r="V47" s="16" t="str">
        <f t="shared" si="25"/>
        <v/>
      </c>
      <c r="W47" s="16" t="str">
        <f t="shared" si="25"/>
        <v/>
      </c>
      <c r="X47" s="16" t="str">
        <f t="shared" si="25"/>
        <v/>
      </c>
      <c r="Y47" s="16" t="str">
        <f t="shared" si="25"/>
        <v/>
      </c>
      <c r="Z47" s="16" t="str">
        <f t="shared" si="25"/>
        <v/>
      </c>
      <c r="AA47" s="16" t="str">
        <f t="shared" si="25"/>
        <v/>
      </c>
      <c r="AB47" s="16" t="str">
        <f t="shared" si="25"/>
        <v/>
      </c>
      <c r="AC47" s="16" t="str">
        <f t="shared" si="25"/>
        <v/>
      </c>
      <c r="AD47" s="16" t="str">
        <f t="shared" si="25"/>
        <v/>
      </c>
      <c r="AE47" s="16" t="str">
        <f t="shared" si="25"/>
        <v/>
      </c>
      <c r="AF47" s="16" t="str">
        <f t="shared" si="25"/>
        <v/>
      </c>
      <c r="AG47" s="16" t="str">
        <f t="shared" si="25"/>
        <v/>
      </c>
      <c r="AH47" s="16" t="str">
        <f t="shared" si="25"/>
        <v/>
      </c>
      <c r="AI47" s="16" t="str">
        <f t="shared" si="25"/>
        <v/>
      </c>
      <c r="AJ47" s="16" t="str">
        <f t="shared" si="25"/>
        <v/>
      </c>
      <c r="AK47" s="16" t="str">
        <f t="shared" si="25"/>
        <v/>
      </c>
      <c r="AM47" s="114">
        <f t="shared" ca="1" si="1"/>
        <v>0.92893485230653838</v>
      </c>
      <c r="AN47" s="114">
        <f t="shared" ca="1" si="13"/>
        <v>11</v>
      </c>
      <c r="AO47" s="114">
        <f t="shared" ca="1" si="2"/>
        <v>3</v>
      </c>
      <c r="AQ47" s="114">
        <f t="shared" si="4"/>
        <v>7</v>
      </c>
      <c r="AR47" s="114">
        <v>6</v>
      </c>
      <c r="AS47" s="114">
        <f t="shared" si="3"/>
        <v>42</v>
      </c>
    </row>
    <row r="48" spans="1:45" ht="32.15" customHeight="1" x14ac:dyDescent="0.25">
      <c r="A48" s="16" t="str">
        <f t="shared" ref="A48:AK48" si="26">IF(A23="","",A23)</f>
        <v/>
      </c>
      <c r="B48" s="16" t="str">
        <f t="shared" si="26"/>
        <v/>
      </c>
      <c r="C48" s="117">
        <f t="shared" si="26"/>
        <v>10</v>
      </c>
      <c r="D48" s="16" t="str">
        <f t="shared" si="26"/>
        <v/>
      </c>
      <c r="E48" s="16" t="str">
        <f t="shared" si="26"/>
        <v/>
      </c>
      <c r="F48" s="16" t="str">
        <f t="shared" si="26"/>
        <v/>
      </c>
      <c r="G48" s="16" t="str">
        <f t="shared" si="26"/>
        <v/>
      </c>
      <c r="H48" s="16" t="str">
        <f t="shared" si="26"/>
        <v/>
      </c>
      <c r="I48" s="16" t="str">
        <f t="shared" si="26"/>
        <v/>
      </c>
      <c r="J48" s="16" t="str">
        <f t="shared" si="26"/>
        <v/>
      </c>
      <c r="K48" s="16" t="str">
        <f t="shared" si="26"/>
        <v/>
      </c>
      <c r="L48" s="16" t="str">
        <f t="shared" si="26"/>
        <v/>
      </c>
      <c r="M48" s="16" t="str">
        <f t="shared" si="26"/>
        <v/>
      </c>
      <c r="N48" s="16" t="str">
        <f t="shared" si="26"/>
        <v/>
      </c>
      <c r="O48" s="16" t="str">
        <f t="shared" si="26"/>
        <v/>
      </c>
      <c r="P48" s="16" t="str">
        <f t="shared" si="26"/>
        <v/>
      </c>
      <c r="Q48" s="16" t="str">
        <f t="shared" si="26"/>
        <v/>
      </c>
      <c r="R48" s="16" t="str">
        <f t="shared" si="26"/>
        <v/>
      </c>
      <c r="S48" s="16" t="str">
        <f t="shared" si="26"/>
        <v/>
      </c>
      <c r="T48" s="16" t="str">
        <f t="shared" si="26"/>
        <v/>
      </c>
      <c r="U48" s="16" t="str">
        <f t="shared" si="26"/>
        <v/>
      </c>
      <c r="V48" s="16" t="str">
        <f t="shared" si="26"/>
        <v/>
      </c>
      <c r="W48" s="16" t="str">
        <f t="shared" si="26"/>
        <v/>
      </c>
      <c r="X48" s="16" t="str">
        <f t="shared" si="26"/>
        <v/>
      </c>
      <c r="Y48" s="16" t="str">
        <f t="shared" si="26"/>
        <v/>
      </c>
      <c r="Z48" s="16" t="str">
        <f t="shared" si="26"/>
        <v/>
      </c>
      <c r="AA48" s="16" t="str">
        <f t="shared" si="26"/>
        <v/>
      </c>
      <c r="AB48" s="16" t="str">
        <f t="shared" si="26"/>
        <v/>
      </c>
      <c r="AC48" s="16" t="str">
        <f t="shared" si="26"/>
        <v/>
      </c>
      <c r="AD48" s="16" t="str">
        <f t="shared" si="26"/>
        <v/>
      </c>
      <c r="AE48" s="16" t="str">
        <f t="shared" si="26"/>
        <v/>
      </c>
      <c r="AF48" s="16" t="str">
        <f t="shared" si="26"/>
        <v/>
      </c>
      <c r="AG48" s="16" t="str">
        <f t="shared" si="26"/>
        <v/>
      </c>
      <c r="AH48" s="16" t="str">
        <f t="shared" si="26"/>
        <v/>
      </c>
      <c r="AI48" s="16" t="str">
        <f t="shared" si="26"/>
        <v/>
      </c>
      <c r="AJ48" s="16" t="str">
        <f t="shared" si="26"/>
        <v/>
      </c>
      <c r="AK48" s="16" t="str">
        <f t="shared" si="26"/>
        <v/>
      </c>
      <c r="AM48" s="114">
        <f t="shared" ca="1" si="1"/>
        <v>0.11168704583984568</v>
      </c>
      <c r="AN48" s="114">
        <f t="shared" ca="1" si="13"/>
        <v>113</v>
      </c>
      <c r="AO48" s="114">
        <f t="shared" ca="1" si="2"/>
        <v>56</v>
      </c>
      <c r="AQ48" s="114">
        <f t="shared" si="4"/>
        <v>7</v>
      </c>
      <c r="AR48" s="114">
        <v>7</v>
      </c>
      <c r="AS48" s="114">
        <f t="shared" si="3"/>
        <v>49</v>
      </c>
    </row>
    <row r="49" spans="1:45" ht="32.15" customHeight="1" x14ac:dyDescent="0.25">
      <c r="A49" s="16" t="str">
        <f t="shared" ref="A49:AK49" si="27">IF(A24="","",A24)</f>
        <v/>
      </c>
      <c r="B49" s="16" t="str">
        <f t="shared" si="27"/>
        <v/>
      </c>
      <c r="C49" s="16" t="str">
        <f t="shared" si="27"/>
        <v/>
      </c>
      <c r="D49" s="16" t="str">
        <f t="shared" si="27"/>
        <v/>
      </c>
      <c r="E49" s="16" t="str">
        <f t="shared" si="27"/>
        <v/>
      </c>
      <c r="F49" s="16" t="str">
        <f t="shared" si="27"/>
        <v/>
      </c>
      <c r="G49" s="16" t="str">
        <f t="shared" si="27"/>
        <v/>
      </c>
      <c r="H49" s="16" t="str">
        <f t="shared" si="27"/>
        <v/>
      </c>
      <c r="I49" s="16" t="str">
        <f t="shared" si="27"/>
        <v/>
      </c>
      <c r="J49" s="16" t="str">
        <f t="shared" si="27"/>
        <v/>
      </c>
      <c r="K49" s="16" t="str">
        <f t="shared" si="27"/>
        <v/>
      </c>
      <c r="L49" s="16" t="str">
        <f t="shared" si="27"/>
        <v/>
      </c>
      <c r="M49" s="16" t="str">
        <f t="shared" si="27"/>
        <v/>
      </c>
      <c r="N49" s="16" t="str">
        <f t="shared" si="27"/>
        <v/>
      </c>
      <c r="O49" s="16" t="str">
        <f t="shared" si="27"/>
        <v/>
      </c>
      <c r="P49" s="16" t="str">
        <f t="shared" si="27"/>
        <v/>
      </c>
      <c r="Q49" s="16" t="str">
        <f t="shared" si="27"/>
        <v/>
      </c>
      <c r="R49" s="16" t="str">
        <f t="shared" si="27"/>
        <v/>
      </c>
      <c r="S49" s="16" t="str">
        <f t="shared" si="27"/>
        <v/>
      </c>
      <c r="T49" s="16" t="str">
        <f t="shared" si="27"/>
        <v/>
      </c>
      <c r="U49" s="16" t="str">
        <f t="shared" si="27"/>
        <v/>
      </c>
      <c r="V49" s="16" t="str">
        <f t="shared" si="27"/>
        <v/>
      </c>
      <c r="W49" s="16" t="str">
        <f t="shared" si="27"/>
        <v/>
      </c>
      <c r="X49" s="16" t="str">
        <f t="shared" si="27"/>
        <v/>
      </c>
      <c r="Y49" s="16" t="str">
        <f t="shared" si="27"/>
        <v/>
      </c>
      <c r="Z49" s="16" t="str">
        <f t="shared" si="27"/>
        <v/>
      </c>
      <c r="AA49" s="16" t="str">
        <f t="shared" si="27"/>
        <v/>
      </c>
      <c r="AB49" s="16" t="str">
        <f t="shared" si="27"/>
        <v/>
      </c>
      <c r="AC49" s="16" t="str">
        <f t="shared" si="27"/>
        <v/>
      </c>
      <c r="AD49" s="16" t="str">
        <f t="shared" si="27"/>
        <v/>
      </c>
      <c r="AE49" s="16" t="str">
        <f t="shared" si="27"/>
        <v/>
      </c>
      <c r="AF49" s="16" t="str">
        <f t="shared" si="27"/>
        <v/>
      </c>
      <c r="AG49" s="16" t="str">
        <f t="shared" si="27"/>
        <v/>
      </c>
      <c r="AH49" s="16" t="str">
        <f t="shared" si="27"/>
        <v/>
      </c>
      <c r="AI49" s="16" t="str">
        <f t="shared" si="27"/>
        <v/>
      </c>
      <c r="AJ49" s="16" t="str">
        <f t="shared" si="27"/>
        <v/>
      </c>
      <c r="AK49" s="16" t="str">
        <f t="shared" si="27"/>
        <v/>
      </c>
      <c r="AM49" s="114">
        <f t="shared" ca="1" si="1"/>
        <v>0.91033800269777831</v>
      </c>
      <c r="AN49" s="114">
        <f t="shared" ca="1" si="13"/>
        <v>14</v>
      </c>
      <c r="AO49" s="114">
        <f t="shared" ca="1" si="2"/>
        <v>4</v>
      </c>
      <c r="AQ49" s="114">
        <f t="shared" si="4"/>
        <v>7</v>
      </c>
      <c r="AR49" s="114">
        <v>8</v>
      </c>
      <c r="AS49" s="114">
        <f t="shared" si="3"/>
        <v>56</v>
      </c>
    </row>
    <row r="50" spans="1:45" ht="32.15" customHeight="1" x14ac:dyDescent="0.25">
      <c r="A50" s="16" t="str">
        <f t="shared" ref="A50:AK50" si="28">IF(A25="","",A25)</f>
        <v/>
      </c>
      <c r="B50" s="16" t="str">
        <f t="shared" si="28"/>
        <v/>
      </c>
      <c r="C50" s="16" t="str">
        <f t="shared" si="28"/>
        <v/>
      </c>
      <c r="D50" s="16" t="str">
        <f t="shared" si="28"/>
        <v/>
      </c>
      <c r="E50" s="16" t="str">
        <f t="shared" si="28"/>
        <v/>
      </c>
      <c r="F50" s="16" t="str">
        <f t="shared" si="28"/>
        <v/>
      </c>
      <c r="G50" s="16" t="str">
        <f t="shared" si="28"/>
        <v/>
      </c>
      <c r="H50" s="16" t="str">
        <f t="shared" si="28"/>
        <v/>
      </c>
      <c r="I50" s="16" t="str">
        <f t="shared" si="28"/>
        <v/>
      </c>
      <c r="J50" s="16" t="str">
        <f t="shared" si="28"/>
        <v/>
      </c>
      <c r="K50" s="16" t="str">
        <f t="shared" si="28"/>
        <v/>
      </c>
      <c r="L50" s="16" t="str">
        <f t="shared" si="28"/>
        <v/>
      </c>
      <c r="M50" s="16" t="str">
        <f t="shared" si="28"/>
        <v/>
      </c>
      <c r="N50" s="16" t="str">
        <f t="shared" si="28"/>
        <v/>
      </c>
      <c r="O50" s="16" t="str">
        <f t="shared" si="28"/>
        <v/>
      </c>
      <c r="P50" s="16" t="str">
        <f t="shared" si="28"/>
        <v/>
      </c>
      <c r="Q50" s="16" t="str">
        <f t="shared" si="28"/>
        <v/>
      </c>
      <c r="R50" s="16" t="str">
        <f t="shared" si="28"/>
        <v/>
      </c>
      <c r="S50" s="16" t="str">
        <f t="shared" si="28"/>
        <v/>
      </c>
      <c r="T50" s="16" t="str">
        <f t="shared" si="28"/>
        <v/>
      </c>
      <c r="U50" s="16" t="str">
        <f t="shared" si="28"/>
        <v/>
      </c>
      <c r="V50" s="16" t="str">
        <f t="shared" si="28"/>
        <v/>
      </c>
      <c r="W50" s="16" t="str">
        <f t="shared" si="28"/>
        <v/>
      </c>
      <c r="X50" s="16" t="str">
        <f t="shared" si="28"/>
        <v/>
      </c>
      <c r="Y50" s="16" t="str">
        <f t="shared" si="28"/>
        <v/>
      </c>
      <c r="Z50" s="16" t="str">
        <f t="shared" si="28"/>
        <v/>
      </c>
      <c r="AA50" s="16" t="str">
        <f t="shared" si="28"/>
        <v/>
      </c>
      <c r="AB50" s="16" t="str">
        <f t="shared" si="28"/>
        <v/>
      </c>
      <c r="AC50" s="16" t="str">
        <f t="shared" si="28"/>
        <v/>
      </c>
      <c r="AD50" s="16" t="str">
        <f t="shared" si="28"/>
        <v/>
      </c>
      <c r="AE50" s="16" t="str">
        <f t="shared" si="28"/>
        <v/>
      </c>
      <c r="AF50" s="16" t="str">
        <f t="shared" si="28"/>
        <v/>
      </c>
      <c r="AG50" s="16" t="str">
        <f t="shared" si="28"/>
        <v/>
      </c>
      <c r="AH50" s="16" t="str">
        <f t="shared" si="28"/>
        <v/>
      </c>
      <c r="AI50" s="16" t="str">
        <f t="shared" si="28"/>
        <v/>
      </c>
      <c r="AJ50" s="16" t="str">
        <f t="shared" si="28"/>
        <v/>
      </c>
      <c r="AK50" s="16" t="str">
        <f t="shared" si="28"/>
        <v/>
      </c>
      <c r="AM50" s="114">
        <f t="shared" ca="1" si="1"/>
        <v>0.49621672989529975</v>
      </c>
      <c r="AN50" s="114">
        <f t="shared" ca="1" si="13"/>
        <v>64</v>
      </c>
      <c r="AO50" s="114">
        <f t="shared" ca="1" si="2"/>
        <v>30</v>
      </c>
      <c r="AQ50" s="114">
        <f t="shared" si="4"/>
        <v>7</v>
      </c>
      <c r="AR50" s="114">
        <v>9</v>
      </c>
      <c r="AS50" s="114">
        <f t="shared" si="3"/>
        <v>63</v>
      </c>
    </row>
    <row r="51" spans="1:45" ht="25" customHeight="1" x14ac:dyDescent="0.25">
      <c r="AM51" s="114">
        <f t="shared" ca="1" si="1"/>
        <v>0.77339946846129393</v>
      </c>
      <c r="AN51" s="114">
        <f t="shared" ca="1" si="13"/>
        <v>35</v>
      </c>
      <c r="AO51" s="114">
        <f t="shared" ca="1" si="2"/>
        <v>14</v>
      </c>
      <c r="AQ51" s="114">
        <f>AQ43+1</f>
        <v>8</v>
      </c>
      <c r="AR51" s="114">
        <v>2</v>
      </c>
      <c r="AS51" s="114">
        <f t="shared" si="3"/>
        <v>16</v>
      </c>
    </row>
    <row r="52" spans="1:45" ht="25" customHeight="1" x14ac:dyDescent="0.25">
      <c r="AM52" s="114">
        <f t="shared" ca="1" si="1"/>
        <v>0.89668811080788402</v>
      </c>
      <c r="AN52" s="114">
        <f t="shared" ca="1" si="13"/>
        <v>17</v>
      </c>
      <c r="AO52" s="114">
        <f t="shared" ca="1" si="2"/>
        <v>6</v>
      </c>
      <c r="AQ52" s="114">
        <f t="shared" si="4"/>
        <v>8</v>
      </c>
      <c r="AR52" s="114">
        <v>3</v>
      </c>
      <c r="AS52" s="114">
        <f t="shared" si="3"/>
        <v>24</v>
      </c>
    </row>
    <row r="53" spans="1:45" ht="25" customHeight="1" x14ac:dyDescent="0.25">
      <c r="AM53" s="114">
        <f t="shared" ca="1" si="1"/>
        <v>2.3343893246370429E-2</v>
      </c>
      <c r="AN53" s="114">
        <f t="shared" ca="1" si="13"/>
        <v>124</v>
      </c>
      <c r="AO53" s="114">
        <f t="shared" ca="1" si="2"/>
        <v>63</v>
      </c>
      <c r="AQ53" s="114">
        <f t="shared" si="4"/>
        <v>8</v>
      </c>
      <c r="AR53" s="114">
        <v>4</v>
      </c>
      <c r="AS53" s="114">
        <f t="shared" si="3"/>
        <v>32</v>
      </c>
    </row>
    <row r="54" spans="1:45" ht="25" customHeight="1" x14ac:dyDescent="0.25">
      <c r="AM54" s="114">
        <f t="shared" ca="1" si="1"/>
        <v>0.20927464354640823</v>
      </c>
      <c r="AN54" s="114">
        <f t="shared" ca="1" si="13"/>
        <v>100</v>
      </c>
      <c r="AO54" s="114">
        <f t="shared" ca="1" si="2"/>
        <v>49</v>
      </c>
      <c r="AQ54" s="114">
        <f t="shared" si="4"/>
        <v>8</v>
      </c>
      <c r="AR54" s="114">
        <v>5</v>
      </c>
      <c r="AS54" s="114">
        <f t="shared" si="3"/>
        <v>40</v>
      </c>
    </row>
    <row r="55" spans="1:45" ht="25" customHeight="1" x14ac:dyDescent="0.25">
      <c r="AM55" s="114">
        <f t="shared" ca="1" si="1"/>
        <v>0.70080702168784392</v>
      </c>
      <c r="AN55" s="114">
        <f t="shared" ca="1" si="13"/>
        <v>41</v>
      </c>
      <c r="AO55" s="114">
        <f t="shared" ca="1" si="2"/>
        <v>19</v>
      </c>
      <c r="AQ55" s="114">
        <f t="shared" si="4"/>
        <v>8</v>
      </c>
      <c r="AR55" s="114">
        <v>6</v>
      </c>
      <c r="AS55" s="114">
        <f t="shared" si="3"/>
        <v>48</v>
      </c>
    </row>
    <row r="56" spans="1:45" ht="25" customHeight="1" x14ac:dyDescent="0.25">
      <c r="AM56" s="114">
        <f t="shared" ca="1" si="1"/>
        <v>0.8458666335804228</v>
      </c>
      <c r="AN56" s="114">
        <f t="shared" ca="1" si="13"/>
        <v>25</v>
      </c>
      <c r="AO56" s="114">
        <f t="shared" ca="1" si="2"/>
        <v>9</v>
      </c>
      <c r="AQ56" s="114">
        <f t="shared" si="4"/>
        <v>8</v>
      </c>
      <c r="AR56" s="114">
        <v>7</v>
      </c>
      <c r="AS56" s="114">
        <f t="shared" si="3"/>
        <v>56</v>
      </c>
    </row>
    <row r="57" spans="1:45" ht="25" customHeight="1" x14ac:dyDescent="0.25">
      <c r="AM57" s="114">
        <f t="shared" ca="1" si="1"/>
        <v>0.94507134101414969</v>
      </c>
      <c r="AN57" s="114">
        <f t="shared" ca="1" si="13"/>
        <v>9</v>
      </c>
      <c r="AO57" s="114">
        <f t="shared" ca="1" si="2"/>
        <v>2</v>
      </c>
      <c r="AQ57" s="114">
        <f t="shared" si="4"/>
        <v>8</v>
      </c>
      <c r="AR57" s="114">
        <v>8</v>
      </c>
      <c r="AS57" s="114">
        <f t="shared" si="3"/>
        <v>64</v>
      </c>
    </row>
    <row r="58" spans="1:45" ht="25" customHeight="1" x14ac:dyDescent="0.25">
      <c r="AM58" s="114">
        <f t="shared" ca="1" si="1"/>
        <v>9.0421602036161453E-4</v>
      </c>
      <c r="AN58" s="114">
        <f t="shared" ca="1" si="13"/>
        <v>127</v>
      </c>
      <c r="AO58" s="114">
        <f t="shared" ca="1" si="2"/>
        <v>64</v>
      </c>
      <c r="AQ58" s="114">
        <f t="shared" si="4"/>
        <v>8</v>
      </c>
      <c r="AR58" s="114">
        <v>9</v>
      </c>
      <c r="AS58" s="114">
        <f t="shared" si="3"/>
        <v>72</v>
      </c>
    </row>
    <row r="59" spans="1:45" ht="25" customHeight="1" x14ac:dyDescent="0.25">
      <c r="AM59" s="114">
        <f t="shared" ca="1" si="1"/>
        <v>0.37204127020975619</v>
      </c>
      <c r="AN59" s="114">
        <f t="shared" ca="1" si="13"/>
        <v>82</v>
      </c>
      <c r="AO59" s="114">
        <f t="shared" ca="1" si="2"/>
        <v>40</v>
      </c>
      <c r="AQ59" s="114">
        <f>AQ51+1</f>
        <v>9</v>
      </c>
      <c r="AR59" s="114">
        <v>2</v>
      </c>
      <c r="AS59" s="114">
        <f t="shared" si="3"/>
        <v>18</v>
      </c>
    </row>
    <row r="60" spans="1:45" ht="25" customHeight="1" x14ac:dyDescent="0.25">
      <c r="AM60" s="114">
        <f t="shared" ca="1" si="1"/>
        <v>0.73853712744422195</v>
      </c>
      <c r="AN60" s="114">
        <f t="shared" ca="1" si="13"/>
        <v>37</v>
      </c>
      <c r="AO60" s="114">
        <f t="shared" ca="1" si="2"/>
        <v>16</v>
      </c>
      <c r="AQ60" s="114">
        <f t="shared" si="4"/>
        <v>9</v>
      </c>
      <c r="AR60" s="114">
        <v>3</v>
      </c>
      <c r="AS60" s="114">
        <f t="shared" si="3"/>
        <v>27</v>
      </c>
    </row>
    <row r="61" spans="1:45" ht="25" customHeight="1" x14ac:dyDescent="0.25">
      <c r="AM61" s="114">
        <f t="shared" ca="1" si="1"/>
        <v>0.81144226629696992</v>
      </c>
      <c r="AN61" s="114">
        <f t="shared" ca="1" si="13"/>
        <v>29</v>
      </c>
      <c r="AO61" s="114">
        <f t="shared" ca="1" si="2"/>
        <v>12</v>
      </c>
      <c r="AQ61" s="114">
        <f t="shared" si="4"/>
        <v>9</v>
      </c>
      <c r="AR61" s="114">
        <v>4</v>
      </c>
      <c r="AS61" s="114">
        <f t="shared" si="3"/>
        <v>36</v>
      </c>
    </row>
    <row r="62" spans="1:45" ht="25" customHeight="1" x14ac:dyDescent="0.25">
      <c r="AM62" s="114">
        <f t="shared" ca="1" si="1"/>
        <v>8.6675708796639328E-2</v>
      </c>
      <c r="AN62" s="114">
        <f t="shared" ca="1" si="13"/>
        <v>116</v>
      </c>
      <c r="AO62" s="114">
        <f t="shared" ca="1" si="2"/>
        <v>58</v>
      </c>
      <c r="AQ62" s="114">
        <f t="shared" si="4"/>
        <v>9</v>
      </c>
      <c r="AR62" s="114">
        <v>5</v>
      </c>
      <c r="AS62" s="114">
        <f t="shared" si="3"/>
        <v>45</v>
      </c>
    </row>
    <row r="63" spans="1:45" ht="25" customHeight="1" x14ac:dyDescent="0.25">
      <c r="AM63" s="114">
        <f t="shared" ca="1" si="1"/>
        <v>0.62728113577408406</v>
      </c>
      <c r="AN63" s="114">
        <f t="shared" ca="1" si="13"/>
        <v>48</v>
      </c>
      <c r="AO63" s="114">
        <f t="shared" ca="1" si="2"/>
        <v>24</v>
      </c>
      <c r="AQ63" s="114">
        <f t="shared" si="4"/>
        <v>9</v>
      </c>
      <c r="AR63" s="114">
        <v>6</v>
      </c>
      <c r="AS63" s="114">
        <f t="shared" si="3"/>
        <v>54</v>
      </c>
    </row>
    <row r="64" spans="1:45" ht="25" customHeight="1" x14ac:dyDescent="0.25">
      <c r="AM64" s="114">
        <f t="shared" ca="1" si="1"/>
        <v>7.8278474375627849E-2</v>
      </c>
      <c r="AN64" s="114">
        <f t="shared" ca="1" si="13"/>
        <v>117</v>
      </c>
      <c r="AO64" s="114">
        <f t="shared" ca="1" si="2"/>
        <v>59</v>
      </c>
      <c r="AQ64" s="114">
        <f t="shared" si="4"/>
        <v>9</v>
      </c>
      <c r="AR64" s="114">
        <v>7</v>
      </c>
      <c r="AS64" s="114">
        <f t="shared" si="3"/>
        <v>63</v>
      </c>
    </row>
    <row r="65" spans="39:45" ht="25" customHeight="1" x14ac:dyDescent="0.25">
      <c r="AM65" s="114">
        <f t="shared" ca="1" si="1"/>
        <v>0.330298278921619</v>
      </c>
      <c r="AN65" s="114">
        <f t="shared" ca="1" si="13"/>
        <v>89</v>
      </c>
      <c r="AO65" s="114">
        <f t="shared" ca="1" si="2"/>
        <v>44</v>
      </c>
      <c r="AQ65" s="114">
        <f t="shared" si="4"/>
        <v>9</v>
      </c>
      <c r="AR65" s="114">
        <v>8</v>
      </c>
      <c r="AS65" s="114">
        <f t="shared" si="3"/>
        <v>72</v>
      </c>
    </row>
    <row r="66" spans="39:45" ht="25" customHeight="1" x14ac:dyDescent="0.25">
      <c r="AM66" s="114">
        <f t="shared" ca="1" si="1"/>
        <v>0.63967036100681252</v>
      </c>
      <c r="AN66" s="114">
        <f t="shared" ca="1" si="13"/>
        <v>47</v>
      </c>
      <c r="AO66" s="114">
        <f t="shared" ca="1" si="2"/>
        <v>23</v>
      </c>
      <c r="AQ66" s="114">
        <f t="shared" si="4"/>
        <v>9</v>
      </c>
      <c r="AR66" s="114">
        <v>9</v>
      </c>
      <c r="AS66" s="114">
        <f t="shared" si="3"/>
        <v>81</v>
      </c>
    </row>
    <row r="67" spans="39:45" ht="25" customHeight="1" x14ac:dyDescent="0.25">
      <c r="AM67" s="114">
        <f t="shared" ca="1" si="1"/>
        <v>0.13399964602213577</v>
      </c>
      <c r="AN67" s="114">
        <f t="shared" ref="AN67:AN98" ca="1" si="29">RANK(AM67,$AM$3:$AM$129)</f>
        <v>109</v>
      </c>
      <c r="AP67" s="114">
        <f t="shared" ref="AP67:AP98" ca="1" si="30">RANK(AM67,$AM$67:$AM$129)</f>
        <v>55</v>
      </c>
      <c r="AQ67" s="114">
        <v>11</v>
      </c>
      <c r="AR67" s="114">
        <v>2</v>
      </c>
      <c r="AS67" s="114">
        <f t="shared" si="3"/>
        <v>22</v>
      </c>
    </row>
    <row r="68" spans="39:45" ht="25" customHeight="1" x14ac:dyDescent="0.25">
      <c r="AM68" s="114">
        <f t="shared" ref="AM68:AM112" ca="1" si="31">RAND()</f>
        <v>0.180734050802563</v>
      </c>
      <c r="AN68" s="114">
        <f t="shared" ca="1" si="29"/>
        <v>103</v>
      </c>
      <c r="AP68" s="114">
        <f t="shared" ca="1" si="30"/>
        <v>52</v>
      </c>
      <c r="AQ68" s="114">
        <v>11</v>
      </c>
      <c r="AR68" s="114">
        <v>3</v>
      </c>
      <c r="AS68" s="114">
        <f t="shared" ref="AS68:AS112" si="32">AQ68*AR68</f>
        <v>33</v>
      </c>
    </row>
    <row r="69" spans="39:45" ht="25" customHeight="1" x14ac:dyDescent="0.25">
      <c r="AM69" s="114">
        <f t="shared" ca="1" si="31"/>
        <v>0.5632059824200365</v>
      </c>
      <c r="AN69" s="114">
        <f t="shared" ca="1" si="29"/>
        <v>53</v>
      </c>
      <c r="AP69" s="114">
        <f t="shared" ca="1" si="30"/>
        <v>28</v>
      </c>
      <c r="AQ69" s="114">
        <v>11</v>
      </c>
      <c r="AR69" s="114">
        <v>4</v>
      </c>
      <c r="AS69" s="114">
        <f t="shared" si="32"/>
        <v>44</v>
      </c>
    </row>
    <row r="70" spans="39:45" ht="25" customHeight="1" x14ac:dyDescent="0.25">
      <c r="AM70" s="114">
        <f t="shared" ca="1" si="31"/>
        <v>0.52183090706146218</v>
      </c>
      <c r="AN70" s="114">
        <f t="shared" ca="1" si="29"/>
        <v>57</v>
      </c>
      <c r="AP70" s="114">
        <f t="shared" ca="1" si="30"/>
        <v>31</v>
      </c>
      <c r="AQ70" s="114">
        <v>11</v>
      </c>
      <c r="AR70" s="114">
        <v>5</v>
      </c>
      <c r="AS70" s="114">
        <f t="shared" si="32"/>
        <v>55</v>
      </c>
    </row>
    <row r="71" spans="39:45" ht="25" customHeight="1" x14ac:dyDescent="0.25">
      <c r="AM71" s="114">
        <f t="shared" ca="1" si="31"/>
        <v>9.2671097246127432E-2</v>
      </c>
      <c r="AN71" s="114">
        <f t="shared" ca="1" si="29"/>
        <v>115</v>
      </c>
      <c r="AP71" s="114">
        <f t="shared" ca="1" si="30"/>
        <v>58</v>
      </c>
      <c r="AQ71" s="114">
        <v>11</v>
      </c>
      <c r="AR71" s="114">
        <v>6</v>
      </c>
      <c r="AS71" s="114">
        <f t="shared" si="32"/>
        <v>66</v>
      </c>
    </row>
    <row r="72" spans="39:45" ht="25" customHeight="1" x14ac:dyDescent="0.25">
      <c r="AM72" s="114">
        <f t="shared" ca="1" si="31"/>
        <v>0.15415996278345478</v>
      </c>
      <c r="AN72" s="114">
        <f t="shared" ca="1" si="29"/>
        <v>106</v>
      </c>
      <c r="AP72" s="114">
        <f t="shared" ca="1" si="30"/>
        <v>53</v>
      </c>
      <c r="AQ72" s="114">
        <v>11</v>
      </c>
      <c r="AR72" s="114">
        <v>7</v>
      </c>
      <c r="AS72" s="114">
        <f t="shared" si="32"/>
        <v>77</v>
      </c>
    </row>
    <row r="73" spans="39:45" ht="25" customHeight="1" x14ac:dyDescent="0.25">
      <c r="AM73" s="114">
        <f t="shared" ca="1" si="31"/>
        <v>0.44628120954178407</v>
      </c>
      <c r="AN73" s="114">
        <f t="shared" ca="1" si="29"/>
        <v>69</v>
      </c>
      <c r="AP73" s="114">
        <f t="shared" ca="1" si="30"/>
        <v>35</v>
      </c>
      <c r="AQ73" s="114">
        <v>11</v>
      </c>
      <c r="AR73" s="114">
        <v>8</v>
      </c>
      <c r="AS73" s="114">
        <f t="shared" si="32"/>
        <v>88</v>
      </c>
    </row>
    <row r="74" spans="39:45" ht="25" customHeight="1" x14ac:dyDescent="0.25">
      <c r="AM74" s="114">
        <f t="shared" ca="1" si="31"/>
        <v>0.11710469791593092</v>
      </c>
      <c r="AN74" s="114">
        <f t="shared" ca="1" si="29"/>
        <v>111</v>
      </c>
      <c r="AP74" s="114">
        <f t="shared" ca="1" si="30"/>
        <v>57</v>
      </c>
      <c r="AQ74" s="114">
        <v>11</v>
      </c>
      <c r="AR74" s="114">
        <v>9</v>
      </c>
      <c r="AS74" s="114">
        <f t="shared" si="32"/>
        <v>99</v>
      </c>
    </row>
    <row r="75" spans="39:45" ht="25" customHeight="1" x14ac:dyDescent="0.25">
      <c r="AM75" s="114">
        <f t="shared" ca="1" si="31"/>
        <v>0.69261323636213046</v>
      </c>
      <c r="AN75" s="114">
        <f t="shared" ca="1" si="29"/>
        <v>43</v>
      </c>
      <c r="AP75" s="114">
        <f t="shared" ca="1" si="30"/>
        <v>23</v>
      </c>
      <c r="AQ75" s="114">
        <f>AQ67+1</f>
        <v>12</v>
      </c>
      <c r="AR75" s="114">
        <v>2</v>
      </c>
      <c r="AS75" s="114">
        <f t="shared" si="32"/>
        <v>24</v>
      </c>
    </row>
    <row r="76" spans="39:45" ht="25" customHeight="1" x14ac:dyDescent="0.25">
      <c r="AM76" s="114">
        <f t="shared" ca="1" si="31"/>
        <v>0.32196106391478974</v>
      </c>
      <c r="AN76" s="114">
        <f t="shared" ca="1" si="29"/>
        <v>91</v>
      </c>
      <c r="AP76" s="114">
        <f t="shared" ca="1" si="30"/>
        <v>46</v>
      </c>
      <c r="AQ76" s="114">
        <f t="shared" si="4"/>
        <v>12</v>
      </c>
      <c r="AR76" s="114">
        <v>3</v>
      </c>
      <c r="AS76" s="114">
        <f t="shared" si="32"/>
        <v>36</v>
      </c>
    </row>
    <row r="77" spans="39:45" ht="25" customHeight="1" x14ac:dyDescent="0.25">
      <c r="AM77" s="114">
        <f t="shared" ca="1" si="31"/>
        <v>0.44152934564095658</v>
      </c>
      <c r="AN77" s="114">
        <f t="shared" ca="1" si="29"/>
        <v>70</v>
      </c>
      <c r="AP77" s="114">
        <f t="shared" ca="1" si="30"/>
        <v>36</v>
      </c>
      <c r="AQ77" s="114">
        <f>AQ69+1</f>
        <v>12</v>
      </c>
      <c r="AR77" s="114">
        <v>4</v>
      </c>
      <c r="AS77" s="114">
        <f t="shared" si="32"/>
        <v>48</v>
      </c>
    </row>
    <row r="78" spans="39:45" ht="25" customHeight="1" x14ac:dyDescent="0.25">
      <c r="AM78" s="114">
        <f t="shared" ca="1" si="31"/>
        <v>0.27844824401720625</v>
      </c>
      <c r="AN78" s="114">
        <f t="shared" ca="1" si="29"/>
        <v>93</v>
      </c>
      <c r="AP78" s="114">
        <f t="shared" ca="1" si="30"/>
        <v>48</v>
      </c>
      <c r="AQ78" s="114">
        <f>AQ70+1</f>
        <v>12</v>
      </c>
      <c r="AR78" s="114">
        <v>5</v>
      </c>
      <c r="AS78" s="114">
        <f t="shared" si="32"/>
        <v>60</v>
      </c>
    </row>
    <row r="79" spans="39:45" ht="25" customHeight="1" x14ac:dyDescent="0.25">
      <c r="AM79" s="114">
        <f t="shared" ca="1" si="31"/>
        <v>0.41779996822301624</v>
      </c>
      <c r="AN79" s="114">
        <f t="shared" ca="1" si="29"/>
        <v>74</v>
      </c>
      <c r="AP79" s="114">
        <f t="shared" ca="1" si="30"/>
        <v>39</v>
      </c>
      <c r="AQ79" s="114">
        <f>AQ71+1</f>
        <v>12</v>
      </c>
      <c r="AR79" s="114">
        <v>6</v>
      </c>
      <c r="AS79" s="114">
        <f t="shared" si="32"/>
        <v>72</v>
      </c>
    </row>
    <row r="80" spans="39:45" ht="25" customHeight="1" x14ac:dyDescent="0.25">
      <c r="AM80" s="114">
        <f t="shared" ca="1" si="31"/>
        <v>5.5679429545537618E-3</v>
      </c>
      <c r="AN80" s="114">
        <f t="shared" ca="1" si="29"/>
        <v>125</v>
      </c>
      <c r="AP80" s="114">
        <f t="shared" ca="1" si="30"/>
        <v>62</v>
      </c>
      <c r="AQ80" s="114">
        <f>AQ72+1</f>
        <v>12</v>
      </c>
      <c r="AR80" s="114">
        <v>7</v>
      </c>
      <c r="AS80" s="114">
        <f t="shared" si="32"/>
        <v>84</v>
      </c>
    </row>
    <row r="81" spans="39:45" ht="25" customHeight="1" x14ac:dyDescent="0.25">
      <c r="AM81" s="114">
        <f t="shared" ca="1" si="31"/>
        <v>0.41561444768210465</v>
      </c>
      <c r="AN81" s="114">
        <f t="shared" ca="1" si="29"/>
        <v>76</v>
      </c>
      <c r="AP81" s="114">
        <f t="shared" ca="1" si="30"/>
        <v>40</v>
      </c>
      <c r="AQ81" s="114">
        <f>AQ73+1</f>
        <v>12</v>
      </c>
      <c r="AR81" s="114">
        <v>8</v>
      </c>
      <c r="AS81" s="114">
        <f t="shared" si="32"/>
        <v>96</v>
      </c>
    </row>
    <row r="82" spans="39:45" ht="25" customHeight="1" x14ac:dyDescent="0.25">
      <c r="AM82" s="114">
        <f t="shared" ca="1" si="31"/>
        <v>0.61623269326601293</v>
      </c>
      <c r="AN82" s="114">
        <f t="shared" ca="1" si="29"/>
        <v>50</v>
      </c>
      <c r="AP82" s="114">
        <f t="shared" ca="1" si="30"/>
        <v>26</v>
      </c>
      <c r="AQ82" s="114">
        <f t="shared" ref="AQ82:AQ87" si="33">AQ75+1</f>
        <v>13</v>
      </c>
      <c r="AR82" s="114">
        <v>2</v>
      </c>
      <c r="AS82" s="114">
        <f t="shared" si="32"/>
        <v>26</v>
      </c>
    </row>
    <row r="83" spans="39:45" ht="25" customHeight="1" x14ac:dyDescent="0.25">
      <c r="AM83" s="114">
        <f t="shared" ca="1" si="31"/>
        <v>0.39395136081031112</v>
      </c>
      <c r="AN83" s="114">
        <f t="shared" ca="1" si="29"/>
        <v>79</v>
      </c>
      <c r="AP83" s="114">
        <f t="shared" ca="1" si="30"/>
        <v>41</v>
      </c>
      <c r="AQ83" s="114">
        <f t="shared" si="33"/>
        <v>13</v>
      </c>
      <c r="AR83" s="114">
        <v>3</v>
      </c>
      <c r="AS83" s="114">
        <f t="shared" si="32"/>
        <v>39</v>
      </c>
    </row>
    <row r="84" spans="39:45" ht="25" customHeight="1" x14ac:dyDescent="0.25">
      <c r="AM84" s="114">
        <f t="shared" ca="1" si="31"/>
        <v>0.23948357258251973</v>
      </c>
      <c r="AN84" s="114">
        <f t="shared" ca="1" si="29"/>
        <v>95</v>
      </c>
      <c r="AP84" s="114">
        <f t="shared" ca="1" si="30"/>
        <v>49</v>
      </c>
      <c r="AQ84" s="114">
        <f t="shared" si="33"/>
        <v>13</v>
      </c>
      <c r="AR84" s="114">
        <v>4</v>
      </c>
      <c r="AS84" s="114">
        <f t="shared" si="32"/>
        <v>52</v>
      </c>
    </row>
    <row r="85" spans="39:45" ht="25" customHeight="1" x14ac:dyDescent="0.25">
      <c r="AM85" s="114">
        <f t="shared" ca="1" si="31"/>
        <v>0.12856752032809848</v>
      </c>
      <c r="AN85" s="114">
        <f t="shared" ca="1" si="29"/>
        <v>110</v>
      </c>
      <c r="AP85" s="114">
        <f t="shared" ca="1" si="30"/>
        <v>56</v>
      </c>
      <c r="AQ85" s="114">
        <f t="shared" si="33"/>
        <v>13</v>
      </c>
      <c r="AR85" s="114">
        <v>5</v>
      </c>
      <c r="AS85" s="114">
        <f t="shared" si="32"/>
        <v>65</v>
      </c>
    </row>
    <row r="86" spans="39:45" ht="25" customHeight="1" x14ac:dyDescent="0.25">
      <c r="AM86" s="114">
        <f t="shared" ca="1" si="31"/>
        <v>6.7859013364011012E-2</v>
      </c>
      <c r="AN86" s="114">
        <f t="shared" ca="1" si="29"/>
        <v>118</v>
      </c>
      <c r="AP86" s="114">
        <f t="shared" ca="1" si="30"/>
        <v>59</v>
      </c>
      <c r="AQ86" s="114">
        <f t="shared" si="33"/>
        <v>13</v>
      </c>
      <c r="AR86" s="114">
        <v>6</v>
      </c>
      <c r="AS86" s="114">
        <f t="shared" si="32"/>
        <v>78</v>
      </c>
    </row>
    <row r="87" spans="39:45" ht="25" customHeight="1" x14ac:dyDescent="0.25">
      <c r="AM87" s="114">
        <f t="shared" ca="1" si="31"/>
        <v>0.8622375130329657</v>
      </c>
      <c r="AN87" s="114">
        <f t="shared" ca="1" si="29"/>
        <v>23</v>
      </c>
      <c r="AP87" s="114">
        <f t="shared" ca="1" si="30"/>
        <v>16</v>
      </c>
      <c r="AQ87" s="114">
        <f t="shared" si="33"/>
        <v>13</v>
      </c>
      <c r="AR87" s="114">
        <v>7</v>
      </c>
      <c r="AS87" s="114">
        <f t="shared" si="32"/>
        <v>91</v>
      </c>
    </row>
    <row r="88" spans="39:45" ht="25" customHeight="1" x14ac:dyDescent="0.25">
      <c r="AM88" s="114">
        <f t="shared" ca="1" si="31"/>
        <v>3.0991314062189024E-2</v>
      </c>
      <c r="AN88" s="114">
        <f t="shared" ca="1" si="29"/>
        <v>122</v>
      </c>
      <c r="AP88" s="114">
        <f t="shared" ca="1" si="30"/>
        <v>61</v>
      </c>
      <c r="AQ88" s="114">
        <f t="shared" ref="AQ88:AQ98" si="34">AQ82+1</f>
        <v>14</v>
      </c>
      <c r="AR88" s="114">
        <v>2</v>
      </c>
      <c r="AS88" s="114">
        <f t="shared" si="32"/>
        <v>28</v>
      </c>
    </row>
    <row r="89" spans="39:45" ht="25" customHeight="1" x14ac:dyDescent="0.25">
      <c r="AM89" s="114">
        <f t="shared" ca="1" si="31"/>
        <v>0.61651356491093312</v>
      </c>
      <c r="AN89" s="114">
        <f t="shared" ca="1" si="29"/>
        <v>49</v>
      </c>
      <c r="AP89" s="114">
        <f t="shared" ca="1" si="30"/>
        <v>25</v>
      </c>
      <c r="AQ89" s="114">
        <f t="shared" si="34"/>
        <v>14</v>
      </c>
      <c r="AR89" s="114">
        <v>3</v>
      </c>
      <c r="AS89" s="114">
        <f t="shared" si="32"/>
        <v>42</v>
      </c>
    </row>
    <row r="90" spans="39:45" ht="25" customHeight="1" x14ac:dyDescent="0.25">
      <c r="AM90" s="114">
        <f t="shared" ca="1" si="31"/>
        <v>0.94622324651671141</v>
      </c>
      <c r="AN90" s="114">
        <f t="shared" ca="1" si="29"/>
        <v>8</v>
      </c>
      <c r="AP90" s="114">
        <f t="shared" ca="1" si="30"/>
        <v>7</v>
      </c>
      <c r="AQ90" s="114">
        <f t="shared" si="34"/>
        <v>14</v>
      </c>
      <c r="AR90" s="114">
        <v>4</v>
      </c>
      <c r="AS90" s="114">
        <f t="shared" si="32"/>
        <v>56</v>
      </c>
    </row>
    <row r="91" spans="39:45" ht="25" customHeight="1" x14ac:dyDescent="0.25">
      <c r="AM91" s="114">
        <f t="shared" ca="1" si="31"/>
        <v>4.7021758206391651E-2</v>
      </c>
      <c r="AN91" s="114">
        <f t="shared" ca="1" si="29"/>
        <v>121</v>
      </c>
      <c r="AP91" s="114">
        <f t="shared" ca="1" si="30"/>
        <v>60</v>
      </c>
      <c r="AQ91" s="114">
        <f t="shared" si="34"/>
        <v>14</v>
      </c>
      <c r="AR91" s="114">
        <v>5</v>
      </c>
      <c r="AS91" s="114">
        <f t="shared" si="32"/>
        <v>70</v>
      </c>
    </row>
    <row r="92" spans="39:45" ht="25" customHeight="1" x14ac:dyDescent="0.25">
      <c r="AM92" s="114">
        <f t="shared" ca="1" si="31"/>
        <v>0.88445153276544308</v>
      </c>
      <c r="AN92" s="114">
        <f t="shared" ca="1" si="29"/>
        <v>18</v>
      </c>
      <c r="AP92" s="114">
        <f t="shared" ca="1" si="30"/>
        <v>12</v>
      </c>
      <c r="AQ92" s="114">
        <f t="shared" si="34"/>
        <v>14</v>
      </c>
      <c r="AR92" s="114">
        <v>6</v>
      </c>
      <c r="AS92" s="114">
        <f t="shared" si="32"/>
        <v>84</v>
      </c>
    </row>
    <row r="93" spans="39:45" ht="25" customHeight="1" x14ac:dyDescent="0.25">
      <c r="AM93" s="114">
        <f t="shared" ca="1" si="31"/>
        <v>1.7118244969239749E-3</v>
      </c>
      <c r="AN93" s="114">
        <f t="shared" ca="1" si="29"/>
        <v>126</v>
      </c>
      <c r="AP93" s="114">
        <f t="shared" ca="1" si="30"/>
        <v>63</v>
      </c>
      <c r="AQ93" s="114">
        <f t="shared" si="34"/>
        <v>14</v>
      </c>
      <c r="AR93" s="114">
        <v>7</v>
      </c>
      <c r="AS93" s="114">
        <f t="shared" si="32"/>
        <v>98</v>
      </c>
    </row>
    <row r="94" spans="39:45" ht="25" customHeight="1" x14ac:dyDescent="0.25">
      <c r="AM94" s="114">
        <f t="shared" ca="1" si="31"/>
        <v>0.67245861691806252</v>
      </c>
      <c r="AN94" s="114">
        <f t="shared" ca="1" si="29"/>
        <v>45</v>
      </c>
      <c r="AP94" s="114">
        <f t="shared" ca="1" si="30"/>
        <v>24</v>
      </c>
      <c r="AQ94" s="114">
        <f t="shared" si="34"/>
        <v>15</v>
      </c>
      <c r="AR94" s="114">
        <v>2</v>
      </c>
      <c r="AS94" s="114">
        <f t="shared" si="32"/>
        <v>30</v>
      </c>
    </row>
    <row r="95" spans="39:45" ht="25" customHeight="1" x14ac:dyDescent="0.25">
      <c r="AM95" s="114">
        <f t="shared" ca="1" si="31"/>
        <v>0.23246442655971888</v>
      </c>
      <c r="AN95" s="114">
        <f t="shared" ca="1" si="29"/>
        <v>97</v>
      </c>
      <c r="AP95" s="114">
        <f t="shared" ca="1" si="30"/>
        <v>51</v>
      </c>
      <c r="AQ95" s="114">
        <f t="shared" si="34"/>
        <v>15</v>
      </c>
      <c r="AR95" s="114">
        <v>3</v>
      </c>
      <c r="AS95" s="114">
        <f t="shared" si="32"/>
        <v>45</v>
      </c>
    </row>
    <row r="96" spans="39:45" ht="25" customHeight="1" x14ac:dyDescent="0.25">
      <c r="AM96" s="114">
        <f t="shared" ca="1" si="31"/>
        <v>0.5058896733270194</v>
      </c>
      <c r="AN96" s="114">
        <f t="shared" ca="1" si="29"/>
        <v>60</v>
      </c>
      <c r="AP96" s="114">
        <f t="shared" ca="1" si="30"/>
        <v>33</v>
      </c>
      <c r="AQ96" s="114">
        <f t="shared" si="34"/>
        <v>15</v>
      </c>
      <c r="AR96" s="114">
        <v>4</v>
      </c>
      <c r="AS96" s="114">
        <f t="shared" si="32"/>
        <v>60</v>
      </c>
    </row>
    <row r="97" spans="39:45" ht="25" customHeight="1" x14ac:dyDescent="0.25">
      <c r="AM97" s="114">
        <f t="shared" ca="1" si="31"/>
        <v>0.78588841824452471</v>
      </c>
      <c r="AN97" s="114">
        <f t="shared" ca="1" si="29"/>
        <v>32</v>
      </c>
      <c r="AP97" s="114">
        <f t="shared" ca="1" si="30"/>
        <v>20</v>
      </c>
      <c r="AQ97" s="114">
        <f t="shared" si="34"/>
        <v>15</v>
      </c>
      <c r="AR97" s="114">
        <v>5</v>
      </c>
      <c r="AS97" s="114">
        <f t="shared" si="32"/>
        <v>75</v>
      </c>
    </row>
    <row r="98" spans="39:45" ht="25" customHeight="1" x14ac:dyDescent="0.25">
      <c r="AM98" s="114">
        <f t="shared" ca="1" si="31"/>
        <v>0.43225490200975103</v>
      </c>
      <c r="AN98" s="114">
        <f t="shared" ca="1" si="29"/>
        <v>73</v>
      </c>
      <c r="AP98" s="114">
        <f t="shared" ca="1" si="30"/>
        <v>38</v>
      </c>
      <c r="AQ98" s="114">
        <f t="shared" si="34"/>
        <v>15</v>
      </c>
      <c r="AR98" s="114">
        <v>6</v>
      </c>
      <c r="AS98" s="114">
        <f t="shared" si="32"/>
        <v>90</v>
      </c>
    </row>
    <row r="99" spans="39:45" ht="25" customHeight="1" x14ac:dyDescent="0.25">
      <c r="AM99" s="114">
        <f t="shared" ca="1" si="31"/>
        <v>0.34229336477087935</v>
      </c>
      <c r="AN99" s="114">
        <f t="shared" ref="AN99:AN129" ca="1" si="35">RANK(AM99,$AM$3:$AM$129)</f>
        <v>86</v>
      </c>
      <c r="AP99" s="114">
        <f t="shared" ref="AP99:AP129" ca="1" si="36">RANK(AM99,$AM$67:$AM$129)</f>
        <v>44</v>
      </c>
      <c r="AQ99" s="114">
        <f t="shared" ref="AQ99:AQ107" si="37">AQ94+1</f>
        <v>16</v>
      </c>
      <c r="AR99" s="114">
        <v>2</v>
      </c>
      <c r="AS99" s="114">
        <f t="shared" si="32"/>
        <v>32</v>
      </c>
    </row>
    <row r="100" spans="39:45" ht="25" customHeight="1" x14ac:dyDescent="0.25">
      <c r="AM100" s="114">
        <f t="shared" ca="1" si="31"/>
        <v>0.70958210457360016</v>
      </c>
      <c r="AN100" s="114">
        <f t="shared" ca="1" si="35"/>
        <v>40</v>
      </c>
      <c r="AP100" s="114">
        <f t="shared" ca="1" si="36"/>
        <v>22</v>
      </c>
      <c r="AQ100" s="114">
        <f t="shared" si="37"/>
        <v>16</v>
      </c>
      <c r="AR100" s="114">
        <v>3</v>
      </c>
      <c r="AS100" s="114">
        <f t="shared" si="32"/>
        <v>48</v>
      </c>
    </row>
    <row r="101" spans="39:45" ht="25" customHeight="1" x14ac:dyDescent="0.25">
      <c r="AM101" s="114">
        <f t="shared" ca="1" si="31"/>
        <v>0.98587480121737781</v>
      </c>
      <c r="AN101" s="114">
        <f t="shared" ca="1" si="35"/>
        <v>3</v>
      </c>
      <c r="AP101" s="114">
        <f t="shared" ca="1" si="36"/>
        <v>3</v>
      </c>
      <c r="AQ101" s="114">
        <f t="shared" si="37"/>
        <v>16</v>
      </c>
      <c r="AR101" s="114">
        <v>4</v>
      </c>
      <c r="AS101" s="114">
        <f t="shared" si="32"/>
        <v>64</v>
      </c>
    </row>
    <row r="102" spans="39:45" ht="25" customHeight="1" x14ac:dyDescent="0.25">
      <c r="AM102" s="114">
        <f t="shared" ca="1" si="31"/>
        <v>0.61449434193147134</v>
      </c>
      <c r="AN102" s="114">
        <f t="shared" ca="1" si="35"/>
        <v>51</v>
      </c>
      <c r="AP102" s="114">
        <f t="shared" ca="1" si="36"/>
        <v>27</v>
      </c>
      <c r="AQ102" s="114">
        <f t="shared" si="37"/>
        <v>16</v>
      </c>
      <c r="AR102" s="114">
        <v>5</v>
      </c>
      <c r="AS102" s="114">
        <f t="shared" si="32"/>
        <v>80</v>
      </c>
    </row>
    <row r="103" spans="39:45" ht="25" customHeight="1" x14ac:dyDescent="0.25">
      <c r="AM103" s="114">
        <f t="shared" ca="1" si="31"/>
        <v>0.93939852599512941</v>
      </c>
      <c r="AN103" s="114">
        <f t="shared" ca="1" si="35"/>
        <v>10</v>
      </c>
      <c r="AP103" s="114">
        <f t="shared" ca="1" si="36"/>
        <v>8</v>
      </c>
      <c r="AQ103" s="114">
        <f t="shared" si="37"/>
        <v>16</v>
      </c>
      <c r="AR103" s="114">
        <v>6</v>
      </c>
      <c r="AS103" s="114">
        <f t="shared" si="32"/>
        <v>96</v>
      </c>
    </row>
    <row r="104" spans="39:45" ht="25" customHeight="1" x14ac:dyDescent="0.25">
      <c r="AM104" s="114">
        <f t="shared" ca="1" si="31"/>
        <v>0.36017573285868421</v>
      </c>
      <c r="AN104" s="114">
        <f t="shared" ca="1" si="35"/>
        <v>83</v>
      </c>
      <c r="AP104" s="114">
        <f t="shared" ca="1" si="36"/>
        <v>43</v>
      </c>
      <c r="AQ104" s="114">
        <f t="shared" si="37"/>
        <v>17</v>
      </c>
      <c r="AR104" s="114">
        <v>2</v>
      </c>
      <c r="AS104" s="114">
        <f t="shared" si="32"/>
        <v>34</v>
      </c>
    </row>
    <row r="105" spans="39:45" ht="25" customHeight="1" x14ac:dyDescent="0.25">
      <c r="AM105" s="114">
        <f t="shared" ca="1" si="31"/>
        <v>0.38489161897878743</v>
      </c>
      <c r="AN105" s="114">
        <f t="shared" ca="1" si="35"/>
        <v>80</v>
      </c>
      <c r="AP105" s="114">
        <f t="shared" ca="1" si="36"/>
        <v>42</v>
      </c>
      <c r="AQ105" s="114">
        <f t="shared" si="37"/>
        <v>17</v>
      </c>
      <c r="AR105" s="114">
        <v>3</v>
      </c>
      <c r="AS105" s="114">
        <f t="shared" si="32"/>
        <v>51</v>
      </c>
    </row>
    <row r="106" spans="39:45" ht="25" customHeight="1" x14ac:dyDescent="0.25">
      <c r="AM106" s="114">
        <f t="shared" ca="1" si="31"/>
        <v>0.97164033948390793</v>
      </c>
      <c r="AN106" s="114">
        <f t="shared" ca="1" si="35"/>
        <v>5</v>
      </c>
      <c r="AP106" s="114">
        <f t="shared" ca="1" si="36"/>
        <v>5</v>
      </c>
      <c r="AQ106" s="114">
        <f t="shared" si="37"/>
        <v>17</v>
      </c>
      <c r="AR106" s="114">
        <v>4</v>
      </c>
      <c r="AS106" s="114">
        <f t="shared" si="32"/>
        <v>68</v>
      </c>
    </row>
    <row r="107" spans="39:45" ht="25" customHeight="1" x14ac:dyDescent="0.25">
      <c r="AM107" s="114">
        <f t="shared" ca="1" si="31"/>
        <v>0.89894013677878326</v>
      </c>
      <c r="AN107" s="114">
        <f t="shared" ca="1" si="35"/>
        <v>16</v>
      </c>
      <c r="AP107" s="114">
        <f t="shared" ca="1" si="36"/>
        <v>11</v>
      </c>
      <c r="AQ107" s="114">
        <f t="shared" si="37"/>
        <v>17</v>
      </c>
      <c r="AR107" s="114">
        <v>5</v>
      </c>
      <c r="AS107" s="114">
        <f t="shared" si="32"/>
        <v>85</v>
      </c>
    </row>
    <row r="108" spans="39:45" ht="25" customHeight="1" x14ac:dyDescent="0.25">
      <c r="AM108" s="114">
        <f t="shared" ca="1" si="31"/>
        <v>0.79757443795700056</v>
      </c>
      <c r="AN108" s="114">
        <f t="shared" ca="1" si="35"/>
        <v>31</v>
      </c>
      <c r="AP108" s="114">
        <f t="shared" ca="1" si="36"/>
        <v>19</v>
      </c>
      <c r="AQ108" s="114">
        <f t="shared" ref="AQ108:AQ115" si="38">AQ104+1</f>
        <v>18</v>
      </c>
      <c r="AR108" s="114">
        <v>2</v>
      </c>
      <c r="AS108" s="114">
        <f t="shared" si="32"/>
        <v>36</v>
      </c>
    </row>
    <row r="109" spans="39:45" ht="25" customHeight="1" x14ac:dyDescent="0.25">
      <c r="AM109" s="114">
        <f t="shared" ca="1" si="31"/>
        <v>0.99629451957472293</v>
      </c>
      <c r="AN109" s="114">
        <f t="shared" ca="1" si="35"/>
        <v>1</v>
      </c>
      <c r="AP109" s="114">
        <f t="shared" ca="1" si="36"/>
        <v>1</v>
      </c>
      <c r="AQ109" s="114">
        <f t="shared" si="38"/>
        <v>18</v>
      </c>
      <c r="AR109" s="114">
        <v>3</v>
      </c>
      <c r="AS109" s="114">
        <f t="shared" si="32"/>
        <v>54</v>
      </c>
    </row>
    <row r="110" spans="39:45" ht="25" customHeight="1" x14ac:dyDescent="0.25">
      <c r="AM110" s="114">
        <f t="shared" ca="1" si="31"/>
        <v>0.51423762362595127</v>
      </c>
      <c r="AN110" s="114">
        <f t="shared" ca="1" si="35"/>
        <v>59</v>
      </c>
      <c r="AP110" s="114">
        <f t="shared" ca="1" si="36"/>
        <v>32</v>
      </c>
      <c r="AQ110" s="114">
        <f t="shared" si="38"/>
        <v>18</v>
      </c>
      <c r="AR110" s="114">
        <v>4</v>
      </c>
      <c r="AS110" s="114">
        <f t="shared" si="32"/>
        <v>72</v>
      </c>
    </row>
    <row r="111" spans="39:45" ht="25" customHeight="1" x14ac:dyDescent="0.25">
      <c r="AM111" s="114">
        <f t="shared" ca="1" si="31"/>
        <v>0.98748746883470861</v>
      </c>
      <c r="AN111" s="114">
        <f t="shared" ca="1" si="35"/>
        <v>2</v>
      </c>
      <c r="AP111" s="114">
        <f t="shared" ca="1" si="36"/>
        <v>2</v>
      </c>
      <c r="AQ111" s="114">
        <f t="shared" si="38"/>
        <v>18</v>
      </c>
      <c r="AR111" s="114">
        <v>5</v>
      </c>
      <c r="AS111" s="114">
        <f t="shared" si="32"/>
        <v>90</v>
      </c>
    </row>
    <row r="112" spans="39:45" ht="25" customHeight="1" x14ac:dyDescent="0.25">
      <c r="AM112" s="114">
        <f t="shared" ca="1" si="31"/>
        <v>0.78403540311994691</v>
      </c>
      <c r="AN112" s="114">
        <f t="shared" ca="1" si="35"/>
        <v>33</v>
      </c>
      <c r="AP112" s="114">
        <f t="shared" ca="1" si="36"/>
        <v>21</v>
      </c>
      <c r="AQ112" s="114">
        <f t="shared" si="38"/>
        <v>19</v>
      </c>
      <c r="AR112" s="114">
        <v>2</v>
      </c>
      <c r="AS112" s="114">
        <f t="shared" si="32"/>
        <v>38</v>
      </c>
    </row>
    <row r="113" spans="39:45" ht="25" customHeight="1" x14ac:dyDescent="0.25">
      <c r="AM113" s="114">
        <f t="shared" ref="AM113:AM129" ca="1" si="39">RAND()</f>
        <v>0.23940360323215115</v>
      </c>
      <c r="AN113" s="114">
        <f t="shared" ca="1" si="35"/>
        <v>96</v>
      </c>
      <c r="AP113" s="114">
        <f t="shared" ca="1" si="36"/>
        <v>50</v>
      </c>
      <c r="AQ113" s="114">
        <f t="shared" si="38"/>
        <v>19</v>
      </c>
      <c r="AR113" s="114">
        <v>3</v>
      </c>
      <c r="AS113" s="114">
        <f t="shared" ref="AS113:AS129" si="40">AQ113*AR113</f>
        <v>57</v>
      </c>
    </row>
    <row r="114" spans="39:45" ht="25" customHeight="1" x14ac:dyDescent="0.25">
      <c r="AM114" s="114">
        <f t="shared" ca="1" si="39"/>
        <v>0.52215095066181338</v>
      </c>
      <c r="AN114" s="114">
        <f t="shared" ca="1" si="35"/>
        <v>56</v>
      </c>
      <c r="AP114" s="114">
        <f t="shared" ca="1" si="36"/>
        <v>30</v>
      </c>
      <c r="AQ114" s="114">
        <f t="shared" si="38"/>
        <v>19</v>
      </c>
      <c r="AR114" s="114">
        <v>4</v>
      </c>
      <c r="AS114" s="114">
        <f t="shared" si="40"/>
        <v>76</v>
      </c>
    </row>
    <row r="115" spans="39:45" ht="25" customHeight="1" x14ac:dyDescent="0.25">
      <c r="AM115" s="114">
        <f t="shared" ca="1" si="39"/>
        <v>0.92186621123920254</v>
      </c>
      <c r="AN115" s="114">
        <f t="shared" ca="1" si="35"/>
        <v>13</v>
      </c>
      <c r="AP115" s="114">
        <f t="shared" ca="1" si="36"/>
        <v>10</v>
      </c>
      <c r="AQ115" s="114">
        <f t="shared" si="38"/>
        <v>19</v>
      </c>
      <c r="AR115" s="114">
        <v>5</v>
      </c>
      <c r="AS115" s="114">
        <f t="shared" si="40"/>
        <v>95</v>
      </c>
    </row>
    <row r="116" spans="39:45" ht="25" customHeight="1" x14ac:dyDescent="0.25">
      <c r="AM116" s="114">
        <f t="shared" ca="1" si="39"/>
        <v>0.88158942918561023</v>
      </c>
      <c r="AN116" s="114">
        <f t="shared" ca="1" si="35"/>
        <v>20</v>
      </c>
      <c r="AP116" s="114">
        <f t="shared" ca="1" si="36"/>
        <v>14</v>
      </c>
      <c r="AQ116" s="114">
        <v>21</v>
      </c>
      <c r="AR116" s="114">
        <v>2</v>
      </c>
      <c r="AS116" s="114">
        <f t="shared" si="40"/>
        <v>42</v>
      </c>
    </row>
    <row r="117" spans="39:45" ht="25" customHeight="1" x14ac:dyDescent="0.25">
      <c r="AM117" s="114">
        <f t="shared" ca="1" si="39"/>
        <v>0.97312420568963276</v>
      </c>
      <c r="AN117" s="114">
        <f t="shared" ca="1" si="35"/>
        <v>4</v>
      </c>
      <c r="AP117" s="114">
        <f t="shared" ca="1" si="36"/>
        <v>4</v>
      </c>
      <c r="AQ117" s="114">
        <v>21</v>
      </c>
      <c r="AR117" s="114">
        <v>3</v>
      </c>
      <c r="AS117" s="114">
        <f t="shared" si="40"/>
        <v>63</v>
      </c>
    </row>
    <row r="118" spans="39:45" ht="25" customHeight="1" x14ac:dyDescent="0.25">
      <c r="AM118" s="114">
        <f t="shared" ca="1" si="39"/>
        <v>0.31723239924503599</v>
      </c>
      <c r="AN118" s="114">
        <f t="shared" ca="1" si="35"/>
        <v>92</v>
      </c>
      <c r="AP118" s="114">
        <f t="shared" ca="1" si="36"/>
        <v>47</v>
      </c>
      <c r="AQ118" s="114">
        <v>21</v>
      </c>
      <c r="AR118" s="114">
        <v>4</v>
      </c>
      <c r="AS118" s="114">
        <f t="shared" si="40"/>
        <v>84</v>
      </c>
    </row>
    <row r="119" spans="39:45" ht="25" customHeight="1" x14ac:dyDescent="0.25">
      <c r="AM119" s="114">
        <f t="shared" ca="1" si="39"/>
        <v>0.86571786536434669</v>
      </c>
      <c r="AN119" s="114">
        <f t="shared" ca="1" si="35"/>
        <v>22</v>
      </c>
      <c r="AP119" s="114">
        <f t="shared" ca="1" si="36"/>
        <v>15</v>
      </c>
      <c r="AQ119" s="114">
        <f t="shared" ref="AQ119:AQ129" si="41">AQ116+1</f>
        <v>22</v>
      </c>
      <c r="AR119" s="114">
        <v>2</v>
      </c>
      <c r="AS119" s="114">
        <f t="shared" si="40"/>
        <v>44</v>
      </c>
    </row>
    <row r="120" spans="39:45" ht="25" customHeight="1" x14ac:dyDescent="0.25">
      <c r="AM120" s="114">
        <f t="shared" ca="1" si="39"/>
        <v>0.33815525174411054</v>
      </c>
      <c r="AN120" s="114">
        <f t="shared" ca="1" si="35"/>
        <v>87</v>
      </c>
      <c r="AP120" s="114">
        <f t="shared" ca="1" si="36"/>
        <v>45</v>
      </c>
      <c r="AQ120" s="114">
        <f t="shared" si="41"/>
        <v>22</v>
      </c>
      <c r="AR120" s="114">
        <v>3</v>
      </c>
      <c r="AS120" s="114">
        <f t="shared" si="40"/>
        <v>66</v>
      </c>
    </row>
    <row r="121" spans="39:45" ht="25" customHeight="1" x14ac:dyDescent="0.25">
      <c r="AM121" s="114">
        <f t="shared" ca="1" si="39"/>
        <v>0.9502979738693611</v>
      </c>
      <c r="AN121" s="114">
        <f t="shared" ca="1" si="35"/>
        <v>6</v>
      </c>
      <c r="AP121" s="114">
        <f t="shared" ca="1" si="36"/>
        <v>6</v>
      </c>
      <c r="AQ121" s="114">
        <f t="shared" si="41"/>
        <v>22</v>
      </c>
      <c r="AR121" s="114">
        <v>4</v>
      </c>
      <c r="AS121" s="114">
        <f t="shared" si="40"/>
        <v>88</v>
      </c>
    </row>
    <row r="122" spans="39:45" ht="25" customHeight="1" x14ac:dyDescent="0.25">
      <c r="AM122" s="114">
        <f t="shared" ca="1" si="39"/>
        <v>0.43304009797217147</v>
      </c>
      <c r="AN122" s="114">
        <f t="shared" ca="1" si="35"/>
        <v>72</v>
      </c>
      <c r="AP122" s="114">
        <f t="shared" ca="1" si="36"/>
        <v>37</v>
      </c>
      <c r="AQ122" s="114">
        <f t="shared" si="41"/>
        <v>23</v>
      </c>
      <c r="AR122" s="114">
        <v>2</v>
      </c>
      <c r="AS122" s="114">
        <f t="shared" si="40"/>
        <v>46</v>
      </c>
    </row>
    <row r="123" spans="39:45" ht="25" customHeight="1" x14ac:dyDescent="0.25">
      <c r="AM123" s="114">
        <f t="shared" ca="1" si="39"/>
        <v>0.92885096574718495</v>
      </c>
      <c r="AN123" s="114">
        <f t="shared" ca="1" si="35"/>
        <v>12</v>
      </c>
      <c r="AP123" s="114">
        <f t="shared" ca="1" si="36"/>
        <v>9</v>
      </c>
      <c r="AQ123" s="114">
        <f t="shared" si="41"/>
        <v>23</v>
      </c>
      <c r="AR123" s="114">
        <v>3</v>
      </c>
      <c r="AS123" s="114">
        <f t="shared" si="40"/>
        <v>69</v>
      </c>
    </row>
    <row r="124" spans="39:45" ht="25" customHeight="1" x14ac:dyDescent="0.25">
      <c r="AM124" s="114">
        <f t="shared" ca="1" si="39"/>
        <v>0.83021891361984179</v>
      </c>
      <c r="AN124" s="114">
        <f t="shared" ca="1" si="35"/>
        <v>26</v>
      </c>
      <c r="AP124" s="114">
        <f t="shared" ca="1" si="36"/>
        <v>17</v>
      </c>
      <c r="AQ124" s="114">
        <f t="shared" si="41"/>
        <v>23</v>
      </c>
      <c r="AR124" s="114">
        <v>4</v>
      </c>
      <c r="AS124" s="114">
        <f t="shared" si="40"/>
        <v>92</v>
      </c>
    </row>
    <row r="125" spans="39:45" ht="25" customHeight="1" x14ac:dyDescent="0.25">
      <c r="AM125" s="114">
        <f t="shared" ca="1" si="39"/>
        <v>0.50511237183124791</v>
      </c>
      <c r="AN125" s="114">
        <f t="shared" ca="1" si="35"/>
        <v>61</v>
      </c>
      <c r="AP125" s="114">
        <f t="shared" ca="1" si="36"/>
        <v>34</v>
      </c>
      <c r="AQ125" s="114">
        <f t="shared" si="41"/>
        <v>24</v>
      </c>
      <c r="AR125" s="114">
        <v>2</v>
      </c>
      <c r="AS125" s="114">
        <f t="shared" si="40"/>
        <v>48</v>
      </c>
    </row>
    <row r="126" spans="39:45" ht="25" customHeight="1" x14ac:dyDescent="0.25">
      <c r="AM126" s="114">
        <f t="shared" ca="1" si="39"/>
        <v>0.55007129051792503</v>
      </c>
      <c r="AN126" s="114">
        <f t="shared" ca="1" si="35"/>
        <v>54</v>
      </c>
      <c r="AP126" s="114">
        <f t="shared" ca="1" si="36"/>
        <v>29</v>
      </c>
      <c r="AQ126" s="114">
        <f t="shared" si="41"/>
        <v>24</v>
      </c>
      <c r="AR126" s="114">
        <v>3</v>
      </c>
      <c r="AS126" s="114">
        <f t="shared" si="40"/>
        <v>72</v>
      </c>
    </row>
    <row r="127" spans="39:45" ht="25" customHeight="1" x14ac:dyDescent="0.25">
      <c r="AM127" s="114">
        <f t="shared" ca="1" si="39"/>
        <v>0.13632372155057082</v>
      </c>
      <c r="AN127" s="114">
        <f t="shared" ca="1" si="35"/>
        <v>108</v>
      </c>
      <c r="AP127" s="114">
        <f t="shared" ca="1" si="36"/>
        <v>54</v>
      </c>
      <c r="AQ127" s="114">
        <f t="shared" si="41"/>
        <v>24</v>
      </c>
      <c r="AR127" s="114">
        <v>4</v>
      </c>
      <c r="AS127" s="114">
        <f t="shared" si="40"/>
        <v>96</v>
      </c>
    </row>
    <row r="128" spans="39:45" ht="25" customHeight="1" x14ac:dyDescent="0.25">
      <c r="AM128" s="114">
        <f t="shared" ca="1" si="39"/>
        <v>0.79870332185491399</v>
      </c>
      <c r="AN128" s="114">
        <f t="shared" ca="1" si="35"/>
        <v>30</v>
      </c>
      <c r="AP128" s="114">
        <f t="shared" ca="1" si="36"/>
        <v>18</v>
      </c>
      <c r="AQ128" s="114">
        <f t="shared" si="41"/>
        <v>25</v>
      </c>
      <c r="AR128" s="114">
        <v>2</v>
      </c>
      <c r="AS128" s="114">
        <f t="shared" si="40"/>
        <v>50</v>
      </c>
    </row>
    <row r="129" spans="39:45" ht="25" customHeight="1" x14ac:dyDescent="0.25">
      <c r="AM129" s="114">
        <f t="shared" ca="1" si="39"/>
        <v>0.88362170244371729</v>
      </c>
      <c r="AN129" s="114">
        <f t="shared" ca="1" si="35"/>
        <v>19</v>
      </c>
      <c r="AP129" s="114">
        <f t="shared" ca="1" si="36"/>
        <v>13</v>
      </c>
      <c r="AQ129" s="114">
        <f t="shared" si="41"/>
        <v>25</v>
      </c>
      <c r="AR129" s="114">
        <v>3</v>
      </c>
      <c r="AS129" s="114">
        <f t="shared" si="40"/>
        <v>75</v>
      </c>
    </row>
  </sheetData>
  <mergeCells count="80">
    <mergeCell ref="N47:O47"/>
    <mergeCell ref="P47:S47"/>
    <mergeCell ref="M41:N41"/>
    <mergeCell ref="O41:R41"/>
    <mergeCell ref="M43:N43"/>
    <mergeCell ref="O43:R43"/>
    <mergeCell ref="M45:N45"/>
    <mergeCell ref="O45:R45"/>
    <mergeCell ref="M35:N35"/>
    <mergeCell ref="O35:R35"/>
    <mergeCell ref="M37:N37"/>
    <mergeCell ref="O37:R37"/>
    <mergeCell ref="M39:N39"/>
    <mergeCell ref="O39:R39"/>
    <mergeCell ref="O29:R29"/>
    <mergeCell ref="M31:N31"/>
    <mergeCell ref="O31:R31"/>
    <mergeCell ref="M33:N33"/>
    <mergeCell ref="O33:R33"/>
    <mergeCell ref="I35:K35"/>
    <mergeCell ref="E45:G45"/>
    <mergeCell ref="H45:I45"/>
    <mergeCell ref="J45:L45"/>
    <mergeCell ref="E47:H47"/>
    <mergeCell ref="K47:M47"/>
    <mergeCell ref="E37:G37"/>
    <mergeCell ref="H37:I37"/>
    <mergeCell ref="J37:L37"/>
    <mergeCell ref="G35:H35"/>
    <mergeCell ref="E35:F35"/>
    <mergeCell ref="J39:L39"/>
    <mergeCell ref="J41:L41"/>
    <mergeCell ref="J43:L43"/>
    <mergeCell ref="I47:J47"/>
    <mergeCell ref="E39:G39"/>
    <mergeCell ref="E22:H22"/>
    <mergeCell ref="K22:M22"/>
    <mergeCell ref="F29:G29"/>
    <mergeCell ref="H29:J29"/>
    <mergeCell ref="G33:H33"/>
    <mergeCell ref="E31:F31"/>
    <mergeCell ref="G31:H31"/>
    <mergeCell ref="I22:J22"/>
    <mergeCell ref="I31:K31"/>
    <mergeCell ref="E33:F33"/>
    <mergeCell ref="I33:K33"/>
    <mergeCell ref="M29:N29"/>
    <mergeCell ref="H18:I18"/>
    <mergeCell ref="J18:L18"/>
    <mergeCell ref="E20:G20"/>
    <mergeCell ref="H20:I20"/>
    <mergeCell ref="J20:L20"/>
    <mergeCell ref="E18:G18"/>
    <mergeCell ref="E12:G12"/>
    <mergeCell ref="H12:I12"/>
    <mergeCell ref="J12:L12"/>
    <mergeCell ref="E14:G14"/>
    <mergeCell ref="H14:I14"/>
    <mergeCell ref="J14:L14"/>
    <mergeCell ref="H39:I39"/>
    <mergeCell ref="E41:G41"/>
    <mergeCell ref="H41:I41"/>
    <mergeCell ref="E43:G43"/>
    <mergeCell ref="H43:I43"/>
    <mergeCell ref="AI1:AJ1"/>
    <mergeCell ref="AI26:AJ26"/>
    <mergeCell ref="G6:H6"/>
    <mergeCell ref="I6:K6"/>
    <mergeCell ref="E8:F8"/>
    <mergeCell ref="G10:H10"/>
    <mergeCell ref="G8:H8"/>
    <mergeCell ref="I8:K8"/>
    <mergeCell ref="E10:F10"/>
    <mergeCell ref="I10:K10"/>
    <mergeCell ref="F4:G4"/>
    <mergeCell ref="H4:J4"/>
    <mergeCell ref="E6:F6"/>
    <mergeCell ref="E16:G16"/>
    <mergeCell ref="H16:I16"/>
    <mergeCell ref="J16:L16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68"/>
  <sheetViews>
    <sheetView workbookViewId="0"/>
  </sheetViews>
  <sheetFormatPr defaultColWidth="8.78515625" defaultRowHeight="25" customHeight="1" x14ac:dyDescent="0.25"/>
  <cols>
    <col min="1" max="37" width="1.7109375" style="10" customWidth="1"/>
    <col min="38" max="16384" width="8.78515625" style="10"/>
  </cols>
  <sheetData>
    <row r="1" spans="1:37" ht="25" customHeight="1" x14ac:dyDescent="0.25">
      <c r="D1" s="11" t="s">
        <v>65</v>
      </c>
      <c r="AG1" s="13" t="s">
        <v>0</v>
      </c>
      <c r="AH1" s="13"/>
      <c r="AI1" s="242"/>
      <c r="AJ1" s="242"/>
    </row>
    <row r="2" spans="1:37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7" ht="23.15" customHeight="1" x14ac:dyDescent="0.25">
      <c r="Q3" s="38"/>
    </row>
    <row r="4" spans="1:37" ht="23.15" customHeight="1" x14ac:dyDescent="0.25">
      <c r="A4" s="16"/>
      <c r="H4" s="13"/>
      <c r="I4" s="13"/>
      <c r="J4" s="13"/>
      <c r="K4" s="13"/>
      <c r="L4" s="13"/>
      <c r="M4" s="13"/>
    </row>
    <row r="5" spans="1:37" ht="23.15" customHeight="1" x14ac:dyDescent="0.25">
      <c r="A5" s="16"/>
      <c r="B5" s="16" t="s">
        <v>242</v>
      </c>
      <c r="D5" s="12"/>
      <c r="E5" s="247">
        <f ca="1">(INT(RAND()*5+1)*10+INT(RAND()*9+1))/10</f>
        <v>3.2</v>
      </c>
      <c r="F5" s="247"/>
      <c r="G5" s="247"/>
      <c r="H5" s="10" t="s">
        <v>243</v>
      </c>
      <c r="I5" s="16">
        <f ca="1">INT(O5/100)</f>
        <v>7</v>
      </c>
      <c r="J5" s="107" t="s">
        <v>244</v>
      </c>
      <c r="K5" s="44">
        <f ca="1">INT((O5-I5*100)/10)</f>
        <v>6</v>
      </c>
      <c r="L5" s="12"/>
      <c r="M5" s="12">
        <f ca="1">O5-I5*100-K5*10</f>
        <v>8</v>
      </c>
      <c r="N5" s="12"/>
      <c r="O5" s="114">
        <f ca="1">E5*10*P5</f>
        <v>768</v>
      </c>
      <c r="P5" s="114">
        <f ca="1">INT(RAND()*(INT(900/(E5*10)-11)))+11</f>
        <v>24</v>
      </c>
      <c r="S5" s="16"/>
      <c r="T5" s="116" t="s">
        <v>245</v>
      </c>
      <c r="V5" s="12"/>
      <c r="W5" s="247">
        <f ca="1">(INT(RAND()*5+5)*10+INT(RAND()*9+1))/10</f>
        <v>5.7</v>
      </c>
      <c r="X5" s="247"/>
      <c r="Y5" s="247"/>
      <c r="Z5" s="124" t="s">
        <v>243</v>
      </c>
      <c r="AA5" s="52">
        <f ca="1">INT(AI5/1000)</f>
        <v>0</v>
      </c>
      <c r="AB5" s="52"/>
      <c r="AC5" s="52">
        <f ca="1">INT((AI5-AA5*1000)/100)</f>
        <v>6</v>
      </c>
      <c r="AD5" s="124" t="s">
        <v>246</v>
      </c>
      <c r="AE5" s="119">
        <f ca="1">INT((AI5-AA5*1000-AC5*100)/10)</f>
        <v>8</v>
      </c>
      <c r="AF5" s="119"/>
      <c r="AG5" s="47">
        <f ca="1">AI5-AA5*1000-AC5*100-AE5*10</f>
        <v>4</v>
      </c>
      <c r="AI5" s="114">
        <f ca="1">W5*10*AJ5</f>
        <v>684</v>
      </c>
      <c r="AJ5" s="114">
        <f ca="1">INT(RAND()*3+1)*10+INT(RAND()*9+1)</f>
        <v>12</v>
      </c>
    </row>
    <row r="6" spans="1:37" ht="23.15" customHeight="1" x14ac:dyDescent="0.25">
      <c r="A6" s="41"/>
      <c r="B6" s="40"/>
      <c r="C6" s="40"/>
      <c r="D6" s="40"/>
      <c r="E6" s="40"/>
      <c r="F6" s="40"/>
      <c r="G6" s="41"/>
      <c r="H6" s="41"/>
      <c r="I6" s="41"/>
      <c r="J6" s="40"/>
      <c r="K6" s="42"/>
      <c r="L6" s="40"/>
      <c r="M6" s="40"/>
      <c r="N6" s="40"/>
      <c r="O6" s="125"/>
      <c r="P6" s="126"/>
      <c r="Q6" s="40"/>
      <c r="R6" s="40"/>
      <c r="S6" s="40"/>
      <c r="T6" s="41"/>
      <c r="U6" s="40"/>
      <c r="V6" s="40"/>
      <c r="W6" s="40"/>
      <c r="X6" s="40"/>
      <c r="Y6" s="40"/>
      <c r="Z6" s="41"/>
      <c r="AA6" s="41"/>
      <c r="AB6" s="41"/>
      <c r="AC6" s="40"/>
      <c r="AD6" s="42"/>
      <c r="AE6" s="40"/>
      <c r="AF6" s="40"/>
      <c r="AG6" s="40"/>
      <c r="AH6" s="40"/>
      <c r="AI6" s="125"/>
      <c r="AJ6" s="125"/>
      <c r="AK6" s="40"/>
    </row>
    <row r="7" spans="1:37" ht="23.15" customHeight="1" x14ac:dyDescent="0.25">
      <c r="O7" s="114"/>
      <c r="P7" s="114"/>
      <c r="AI7" s="114"/>
      <c r="AJ7" s="114"/>
    </row>
    <row r="8" spans="1:37" ht="23.15" customHeight="1" x14ac:dyDescent="0.25">
      <c r="F8" s="39"/>
      <c r="G8" s="39"/>
      <c r="H8" s="16"/>
      <c r="I8" s="44"/>
      <c r="J8" s="44"/>
      <c r="K8" s="12"/>
      <c r="L8" s="12"/>
      <c r="M8" s="12"/>
      <c r="O8" s="114"/>
      <c r="P8" s="114"/>
      <c r="AI8" s="114"/>
      <c r="AJ8" s="114"/>
    </row>
    <row r="9" spans="1:37" ht="23.15" customHeight="1" x14ac:dyDescent="0.25">
      <c r="O9" s="114"/>
      <c r="P9" s="114"/>
      <c r="AI9" s="114"/>
      <c r="AJ9" s="114"/>
    </row>
    <row r="10" spans="1:37" ht="23.15" customHeight="1" x14ac:dyDescent="0.25">
      <c r="O10" s="114"/>
      <c r="P10" s="114"/>
      <c r="AI10" s="114"/>
      <c r="AJ10" s="114"/>
    </row>
    <row r="11" spans="1:37" ht="23.15" customHeight="1" x14ac:dyDescent="0.25">
      <c r="H11" s="13"/>
      <c r="I11" s="13"/>
      <c r="J11" s="13"/>
      <c r="K11" s="13"/>
      <c r="L11" s="13"/>
      <c r="M11" s="13"/>
      <c r="O11" s="114"/>
      <c r="P11" s="114"/>
      <c r="AI11" s="114"/>
      <c r="AJ11" s="114"/>
    </row>
    <row r="12" spans="1:37" ht="23.15" customHeight="1" x14ac:dyDescent="0.25">
      <c r="B12" s="116" t="s">
        <v>247</v>
      </c>
      <c r="D12" s="12"/>
      <c r="E12" s="247">
        <f ca="1">(INT(RAND()*5+5)/10)</f>
        <v>0.8</v>
      </c>
      <c r="F12" s="247"/>
      <c r="G12" s="247"/>
      <c r="H12" s="10" t="s">
        <v>243</v>
      </c>
      <c r="I12" s="16">
        <f ca="1">INT(O12/100)</f>
        <v>6</v>
      </c>
      <c r="J12" s="107" t="s">
        <v>244</v>
      </c>
      <c r="K12" s="44">
        <f ca="1">INT((O12-I12*100)/10)</f>
        <v>3</v>
      </c>
      <c r="L12" s="12"/>
      <c r="M12" s="12">
        <f ca="1">O12-I12*100-K12*10</f>
        <v>2</v>
      </c>
      <c r="N12" s="12"/>
      <c r="O12" s="114">
        <f ca="1">E12*10*P12</f>
        <v>632</v>
      </c>
      <c r="P12" s="114">
        <f ca="1">INT(RAND()*5+5)*10+INT(RAND()*9+1)</f>
        <v>79</v>
      </c>
      <c r="S12" s="16"/>
      <c r="T12" s="116" t="s">
        <v>248</v>
      </c>
      <c r="V12" s="12"/>
      <c r="W12" s="247">
        <f ca="1">(INT(RAND()*5+1)*10+INT(RAND()*9+1))/100</f>
        <v>0.52</v>
      </c>
      <c r="X12" s="247"/>
      <c r="Y12" s="247"/>
      <c r="Z12" s="47" t="s">
        <v>243</v>
      </c>
      <c r="AA12" s="52">
        <f ca="1">INT(AI12/100)</f>
        <v>5</v>
      </c>
      <c r="AB12" s="124" t="s">
        <v>244</v>
      </c>
      <c r="AC12" s="118">
        <f ca="1">INT((AI12-AA12*100)/10)</f>
        <v>7</v>
      </c>
      <c r="AD12" s="119"/>
      <c r="AE12" s="119">
        <f ca="1">AI12-AA12*100-AC12*10</f>
        <v>2</v>
      </c>
      <c r="AF12" s="12"/>
      <c r="AI12" s="114">
        <f ca="1">W12*100*AJ12</f>
        <v>572</v>
      </c>
      <c r="AJ12" s="114">
        <f ca="1">INT(RAND()*(INT(900/(W12*100)-11)))+11</f>
        <v>11</v>
      </c>
    </row>
    <row r="13" spans="1:37" ht="23.15" customHeight="1" x14ac:dyDescent="0.25">
      <c r="A13" s="41"/>
      <c r="B13" s="40"/>
      <c r="C13" s="40"/>
      <c r="D13" s="40"/>
      <c r="E13" s="40"/>
      <c r="F13" s="40"/>
      <c r="G13" s="41"/>
      <c r="H13" s="41"/>
      <c r="I13" s="41"/>
      <c r="J13" s="40"/>
      <c r="K13" s="42"/>
      <c r="L13" s="40"/>
      <c r="M13" s="40"/>
      <c r="N13" s="40"/>
      <c r="O13" s="125"/>
      <c r="P13" s="126"/>
      <c r="Q13" s="40"/>
      <c r="R13" s="40"/>
      <c r="S13" s="40"/>
      <c r="T13" s="41"/>
      <c r="U13" s="40"/>
      <c r="V13" s="40"/>
      <c r="W13" s="40"/>
      <c r="X13" s="40"/>
      <c r="Y13" s="40"/>
      <c r="Z13" s="41"/>
      <c r="AA13" s="41"/>
      <c r="AB13" s="41"/>
      <c r="AC13" s="40"/>
      <c r="AD13" s="42"/>
      <c r="AE13" s="40"/>
      <c r="AF13" s="40"/>
      <c r="AG13" s="40"/>
      <c r="AH13" s="40"/>
      <c r="AI13" s="125"/>
      <c r="AJ13" s="125"/>
      <c r="AK13" s="40"/>
    </row>
    <row r="14" spans="1:37" ht="23.15" customHeight="1" x14ac:dyDescent="0.25">
      <c r="O14" s="114"/>
      <c r="P14" s="114"/>
      <c r="AI14" s="114"/>
      <c r="AJ14" s="114"/>
    </row>
    <row r="15" spans="1:37" ht="23.15" customHeight="1" x14ac:dyDescent="0.25">
      <c r="O15" s="114"/>
      <c r="P15" s="114"/>
      <c r="AI15" s="114"/>
      <c r="AJ15" s="114"/>
    </row>
    <row r="16" spans="1:37" ht="23.15" customHeight="1" x14ac:dyDescent="0.25">
      <c r="O16" s="114"/>
      <c r="P16" s="114"/>
      <c r="AI16" s="114"/>
      <c r="AJ16" s="114"/>
    </row>
    <row r="17" spans="1:37" ht="23.15" customHeight="1" x14ac:dyDescent="0.25">
      <c r="O17" s="114"/>
      <c r="P17" s="114"/>
      <c r="AI17" s="114"/>
      <c r="AJ17" s="114"/>
    </row>
    <row r="18" spans="1:37" ht="23.15" customHeight="1" x14ac:dyDescent="0.25">
      <c r="H18" s="13"/>
      <c r="I18" s="13"/>
      <c r="J18" s="13"/>
      <c r="K18" s="13"/>
      <c r="L18" s="13"/>
      <c r="M18" s="13"/>
      <c r="O18" s="114"/>
      <c r="P18" s="114"/>
      <c r="AI18" s="114"/>
      <c r="AJ18" s="114"/>
    </row>
    <row r="19" spans="1:37" ht="23.15" customHeight="1" x14ac:dyDescent="0.25">
      <c r="B19" s="116" t="s">
        <v>249</v>
      </c>
      <c r="D19" s="12"/>
      <c r="E19" s="247">
        <f ca="1">(INT(RAND()*5+5)/100)</f>
        <v>0.06</v>
      </c>
      <c r="F19" s="247"/>
      <c r="G19" s="247"/>
      <c r="H19" s="10" t="s">
        <v>243</v>
      </c>
      <c r="I19" s="16">
        <f ca="1">INT(O19/100)</f>
        <v>3</v>
      </c>
      <c r="J19" s="107"/>
      <c r="K19" s="44">
        <f ca="1">INT((O19-I19*100)/10)</f>
        <v>3</v>
      </c>
      <c r="L19" s="105" t="s">
        <v>244</v>
      </c>
      <c r="M19" s="12">
        <f ca="1">O19-I19*100-K19*10</f>
        <v>0</v>
      </c>
      <c r="N19" s="12"/>
      <c r="O19" s="114">
        <f ca="1">E19*100*P19</f>
        <v>330</v>
      </c>
      <c r="P19" s="114">
        <f ca="1">INT(RAND()*5+5)*10+INT(RAND()*9+1)</f>
        <v>55</v>
      </c>
      <c r="S19" s="16"/>
      <c r="T19" s="116" t="s">
        <v>250</v>
      </c>
      <c r="V19" s="12"/>
      <c r="W19" s="247">
        <f ca="1">(INT(RAND()*4+1)*10+INT(RAND()*4+1)*2)/100</f>
        <v>0.18</v>
      </c>
      <c r="X19" s="247"/>
      <c r="Y19" s="247"/>
      <c r="Z19" s="47" t="s">
        <v>243</v>
      </c>
      <c r="AA19" s="52">
        <f ca="1">INT(AI19/100)</f>
        <v>0</v>
      </c>
      <c r="AB19" s="124" t="s">
        <v>244</v>
      </c>
      <c r="AC19" s="118">
        <f ca="1">INT((AI19-AA19*100)/10)</f>
        <v>9</v>
      </c>
      <c r="AD19" s="119"/>
      <c r="AE19" s="12">
        <f ca="1">AI19-AA19*100-AC19*10</f>
        <v>0</v>
      </c>
      <c r="AF19" s="12"/>
      <c r="AI19" s="114">
        <f ca="1">W19*100*AJ19</f>
        <v>90</v>
      </c>
      <c r="AJ19" s="114">
        <v>5</v>
      </c>
    </row>
    <row r="20" spans="1:37" ht="23.15" customHeight="1" x14ac:dyDescent="0.25">
      <c r="A20" s="41"/>
      <c r="B20" s="40"/>
      <c r="C20" s="40"/>
      <c r="D20" s="40"/>
      <c r="E20" s="40"/>
      <c r="F20" s="40"/>
      <c r="G20" s="41"/>
      <c r="H20" s="41"/>
      <c r="I20" s="41"/>
      <c r="J20" s="40"/>
      <c r="K20" s="42"/>
      <c r="L20" s="40"/>
      <c r="M20" s="40"/>
      <c r="N20" s="40"/>
      <c r="O20" s="125"/>
      <c r="P20" s="126"/>
      <c r="Q20" s="40"/>
      <c r="R20" s="40"/>
      <c r="S20" s="40"/>
      <c r="T20" s="41"/>
      <c r="U20" s="40"/>
      <c r="V20" s="40"/>
      <c r="W20" s="40"/>
      <c r="X20" s="40"/>
      <c r="Y20" s="40"/>
      <c r="Z20" s="41"/>
      <c r="AA20" s="41"/>
      <c r="AB20" s="41"/>
      <c r="AC20" s="40"/>
      <c r="AD20" s="42"/>
      <c r="AE20" s="40"/>
      <c r="AF20" s="40"/>
      <c r="AG20" s="40"/>
      <c r="AH20" s="40"/>
      <c r="AI20" s="125"/>
      <c r="AJ20" s="125"/>
      <c r="AK20" s="40"/>
    </row>
    <row r="21" spans="1:37" ht="23.15" customHeight="1" x14ac:dyDescent="0.25">
      <c r="O21" s="114"/>
      <c r="P21" s="114"/>
      <c r="AI21" s="114"/>
      <c r="AJ21" s="114"/>
    </row>
    <row r="22" spans="1:37" ht="23.15" customHeight="1" x14ac:dyDescent="0.25">
      <c r="O22" s="114"/>
      <c r="P22" s="114"/>
      <c r="AI22" s="114"/>
      <c r="AJ22" s="114"/>
    </row>
    <row r="23" spans="1:37" ht="23.15" customHeight="1" x14ac:dyDescent="0.25">
      <c r="O23" s="114"/>
      <c r="P23" s="114"/>
      <c r="AI23" s="114"/>
      <c r="AJ23" s="114"/>
    </row>
    <row r="24" spans="1:37" ht="23.15" customHeight="1" x14ac:dyDescent="0.25">
      <c r="O24" s="114"/>
      <c r="P24" s="114"/>
      <c r="AI24" s="114"/>
      <c r="AJ24" s="114"/>
    </row>
    <row r="25" spans="1:37" ht="23.15" customHeight="1" x14ac:dyDescent="0.25">
      <c r="O25" s="114"/>
      <c r="P25" s="114"/>
      <c r="AI25" s="114"/>
      <c r="AJ25" s="114"/>
    </row>
    <row r="26" spans="1:37" ht="23.15" customHeight="1" x14ac:dyDescent="0.25">
      <c r="O26" s="114"/>
      <c r="P26" s="114"/>
      <c r="AI26" s="114"/>
      <c r="AJ26" s="114"/>
    </row>
    <row r="27" spans="1:37" ht="23.15" customHeight="1" x14ac:dyDescent="0.25">
      <c r="A27" s="41"/>
      <c r="B27" s="116" t="s">
        <v>251</v>
      </c>
      <c r="D27" s="12"/>
      <c r="E27" s="247">
        <f ca="1">(INT(RAND()*4+1)*10+INT(RAND()*4+1)*2)/100</f>
        <v>0.34</v>
      </c>
      <c r="F27" s="247"/>
      <c r="G27" s="247"/>
      <c r="H27" s="47" t="s">
        <v>243</v>
      </c>
      <c r="I27" s="52">
        <f ca="1">INT(O27/100)</f>
        <v>1</v>
      </c>
      <c r="J27" s="124" t="s">
        <v>244</v>
      </c>
      <c r="K27" s="118">
        <f ca="1">INT((O27-I27*100)/10)</f>
        <v>7</v>
      </c>
      <c r="L27" s="119"/>
      <c r="M27" s="12">
        <f ca="1">O27-I27*100-K27*10</f>
        <v>0</v>
      </c>
      <c r="N27" s="12"/>
      <c r="O27" s="114">
        <f ca="1">E27*100*P27</f>
        <v>170</v>
      </c>
      <c r="P27" s="114">
        <v>5</v>
      </c>
      <c r="T27" s="116" t="s">
        <v>252</v>
      </c>
      <c r="V27" s="12"/>
      <c r="W27" s="247">
        <v>0.25</v>
      </c>
      <c r="X27" s="247"/>
      <c r="Y27" s="247"/>
      <c r="Z27" s="124" t="s">
        <v>243</v>
      </c>
      <c r="AA27" s="52">
        <f ca="1">INT(AI27/1000)</f>
        <v>1</v>
      </c>
      <c r="AB27" s="52"/>
      <c r="AC27" s="52">
        <f ca="1">INT((AI27-AA27*1000)/100)</f>
        <v>6</v>
      </c>
      <c r="AD27" s="107"/>
      <c r="AE27" s="12">
        <f ca="1">INT((AI27-AA27*1000-AC27*100)/10)</f>
        <v>0</v>
      </c>
      <c r="AF27" s="12"/>
      <c r="AG27" s="12">
        <f ca="1">AI27-AA27*1000-AC27*100-AE27*10</f>
        <v>0</v>
      </c>
      <c r="AI27" s="114">
        <f ca="1">W27*100*AJ27</f>
        <v>1600</v>
      </c>
      <c r="AJ27" s="114">
        <f ca="1">INT(RAND()*3+2)*20+4</f>
        <v>64</v>
      </c>
      <c r="AK27" s="40"/>
    </row>
    <row r="28" spans="1:37" ht="23.15" customHeight="1" x14ac:dyDescent="0.25"/>
    <row r="29" spans="1:37" ht="23.15" customHeight="1" x14ac:dyDescent="0.25"/>
    <row r="30" spans="1:37" ht="23.15" customHeight="1" x14ac:dyDescent="0.25"/>
    <row r="31" spans="1:37" ht="23.15" customHeight="1" x14ac:dyDescent="0.25"/>
    <row r="32" spans="1:37" ht="23.15" customHeight="1" x14ac:dyDescent="0.25"/>
    <row r="33" spans="1:37" ht="23.15" customHeight="1" x14ac:dyDescent="0.25">
      <c r="D33" s="12"/>
      <c r="E33" s="12"/>
      <c r="G33" s="16"/>
      <c r="H33" s="16"/>
      <c r="I33" s="16"/>
      <c r="J33" s="16"/>
      <c r="K33" s="44"/>
      <c r="L33" s="12"/>
      <c r="M33" s="12"/>
      <c r="N33" s="12"/>
      <c r="S33" s="16"/>
      <c r="V33" s="12"/>
      <c r="W33" s="12"/>
      <c r="X33" s="12"/>
      <c r="Z33" s="16"/>
      <c r="AA33" s="16"/>
      <c r="AB33" s="16"/>
      <c r="AC33" s="16"/>
      <c r="AD33" s="44"/>
      <c r="AE33" s="12"/>
      <c r="AF33" s="12"/>
    </row>
    <row r="34" spans="1:37" ht="23.15" customHeight="1" x14ac:dyDescent="0.25">
      <c r="A34" s="41"/>
      <c r="B34" s="40"/>
      <c r="C34" s="40"/>
      <c r="D34" s="40"/>
      <c r="E34" s="40"/>
      <c r="F34" s="40"/>
      <c r="G34" s="41"/>
      <c r="H34" s="41"/>
      <c r="I34" s="41"/>
      <c r="J34" s="40"/>
      <c r="K34" s="42"/>
      <c r="L34" s="40"/>
      <c r="M34" s="40"/>
      <c r="N34" s="40"/>
      <c r="O34" s="40"/>
      <c r="P34" s="41"/>
      <c r="Q34" s="40"/>
      <c r="R34" s="40"/>
      <c r="S34" s="40"/>
      <c r="T34" s="43"/>
      <c r="U34" s="43"/>
      <c r="V34" s="40"/>
      <c r="W34" s="40"/>
      <c r="X34" s="40"/>
      <c r="Y34" s="40"/>
      <c r="Z34" s="41"/>
      <c r="AA34" s="41"/>
      <c r="AB34" s="41"/>
      <c r="AC34" s="40"/>
      <c r="AD34" s="42"/>
      <c r="AE34" s="40"/>
      <c r="AF34" s="40"/>
      <c r="AG34" s="40"/>
      <c r="AH34" s="40"/>
      <c r="AI34" s="40"/>
      <c r="AJ34" s="40"/>
      <c r="AK34" s="40"/>
    </row>
    <row r="35" spans="1:37" ht="25" customHeight="1" x14ac:dyDescent="0.25">
      <c r="D35" s="11" t="str">
        <f>IF(D1="","",D1)</f>
        <v>小数のわり算の筆算</v>
      </c>
      <c r="AG35" s="13" t="str">
        <f>IF(AG1="","",AG1)</f>
        <v>№</v>
      </c>
      <c r="AH35" s="13"/>
      <c r="AI35" s="242" t="str">
        <f>IF(AI1="","",AI1)</f>
        <v/>
      </c>
      <c r="AJ35" s="242"/>
    </row>
    <row r="36" spans="1:37" ht="25" customHeight="1" x14ac:dyDescent="0.25">
      <c r="E36" s="17" t="s">
        <v>2</v>
      </c>
      <c r="Q36" s="14" t="str">
        <f>IF(Q2="","",Q2)</f>
        <v>名前</v>
      </c>
      <c r="R36" s="13"/>
      <c r="S36" s="13"/>
      <c r="T36" s="13"/>
      <c r="U36" s="13" t="str">
        <f>IF(U2="","",U2)</f>
        <v/>
      </c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</row>
    <row r="37" spans="1:37" ht="23.15" customHeight="1" x14ac:dyDescent="0.25">
      <c r="E37" s="17"/>
      <c r="Q37" s="38"/>
    </row>
    <row r="38" spans="1:37" ht="23.15" customHeight="1" x14ac:dyDescent="0.25">
      <c r="A38" s="10" t="str">
        <f>IF(A4="","",A4)</f>
        <v/>
      </c>
      <c r="B38" s="10" t="str">
        <f t="shared" ref="B38:AK38" si="0">IF(B4="","",B4)</f>
        <v/>
      </c>
      <c r="C38" s="10" t="str">
        <f t="shared" si="0"/>
        <v/>
      </c>
      <c r="D38" s="10" t="str">
        <f t="shared" si="0"/>
        <v/>
      </c>
      <c r="E38" s="10" t="str">
        <f t="shared" si="0"/>
        <v/>
      </c>
      <c r="F38" s="10" t="str">
        <f t="shared" si="0"/>
        <v/>
      </c>
      <c r="G38" s="10" t="str">
        <f t="shared" si="0"/>
        <v/>
      </c>
      <c r="H38" s="10" t="str">
        <f t="shared" si="0"/>
        <v/>
      </c>
      <c r="I38" s="10" t="str">
        <f t="shared" si="0"/>
        <v/>
      </c>
      <c r="J38" s="10" t="str">
        <f t="shared" si="0"/>
        <v/>
      </c>
      <c r="K38" s="108">
        <f ca="1">INT(P39/10)</f>
        <v>2</v>
      </c>
      <c r="L38" s="108" t="s">
        <v>244</v>
      </c>
      <c r="M38" s="108">
        <f ca="1">P39-K38*10</f>
        <v>4</v>
      </c>
      <c r="N38" s="10" t="str">
        <f t="shared" si="0"/>
        <v/>
      </c>
      <c r="O38" s="10" t="str">
        <f t="shared" si="0"/>
        <v/>
      </c>
      <c r="P38" s="10" t="str">
        <f t="shared" si="0"/>
        <v/>
      </c>
      <c r="Q38" s="10" t="str">
        <f t="shared" si="0"/>
        <v/>
      </c>
      <c r="R38" s="10" t="str">
        <f t="shared" si="0"/>
        <v/>
      </c>
      <c r="S38" s="10" t="str">
        <f t="shared" si="0"/>
        <v/>
      </c>
      <c r="T38" s="10" t="str">
        <f t="shared" si="0"/>
        <v/>
      </c>
      <c r="U38" s="10" t="str">
        <f t="shared" si="0"/>
        <v/>
      </c>
      <c r="V38" s="10" t="str">
        <f t="shared" si="0"/>
        <v/>
      </c>
      <c r="W38" s="10" t="str">
        <f t="shared" si="0"/>
        <v/>
      </c>
      <c r="X38" s="10" t="str">
        <f t="shared" si="0"/>
        <v/>
      </c>
      <c r="Y38" s="10" t="str">
        <f t="shared" si="0"/>
        <v/>
      </c>
      <c r="Z38" s="10" t="str">
        <f t="shared" si="0"/>
        <v/>
      </c>
      <c r="AA38" s="10" t="str">
        <f t="shared" si="0"/>
        <v/>
      </c>
      <c r="AB38" s="10" t="str">
        <f t="shared" si="0"/>
        <v/>
      </c>
      <c r="AC38" s="10" t="str">
        <f t="shared" si="0"/>
        <v/>
      </c>
      <c r="AD38" s="10" t="str">
        <f t="shared" si="0"/>
        <v/>
      </c>
      <c r="AE38" s="108">
        <f ca="1">INT(AJ39/10)</f>
        <v>1</v>
      </c>
      <c r="AF38" s="108" t="s">
        <v>244</v>
      </c>
      <c r="AG38" s="108">
        <f ca="1">AJ39-AE38*10</f>
        <v>2</v>
      </c>
      <c r="AH38" s="10" t="str">
        <f t="shared" si="0"/>
        <v/>
      </c>
      <c r="AI38" s="10" t="str">
        <f t="shared" si="0"/>
        <v/>
      </c>
      <c r="AJ38" s="10" t="str">
        <f t="shared" si="0"/>
        <v/>
      </c>
      <c r="AK38" s="10" t="str">
        <f t="shared" si="0"/>
        <v/>
      </c>
    </row>
    <row r="39" spans="1:37" ht="23.15" customHeight="1" x14ac:dyDescent="0.25">
      <c r="A39" s="16" t="str">
        <f t="shared" ref="A39:AK40" si="1">IF(A5="","",A5)</f>
        <v/>
      </c>
      <c r="B39" s="16" t="str">
        <f t="shared" si="1"/>
        <v>(1)</v>
      </c>
      <c r="D39" s="12"/>
      <c r="E39" s="247">
        <f t="shared" ca="1" si="1"/>
        <v>3.2</v>
      </c>
      <c r="F39" s="247" t="str">
        <f t="shared" si="1"/>
        <v/>
      </c>
      <c r="G39" s="247" t="str">
        <f t="shared" si="1"/>
        <v/>
      </c>
      <c r="H39" s="47" t="str">
        <f t="shared" si="1"/>
        <v>)</v>
      </c>
      <c r="I39" s="52">
        <f t="shared" ca="1" si="1"/>
        <v>7</v>
      </c>
      <c r="J39" s="124" t="str">
        <f t="shared" si="1"/>
        <v>.</v>
      </c>
      <c r="K39" s="118">
        <f t="shared" ca="1" si="1"/>
        <v>6</v>
      </c>
      <c r="L39" s="119" t="str">
        <f t="shared" si="1"/>
        <v/>
      </c>
      <c r="M39" s="119">
        <f t="shared" ca="1" si="1"/>
        <v>8</v>
      </c>
      <c r="N39" s="12" t="str">
        <f t="shared" si="1"/>
        <v/>
      </c>
      <c r="O39" s="127">
        <f t="shared" ca="1" si="1"/>
        <v>768</v>
      </c>
      <c r="P39" s="127">
        <f t="shared" ca="1" si="1"/>
        <v>24</v>
      </c>
      <c r="R39" s="10" t="str">
        <f t="shared" si="1"/>
        <v/>
      </c>
      <c r="S39" s="16" t="str">
        <f t="shared" si="1"/>
        <v/>
      </c>
      <c r="T39" s="116" t="str">
        <f t="shared" si="1"/>
        <v>(2)</v>
      </c>
      <c r="V39" s="12"/>
      <c r="W39" s="247">
        <f t="shared" ca="1" si="1"/>
        <v>5.7</v>
      </c>
      <c r="X39" s="247" t="str">
        <f t="shared" si="1"/>
        <v/>
      </c>
      <c r="Y39" s="247" t="str">
        <f t="shared" si="1"/>
        <v/>
      </c>
      <c r="Z39" s="124" t="str">
        <f t="shared" si="1"/>
        <v>)</v>
      </c>
      <c r="AA39" s="52">
        <f t="shared" ca="1" si="1"/>
        <v>0</v>
      </c>
      <c r="AB39" s="52" t="str">
        <f t="shared" si="1"/>
        <v/>
      </c>
      <c r="AC39" s="52">
        <f t="shared" ca="1" si="1"/>
        <v>6</v>
      </c>
      <c r="AD39" s="124" t="str">
        <f t="shared" si="1"/>
        <v>．</v>
      </c>
      <c r="AE39" s="119">
        <f t="shared" ca="1" si="1"/>
        <v>8</v>
      </c>
      <c r="AF39" s="119" t="str">
        <f t="shared" si="1"/>
        <v/>
      </c>
      <c r="AG39" s="47">
        <f t="shared" ca="1" si="1"/>
        <v>4</v>
      </c>
      <c r="AH39" s="10" t="str">
        <f t="shared" si="1"/>
        <v/>
      </c>
      <c r="AI39" s="114">
        <f t="shared" ca="1" si="1"/>
        <v>684</v>
      </c>
      <c r="AJ39" s="114">
        <f t="shared" ca="1" si="1"/>
        <v>12</v>
      </c>
      <c r="AK39" s="10" t="str">
        <f t="shared" si="1"/>
        <v/>
      </c>
    </row>
    <row r="40" spans="1:37" ht="23.15" customHeight="1" x14ac:dyDescent="0.25">
      <c r="A40" s="41" t="str">
        <f t="shared" si="1"/>
        <v/>
      </c>
      <c r="B40" s="40" t="str">
        <f t="shared" si="1"/>
        <v/>
      </c>
      <c r="C40" s="40"/>
      <c r="D40" s="40"/>
      <c r="E40" s="40" t="str">
        <f t="shared" si="1"/>
        <v/>
      </c>
      <c r="F40" s="40" t="str">
        <f t="shared" si="1"/>
        <v/>
      </c>
      <c r="G40" s="41" t="str">
        <f t="shared" si="1"/>
        <v/>
      </c>
      <c r="H40" s="41" t="str">
        <f t="shared" si="1"/>
        <v/>
      </c>
      <c r="I40" s="128">
        <f ca="1">INT(O40/10)</f>
        <v>6</v>
      </c>
      <c r="J40" s="129" t="str">
        <f t="shared" si="1"/>
        <v/>
      </c>
      <c r="K40" s="130">
        <f ca="1">O40-I40*10</f>
        <v>4</v>
      </c>
      <c r="L40" s="129" t="str">
        <f t="shared" si="1"/>
        <v/>
      </c>
      <c r="M40" s="129" t="str">
        <f t="shared" si="1"/>
        <v/>
      </c>
      <c r="N40" s="40" t="str">
        <f t="shared" si="1"/>
        <v/>
      </c>
      <c r="O40" s="125">
        <f ca="1">E39*10*K38</f>
        <v>64</v>
      </c>
      <c r="P40" s="126" t="str">
        <f t="shared" si="1"/>
        <v/>
      </c>
      <c r="Q40" s="40" t="str">
        <f t="shared" si="1"/>
        <v/>
      </c>
      <c r="R40" s="40" t="str">
        <f t="shared" si="1"/>
        <v/>
      </c>
      <c r="S40" s="40" t="str">
        <f t="shared" si="1"/>
        <v/>
      </c>
      <c r="T40" s="41" t="str">
        <f t="shared" si="1"/>
        <v/>
      </c>
      <c r="U40" s="40"/>
      <c r="V40" s="40"/>
      <c r="W40" s="40" t="str">
        <f t="shared" si="1"/>
        <v/>
      </c>
      <c r="X40" s="40" t="str">
        <f t="shared" si="1"/>
        <v/>
      </c>
      <c r="Y40" s="40" t="str">
        <f t="shared" si="1"/>
        <v/>
      </c>
      <c r="Z40" s="41" t="str">
        <f t="shared" si="1"/>
        <v/>
      </c>
      <c r="AA40" s="128">
        <f ca="1">INT(AI40/100)</f>
        <v>0</v>
      </c>
      <c r="AB40" s="128" t="str">
        <f t="shared" si="1"/>
        <v/>
      </c>
      <c r="AC40" s="129">
        <f ca="1">INT(AI40-AA40*100)/10</f>
        <v>5.7</v>
      </c>
      <c r="AD40" s="130" t="str">
        <f t="shared" si="1"/>
        <v/>
      </c>
      <c r="AE40" s="129">
        <f ca="1">AI40-AA40*100-AC40*10</f>
        <v>0</v>
      </c>
      <c r="AF40" s="129" t="str">
        <f t="shared" si="1"/>
        <v/>
      </c>
      <c r="AG40" s="129" t="str">
        <f t="shared" si="1"/>
        <v/>
      </c>
      <c r="AH40" s="40" t="str">
        <f t="shared" si="1"/>
        <v/>
      </c>
      <c r="AI40" s="125">
        <f ca="1">W39*10*AE38</f>
        <v>57</v>
      </c>
      <c r="AJ40" s="125" t="str">
        <f t="shared" si="1"/>
        <v/>
      </c>
      <c r="AK40" s="40" t="str">
        <f t="shared" si="1"/>
        <v/>
      </c>
    </row>
    <row r="41" spans="1:37" ht="23.15" customHeight="1" x14ac:dyDescent="0.25">
      <c r="A41" s="10" t="str">
        <f>IF(A7="","",A7)</f>
        <v/>
      </c>
      <c r="B41" s="10" t="str">
        <f>IF(B7="","",B7)</f>
        <v/>
      </c>
      <c r="E41" s="10" t="str">
        <f>IF(E7="","",E7)</f>
        <v/>
      </c>
      <c r="F41" s="10" t="str">
        <f>IF(F7="","",F7)</f>
        <v/>
      </c>
      <c r="G41" s="10" t="str">
        <f>IF(G7="","",G7)</f>
        <v/>
      </c>
      <c r="H41" s="10" t="str">
        <f>IF(H7="","",H7)</f>
        <v/>
      </c>
      <c r="I41" s="113">
        <f ca="1">INT(O41/100)</f>
        <v>1</v>
      </c>
      <c r="J41" s="113" t="str">
        <f>IF(J7="","",J7)</f>
        <v/>
      </c>
      <c r="K41" s="113">
        <f ca="1">INT((O41-I41*100)/10)</f>
        <v>2</v>
      </c>
      <c r="L41" s="113" t="str">
        <f>IF(L7="","",L7)</f>
        <v/>
      </c>
      <c r="M41" s="113">
        <f ca="1">O41-I41*100-K41*10</f>
        <v>8</v>
      </c>
      <c r="N41" s="10" t="str">
        <f>IF(N7="","",N7)</f>
        <v/>
      </c>
      <c r="O41" s="114">
        <f ca="1">O39-O40*10</f>
        <v>128</v>
      </c>
      <c r="P41" s="114" t="str">
        <f>IF(P7="","",P7)</f>
        <v/>
      </c>
      <c r="Q41" s="10" t="str">
        <f>IF(Q7="","",Q7)</f>
        <v/>
      </c>
      <c r="R41" s="10" t="str">
        <f>IF(R7="","",R7)</f>
        <v/>
      </c>
      <c r="S41" s="10" t="str">
        <f>IF(S7="","",S7)</f>
        <v/>
      </c>
      <c r="T41" s="10" t="str">
        <f>IF(T7="","",T7)</f>
        <v/>
      </c>
      <c r="W41" s="10" t="str">
        <f>IF(W7="","",W7)</f>
        <v/>
      </c>
      <c r="X41" s="10" t="str">
        <f>IF(X7="","",X7)</f>
        <v/>
      </c>
      <c r="Y41" s="10" t="str">
        <f>IF(Y7="","",Y7)</f>
        <v/>
      </c>
      <c r="Z41" s="10" t="str">
        <f>IF(Z7="","",Z7)</f>
        <v/>
      </c>
      <c r="AA41" s="113">
        <f ca="1">INT(AI41/1000)</f>
        <v>0</v>
      </c>
      <c r="AB41" s="113" t="str">
        <f>IF(AB7="","",AB7)</f>
        <v/>
      </c>
      <c r="AC41" s="113">
        <f ca="1">INT((AI41-AA41*1000)/100)</f>
        <v>1</v>
      </c>
      <c r="AD41" s="113" t="str">
        <f>IF(AD7="","",AD7)</f>
        <v/>
      </c>
      <c r="AE41" s="113">
        <f ca="1">INT((AI41-AA41*1000-AC41*100)/10)</f>
        <v>1</v>
      </c>
      <c r="AF41" s="113" t="str">
        <f>IF(AF7="","",AF7)</f>
        <v/>
      </c>
      <c r="AG41" s="113">
        <f ca="1">AI41-AA41*1000-AC41*100-AE41*10</f>
        <v>4</v>
      </c>
      <c r="AH41" s="10" t="str">
        <f>IF(AH7="","",AH7)</f>
        <v/>
      </c>
      <c r="AI41" s="114">
        <f ca="1">AI39-AI40*10</f>
        <v>114</v>
      </c>
      <c r="AJ41" s="114" t="str">
        <f>IF(AJ7="","",AJ7)</f>
        <v/>
      </c>
      <c r="AK41" s="10" t="str">
        <f>IF(AK7="","",AK7)</f>
        <v/>
      </c>
    </row>
    <row r="42" spans="1:37" ht="23.15" customHeight="1" x14ac:dyDescent="0.25">
      <c r="A42" s="10" t="str">
        <f t="shared" ref="A42:AK50" si="2">IF(A8="","",A8)</f>
        <v/>
      </c>
      <c r="B42" s="10" t="str">
        <f t="shared" si="2"/>
        <v/>
      </c>
      <c r="E42" s="10" t="str">
        <f t="shared" si="2"/>
        <v/>
      </c>
      <c r="F42" s="39" t="str">
        <f t="shared" si="2"/>
        <v/>
      </c>
      <c r="G42" s="39" t="str">
        <f t="shared" si="2"/>
        <v/>
      </c>
      <c r="H42" s="16" t="str">
        <f t="shared" si="2"/>
        <v/>
      </c>
      <c r="I42" s="110">
        <f ca="1">INT(O42/100)</f>
        <v>1</v>
      </c>
      <c r="J42" s="110" t="str">
        <f>IF(J8="","",J8)</f>
        <v/>
      </c>
      <c r="K42" s="110">
        <f ca="1">INT((O42-I42*100)/10)</f>
        <v>2</v>
      </c>
      <c r="L42" s="110" t="str">
        <f>IF(L8="","",L8)</f>
        <v/>
      </c>
      <c r="M42" s="110">
        <f ca="1">O42-I42*100-K42*10</f>
        <v>8</v>
      </c>
      <c r="N42" s="10" t="str">
        <f t="shared" si="2"/>
        <v/>
      </c>
      <c r="O42" s="114">
        <f ca="1">E39*10*M38</f>
        <v>128</v>
      </c>
      <c r="P42" s="114" t="str">
        <f t="shared" si="2"/>
        <v/>
      </c>
      <c r="Q42" s="10" t="str">
        <f t="shared" si="2"/>
        <v/>
      </c>
      <c r="R42" s="10" t="str">
        <f t="shared" si="2"/>
        <v/>
      </c>
      <c r="S42" s="10" t="str">
        <f t="shared" si="2"/>
        <v/>
      </c>
      <c r="T42" s="10" t="str">
        <f t="shared" si="2"/>
        <v/>
      </c>
      <c r="W42" s="10" t="str">
        <f t="shared" si="2"/>
        <v/>
      </c>
      <c r="X42" s="10" t="str">
        <f t="shared" si="2"/>
        <v/>
      </c>
      <c r="Y42" s="10" t="str">
        <f t="shared" si="2"/>
        <v/>
      </c>
      <c r="Z42" s="10" t="str">
        <f t="shared" si="2"/>
        <v/>
      </c>
      <c r="AA42" s="110">
        <f ca="1">INT(AI42/1000)</f>
        <v>0</v>
      </c>
      <c r="AB42" s="110" t="str">
        <f>IF(AB8="","",AB8)</f>
        <v/>
      </c>
      <c r="AC42" s="110">
        <f ca="1">INT((AI42-AA42*1000)/100)</f>
        <v>1</v>
      </c>
      <c r="AD42" s="110" t="str">
        <f>IF(AD8="","",AD8)</f>
        <v/>
      </c>
      <c r="AE42" s="110">
        <f ca="1">INT((AI42-AA42*1000-AC42*100)/10)</f>
        <v>1</v>
      </c>
      <c r="AF42" s="110" t="str">
        <f>IF(AF8="","",AF8)</f>
        <v/>
      </c>
      <c r="AG42" s="110">
        <f ca="1">AI42-AA42*1000-AC42*100-AE42*10</f>
        <v>4</v>
      </c>
      <c r="AH42" s="10" t="str">
        <f t="shared" si="2"/>
        <v/>
      </c>
      <c r="AI42" s="114">
        <f ca="1">W39*10*AG38</f>
        <v>114</v>
      </c>
      <c r="AJ42" s="114" t="str">
        <f t="shared" si="2"/>
        <v/>
      </c>
      <c r="AK42" s="10" t="str">
        <f t="shared" si="2"/>
        <v/>
      </c>
    </row>
    <row r="43" spans="1:37" ht="23.15" customHeight="1" x14ac:dyDescent="0.25">
      <c r="A43" s="10" t="str">
        <f t="shared" si="2"/>
        <v/>
      </c>
      <c r="B43" s="10" t="str">
        <f t="shared" si="2"/>
        <v/>
      </c>
      <c r="E43" s="10" t="str">
        <f t="shared" si="2"/>
        <v/>
      </c>
      <c r="F43" s="10" t="str">
        <f t="shared" si="2"/>
        <v/>
      </c>
      <c r="G43" s="10" t="str">
        <f t="shared" si="2"/>
        <v/>
      </c>
      <c r="H43" s="10" t="str">
        <f t="shared" si="2"/>
        <v/>
      </c>
      <c r="I43" s="108" t="str">
        <f t="shared" si="2"/>
        <v/>
      </c>
      <c r="J43" s="108" t="str">
        <f t="shared" si="2"/>
        <v/>
      </c>
      <c r="K43" s="108" t="str">
        <f t="shared" si="2"/>
        <v/>
      </c>
      <c r="L43" s="108" t="str">
        <f t="shared" si="2"/>
        <v/>
      </c>
      <c r="M43" s="108">
        <f ca="1">O43</f>
        <v>0</v>
      </c>
      <c r="N43" s="10" t="str">
        <f t="shared" si="2"/>
        <v/>
      </c>
      <c r="O43" s="114">
        <f ca="1">O41-O42</f>
        <v>0</v>
      </c>
      <c r="P43" s="114" t="str">
        <f t="shared" si="2"/>
        <v/>
      </c>
      <c r="Q43" s="10" t="str">
        <f t="shared" si="2"/>
        <v/>
      </c>
      <c r="R43" s="10" t="str">
        <f t="shared" si="2"/>
        <v/>
      </c>
      <c r="S43" s="10" t="str">
        <f t="shared" si="2"/>
        <v/>
      </c>
      <c r="T43" s="10" t="str">
        <f t="shared" si="2"/>
        <v/>
      </c>
      <c r="W43" s="10" t="str">
        <f t="shared" si="2"/>
        <v/>
      </c>
      <c r="X43" s="10" t="str">
        <f t="shared" si="2"/>
        <v/>
      </c>
      <c r="Y43" s="10" t="str">
        <f t="shared" si="2"/>
        <v/>
      </c>
      <c r="Z43" s="10" t="str">
        <f t="shared" si="2"/>
        <v/>
      </c>
      <c r="AA43" s="108" t="str">
        <f t="shared" si="2"/>
        <v/>
      </c>
      <c r="AB43" s="108" t="str">
        <f t="shared" si="2"/>
        <v/>
      </c>
      <c r="AC43" s="108" t="str">
        <f t="shared" si="2"/>
        <v/>
      </c>
      <c r="AD43" s="108" t="str">
        <f t="shared" si="2"/>
        <v/>
      </c>
      <c r="AE43" s="108" t="str">
        <f t="shared" si="2"/>
        <v/>
      </c>
      <c r="AF43" s="108" t="str">
        <f t="shared" si="2"/>
        <v/>
      </c>
      <c r="AG43" s="108">
        <f ca="1">AI43</f>
        <v>0</v>
      </c>
      <c r="AH43" s="10" t="str">
        <f t="shared" si="2"/>
        <v/>
      </c>
      <c r="AI43" s="114">
        <f ca="1">AI41-AI42</f>
        <v>0</v>
      </c>
      <c r="AJ43" s="114" t="str">
        <f t="shared" si="2"/>
        <v/>
      </c>
      <c r="AK43" s="10" t="str">
        <f t="shared" si="2"/>
        <v/>
      </c>
    </row>
    <row r="44" spans="1:37" ht="23.15" customHeight="1" x14ac:dyDescent="0.25">
      <c r="A44" s="10" t="str">
        <f t="shared" si="2"/>
        <v/>
      </c>
      <c r="B44" s="10" t="str">
        <f t="shared" si="2"/>
        <v/>
      </c>
      <c r="E44" s="10" t="str">
        <f t="shared" si="2"/>
        <v/>
      </c>
      <c r="F44" s="10" t="str">
        <f t="shared" si="2"/>
        <v/>
      </c>
      <c r="G44" s="10" t="str">
        <f t="shared" si="2"/>
        <v/>
      </c>
      <c r="H44" s="10" t="str">
        <f t="shared" si="2"/>
        <v/>
      </c>
      <c r="I44" s="10" t="str">
        <f t="shared" si="2"/>
        <v/>
      </c>
      <c r="J44" s="10" t="str">
        <f t="shared" si="2"/>
        <v/>
      </c>
      <c r="K44" s="10" t="str">
        <f t="shared" si="2"/>
        <v/>
      </c>
      <c r="L44" s="10" t="str">
        <f t="shared" si="2"/>
        <v/>
      </c>
      <c r="M44" s="10" t="str">
        <f t="shared" si="2"/>
        <v/>
      </c>
      <c r="N44" s="10" t="str">
        <f t="shared" si="2"/>
        <v/>
      </c>
      <c r="O44" s="114" t="str">
        <f t="shared" si="2"/>
        <v/>
      </c>
      <c r="P44" s="114" t="str">
        <f t="shared" si="2"/>
        <v/>
      </c>
      <c r="Q44" s="10" t="str">
        <f t="shared" si="2"/>
        <v/>
      </c>
      <c r="R44" s="10" t="str">
        <f t="shared" si="2"/>
        <v/>
      </c>
      <c r="S44" s="10" t="str">
        <f t="shared" si="2"/>
        <v/>
      </c>
      <c r="T44" s="10" t="str">
        <f t="shared" si="2"/>
        <v/>
      </c>
      <c r="W44" s="10" t="str">
        <f t="shared" si="2"/>
        <v/>
      </c>
      <c r="X44" s="10" t="str">
        <f t="shared" si="2"/>
        <v/>
      </c>
      <c r="Y44" s="10" t="str">
        <f t="shared" si="2"/>
        <v/>
      </c>
      <c r="Z44" s="10" t="str">
        <f t="shared" si="2"/>
        <v/>
      </c>
      <c r="AA44" s="10" t="str">
        <f t="shared" si="2"/>
        <v/>
      </c>
      <c r="AB44" s="10" t="str">
        <f t="shared" si="2"/>
        <v/>
      </c>
      <c r="AC44" s="10" t="str">
        <f t="shared" si="2"/>
        <v/>
      </c>
      <c r="AD44" s="10" t="str">
        <f t="shared" si="2"/>
        <v/>
      </c>
      <c r="AE44" s="10" t="str">
        <f t="shared" si="2"/>
        <v/>
      </c>
      <c r="AF44" s="10" t="str">
        <f t="shared" si="2"/>
        <v/>
      </c>
      <c r="AG44" s="10" t="str">
        <f t="shared" si="2"/>
        <v/>
      </c>
      <c r="AH44" s="10" t="str">
        <f t="shared" si="2"/>
        <v/>
      </c>
      <c r="AI44" s="114" t="str">
        <f t="shared" si="2"/>
        <v/>
      </c>
      <c r="AJ44" s="114" t="str">
        <f t="shared" si="2"/>
        <v/>
      </c>
      <c r="AK44" s="10" t="str">
        <f t="shared" si="2"/>
        <v/>
      </c>
    </row>
    <row r="45" spans="1:37" ht="23.15" customHeight="1" x14ac:dyDescent="0.25">
      <c r="A45" s="10" t="str">
        <f t="shared" si="2"/>
        <v/>
      </c>
      <c r="B45" s="10" t="str">
        <f t="shared" si="2"/>
        <v/>
      </c>
      <c r="E45" s="10" t="str">
        <f t="shared" si="2"/>
        <v/>
      </c>
      <c r="F45" s="10" t="str">
        <f t="shared" si="2"/>
        <v/>
      </c>
      <c r="G45" s="10" t="str">
        <f t="shared" si="2"/>
        <v/>
      </c>
      <c r="H45" s="10" t="str">
        <f t="shared" si="2"/>
        <v/>
      </c>
      <c r="I45" s="10" t="str">
        <f t="shared" si="2"/>
        <v/>
      </c>
      <c r="J45" s="10" t="str">
        <f t="shared" si="2"/>
        <v/>
      </c>
      <c r="K45" s="108">
        <f ca="1">INT(P46/10)</f>
        <v>7</v>
      </c>
      <c r="L45" s="108" t="s">
        <v>66</v>
      </c>
      <c r="M45" s="108">
        <f ca="1">P46-K45*10</f>
        <v>9</v>
      </c>
      <c r="N45" s="10" t="str">
        <f>IF(N11="","",N11)</f>
        <v/>
      </c>
      <c r="O45" s="114" t="str">
        <f>IF(O11="","",O11)</f>
        <v/>
      </c>
      <c r="P45" s="114" t="str">
        <f>IF(P11="","",P11)</f>
        <v/>
      </c>
      <c r="Q45" s="10" t="str">
        <f t="shared" si="2"/>
        <v/>
      </c>
      <c r="R45" s="10" t="str">
        <f t="shared" si="2"/>
        <v/>
      </c>
      <c r="S45" s="10" t="str">
        <f t="shared" si="2"/>
        <v/>
      </c>
      <c r="T45" s="10" t="str">
        <f t="shared" si="2"/>
        <v/>
      </c>
      <c r="W45" s="10" t="str">
        <f t="shared" si="2"/>
        <v/>
      </c>
      <c r="X45" s="10" t="str">
        <f t="shared" si="2"/>
        <v/>
      </c>
      <c r="Y45" s="10" t="str">
        <f t="shared" si="2"/>
        <v/>
      </c>
      <c r="Z45" s="10" t="str">
        <f t="shared" si="2"/>
        <v/>
      </c>
      <c r="AA45" s="10" t="str">
        <f t="shared" si="2"/>
        <v/>
      </c>
      <c r="AB45" s="10" t="str">
        <f t="shared" si="2"/>
        <v/>
      </c>
      <c r="AC45" s="108">
        <f ca="1">INT(AJ46/10)</f>
        <v>1</v>
      </c>
      <c r="AD45" s="108" t="str">
        <f t="shared" si="2"/>
        <v/>
      </c>
      <c r="AE45" s="108">
        <f ca="1">AJ46-AC45*10</f>
        <v>1</v>
      </c>
      <c r="AF45" s="10" t="str">
        <f t="shared" si="2"/>
        <v/>
      </c>
      <c r="AG45" s="10" t="str">
        <f t="shared" si="2"/>
        <v/>
      </c>
      <c r="AH45" s="10" t="str">
        <f t="shared" si="2"/>
        <v/>
      </c>
      <c r="AI45" s="114" t="str">
        <f t="shared" si="2"/>
        <v/>
      </c>
      <c r="AJ45" s="114" t="str">
        <f t="shared" si="2"/>
        <v/>
      </c>
      <c r="AK45" s="10" t="str">
        <f t="shared" si="2"/>
        <v/>
      </c>
    </row>
    <row r="46" spans="1:37" ht="23.15" customHeight="1" x14ac:dyDescent="0.25">
      <c r="A46" s="10" t="str">
        <f t="shared" si="2"/>
        <v/>
      </c>
      <c r="B46" s="116" t="str">
        <f t="shared" si="2"/>
        <v>(3)</v>
      </c>
      <c r="D46" s="12"/>
      <c r="E46" s="247">
        <f t="shared" ca="1" si="2"/>
        <v>0.8</v>
      </c>
      <c r="F46" s="247" t="str">
        <f t="shared" si="2"/>
        <v/>
      </c>
      <c r="G46" s="247" t="str">
        <f t="shared" si="2"/>
        <v/>
      </c>
      <c r="H46" s="47" t="str">
        <f t="shared" si="2"/>
        <v>)</v>
      </c>
      <c r="I46" s="52">
        <f t="shared" ca="1" si="2"/>
        <v>6</v>
      </c>
      <c r="J46" s="124" t="str">
        <f t="shared" si="2"/>
        <v>.</v>
      </c>
      <c r="K46" s="118">
        <f t="shared" ca="1" si="2"/>
        <v>3</v>
      </c>
      <c r="L46" s="119" t="str">
        <f t="shared" si="2"/>
        <v/>
      </c>
      <c r="M46" s="119">
        <f t="shared" ca="1" si="2"/>
        <v>2</v>
      </c>
      <c r="N46" s="12" t="str">
        <f t="shared" si="2"/>
        <v/>
      </c>
      <c r="O46" s="127">
        <f t="shared" ca="1" si="2"/>
        <v>632</v>
      </c>
      <c r="P46" s="127">
        <f t="shared" ca="1" si="2"/>
        <v>79</v>
      </c>
      <c r="Q46" s="10" t="str">
        <f t="shared" si="2"/>
        <v/>
      </c>
      <c r="R46" s="10" t="str">
        <f t="shared" si="2"/>
        <v/>
      </c>
      <c r="S46" s="16" t="str">
        <f t="shared" si="2"/>
        <v/>
      </c>
      <c r="T46" s="116" t="str">
        <f t="shared" si="2"/>
        <v>(4)</v>
      </c>
      <c r="V46" s="12"/>
      <c r="W46" s="247">
        <f t="shared" ca="1" si="2"/>
        <v>0.52</v>
      </c>
      <c r="X46" s="247"/>
      <c r="Y46" s="247"/>
      <c r="Z46" s="47" t="str">
        <f t="shared" si="2"/>
        <v>)</v>
      </c>
      <c r="AA46" s="52">
        <f t="shared" ca="1" si="2"/>
        <v>5</v>
      </c>
      <c r="AB46" s="124" t="str">
        <f t="shared" si="2"/>
        <v>.</v>
      </c>
      <c r="AC46" s="118">
        <f t="shared" ca="1" si="2"/>
        <v>7</v>
      </c>
      <c r="AD46" s="119" t="str">
        <f t="shared" si="2"/>
        <v/>
      </c>
      <c r="AE46" s="119">
        <f t="shared" ca="1" si="2"/>
        <v>2</v>
      </c>
      <c r="AF46" s="12" t="str">
        <f t="shared" si="2"/>
        <v/>
      </c>
      <c r="AG46" s="12" t="str">
        <f t="shared" si="2"/>
        <v/>
      </c>
      <c r="AH46" s="12" t="str">
        <f t="shared" si="2"/>
        <v/>
      </c>
      <c r="AI46" s="127">
        <f t="shared" ca="1" si="2"/>
        <v>572</v>
      </c>
      <c r="AJ46" s="127">
        <f t="shared" ca="1" si="2"/>
        <v>11</v>
      </c>
      <c r="AK46" s="10" t="str">
        <f t="shared" si="2"/>
        <v/>
      </c>
    </row>
    <row r="47" spans="1:37" ht="23.15" customHeight="1" x14ac:dyDescent="0.25">
      <c r="A47" s="41" t="str">
        <f t="shared" si="2"/>
        <v/>
      </c>
      <c r="B47" s="40" t="str">
        <f t="shared" si="2"/>
        <v/>
      </c>
      <c r="C47" s="40"/>
      <c r="D47" s="40"/>
      <c r="E47" s="40" t="str">
        <f t="shared" si="2"/>
        <v/>
      </c>
      <c r="F47" s="40" t="str">
        <f t="shared" si="2"/>
        <v/>
      </c>
      <c r="G47" s="41" t="str">
        <f t="shared" si="2"/>
        <v/>
      </c>
      <c r="H47" s="41" t="str">
        <f t="shared" si="2"/>
        <v/>
      </c>
      <c r="I47" s="128">
        <f ca="1">INT(O47/10)</f>
        <v>5</v>
      </c>
      <c r="J47" s="129" t="str">
        <f>IF(J13="","",J13)</f>
        <v/>
      </c>
      <c r="K47" s="130">
        <f ca="1">O47-I47*10</f>
        <v>6</v>
      </c>
      <c r="L47" s="129" t="str">
        <f>IF(L13="","",L13)</f>
        <v/>
      </c>
      <c r="M47" s="129" t="str">
        <f>IF(M13="","",M13)</f>
        <v/>
      </c>
      <c r="N47" s="40" t="str">
        <f>IF(N13="","",N13)</f>
        <v/>
      </c>
      <c r="O47" s="125">
        <f ca="1">E46*10*K45</f>
        <v>56</v>
      </c>
      <c r="P47" s="126" t="str">
        <f>IF(P13="","",P13)</f>
        <v/>
      </c>
      <c r="Q47" s="40" t="str">
        <f t="shared" si="2"/>
        <v/>
      </c>
      <c r="R47" s="40" t="str">
        <f t="shared" si="2"/>
        <v/>
      </c>
      <c r="S47" s="40" t="str">
        <f t="shared" si="2"/>
        <v/>
      </c>
      <c r="T47" s="41" t="str">
        <f t="shared" si="2"/>
        <v/>
      </c>
      <c r="U47" s="40"/>
      <c r="V47" s="40"/>
      <c r="W47" s="40" t="str">
        <f t="shared" si="2"/>
        <v/>
      </c>
      <c r="X47" s="40" t="str">
        <f t="shared" si="2"/>
        <v/>
      </c>
      <c r="Y47" s="40" t="str">
        <f t="shared" si="2"/>
        <v/>
      </c>
      <c r="Z47" s="41" t="str">
        <f t="shared" si="2"/>
        <v/>
      </c>
      <c r="AA47" s="128">
        <f ca="1">INT(AI47/10)</f>
        <v>5</v>
      </c>
      <c r="AB47" s="128" t="str">
        <f t="shared" si="2"/>
        <v/>
      </c>
      <c r="AC47" s="129">
        <f ca="1">AI47-AA47*10</f>
        <v>2</v>
      </c>
      <c r="AD47" s="130" t="str">
        <f t="shared" si="2"/>
        <v/>
      </c>
      <c r="AE47" s="129" t="str">
        <f t="shared" si="2"/>
        <v/>
      </c>
      <c r="AF47" s="40" t="str">
        <f t="shared" si="2"/>
        <v/>
      </c>
      <c r="AG47" s="40" t="str">
        <f t="shared" si="2"/>
        <v/>
      </c>
      <c r="AH47" s="40" t="str">
        <f t="shared" si="2"/>
        <v/>
      </c>
      <c r="AI47" s="125">
        <f ca="1">W46*100*AC45</f>
        <v>52</v>
      </c>
      <c r="AJ47" s="125" t="str">
        <f t="shared" si="2"/>
        <v/>
      </c>
      <c r="AK47" s="40" t="str">
        <f t="shared" si="2"/>
        <v/>
      </c>
    </row>
    <row r="48" spans="1:37" ht="23.15" customHeight="1" x14ac:dyDescent="0.25">
      <c r="A48" s="10" t="str">
        <f>IF(A14="","",A14)</f>
        <v/>
      </c>
      <c r="B48" s="10" t="str">
        <f>IF(B14="","",B14)</f>
        <v/>
      </c>
      <c r="E48" s="10" t="str">
        <f t="shared" si="2"/>
        <v/>
      </c>
      <c r="F48" s="10" t="str">
        <f t="shared" si="2"/>
        <v/>
      </c>
      <c r="G48" s="10" t="str">
        <f t="shared" si="2"/>
        <v/>
      </c>
      <c r="H48" s="10" t="str">
        <f t="shared" si="2"/>
        <v/>
      </c>
      <c r="I48" s="113">
        <f ca="1">INT(O48/100)</f>
        <v>0</v>
      </c>
      <c r="J48" s="113" t="str">
        <f>IF(J14="","",J14)</f>
        <v/>
      </c>
      <c r="K48" s="113">
        <f ca="1">INT((O48-I48*100)/10)</f>
        <v>7</v>
      </c>
      <c r="L48" s="113" t="str">
        <f>IF(L14="","",L14)</f>
        <v/>
      </c>
      <c r="M48" s="113">
        <f ca="1">O48-I48*100-K48*10</f>
        <v>2</v>
      </c>
      <c r="N48" s="10" t="str">
        <f>IF(N14="","",N14)</f>
        <v/>
      </c>
      <c r="O48" s="114">
        <f ca="1">O46-O47*10</f>
        <v>72</v>
      </c>
      <c r="P48" s="114" t="str">
        <f>IF(P14="","",P14)</f>
        <v/>
      </c>
      <c r="Q48" s="10" t="str">
        <f t="shared" si="2"/>
        <v/>
      </c>
      <c r="R48" s="10" t="str">
        <f t="shared" si="2"/>
        <v/>
      </c>
      <c r="S48" s="10" t="str">
        <f t="shared" si="2"/>
        <v/>
      </c>
      <c r="T48" s="10" t="str">
        <f t="shared" si="2"/>
        <v/>
      </c>
      <c r="W48" s="10" t="str">
        <f t="shared" si="2"/>
        <v/>
      </c>
      <c r="X48" s="10" t="str">
        <f t="shared" si="2"/>
        <v/>
      </c>
      <c r="Y48" s="10" t="str">
        <f t="shared" si="2"/>
        <v/>
      </c>
      <c r="Z48" s="10" t="str">
        <f t="shared" si="2"/>
        <v/>
      </c>
      <c r="AA48" s="113">
        <f ca="1">INT(AI48/100)</f>
        <v>0</v>
      </c>
      <c r="AB48" s="113" t="str">
        <f>IF(AB14="","",AB14)</f>
        <v/>
      </c>
      <c r="AC48" s="113">
        <f ca="1">INT((AI48-AA48*100)/10)</f>
        <v>5</v>
      </c>
      <c r="AD48" s="113" t="str">
        <f>IF(AD14="","",AD14)</f>
        <v/>
      </c>
      <c r="AE48" s="113">
        <f ca="1">AI48-AA48*100-AC48*10</f>
        <v>2</v>
      </c>
      <c r="AF48" s="10" t="str">
        <f t="shared" si="2"/>
        <v/>
      </c>
      <c r="AG48" s="10" t="str">
        <f t="shared" si="2"/>
        <v/>
      </c>
      <c r="AH48" s="10" t="str">
        <f t="shared" si="2"/>
        <v/>
      </c>
      <c r="AI48" s="114">
        <f ca="1">AI46-AI47*10</f>
        <v>52</v>
      </c>
      <c r="AJ48" s="114" t="str">
        <f>IF(AJ14="","",AJ14)</f>
        <v/>
      </c>
      <c r="AK48" s="10" t="str">
        <f>IF(AK14="","",AK14)</f>
        <v/>
      </c>
    </row>
    <row r="49" spans="1:37" ht="23.15" customHeight="1" x14ac:dyDescent="0.25">
      <c r="A49" s="10" t="str">
        <f>IF(A15="","",A15)</f>
        <v/>
      </c>
      <c r="B49" s="10" t="str">
        <f>IF(B15="","",B15)</f>
        <v/>
      </c>
      <c r="E49" s="10" t="str">
        <f t="shared" si="2"/>
        <v/>
      </c>
      <c r="F49" s="39" t="str">
        <f t="shared" si="2"/>
        <v/>
      </c>
      <c r="G49" s="39" t="str">
        <f t="shared" si="2"/>
        <v/>
      </c>
      <c r="H49" s="16" t="str">
        <f t="shared" si="2"/>
        <v/>
      </c>
      <c r="I49" s="110">
        <f ca="1">INT(O49/100)</f>
        <v>0</v>
      </c>
      <c r="J49" s="110" t="str">
        <f>IF(J15="","",J15)</f>
        <v/>
      </c>
      <c r="K49" s="110">
        <f ca="1">INT((O49-I49*100)/10)</f>
        <v>7</v>
      </c>
      <c r="L49" s="110" t="str">
        <f>IF(L15="","",L15)</f>
        <v/>
      </c>
      <c r="M49" s="110">
        <f ca="1">O49-I49*100-K49*10</f>
        <v>2</v>
      </c>
      <c r="N49" s="10" t="str">
        <f>IF(N15="","",N15)</f>
        <v/>
      </c>
      <c r="O49" s="114">
        <f ca="1">E46*10*M45</f>
        <v>72</v>
      </c>
      <c r="P49" s="114" t="str">
        <f>IF(P15="","",P15)</f>
        <v/>
      </c>
      <c r="Q49" s="10" t="str">
        <f t="shared" si="2"/>
        <v/>
      </c>
      <c r="R49" s="10" t="str">
        <f t="shared" si="2"/>
        <v/>
      </c>
      <c r="S49" s="10" t="str">
        <f t="shared" si="2"/>
        <v/>
      </c>
      <c r="T49" s="10" t="str">
        <f t="shared" si="2"/>
        <v/>
      </c>
      <c r="W49" s="10" t="str">
        <f t="shared" si="2"/>
        <v/>
      </c>
      <c r="X49" s="10" t="str">
        <f t="shared" si="2"/>
        <v/>
      </c>
      <c r="Y49" s="10" t="str">
        <f t="shared" si="2"/>
        <v/>
      </c>
      <c r="Z49" s="10" t="str">
        <f t="shared" si="2"/>
        <v/>
      </c>
      <c r="AA49" s="110">
        <f ca="1">INT(AI49/100)</f>
        <v>0</v>
      </c>
      <c r="AB49" s="110" t="str">
        <f>IF(AB15="","",AB15)</f>
        <v/>
      </c>
      <c r="AC49" s="110">
        <f ca="1">INT((AI49-AA49*100)/10)</f>
        <v>5</v>
      </c>
      <c r="AD49" s="110" t="str">
        <f>IF(AD15="","",AD15)</f>
        <v/>
      </c>
      <c r="AE49" s="110">
        <f ca="1">AI49-AA49*100-AC49*10</f>
        <v>2</v>
      </c>
      <c r="AF49" s="10" t="str">
        <f t="shared" si="2"/>
        <v/>
      </c>
      <c r="AG49" s="10" t="str">
        <f t="shared" si="2"/>
        <v/>
      </c>
      <c r="AH49" s="10" t="str">
        <f t="shared" si="2"/>
        <v/>
      </c>
      <c r="AI49" s="114">
        <f ca="1">W46*100*AE45</f>
        <v>52</v>
      </c>
      <c r="AJ49" s="114" t="str">
        <f>IF(AJ15="","",AJ15)</f>
        <v/>
      </c>
      <c r="AK49" s="10" t="str">
        <f>IF(AK15="","",AK15)</f>
        <v/>
      </c>
    </row>
    <row r="50" spans="1:37" ht="23.15" customHeight="1" x14ac:dyDescent="0.25">
      <c r="A50" s="10" t="str">
        <f t="shared" ref="A50:AK61" si="3">IF(A16="","",A16)</f>
        <v/>
      </c>
      <c r="B50" s="10" t="str">
        <f t="shared" si="3"/>
        <v/>
      </c>
      <c r="E50" s="10" t="str">
        <f t="shared" si="2"/>
        <v/>
      </c>
      <c r="F50" s="10" t="str">
        <f t="shared" si="2"/>
        <v/>
      </c>
      <c r="G50" s="10" t="str">
        <f t="shared" si="2"/>
        <v/>
      </c>
      <c r="H50" s="10" t="str">
        <f t="shared" si="2"/>
        <v/>
      </c>
      <c r="I50" s="108" t="str">
        <f t="shared" si="2"/>
        <v/>
      </c>
      <c r="J50" s="108" t="str">
        <f t="shared" si="2"/>
        <v/>
      </c>
      <c r="K50" s="108" t="str">
        <f t="shared" si="2"/>
        <v/>
      </c>
      <c r="L50" s="108" t="str">
        <f t="shared" si="2"/>
        <v/>
      </c>
      <c r="M50" s="108">
        <f ca="1">O50</f>
        <v>0</v>
      </c>
      <c r="N50" s="10" t="str">
        <f>IF(N16="","",N16)</f>
        <v/>
      </c>
      <c r="O50" s="114">
        <f ca="1">O48-O49</f>
        <v>0</v>
      </c>
      <c r="P50" s="114" t="str">
        <f>IF(P16="","",P16)</f>
        <v/>
      </c>
      <c r="Q50" s="10" t="str">
        <f t="shared" si="3"/>
        <v/>
      </c>
      <c r="R50" s="10" t="str">
        <f t="shared" si="3"/>
        <v/>
      </c>
      <c r="S50" s="10" t="str">
        <f t="shared" si="3"/>
        <v/>
      </c>
      <c r="T50" s="10" t="str">
        <f t="shared" si="3"/>
        <v/>
      </c>
      <c r="W50" s="10" t="str">
        <f t="shared" si="3"/>
        <v/>
      </c>
      <c r="X50" s="10" t="str">
        <f t="shared" si="3"/>
        <v/>
      </c>
      <c r="Y50" s="10" t="str">
        <f t="shared" si="3"/>
        <v/>
      </c>
      <c r="Z50" s="10" t="str">
        <f t="shared" si="3"/>
        <v/>
      </c>
      <c r="AA50" s="108" t="str">
        <f t="shared" si="3"/>
        <v/>
      </c>
      <c r="AB50" s="108" t="str">
        <f t="shared" si="3"/>
        <v/>
      </c>
      <c r="AC50" s="108" t="str">
        <f t="shared" si="3"/>
        <v/>
      </c>
      <c r="AD50" s="108" t="str">
        <f t="shared" si="3"/>
        <v/>
      </c>
      <c r="AE50" s="108">
        <f ca="1">AI50</f>
        <v>0</v>
      </c>
      <c r="AF50" s="10" t="str">
        <f t="shared" si="3"/>
        <v/>
      </c>
      <c r="AG50" s="10" t="str">
        <f t="shared" si="3"/>
        <v/>
      </c>
      <c r="AH50" s="10" t="str">
        <f t="shared" si="3"/>
        <v/>
      </c>
      <c r="AI50" s="114">
        <f ca="1">AI48-AI49</f>
        <v>0</v>
      </c>
      <c r="AJ50" s="114" t="str">
        <f t="shared" si="3"/>
        <v/>
      </c>
      <c r="AK50" s="10" t="str">
        <f t="shared" si="3"/>
        <v/>
      </c>
    </row>
    <row r="51" spans="1:37" ht="23.15" customHeight="1" x14ac:dyDescent="0.25">
      <c r="A51" s="10" t="str">
        <f t="shared" si="3"/>
        <v/>
      </c>
      <c r="B51" s="10" t="str">
        <f t="shared" si="3"/>
        <v/>
      </c>
      <c r="E51" s="10" t="str">
        <f t="shared" si="3"/>
        <v/>
      </c>
      <c r="F51" s="10" t="str">
        <f t="shared" si="3"/>
        <v/>
      </c>
      <c r="G51" s="10" t="str">
        <f t="shared" si="3"/>
        <v/>
      </c>
      <c r="H51" s="10" t="str">
        <f t="shared" si="3"/>
        <v/>
      </c>
      <c r="I51" s="10" t="str">
        <f t="shared" si="3"/>
        <v/>
      </c>
      <c r="J51" s="10" t="str">
        <f t="shared" si="3"/>
        <v/>
      </c>
      <c r="K51" s="10" t="str">
        <f t="shared" si="3"/>
        <v/>
      </c>
      <c r="L51" s="10" t="str">
        <f t="shared" si="3"/>
        <v/>
      </c>
      <c r="M51" s="10" t="str">
        <f t="shared" si="3"/>
        <v/>
      </c>
      <c r="N51" s="10" t="str">
        <f t="shared" si="3"/>
        <v/>
      </c>
      <c r="O51" s="114" t="str">
        <f t="shared" si="3"/>
        <v/>
      </c>
      <c r="P51" s="114" t="str">
        <f t="shared" si="3"/>
        <v/>
      </c>
      <c r="Q51" s="10" t="str">
        <f t="shared" si="3"/>
        <v/>
      </c>
      <c r="R51" s="10" t="str">
        <f t="shared" si="3"/>
        <v/>
      </c>
      <c r="S51" s="10" t="str">
        <f t="shared" si="3"/>
        <v/>
      </c>
      <c r="T51" s="10" t="str">
        <f t="shared" si="3"/>
        <v/>
      </c>
      <c r="W51" s="10" t="str">
        <f t="shared" si="3"/>
        <v/>
      </c>
      <c r="X51" s="10" t="str">
        <f t="shared" si="3"/>
        <v/>
      </c>
      <c r="Y51" s="10" t="str">
        <f t="shared" si="3"/>
        <v/>
      </c>
      <c r="Z51" s="10" t="str">
        <f t="shared" si="3"/>
        <v/>
      </c>
      <c r="AA51" s="10" t="str">
        <f t="shared" si="3"/>
        <v/>
      </c>
      <c r="AB51" s="10" t="str">
        <f t="shared" si="3"/>
        <v/>
      </c>
      <c r="AC51" s="10" t="str">
        <f t="shared" si="3"/>
        <v/>
      </c>
      <c r="AD51" s="10" t="str">
        <f t="shared" si="3"/>
        <v/>
      </c>
      <c r="AE51" s="10" t="str">
        <f t="shared" si="3"/>
        <v/>
      </c>
      <c r="AF51" s="10" t="str">
        <f t="shared" si="3"/>
        <v/>
      </c>
      <c r="AG51" s="10" t="str">
        <f t="shared" si="3"/>
        <v/>
      </c>
      <c r="AH51" s="10" t="str">
        <f t="shared" si="3"/>
        <v/>
      </c>
      <c r="AI51" s="114" t="str">
        <f t="shared" si="3"/>
        <v/>
      </c>
      <c r="AJ51" s="114" t="str">
        <f t="shared" si="3"/>
        <v/>
      </c>
      <c r="AK51" s="10" t="str">
        <f t="shared" si="3"/>
        <v/>
      </c>
    </row>
    <row r="52" spans="1:37" ht="23.15" customHeight="1" x14ac:dyDescent="0.25">
      <c r="A52" s="10" t="str">
        <f t="shared" si="3"/>
        <v/>
      </c>
      <c r="B52" s="10" t="str">
        <f t="shared" si="3"/>
        <v/>
      </c>
      <c r="E52" s="10" t="str">
        <f t="shared" si="3"/>
        <v/>
      </c>
      <c r="F52" s="10" t="str">
        <f t="shared" si="3"/>
        <v/>
      </c>
      <c r="G52" s="10" t="str">
        <f t="shared" si="3"/>
        <v/>
      </c>
      <c r="H52" s="10" t="str">
        <f t="shared" si="3"/>
        <v/>
      </c>
      <c r="I52" s="10" t="str">
        <f t="shared" si="3"/>
        <v/>
      </c>
      <c r="J52" s="10" t="str">
        <f t="shared" si="3"/>
        <v/>
      </c>
      <c r="K52" s="108">
        <f ca="1">INT(R53/10)</f>
        <v>5</v>
      </c>
      <c r="L52" s="108"/>
      <c r="M52" s="108">
        <f ca="1">R53-K52*10</f>
        <v>5</v>
      </c>
      <c r="N52" s="10" t="str">
        <f t="shared" si="3"/>
        <v/>
      </c>
      <c r="O52" s="108">
        <v>0</v>
      </c>
      <c r="P52" s="114" t="str">
        <f>IF(P18="","",P18)</f>
        <v/>
      </c>
      <c r="Q52" s="10" t="str">
        <f t="shared" si="3"/>
        <v/>
      </c>
      <c r="R52" s="10" t="str">
        <f t="shared" si="3"/>
        <v/>
      </c>
      <c r="S52" s="10" t="str">
        <f t="shared" si="3"/>
        <v/>
      </c>
      <c r="T52" s="10" t="str">
        <f t="shared" si="3"/>
        <v/>
      </c>
      <c r="W52" s="10" t="str">
        <f t="shared" si="3"/>
        <v/>
      </c>
      <c r="X52" s="10" t="str">
        <f t="shared" si="3"/>
        <v/>
      </c>
      <c r="Y52" s="10" t="str">
        <f t="shared" si="3"/>
        <v/>
      </c>
      <c r="Z52" s="10" t="str">
        <f t="shared" si="3"/>
        <v/>
      </c>
      <c r="AA52" s="10" t="str">
        <f t="shared" si="3"/>
        <v/>
      </c>
      <c r="AB52" s="10" t="str">
        <f t="shared" si="3"/>
        <v/>
      </c>
      <c r="AC52" s="10" t="str">
        <f t="shared" si="3"/>
        <v/>
      </c>
      <c r="AD52" s="10" t="str">
        <f t="shared" si="3"/>
        <v/>
      </c>
      <c r="AE52" s="108">
        <f>AJ53</f>
        <v>5</v>
      </c>
      <c r="AF52" s="10" t="str">
        <f t="shared" si="3"/>
        <v/>
      </c>
      <c r="AG52" s="10" t="str">
        <f t="shared" si="3"/>
        <v/>
      </c>
      <c r="AH52" s="10" t="str">
        <f t="shared" si="3"/>
        <v/>
      </c>
      <c r="AI52" s="114" t="str">
        <f t="shared" si="3"/>
        <v/>
      </c>
      <c r="AJ52" s="114" t="str">
        <f t="shared" si="3"/>
        <v/>
      </c>
      <c r="AK52" s="10" t="str">
        <f t="shared" si="3"/>
        <v/>
      </c>
    </row>
    <row r="53" spans="1:37" ht="23.15" customHeight="1" x14ac:dyDescent="0.25">
      <c r="A53" s="10" t="str">
        <f t="shared" si="3"/>
        <v/>
      </c>
      <c r="B53" s="116" t="str">
        <f t="shared" si="3"/>
        <v>(5)</v>
      </c>
      <c r="D53" s="12"/>
      <c r="E53" s="247">
        <f t="shared" ca="1" si="3"/>
        <v>0.06</v>
      </c>
      <c r="F53" s="247" t="str">
        <f t="shared" si="3"/>
        <v/>
      </c>
      <c r="G53" s="247" t="str">
        <f t="shared" si="3"/>
        <v/>
      </c>
      <c r="H53" s="47" t="str">
        <f t="shared" si="3"/>
        <v>)</v>
      </c>
      <c r="I53" s="52">
        <f t="shared" ca="1" si="3"/>
        <v>3</v>
      </c>
      <c r="J53" s="124" t="str">
        <f t="shared" si="3"/>
        <v/>
      </c>
      <c r="K53" s="118">
        <f t="shared" ca="1" si="3"/>
        <v>3</v>
      </c>
      <c r="L53" s="119" t="str">
        <f t="shared" si="3"/>
        <v>.</v>
      </c>
      <c r="M53" s="119">
        <f t="shared" ca="1" si="3"/>
        <v>0</v>
      </c>
      <c r="N53" s="131" t="str">
        <f t="shared" si="3"/>
        <v/>
      </c>
      <c r="O53" s="113">
        <v>0</v>
      </c>
      <c r="Q53" s="127">
        <f ca="1">IF(O19="","",O19)</f>
        <v>330</v>
      </c>
      <c r="R53" s="127">
        <f ca="1">IF(P19="","",P19)</f>
        <v>55</v>
      </c>
      <c r="S53" s="16" t="str">
        <f t="shared" si="3"/>
        <v/>
      </c>
      <c r="T53" s="116" t="str">
        <f t="shared" si="3"/>
        <v>(6)</v>
      </c>
      <c r="V53" s="12"/>
      <c r="W53" s="247">
        <f ca="1">IF(W19="","",W19)</f>
        <v>0.18</v>
      </c>
      <c r="X53" s="247"/>
      <c r="Y53" s="247"/>
      <c r="Z53" s="47" t="str">
        <f>IF(Z19="","",Z19)</f>
        <v>)</v>
      </c>
      <c r="AA53" s="52">
        <f ca="1">IF(AA19="","",AA19)</f>
        <v>0</v>
      </c>
      <c r="AB53" s="124" t="str">
        <f>IF(AB19="","",AB19)</f>
        <v>.</v>
      </c>
      <c r="AC53" s="118">
        <f ca="1">IF(AC19="","",AC19)</f>
        <v>9</v>
      </c>
      <c r="AD53" s="119" t="str">
        <f>IF(AD19="","",AD19)</f>
        <v/>
      </c>
      <c r="AE53" s="132">
        <v>0</v>
      </c>
      <c r="AF53" s="12" t="str">
        <f>IF(AF19="","",AF19)</f>
        <v/>
      </c>
      <c r="AI53" s="114">
        <f ca="1">IF(AI19="","",AI19)</f>
        <v>90</v>
      </c>
      <c r="AJ53" s="114">
        <f>IF(AJ19="","",AJ19)</f>
        <v>5</v>
      </c>
      <c r="AK53" s="10" t="str">
        <f>IF(AK19="","",AK19)</f>
        <v/>
      </c>
    </row>
    <row r="54" spans="1:37" ht="23.15" customHeight="1" x14ac:dyDescent="0.25">
      <c r="A54" s="41" t="str">
        <f t="shared" si="3"/>
        <v/>
      </c>
      <c r="B54" s="40" t="str">
        <f t="shared" si="3"/>
        <v/>
      </c>
      <c r="C54" s="40"/>
      <c r="D54" s="40"/>
      <c r="E54" s="40" t="str">
        <f t="shared" si="3"/>
        <v/>
      </c>
      <c r="F54" s="40" t="str">
        <f t="shared" si="3"/>
        <v/>
      </c>
      <c r="G54" s="41" t="str">
        <f t="shared" si="3"/>
        <v/>
      </c>
      <c r="H54" s="41" t="str">
        <f t="shared" si="3"/>
        <v/>
      </c>
      <c r="I54" s="110">
        <f ca="1">INT(Q54/10)</f>
        <v>3</v>
      </c>
      <c r="J54" s="129" t="str">
        <f>IF(J20="","",J20)</f>
        <v/>
      </c>
      <c r="K54" s="130">
        <f ca="1">Q54-I54*10</f>
        <v>0</v>
      </c>
      <c r="L54" s="129" t="str">
        <f>IF(L20="","",L20)</f>
        <v/>
      </c>
      <c r="M54" s="129" t="str">
        <f>IF(M20="","",M20)</f>
        <v/>
      </c>
      <c r="N54" s="40" t="str">
        <f t="shared" si="3"/>
        <v/>
      </c>
      <c r="Q54" s="125">
        <f ca="1">E53*100*K52</f>
        <v>30</v>
      </c>
      <c r="R54" s="126" t="str">
        <f>IF(P20="","",P20)</f>
        <v/>
      </c>
      <c r="S54" s="40" t="str">
        <f t="shared" si="3"/>
        <v/>
      </c>
      <c r="T54" s="41" t="str">
        <f t="shared" si="3"/>
        <v/>
      </c>
      <c r="U54" s="40"/>
      <c r="V54" s="40"/>
      <c r="W54" s="40" t="str">
        <f>IF(W20="","",W20)</f>
        <v/>
      </c>
      <c r="X54" s="40" t="str">
        <f t="shared" ref="X54:Z55" si="4">IF(X20="","",X20)</f>
        <v/>
      </c>
      <c r="Y54" s="40" t="str">
        <f t="shared" si="4"/>
        <v/>
      </c>
      <c r="Z54" s="41" t="str">
        <f t="shared" si="4"/>
        <v/>
      </c>
      <c r="AA54" s="133">
        <f ca="1">INT(AI54/100)</f>
        <v>0</v>
      </c>
      <c r="AB54" s="133" t="str">
        <f>IF(AB20="","",AB20)</f>
        <v/>
      </c>
      <c r="AC54" s="134">
        <f ca="1">INT((AI54-AA54*100)/10)</f>
        <v>9</v>
      </c>
      <c r="AD54" s="135" t="str">
        <f>IF(AD20="","",AD20)</f>
        <v/>
      </c>
      <c r="AE54" s="134">
        <f ca="1">AI54-AA54*100-AC54*10</f>
        <v>0</v>
      </c>
      <c r="AF54" s="40" t="str">
        <f>IF(AF20="","",AF20)</f>
        <v/>
      </c>
      <c r="AG54" s="40" t="str">
        <f>IF(AG20="","",AG20)</f>
        <v/>
      </c>
      <c r="AH54" s="40" t="str">
        <f>IF(AH20="","",AH20)</f>
        <v/>
      </c>
      <c r="AI54" s="125">
        <f ca="1">W53*100*AE52</f>
        <v>90</v>
      </c>
      <c r="AJ54" s="125" t="str">
        <f>IF(AJ20="","",AJ20)</f>
        <v/>
      </c>
      <c r="AK54" s="40" t="str">
        <f>IF(AK20="","",AK20)</f>
        <v/>
      </c>
    </row>
    <row r="55" spans="1:37" ht="23.15" customHeight="1" x14ac:dyDescent="0.25">
      <c r="A55" s="10" t="str">
        <f t="shared" si="3"/>
        <v/>
      </c>
      <c r="B55" s="10" t="str">
        <f t="shared" si="3"/>
        <v/>
      </c>
      <c r="E55" s="10" t="str">
        <f t="shared" si="3"/>
        <v/>
      </c>
      <c r="F55" s="10" t="str">
        <f t="shared" si="3"/>
        <v/>
      </c>
      <c r="G55" s="10" t="str">
        <f t="shared" si="3"/>
        <v/>
      </c>
      <c r="H55" s="10" t="str">
        <f t="shared" si="3"/>
        <v/>
      </c>
      <c r="I55" s="113">
        <f ca="1">INT(Q55/100)</f>
        <v>0</v>
      </c>
      <c r="J55" s="113" t="str">
        <f>IF(J21="","",J21)</f>
        <v/>
      </c>
      <c r="K55" s="113">
        <f ca="1">INT((Q55-I55*100)/10)</f>
        <v>3</v>
      </c>
      <c r="L55" s="113" t="str">
        <f>IF(L21="","",L21)</f>
        <v/>
      </c>
      <c r="M55" s="113">
        <f ca="1">Q55-I55*100-K55*10</f>
        <v>0</v>
      </c>
      <c r="N55" s="10" t="str">
        <f t="shared" si="3"/>
        <v/>
      </c>
      <c r="Q55" s="114">
        <f ca="1">Q53-Q54*10</f>
        <v>30</v>
      </c>
      <c r="R55" s="114" t="str">
        <f>IF(P21="","",P21)</f>
        <v/>
      </c>
      <c r="S55" s="10" t="str">
        <f t="shared" si="3"/>
        <v/>
      </c>
      <c r="T55" s="10" t="str">
        <f t="shared" si="3"/>
        <v/>
      </c>
      <c r="W55" s="10" t="str">
        <f>IF(W21="","",W21)</f>
        <v/>
      </c>
      <c r="X55" s="10" t="str">
        <f t="shared" si="4"/>
        <v/>
      </c>
      <c r="Y55" s="10" t="str">
        <f t="shared" si="4"/>
        <v/>
      </c>
      <c r="Z55" s="10" t="str">
        <f t="shared" si="4"/>
        <v/>
      </c>
      <c r="AA55" s="113" t="str">
        <f>IF(AA21="","",AA21)</f>
        <v/>
      </c>
      <c r="AB55" s="113" t="str">
        <f>IF(AB21="","",AB21)</f>
        <v/>
      </c>
      <c r="AC55" s="113" t="str">
        <f>IF(AC21="","",AC21)</f>
        <v/>
      </c>
      <c r="AD55" s="113" t="str">
        <f>IF(AD21="","",AD21)</f>
        <v/>
      </c>
      <c r="AE55" s="113">
        <f ca="1">AI55</f>
        <v>0</v>
      </c>
      <c r="AF55" s="10" t="str">
        <f>IF(AF21="","",AF21)</f>
        <v/>
      </c>
      <c r="AG55" s="10" t="str">
        <f>IF(AG21="","",AG21)</f>
        <v/>
      </c>
      <c r="AH55" s="10" t="str">
        <f>IF(AH21="","",AH21)</f>
        <v/>
      </c>
      <c r="AI55" s="114">
        <f ca="1">AI53-AI54</f>
        <v>0</v>
      </c>
      <c r="AJ55" s="114" t="str">
        <f>IF(AJ21="","",AJ21)</f>
        <v/>
      </c>
      <c r="AK55" s="10" t="str">
        <f>IF(AK21="","",AK21)</f>
        <v/>
      </c>
    </row>
    <row r="56" spans="1:37" ht="23.15" customHeight="1" x14ac:dyDescent="0.25">
      <c r="A56" s="10" t="str">
        <f t="shared" si="3"/>
        <v/>
      </c>
      <c r="B56" s="10" t="str">
        <f t="shared" si="3"/>
        <v/>
      </c>
      <c r="E56" s="10" t="str">
        <f t="shared" si="3"/>
        <v/>
      </c>
      <c r="F56" s="39" t="str">
        <f t="shared" si="3"/>
        <v/>
      </c>
      <c r="G56" s="39" t="str">
        <f t="shared" si="3"/>
        <v/>
      </c>
      <c r="H56" s="16" t="str">
        <f t="shared" si="3"/>
        <v/>
      </c>
      <c r="I56" s="110">
        <f ca="1">INT(Q56/100)</f>
        <v>0</v>
      </c>
      <c r="J56" s="110" t="str">
        <f>IF(J22="","",J22)</f>
        <v/>
      </c>
      <c r="K56" s="110">
        <f ca="1">INT((Q56-I56*100)/10)</f>
        <v>3</v>
      </c>
      <c r="L56" s="110" t="str">
        <f>IF(L22="","",L22)</f>
        <v/>
      </c>
      <c r="M56" s="110">
        <f ca="1">Q56-I56*100-K56*10</f>
        <v>0</v>
      </c>
      <c r="N56" s="10" t="str">
        <f t="shared" si="3"/>
        <v/>
      </c>
      <c r="Q56" s="114">
        <f ca="1">E53*100*M52</f>
        <v>30</v>
      </c>
      <c r="R56" s="114" t="str">
        <f>IF(P22="","",P22)</f>
        <v/>
      </c>
      <c r="S56" s="10" t="str">
        <f t="shared" si="3"/>
        <v/>
      </c>
      <c r="T56" s="10" t="str">
        <f t="shared" si="3"/>
        <v/>
      </c>
      <c r="W56" s="10" t="str">
        <f t="shared" si="3"/>
        <v/>
      </c>
      <c r="X56" s="10" t="str">
        <f t="shared" si="3"/>
        <v/>
      </c>
      <c r="Y56" s="10" t="str">
        <f t="shared" si="3"/>
        <v/>
      </c>
      <c r="Z56" s="10" t="str">
        <f t="shared" si="3"/>
        <v/>
      </c>
      <c r="AA56" s="10" t="str">
        <f t="shared" si="3"/>
        <v/>
      </c>
      <c r="AB56" s="10" t="str">
        <f t="shared" si="3"/>
        <v/>
      </c>
      <c r="AC56" s="10" t="str">
        <f t="shared" si="3"/>
        <v/>
      </c>
      <c r="AD56" s="10" t="str">
        <f t="shared" si="3"/>
        <v/>
      </c>
      <c r="AE56" s="10" t="str">
        <f t="shared" si="3"/>
        <v/>
      </c>
      <c r="AF56" s="10" t="str">
        <f t="shared" si="3"/>
        <v/>
      </c>
      <c r="AG56" s="10" t="str">
        <f t="shared" si="3"/>
        <v/>
      </c>
      <c r="AH56" s="10" t="str">
        <f t="shared" si="3"/>
        <v/>
      </c>
      <c r="AI56" s="114" t="str">
        <f t="shared" si="3"/>
        <v/>
      </c>
      <c r="AJ56" s="114" t="str">
        <f t="shared" si="3"/>
        <v/>
      </c>
      <c r="AK56" s="10" t="str">
        <f t="shared" si="3"/>
        <v/>
      </c>
    </row>
    <row r="57" spans="1:37" ht="23.15" customHeight="1" x14ac:dyDescent="0.25">
      <c r="A57" s="10" t="str">
        <f t="shared" si="3"/>
        <v/>
      </c>
      <c r="B57" s="10" t="str">
        <f t="shared" si="3"/>
        <v/>
      </c>
      <c r="E57" s="10" t="str">
        <f t="shared" si="3"/>
        <v/>
      </c>
      <c r="F57" s="10" t="str">
        <f t="shared" si="3"/>
        <v/>
      </c>
      <c r="G57" s="10" t="str">
        <f t="shared" si="3"/>
        <v/>
      </c>
      <c r="H57" s="10" t="str">
        <f t="shared" si="3"/>
        <v/>
      </c>
      <c r="I57" s="108" t="str">
        <f t="shared" si="3"/>
        <v/>
      </c>
      <c r="J57" s="108" t="str">
        <f t="shared" si="3"/>
        <v/>
      </c>
      <c r="K57" s="108" t="str">
        <f t="shared" si="3"/>
        <v/>
      </c>
      <c r="L57" s="108" t="str">
        <f t="shared" si="3"/>
        <v/>
      </c>
      <c r="M57" s="108">
        <f ca="1">Q57</f>
        <v>0</v>
      </c>
      <c r="N57" s="10" t="str">
        <f t="shared" si="3"/>
        <v/>
      </c>
      <c r="Q57" s="114">
        <f ca="1">Q55-Q56</f>
        <v>0</v>
      </c>
      <c r="R57" s="114" t="str">
        <f>IF(P23="","",P23)</f>
        <v/>
      </c>
      <c r="S57" s="10" t="str">
        <f t="shared" si="3"/>
        <v/>
      </c>
      <c r="T57" s="10" t="str">
        <f t="shared" si="3"/>
        <v/>
      </c>
      <c r="W57" s="10" t="str">
        <f t="shared" si="3"/>
        <v/>
      </c>
      <c r="X57" s="10" t="str">
        <f t="shared" si="3"/>
        <v/>
      </c>
      <c r="Y57" s="10" t="str">
        <f t="shared" si="3"/>
        <v/>
      </c>
      <c r="Z57" s="10" t="str">
        <f t="shared" si="3"/>
        <v/>
      </c>
      <c r="AA57" s="10" t="str">
        <f t="shared" si="3"/>
        <v/>
      </c>
      <c r="AB57" s="10" t="str">
        <f t="shared" si="3"/>
        <v/>
      </c>
      <c r="AC57" s="10" t="str">
        <f t="shared" si="3"/>
        <v/>
      </c>
      <c r="AD57" s="10" t="str">
        <f t="shared" si="3"/>
        <v/>
      </c>
      <c r="AE57" s="10" t="str">
        <f t="shared" si="3"/>
        <v/>
      </c>
      <c r="AF57" s="10" t="str">
        <f t="shared" si="3"/>
        <v/>
      </c>
      <c r="AG57" s="10" t="str">
        <f t="shared" si="3"/>
        <v/>
      </c>
      <c r="AH57" s="10" t="str">
        <f t="shared" si="3"/>
        <v/>
      </c>
      <c r="AI57" s="114" t="str">
        <f t="shared" si="3"/>
        <v/>
      </c>
      <c r="AJ57" s="114" t="str">
        <f t="shared" si="3"/>
        <v/>
      </c>
      <c r="AK57" s="10" t="str">
        <f t="shared" si="3"/>
        <v/>
      </c>
    </row>
    <row r="58" spans="1:37" ht="23.15" customHeight="1" x14ac:dyDescent="0.25">
      <c r="A58" s="10" t="str">
        <f t="shared" si="3"/>
        <v/>
      </c>
      <c r="B58" s="10" t="str">
        <f t="shared" si="3"/>
        <v/>
      </c>
      <c r="E58" s="10" t="str">
        <f t="shared" si="3"/>
        <v/>
      </c>
      <c r="F58" s="10" t="str">
        <f t="shared" si="3"/>
        <v/>
      </c>
      <c r="G58" s="10" t="str">
        <f t="shared" si="3"/>
        <v/>
      </c>
      <c r="H58" s="10" t="str">
        <f t="shared" si="3"/>
        <v/>
      </c>
      <c r="I58" s="10" t="str">
        <f t="shared" si="3"/>
        <v/>
      </c>
      <c r="J58" s="10" t="str">
        <f t="shared" si="3"/>
        <v/>
      </c>
      <c r="K58" s="10" t="str">
        <f t="shared" si="3"/>
        <v/>
      </c>
      <c r="L58" s="10" t="str">
        <f t="shared" si="3"/>
        <v/>
      </c>
      <c r="M58" s="10" t="str">
        <f t="shared" si="3"/>
        <v/>
      </c>
      <c r="N58" s="10" t="str">
        <f t="shared" si="3"/>
        <v/>
      </c>
      <c r="O58" s="114" t="str">
        <f t="shared" si="3"/>
        <v/>
      </c>
      <c r="P58" s="114" t="str">
        <f t="shared" si="3"/>
        <v/>
      </c>
      <c r="Q58" s="10" t="str">
        <f t="shared" si="3"/>
        <v/>
      </c>
      <c r="R58" s="10" t="str">
        <f t="shared" si="3"/>
        <v/>
      </c>
      <c r="S58" s="10" t="str">
        <f t="shared" si="3"/>
        <v/>
      </c>
      <c r="T58" s="10" t="str">
        <f t="shared" si="3"/>
        <v/>
      </c>
      <c r="W58" s="10" t="str">
        <f t="shared" si="3"/>
        <v/>
      </c>
      <c r="X58" s="10" t="str">
        <f t="shared" si="3"/>
        <v/>
      </c>
      <c r="Y58" s="10" t="str">
        <f t="shared" si="3"/>
        <v/>
      </c>
      <c r="Z58" s="10" t="str">
        <f t="shared" si="3"/>
        <v/>
      </c>
      <c r="AA58" s="10" t="str">
        <f t="shared" si="3"/>
        <v/>
      </c>
      <c r="AB58" s="10" t="str">
        <f t="shared" si="3"/>
        <v/>
      </c>
      <c r="AC58" s="10" t="str">
        <f t="shared" si="3"/>
        <v/>
      </c>
      <c r="AD58" s="10" t="str">
        <f t="shared" si="3"/>
        <v/>
      </c>
      <c r="AE58" s="10" t="str">
        <f t="shared" si="3"/>
        <v/>
      </c>
      <c r="AF58" s="10" t="str">
        <f t="shared" si="3"/>
        <v/>
      </c>
      <c r="AG58" s="10" t="str">
        <f t="shared" si="3"/>
        <v/>
      </c>
      <c r="AH58" s="10" t="str">
        <f t="shared" si="3"/>
        <v/>
      </c>
      <c r="AI58" s="114" t="str">
        <f t="shared" si="3"/>
        <v/>
      </c>
      <c r="AJ58" s="114" t="str">
        <f t="shared" si="3"/>
        <v/>
      </c>
      <c r="AK58" s="10" t="str">
        <f t="shared" si="3"/>
        <v/>
      </c>
    </row>
    <row r="59" spans="1:37" ht="23.15" customHeight="1" x14ac:dyDescent="0.25">
      <c r="A59" s="10" t="str">
        <f t="shared" si="3"/>
        <v/>
      </c>
      <c r="B59" s="10" t="str">
        <f t="shared" si="3"/>
        <v/>
      </c>
      <c r="E59" s="10" t="str">
        <f t="shared" si="3"/>
        <v/>
      </c>
      <c r="F59" s="10" t="str">
        <f t="shared" si="3"/>
        <v/>
      </c>
      <c r="G59" s="10" t="str">
        <f t="shared" si="3"/>
        <v/>
      </c>
      <c r="H59" s="10" t="str">
        <f t="shared" si="3"/>
        <v/>
      </c>
      <c r="I59" s="10" t="str">
        <f t="shared" si="3"/>
        <v/>
      </c>
      <c r="J59" s="10" t="str">
        <f t="shared" si="3"/>
        <v/>
      </c>
      <c r="K59" s="10" t="str">
        <f t="shared" si="3"/>
        <v/>
      </c>
      <c r="L59" s="10" t="str">
        <f t="shared" si="3"/>
        <v/>
      </c>
      <c r="M59" s="10" t="str">
        <f t="shared" si="3"/>
        <v/>
      </c>
      <c r="N59" s="10" t="str">
        <f t="shared" si="3"/>
        <v/>
      </c>
      <c r="O59" s="114" t="str">
        <f t="shared" si="3"/>
        <v/>
      </c>
      <c r="P59" s="114" t="str">
        <f t="shared" si="3"/>
        <v/>
      </c>
      <c r="Q59" s="10" t="str">
        <f t="shared" si="3"/>
        <v/>
      </c>
      <c r="R59" s="10" t="str">
        <f t="shared" si="3"/>
        <v/>
      </c>
      <c r="S59" s="10" t="str">
        <f t="shared" si="3"/>
        <v/>
      </c>
      <c r="T59" s="10" t="str">
        <f t="shared" si="3"/>
        <v/>
      </c>
      <c r="W59" s="10" t="str">
        <f t="shared" si="3"/>
        <v/>
      </c>
      <c r="X59" s="10" t="str">
        <f t="shared" si="3"/>
        <v/>
      </c>
      <c r="Y59" s="10" t="str">
        <f t="shared" si="3"/>
        <v/>
      </c>
      <c r="Z59" s="10" t="str">
        <f t="shared" si="3"/>
        <v/>
      </c>
      <c r="AA59" s="10" t="str">
        <f t="shared" si="3"/>
        <v/>
      </c>
      <c r="AB59" s="10" t="str">
        <f t="shared" si="3"/>
        <v/>
      </c>
      <c r="AC59" s="10" t="str">
        <f t="shared" si="3"/>
        <v/>
      </c>
      <c r="AD59" s="10" t="str">
        <f t="shared" si="3"/>
        <v/>
      </c>
      <c r="AE59" s="10" t="str">
        <f t="shared" si="3"/>
        <v/>
      </c>
      <c r="AF59" s="10" t="str">
        <f t="shared" si="3"/>
        <v/>
      </c>
      <c r="AG59" s="10" t="str">
        <f t="shared" si="3"/>
        <v/>
      </c>
      <c r="AH59" s="10" t="str">
        <f t="shared" si="3"/>
        <v/>
      </c>
      <c r="AI59" s="114" t="str">
        <f t="shared" si="3"/>
        <v/>
      </c>
      <c r="AJ59" s="114" t="str">
        <f t="shared" si="3"/>
        <v/>
      </c>
      <c r="AK59" s="10" t="str">
        <f t="shared" si="3"/>
        <v/>
      </c>
    </row>
    <row r="60" spans="1:37" ht="23.15" customHeight="1" x14ac:dyDescent="0.25">
      <c r="A60" s="10" t="str">
        <f t="shared" si="3"/>
        <v/>
      </c>
      <c r="B60" s="10" t="str">
        <f t="shared" si="3"/>
        <v/>
      </c>
      <c r="E60" s="10" t="str">
        <f t="shared" si="3"/>
        <v/>
      </c>
      <c r="F60" s="10" t="str">
        <f t="shared" si="3"/>
        <v/>
      </c>
      <c r="G60" s="10" t="str">
        <f t="shared" si="3"/>
        <v/>
      </c>
      <c r="H60" s="10" t="str">
        <f t="shared" si="3"/>
        <v/>
      </c>
      <c r="I60" s="10" t="str">
        <f t="shared" si="3"/>
        <v/>
      </c>
      <c r="J60" s="10" t="str">
        <f t="shared" si="3"/>
        <v/>
      </c>
      <c r="K60" s="108"/>
      <c r="L60" s="108"/>
      <c r="M60" s="108">
        <f>P61-K60*10</f>
        <v>5</v>
      </c>
      <c r="N60" s="10" t="str">
        <f t="shared" ref="N60:P61" si="5">IF(N26="","",N26)</f>
        <v/>
      </c>
      <c r="O60" s="114" t="str">
        <f t="shared" si="5"/>
        <v/>
      </c>
      <c r="P60" s="114" t="str">
        <f t="shared" si="5"/>
        <v/>
      </c>
      <c r="Q60" s="10" t="str">
        <f t="shared" si="3"/>
        <v/>
      </c>
      <c r="R60" s="10" t="str">
        <f t="shared" si="3"/>
        <v/>
      </c>
      <c r="S60" s="10" t="str">
        <f t="shared" si="3"/>
        <v/>
      </c>
      <c r="T60" s="10" t="str">
        <f t="shared" si="3"/>
        <v/>
      </c>
      <c r="W60" s="10" t="str">
        <f t="shared" si="3"/>
        <v/>
      </c>
      <c r="X60" s="10" t="str">
        <f t="shared" si="3"/>
        <v/>
      </c>
      <c r="Y60" s="10" t="str">
        <f t="shared" si="3"/>
        <v/>
      </c>
      <c r="Z60" s="10" t="str">
        <f t="shared" si="3"/>
        <v/>
      </c>
      <c r="AA60" s="10" t="str">
        <f t="shared" si="3"/>
        <v/>
      </c>
      <c r="AB60" s="10" t="str">
        <f t="shared" si="3"/>
        <v/>
      </c>
      <c r="AC60" s="10" t="str">
        <f t="shared" si="3"/>
        <v/>
      </c>
      <c r="AD60" s="136" t="str">
        <f t="shared" si="3"/>
        <v/>
      </c>
      <c r="AE60" s="110">
        <f ca="1">INT(AJ61/10)</f>
        <v>6</v>
      </c>
      <c r="AF60" s="110" t="str">
        <f t="shared" si="3"/>
        <v/>
      </c>
      <c r="AG60" s="110">
        <f ca="1">AJ61-AE60*10</f>
        <v>4</v>
      </c>
      <c r="AH60" s="10" t="str">
        <f t="shared" si="3"/>
        <v/>
      </c>
      <c r="AI60" s="114" t="str">
        <f t="shared" si="3"/>
        <v/>
      </c>
      <c r="AJ60" s="114" t="str">
        <f t="shared" si="3"/>
        <v/>
      </c>
      <c r="AK60" s="10" t="str">
        <f t="shared" si="3"/>
        <v/>
      </c>
    </row>
    <row r="61" spans="1:37" ht="23.15" customHeight="1" x14ac:dyDescent="0.25">
      <c r="A61" s="41" t="str">
        <f t="shared" si="3"/>
        <v/>
      </c>
      <c r="B61" s="116" t="str">
        <f t="shared" ref="B61:B68" si="6">IF(B27="","",B27)</f>
        <v>(7)</v>
      </c>
      <c r="D61" s="12"/>
      <c r="E61" s="247">
        <f t="shared" ref="E61:L61" ca="1" si="7">IF(E27="","",E27)</f>
        <v>0.34</v>
      </c>
      <c r="F61" s="247" t="str">
        <f t="shared" si="7"/>
        <v/>
      </c>
      <c r="G61" s="247" t="str">
        <f t="shared" si="7"/>
        <v/>
      </c>
      <c r="H61" s="47" t="str">
        <f t="shared" si="7"/>
        <v>)</v>
      </c>
      <c r="I61" s="52">
        <f t="shared" ca="1" si="7"/>
        <v>1</v>
      </c>
      <c r="J61" s="124" t="str">
        <f t="shared" si="7"/>
        <v>.</v>
      </c>
      <c r="K61" s="118">
        <f t="shared" ca="1" si="7"/>
        <v>7</v>
      </c>
      <c r="L61" s="119" t="str">
        <f t="shared" si="7"/>
        <v/>
      </c>
      <c r="M61" s="132">
        <v>0</v>
      </c>
      <c r="N61" s="12" t="str">
        <f t="shared" si="5"/>
        <v/>
      </c>
      <c r="O61" s="127">
        <f t="shared" ca="1" si="5"/>
        <v>170</v>
      </c>
      <c r="P61" s="127">
        <f t="shared" si="5"/>
        <v>5</v>
      </c>
      <c r="S61" s="10" t="str">
        <f t="shared" ref="S61:T64" si="8">IF(S27="","",S27)</f>
        <v/>
      </c>
      <c r="T61" s="116" t="str">
        <f t="shared" si="8"/>
        <v>(8)</v>
      </c>
      <c r="V61" s="12"/>
      <c r="W61" s="247">
        <f t="shared" ref="W61:W68" si="9">IF(W27="","",W27)</f>
        <v>0.25</v>
      </c>
      <c r="X61" s="247"/>
      <c r="Y61" s="247"/>
      <c r="Z61" s="124" t="str">
        <f t="shared" ref="Z61:AK61" si="10">IF(Z27="","",Z27)</f>
        <v>)</v>
      </c>
      <c r="AA61" s="52">
        <f t="shared" ca="1" si="10"/>
        <v>1</v>
      </c>
      <c r="AB61" s="52" t="str">
        <f t="shared" si="10"/>
        <v/>
      </c>
      <c r="AC61" s="52">
        <f t="shared" ca="1" si="10"/>
        <v>6</v>
      </c>
      <c r="AD61" s="16" t="str">
        <f t="shared" si="10"/>
        <v/>
      </c>
      <c r="AE61" s="137">
        <f t="shared" ca="1" si="10"/>
        <v>0</v>
      </c>
      <c r="AF61" s="137" t="str">
        <f t="shared" si="10"/>
        <v/>
      </c>
      <c r="AG61" s="137">
        <f t="shared" ca="1" si="10"/>
        <v>0</v>
      </c>
      <c r="AH61" s="10" t="str">
        <f t="shared" si="10"/>
        <v/>
      </c>
      <c r="AI61" s="114">
        <f t="shared" ca="1" si="10"/>
        <v>1600</v>
      </c>
      <c r="AJ61" s="114">
        <f t="shared" ca="1" si="10"/>
        <v>64</v>
      </c>
      <c r="AK61" s="40" t="str">
        <f t="shared" si="10"/>
        <v/>
      </c>
    </row>
    <row r="62" spans="1:37" ht="23.15" customHeight="1" x14ac:dyDescent="0.25">
      <c r="A62" s="10" t="str">
        <f t="shared" ref="A62:A68" si="11">IF(A28="","",A28)</f>
        <v/>
      </c>
      <c r="B62" s="10" t="str">
        <f t="shared" si="6"/>
        <v/>
      </c>
      <c r="E62" s="40" t="str">
        <f t="shared" ref="E62:H68" si="12">IF(E28="","",E28)</f>
        <v/>
      </c>
      <c r="F62" s="40" t="str">
        <f t="shared" si="12"/>
        <v/>
      </c>
      <c r="G62" s="41" t="str">
        <f t="shared" si="12"/>
        <v/>
      </c>
      <c r="H62" s="41" t="str">
        <f t="shared" si="12"/>
        <v/>
      </c>
      <c r="I62" s="110">
        <f ca="1">INT(O62/100)</f>
        <v>1</v>
      </c>
      <c r="J62" s="129" t="str">
        <f>IF(J28="","",J28)</f>
        <v/>
      </c>
      <c r="K62" s="130">
        <f ca="1">INT((O62-I62*100)/10)</f>
        <v>7</v>
      </c>
      <c r="L62" s="129" t="str">
        <f>IF(L28="","",L28)</f>
        <v/>
      </c>
      <c r="M62" s="129">
        <f ca="1">O62-I62*100-K62*10</f>
        <v>0</v>
      </c>
      <c r="N62" s="40"/>
      <c r="O62" s="125">
        <f ca="1">E61*100*M60</f>
        <v>170</v>
      </c>
      <c r="P62" s="126" t="str">
        <f t="shared" ref="P62:R68" si="13">IF(P28="","",P28)</f>
        <v/>
      </c>
      <c r="Q62" s="10" t="str">
        <f t="shared" si="13"/>
        <v/>
      </c>
      <c r="R62" s="10" t="str">
        <f t="shared" si="13"/>
        <v/>
      </c>
      <c r="S62" s="10" t="str">
        <f t="shared" si="8"/>
        <v/>
      </c>
      <c r="T62" s="10" t="str">
        <f t="shared" si="8"/>
        <v/>
      </c>
      <c r="W62" s="10" t="str">
        <f t="shared" si="9"/>
        <v/>
      </c>
      <c r="X62" s="10" t="str">
        <f t="shared" ref="X62:Z64" si="14">IF(X28="","",X28)</f>
        <v/>
      </c>
      <c r="Y62" s="10" t="str">
        <f t="shared" si="14"/>
        <v/>
      </c>
      <c r="Z62" s="10" t="str">
        <f t="shared" si="14"/>
        <v/>
      </c>
      <c r="AA62" s="108">
        <f ca="1">INT(AI62/100)</f>
        <v>1</v>
      </c>
      <c r="AB62" s="108" t="str">
        <f t="shared" ref="AB62:AB68" si="15">IF(AB28="","",AB28)</f>
        <v/>
      </c>
      <c r="AC62" s="108">
        <f ca="1">INT(AI62-AA62*100)/10</f>
        <v>5</v>
      </c>
      <c r="AD62" s="108" t="str">
        <f t="shared" ref="AD62:AD68" si="16">IF(AD28="","",AD28)</f>
        <v/>
      </c>
      <c r="AE62" s="108">
        <f ca="1">AI62-AA62*100-AC62*10</f>
        <v>0</v>
      </c>
      <c r="AF62" s="108" t="str">
        <f>IF(AF28="","",AF28)</f>
        <v/>
      </c>
      <c r="AG62" s="108" t="str">
        <f>IF(AG28="","",AG28)</f>
        <v/>
      </c>
      <c r="AH62" s="10" t="str">
        <f>IF(AH28="","",AH28)</f>
        <v/>
      </c>
      <c r="AI62" s="114">
        <f ca="1">W61*100*AE60</f>
        <v>150</v>
      </c>
      <c r="AJ62" s="114" t="str">
        <f t="shared" ref="AJ62:AK68" si="17">IF(AJ28="","",AJ28)</f>
        <v/>
      </c>
      <c r="AK62" s="10" t="str">
        <f t="shared" si="17"/>
        <v/>
      </c>
    </row>
    <row r="63" spans="1:37" ht="23.15" customHeight="1" x14ac:dyDescent="0.25">
      <c r="A63" s="10" t="str">
        <f t="shared" si="11"/>
        <v/>
      </c>
      <c r="B63" s="10" t="str">
        <f t="shared" si="6"/>
        <v/>
      </c>
      <c r="E63" s="10" t="str">
        <f t="shared" si="12"/>
        <v/>
      </c>
      <c r="F63" s="10" t="str">
        <f t="shared" si="12"/>
        <v/>
      </c>
      <c r="G63" s="10" t="str">
        <f t="shared" si="12"/>
        <v/>
      </c>
      <c r="H63" s="10" t="str">
        <f t="shared" si="12"/>
        <v/>
      </c>
      <c r="I63" s="113"/>
      <c r="J63" s="113"/>
      <c r="K63" s="113"/>
      <c r="L63" s="113"/>
      <c r="M63" s="113">
        <f ca="1">O63</f>
        <v>0</v>
      </c>
      <c r="O63" s="114">
        <f ca="1">O61-O62</f>
        <v>0</v>
      </c>
      <c r="P63" s="114" t="str">
        <f t="shared" si="13"/>
        <v/>
      </c>
      <c r="Q63" s="10" t="str">
        <f t="shared" si="13"/>
        <v/>
      </c>
      <c r="R63" s="10" t="str">
        <f t="shared" si="13"/>
        <v/>
      </c>
      <c r="S63" s="10" t="str">
        <f t="shared" si="8"/>
        <v/>
      </c>
      <c r="T63" s="10" t="str">
        <f t="shared" si="8"/>
        <v/>
      </c>
      <c r="W63" s="10" t="str">
        <f t="shared" si="9"/>
        <v/>
      </c>
      <c r="X63" s="10" t="str">
        <f t="shared" si="14"/>
        <v/>
      </c>
      <c r="Y63" s="10" t="str">
        <f t="shared" si="14"/>
        <v/>
      </c>
      <c r="Z63" s="10" t="str">
        <f t="shared" si="14"/>
        <v/>
      </c>
      <c r="AA63" s="113">
        <f ca="1">INT(AI63/1000)</f>
        <v>0</v>
      </c>
      <c r="AB63" s="113" t="str">
        <f t="shared" si="15"/>
        <v/>
      </c>
      <c r="AC63" s="113">
        <f ca="1">INT((AI63-AA63*1000)/100)</f>
        <v>1</v>
      </c>
      <c r="AD63" s="113" t="str">
        <f t="shared" si="16"/>
        <v/>
      </c>
      <c r="AE63" s="113">
        <f ca="1">INT(AI63-AA63*1000-AC63*100)/10</f>
        <v>0</v>
      </c>
      <c r="AF63" s="113" t="str">
        <f t="shared" ref="AF63:AF68" si="18">IF(AF29="","",AF29)</f>
        <v/>
      </c>
      <c r="AG63" s="113">
        <f ca="1">AI63-AA63*1000-AC63*100-AE63*10</f>
        <v>0</v>
      </c>
      <c r="AH63" s="10" t="str">
        <f t="shared" ref="AH63:AH68" si="19">IF(AH29="","",AH29)</f>
        <v/>
      </c>
      <c r="AI63" s="114">
        <f ca="1">AI61-AI62*10</f>
        <v>100</v>
      </c>
      <c r="AJ63" s="114" t="str">
        <f t="shared" si="17"/>
        <v/>
      </c>
      <c r="AK63" s="10" t="str">
        <f t="shared" si="17"/>
        <v/>
      </c>
    </row>
    <row r="64" spans="1:37" ht="23.15" customHeight="1" x14ac:dyDescent="0.25">
      <c r="A64" s="10" t="str">
        <f t="shared" si="11"/>
        <v/>
      </c>
      <c r="B64" s="10" t="str">
        <f t="shared" si="6"/>
        <v/>
      </c>
      <c r="E64" s="10" t="str">
        <f t="shared" si="12"/>
        <v/>
      </c>
      <c r="F64" s="39" t="str">
        <f t="shared" si="12"/>
        <v/>
      </c>
      <c r="G64" s="39" t="str">
        <f t="shared" si="12"/>
        <v/>
      </c>
      <c r="H64" s="16" t="str">
        <f t="shared" si="12"/>
        <v/>
      </c>
      <c r="I64" s="108"/>
      <c r="J64" s="108"/>
      <c r="K64" s="108"/>
      <c r="L64" s="108"/>
      <c r="M64" s="108"/>
      <c r="O64" s="108"/>
      <c r="P64" s="108" t="str">
        <f t="shared" si="13"/>
        <v/>
      </c>
      <c r="Q64" s="10" t="str">
        <f t="shared" si="13"/>
        <v/>
      </c>
      <c r="R64" s="10" t="str">
        <f t="shared" si="13"/>
        <v/>
      </c>
      <c r="S64" s="10" t="str">
        <f t="shared" si="8"/>
        <v/>
      </c>
      <c r="T64" s="10" t="str">
        <f t="shared" si="8"/>
        <v/>
      </c>
      <c r="W64" s="10" t="str">
        <f t="shared" si="9"/>
        <v/>
      </c>
      <c r="X64" s="10" t="str">
        <f t="shared" si="14"/>
        <v/>
      </c>
      <c r="Y64" s="10" t="str">
        <f t="shared" si="14"/>
        <v/>
      </c>
      <c r="Z64" s="10" t="str">
        <f t="shared" si="14"/>
        <v/>
      </c>
      <c r="AA64" s="110">
        <f ca="1">INT(AI64/1000)</f>
        <v>0</v>
      </c>
      <c r="AB64" s="110" t="str">
        <f t="shared" si="15"/>
        <v/>
      </c>
      <c r="AC64" s="110">
        <f ca="1">INT((AI64-AA64*1000)/100)</f>
        <v>1</v>
      </c>
      <c r="AD64" s="110" t="str">
        <f t="shared" si="16"/>
        <v/>
      </c>
      <c r="AE64" s="110">
        <f ca="1">INT(AI64-AA64*1000-AC64*100)/10</f>
        <v>0</v>
      </c>
      <c r="AF64" s="110" t="str">
        <f t="shared" si="18"/>
        <v/>
      </c>
      <c r="AG64" s="110">
        <f ca="1">AI64-AA64*1000-AC64*100-AE64*10</f>
        <v>0</v>
      </c>
      <c r="AH64" s="10" t="str">
        <f t="shared" si="19"/>
        <v/>
      </c>
      <c r="AI64" s="114">
        <f ca="1">W61*100*AG60</f>
        <v>100</v>
      </c>
      <c r="AJ64" s="114" t="str">
        <f t="shared" si="17"/>
        <v/>
      </c>
      <c r="AK64" s="10" t="str">
        <f t="shared" si="17"/>
        <v/>
      </c>
    </row>
    <row r="65" spans="1:37" ht="23.15" customHeight="1" x14ac:dyDescent="0.25">
      <c r="A65" s="10" t="str">
        <f t="shared" si="11"/>
        <v/>
      </c>
      <c r="B65" s="10" t="str">
        <f t="shared" si="6"/>
        <v/>
      </c>
      <c r="E65" s="10" t="str">
        <f t="shared" si="12"/>
        <v/>
      </c>
      <c r="F65" s="10" t="str">
        <f t="shared" si="12"/>
        <v/>
      </c>
      <c r="G65" s="10" t="str">
        <f t="shared" si="12"/>
        <v/>
      </c>
      <c r="H65" s="10" t="str">
        <f t="shared" si="12"/>
        <v/>
      </c>
      <c r="I65" s="108"/>
      <c r="J65" s="108"/>
      <c r="K65" s="108"/>
      <c r="L65" s="108"/>
      <c r="M65" s="108"/>
      <c r="O65" s="108"/>
      <c r="P65" s="108" t="str">
        <f t="shared" si="13"/>
        <v/>
      </c>
      <c r="Q65" s="10" t="str">
        <f t="shared" si="13"/>
        <v/>
      </c>
      <c r="R65" s="10" t="str">
        <f t="shared" si="13"/>
        <v/>
      </c>
      <c r="S65" s="10" t="str">
        <f t="shared" ref="S65:T68" si="20">IF(S31="","",S31)</f>
        <v/>
      </c>
      <c r="T65" s="10" t="str">
        <f t="shared" si="20"/>
        <v/>
      </c>
      <c r="W65" s="10" t="str">
        <f t="shared" si="9"/>
        <v/>
      </c>
      <c r="X65" s="10" t="str">
        <f t="shared" ref="X65:AA68" si="21">IF(X31="","",X31)</f>
        <v/>
      </c>
      <c r="Y65" s="10" t="str">
        <f t="shared" si="21"/>
        <v/>
      </c>
      <c r="Z65" s="10" t="str">
        <f t="shared" si="21"/>
        <v/>
      </c>
      <c r="AA65" s="108" t="str">
        <f t="shared" si="21"/>
        <v/>
      </c>
      <c r="AB65" s="108" t="str">
        <f t="shared" si="15"/>
        <v/>
      </c>
      <c r="AC65" s="108" t="str">
        <f>IF(AC31="","",AC31)</f>
        <v/>
      </c>
      <c r="AD65" s="108" t="str">
        <f t="shared" si="16"/>
        <v/>
      </c>
      <c r="AE65" s="108" t="str">
        <f>IF(AE31="","",AE31)</f>
        <v/>
      </c>
      <c r="AF65" s="108" t="str">
        <f t="shared" si="18"/>
        <v/>
      </c>
      <c r="AG65" s="108">
        <f ca="1">AI65</f>
        <v>0</v>
      </c>
      <c r="AH65" s="10" t="str">
        <f t="shared" si="19"/>
        <v/>
      </c>
      <c r="AI65" s="114">
        <f ca="1">AI63-AI64</f>
        <v>0</v>
      </c>
      <c r="AJ65" s="114" t="str">
        <f t="shared" si="17"/>
        <v/>
      </c>
      <c r="AK65" s="10" t="str">
        <f t="shared" si="17"/>
        <v/>
      </c>
    </row>
    <row r="66" spans="1:37" ht="23.15" customHeight="1" x14ac:dyDescent="0.25">
      <c r="A66" s="10" t="str">
        <f t="shared" si="11"/>
        <v/>
      </c>
      <c r="B66" s="10" t="str">
        <f t="shared" si="6"/>
        <v/>
      </c>
      <c r="E66" s="10" t="str">
        <f t="shared" si="12"/>
        <v/>
      </c>
      <c r="F66" s="10" t="str">
        <f t="shared" si="12"/>
        <v/>
      </c>
      <c r="G66" s="10" t="str">
        <f t="shared" si="12"/>
        <v/>
      </c>
      <c r="H66" s="10" t="str">
        <f t="shared" si="12"/>
        <v/>
      </c>
      <c r="I66" s="10" t="str">
        <f t="shared" ref="I66:O68" si="22">IF(I32="","",I32)</f>
        <v/>
      </c>
      <c r="J66" s="10" t="str">
        <f t="shared" si="22"/>
        <v/>
      </c>
      <c r="K66" s="10" t="str">
        <f t="shared" si="22"/>
        <v/>
      </c>
      <c r="L66" s="10" t="str">
        <f t="shared" si="22"/>
        <v/>
      </c>
      <c r="M66" s="10" t="str">
        <f t="shared" si="22"/>
        <v/>
      </c>
      <c r="N66" s="10" t="str">
        <f t="shared" si="22"/>
        <v/>
      </c>
      <c r="O66" s="114" t="str">
        <f t="shared" si="22"/>
        <v/>
      </c>
      <c r="P66" s="114" t="str">
        <f t="shared" si="13"/>
        <v/>
      </c>
      <c r="Q66" s="10" t="str">
        <f t="shared" si="13"/>
        <v/>
      </c>
      <c r="R66" s="10" t="str">
        <f t="shared" si="13"/>
        <v/>
      </c>
      <c r="S66" s="10" t="str">
        <f t="shared" si="20"/>
        <v/>
      </c>
      <c r="T66" s="10" t="str">
        <f t="shared" si="20"/>
        <v/>
      </c>
      <c r="W66" s="10" t="str">
        <f t="shared" si="9"/>
        <v/>
      </c>
      <c r="X66" s="10" t="str">
        <f t="shared" si="21"/>
        <v/>
      </c>
      <c r="Y66" s="10" t="str">
        <f t="shared" si="21"/>
        <v/>
      </c>
      <c r="Z66" s="10" t="str">
        <f t="shared" si="21"/>
        <v/>
      </c>
      <c r="AA66" s="10" t="str">
        <f t="shared" si="21"/>
        <v/>
      </c>
      <c r="AB66" s="10" t="str">
        <f t="shared" si="15"/>
        <v/>
      </c>
      <c r="AC66" s="10" t="str">
        <f>IF(AC32="","",AC32)</f>
        <v/>
      </c>
      <c r="AD66" s="10" t="str">
        <f t="shared" si="16"/>
        <v/>
      </c>
      <c r="AE66" s="10" t="str">
        <f>IF(AE32="","",AE32)</f>
        <v/>
      </c>
      <c r="AF66" s="10" t="str">
        <f t="shared" si="18"/>
        <v/>
      </c>
      <c r="AG66" s="10" t="str">
        <f>IF(AG32="","",AG32)</f>
        <v/>
      </c>
      <c r="AH66" s="10" t="str">
        <f t="shared" si="19"/>
        <v/>
      </c>
      <c r="AI66" s="114" t="str">
        <f>IF(AI32="","",AI32)</f>
        <v/>
      </c>
      <c r="AJ66" s="114" t="str">
        <f t="shared" si="17"/>
        <v/>
      </c>
      <c r="AK66" s="10" t="str">
        <f t="shared" si="17"/>
        <v/>
      </c>
    </row>
    <row r="67" spans="1:37" ht="23.15" customHeight="1" x14ac:dyDescent="0.25">
      <c r="A67" s="10" t="str">
        <f t="shared" si="11"/>
        <v/>
      </c>
      <c r="B67" s="10" t="str">
        <f t="shared" si="6"/>
        <v/>
      </c>
      <c r="D67" s="12"/>
      <c r="E67" s="12" t="str">
        <f t="shared" si="12"/>
        <v/>
      </c>
      <c r="F67" s="10" t="str">
        <f t="shared" si="12"/>
        <v/>
      </c>
      <c r="G67" s="16" t="str">
        <f t="shared" si="12"/>
        <v/>
      </c>
      <c r="H67" s="16" t="str">
        <f t="shared" si="12"/>
        <v/>
      </c>
      <c r="I67" s="16" t="str">
        <f t="shared" si="22"/>
        <v/>
      </c>
      <c r="J67" s="16" t="str">
        <f t="shared" si="22"/>
        <v/>
      </c>
      <c r="K67" s="44" t="str">
        <f t="shared" si="22"/>
        <v/>
      </c>
      <c r="L67" s="12" t="str">
        <f t="shared" si="22"/>
        <v/>
      </c>
      <c r="M67" s="12" t="str">
        <f t="shared" si="22"/>
        <v/>
      </c>
      <c r="N67" s="12" t="str">
        <f t="shared" si="22"/>
        <v/>
      </c>
      <c r="O67" s="114" t="str">
        <f t="shared" si="22"/>
        <v/>
      </c>
      <c r="P67" s="114" t="str">
        <f t="shared" si="13"/>
        <v/>
      </c>
      <c r="Q67" s="10" t="str">
        <f t="shared" si="13"/>
        <v/>
      </c>
      <c r="R67" s="10" t="str">
        <f t="shared" si="13"/>
        <v/>
      </c>
      <c r="S67" s="16" t="str">
        <f t="shared" si="20"/>
        <v/>
      </c>
      <c r="T67" s="10" t="str">
        <f t="shared" si="20"/>
        <v/>
      </c>
      <c r="V67" s="12"/>
      <c r="W67" s="12" t="str">
        <f t="shared" si="9"/>
        <v/>
      </c>
      <c r="X67" s="12" t="str">
        <f t="shared" si="21"/>
        <v/>
      </c>
      <c r="Y67" s="10" t="str">
        <f t="shared" si="21"/>
        <v/>
      </c>
      <c r="Z67" s="16" t="str">
        <f t="shared" si="21"/>
        <v/>
      </c>
      <c r="AA67" s="16" t="str">
        <f t="shared" si="21"/>
        <v/>
      </c>
      <c r="AB67" s="16" t="str">
        <f t="shared" si="15"/>
        <v/>
      </c>
      <c r="AC67" s="16" t="str">
        <f>IF(AC33="","",AC33)</f>
        <v/>
      </c>
      <c r="AD67" s="44" t="str">
        <f t="shared" si="16"/>
        <v/>
      </c>
      <c r="AE67" s="12" t="str">
        <f>IF(AE33="","",AE33)</f>
        <v/>
      </c>
      <c r="AF67" s="12" t="str">
        <f t="shared" si="18"/>
        <v/>
      </c>
      <c r="AG67" s="10" t="str">
        <f>IF(AG33="","",AG33)</f>
        <v/>
      </c>
      <c r="AH67" s="10" t="str">
        <f t="shared" si="19"/>
        <v/>
      </c>
      <c r="AI67" s="114" t="str">
        <f>IF(AI33="","",AI33)</f>
        <v/>
      </c>
      <c r="AJ67" s="114" t="str">
        <f t="shared" si="17"/>
        <v/>
      </c>
      <c r="AK67" s="10" t="str">
        <f t="shared" si="17"/>
        <v/>
      </c>
    </row>
    <row r="68" spans="1:37" ht="23.15" customHeight="1" x14ac:dyDescent="0.25">
      <c r="A68" s="41" t="str">
        <f t="shared" si="11"/>
        <v/>
      </c>
      <c r="B68" s="40" t="str">
        <f t="shared" si="6"/>
        <v/>
      </c>
      <c r="C68" s="40"/>
      <c r="D68" s="40"/>
      <c r="E68" s="40" t="str">
        <f t="shared" si="12"/>
        <v/>
      </c>
      <c r="F68" s="40" t="str">
        <f t="shared" si="12"/>
        <v/>
      </c>
      <c r="G68" s="41" t="str">
        <f t="shared" si="12"/>
        <v/>
      </c>
      <c r="H68" s="41" t="str">
        <f t="shared" si="12"/>
        <v/>
      </c>
      <c r="I68" s="41" t="str">
        <f t="shared" si="22"/>
        <v/>
      </c>
      <c r="J68" s="40" t="str">
        <f t="shared" si="22"/>
        <v/>
      </c>
      <c r="K68" s="42" t="str">
        <f t="shared" si="22"/>
        <v/>
      </c>
      <c r="L68" s="40" t="str">
        <f t="shared" si="22"/>
        <v/>
      </c>
      <c r="M68" s="40" t="str">
        <f t="shared" si="22"/>
        <v/>
      </c>
      <c r="N68" s="40" t="str">
        <f t="shared" si="22"/>
        <v/>
      </c>
      <c r="O68" s="125" t="str">
        <f t="shared" si="22"/>
        <v/>
      </c>
      <c r="P68" s="126" t="str">
        <f t="shared" si="13"/>
        <v/>
      </c>
      <c r="Q68" s="40" t="str">
        <f t="shared" si="13"/>
        <v/>
      </c>
      <c r="R68" s="40" t="str">
        <f t="shared" si="13"/>
        <v/>
      </c>
      <c r="S68" s="40" t="str">
        <f t="shared" si="20"/>
        <v/>
      </c>
      <c r="T68" s="43" t="str">
        <f t="shared" si="20"/>
        <v/>
      </c>
      <c r="U68" s="43"/>
      <c r="V68" s="40"/>
      <c r="W68" s="40" t="str">
        <f t="shared" si="9"/>
        <v/>
      </c>
      <c r="X68" s="40" t="str">
        <f t="shared" si="21"/>
        <v/>
      </c>
      <c r="Y68" s="40" t="str">
        <f t="shared" si="21"/>
        <v/>
      </c>
      <c r="Z68" s="41" t="str">
        <f t="shared" si="21"/>
        <v/>
      </c>
      <c r="AA68" s="41" t="str">
        <f t="shared" si="21"/>
        <v/>
      </c>
      <c r="AB68" s="41" t="str">
        <f t="shared" si="15"/>
        <v/>
      </c>
      <c r="AC68" s="40" t="str">
        <f>IF(AC34="","",AC34)</f>
        <v/>
      </c>
      <c r="AD68" s="42" t="str">
        <f t="shared" si="16"/>
        <v/>
      </c>
      <c r="AE68" s="40" t="str">
        <f>IF(AE34="","",AE34)</f>
        <v/>
      </c>
      <c r="AF68" s="40" t="str">
        <f t="shared" si="18"/>
        <v/>
      </c>
      <c r="AG68" s="40" t="str">
        <f>IF(AG34="","",AG34)</f>
        <v/>
      </c>
      <c r="AH68" s="40" t="str">
        <f t="shared" si="19"/>
        <v/>
      </c>
      <c r="AI68" s="125" t="str">
        <f>IF(AI34="","",AI34)</f>
        <v/>
      </c>
      <c r="AJ68" s="125" t="str">
        <f t="shared" si="17"/>
        <v/>
      </c>
      <c r="AK68" s="40" t="str">
        <f t="shared" si="17"/>
        <v/>
      </c>
    </row>
  </sheetData>
  <mergeCells count="18">
    <mergeCell ref="E46:G46"/>
    <mergeCell ref="W46:Y46"/>
    <mergeCell ref="E61:G61"/>
    <mergeCell ref="W61:Y61"/>
    <mergeCell ref="E27:G27"/>
    <mergeCell ref="W27:Y27"/>
    <mergeCell ref="E53:G53"/>
    <mergeCell ref="W53:Y53"/>
    <mergeCell ref="AI1:AJ1"/>
    <mergeCell ref="E5:G5"/>
    <mergeCell ref="W5:Y5"/>
    <mergeCell ref="E12:G12"/>
    <mergeCell ref="W12:Y12"/>
    <mergeCell ref="E19:G19"/>
    <mergeCell ref="W19:Y19"/>
    <mergeCell ref="AI35:AJ35"/>
    <mergeCell ref="E39:G39"/>
    <mergeCell ref="W39:Y39"/>
  </mergeCells>
  <phoneticPr fontId="1"/>
  <conditionalFormatting sqref="AA5 AE19 M27 AE27 AG27 AA39:AA42 I41:I42 I48:I49 AA48:AA49 I54:I56 I62:I64 AA63:AA64">
    <cfRule type="cellIs" dxfId="66" priority="1" stopIfTrue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93"/>
  <sheetViews>
    <sheetView workbookViewId="0"/>
  </sheetViews>
  <sheetFormatPr defaultColWidth="8.78515625" defaultRowHeight="25" customHeight="1" x14ac:dyDescent="0.25"/>
  <cols>
    <col min="1" max="37" width="1.7109375" style="10" customWidth="1"/>
    <col min="38" max="16384" width="8.78515625" style="10"/>
  </cols>
  <sheetData>
    <row r="1" spans="1:36" ht="25" customHeight="1" x14ac:dyDescent="0.25">
      <c r="D1" s="11" t="s">
        <v>27</v>
      </c>
      <c r="AG1" s="13" t="s">
        <v>0</v>
      </c>
      <c r="AH1" s="13"/>
      <c r="AI1" s="242"/>
      <c r="AJ1" s="242"/>
    </row>
    <row r="2" spans="1:36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6" ht="17.149999999999999" customHeight="1" x14ac:dyDescent="0.25">
      <c r="A3" s="16"/>
    </row>
    <row r="4" spans="1:36" ht="16" customHeight="1" x14ac:dyDescent="0.25">
      <c r="A4" s="10" t="s">
        <v>18</v>
      </c>
    </row>
    <row r="5" spans="1:36" ht="16" customHeight="1" x14ac:dyDescent="0.25">
      <c r="A5" s="16" t="s">
        <v>253</v>
      </c>
      <c r="D5" s="247">
        <f ca="1">IF(D6=8,D6+1,D6)</f>
        <v>9</v>
      </c>
      <c r="E5" s="247"/>
      <c r="F5" s="247"/>
      <c r="G5" s="247" t="s">
        <v>254</v>
      </c>
      <c r="H5" s="247"/>
      <c r="I5" s="247">
        <v>4</v>
      </c>
      <c r="J5" s="247"/>
      <c r="K5" s="247"/>
      <c r="L5" s="19" t="s">
        <v>255</v>
      </c>
      <c r="M5" s="19"/>
      <c r="N5" s="19">
        <f ca="1">D5/I5</f>
        <v>2.25</v>
      </c>
      <c r="O5" s="19"/>
      <c r="P5" s="19"/>
      <c r="Q5" s="19"/>
      <c r="S5" s="16" t="s">
        <v>256</v>
      </c>
      <c r="V5" s="247">
        <f ca="1">IF(V6/8=INT(V6/8),V6+1,V6)</f>
        <v>22</v>
      </c>
      <c r="W5" s="247"/>
      <c r="X5" s="247"/>
      <c r="Y5" s="247" t="s">
        <v>254</v>
      </c>
      <c r="Z5" s="247"/>
      <c r="AA5" s="247">
        <v>8</v>
      </c>
      <c r="AB5" s="247"/>
      <c r="AC5" s="247"/>
      <c r="AD5" s="20" t="s">
        <v>255</v>
      </c>
      <c r="AE5" s="19"/>
      <c r="AF5" s="19">
        <f ca="1">V5/AA5</f>
        <v>2.75</v>
      </c>
      <c r="AG5" s="19"/>
      <c r="AH5" s="19"/>
      <c r="AI5" s="19"/>
    </row>
    <row r="6" spans="1:36" ht="16" customHeight="1" x14ac:dyDescent="0.25">
      <c r="D6" s="19">
        <f ca="1">INT(RAND()*5+5)</f>
        <v>8</v>
      </c>
      <c r="E6" s="19"/>
      <c r="F6" s="19"/>
      <c r="V6" s="19">
        <f ca="1">INT(RAND()*40+10)</f>
        <v>22</v>
      </c>
      <c r="W6" s="19"/>
      <c r="X6" s="19"/>
    </row>
    <row r="7" spans="1:36" ht="16" customHeight="1" x14ac:dyDescent="0.25"/>
    <row r="8" spans="1:36" ht="16" customHeight="1" x14ac:dyDescent="0.25"/>
    <row r="9" spans="1:36" ht="16" customHeight="1" x14ac:dyDescent="0.25"/>
    <row r="10" spans="1:36" ht="16" customHeight="1" x14ac:dyDescent="0.25"/>
    <row r="11" spans="1:36" ht="16" customHeight="1" x14ac:dyDescent="0.25"/>
    <row r="12" spans="1:36" ht="16" customHeight="1" x14ac:dyDescent="0.25"/>
    <row r="13" spans="1:36" ht="16" customHeight="1" x14ac:dyDescent="0.25"/>
    <row r="14" spans="1:36" ht="16" customHeight="1" x14ac:dyDescent="0.25"/>
    <row r="15" spans="1:36" ht="16" customHeight="1" x14ac:dyDescent="0.25"/>
    <row r="16" spans="1:36" ht="16" customHeight="1" x14ac:dyDescent="0.25"/>
    <row r="17" spans="1:35" ht="16" customHeight="1" x14ac:dyDescent="0.25"/>
    <row r="18" spans="1:35" ht="16" customHeight="1" x14ac:dyDescent="0.25">
      <c r="A18" s="16" t="s">
        <v>257</v>
      </c>
      <c r="D18" s="247">
        <f ca="1">(IF(D19/25=INT(D19/25),D19+1,D19))/10</f>
        <v>37.1</v>
      </c>
      <c r="E18" s="247"/>
      <c r="F18" s="247"/>
      <c r="G18" s="247" t="s">
        <v>254</v>
      </c>
      <c r="H18" s="247"/>
      <c r="I18" s="247">
        <v>25</v>
      </c>
      <c r="J18" s="247"/>
      <c r="K18" s="247"/>
      <c r="L18" s="19" t="s">
        <v>255</v>
      </c>
      <c r="M18" s="19"/>
      <c r="N18" s="19">
        <f ca="1">D18/I18</f>
        <v>1.484</v>
      </c>
      <c r="O18" s="19"/>
      <c r="P18" s="19"/>
      <c r="Q18" s="19"/>
      <c r="S18" s="16" t="s">
        <v>258</v>
      </c>
      <c r="V18" s="247">
        <f ca="1">AA18*AF18</f>
        <v>37.599999999999994</v>
      </c>
      <c r="W18" s="247"/>
      <c r="X18" s="247"/>
      <c r="Y18" s="247" t="s">
        <v>254</v>
      </c>
      <c r="Z18" s="247"/>
      <c r="AA18" s="247">
        <f ca="1">AA19*10</f>
        <v>40</v>
      </c>
      <c r="AB18" s="247"/>
      <c r="AC18" s="247"/>
      <c r="AD18" s="19" t="s">
        <v>15</v>
      </c>
      <c r="AE18" s="19"/>
      <c r="AF18" s="19">
        <f ca="1">(INT(RAND()*90+10))/100</f>
        <v>0.94</v>
      </c>
      <c r="AG18" s="19"/>
      <c r="AH18" s="19"/>
      <c r="AI18" s="19"/>
    </row>
    <row r="19" spans="1:35" ht="16" customHeight="1" x14ac:dyDescent="0.25">
      <c r="D19" s="19">
        <f ca="1">INT(RAND()*800+100)</f>
        <v>371</v>
      </c>
      <c r="E19" s="19"/>
      <c r="F19" s="19"/>
      <c r="V19" s="12"/>
      <c r="W19" s="12"/>
      <c r="X19" s="12"/>
      <c r="AA19" s="19">
        <f ca="1">INT(RAND()*8+2)</f>
        <v>4</v>
      </c>
    </row>
    <row r="20" spans="1:35" ht="16" customHeight="1" x14ac:dyDescent="0.25"/>
    <row r="21" spans="1:35" ht="16" customHeight="1" x14ac:dyDescent="0.25"/>
    <row r="22" spans="1:35" ht="16" customHeight="1" x14ac:dyDescent="0.25"/>
    <row r="23" spans="1:35" ht="16" customHeight="1" x14ac:dyDescent="0.25"/>
    <row r="24" spans="1:35" ht="16" customHeight="1" x14ac:dyDescent="0.25"/>
    <row r="25" spans="1:35" ht="16" customHeight="1" x14ac:dyDescent="0.25"/>
    <row r="26" spans="1:35" ht="16" customHeight="1" x14ac:dyDescent="0.25"/>
    <row r="27" spans="1:35" ht="16" customHeight="1" x14ac:dyDescent="0.25"/>
    <row r="28" spans="1:35" ht="16" customHeight="1" x14ac:dyDescent="0.25"/>
    <row r="29" spans="1:35" ht="16" customHeight="1" x14ac:dyDescent="0.25"/>
    <row r="30" spans="1:35" ht="16" customHeight="1" x14ac:dyDescent="0.25">
      <c r="A30" s="16" t="s">
        <v>8</v>
      </c>
      <c r="D30" s="247">
        <f ca="1">I30*N30</f>
        <v>44</v>
      </c>
      <c r="E30" s="247"/>
      <c r="F30" s="247"/>
      <c r="G30" s="247" t="s">
        <v>10</v>
      </c>
      <c r="H30" s="247"/>
      <c r="I30" s="247">
        <f ca="1">INT(RAND()*30+10)</f>
        <v>22</v>
      </c>
      <c r="J30" s="247"/>
      <c r="K30" s="247"/>
      <c r="L30" s="19" t="s">
        <v>15</v>
      </c>
      <c r="M30" s="19"/>
      <c r="N30" s="19">
        <f ca="1">(INT(RAND()*20+10))/10</f>
        <v>2</v>
      </c>
      <c r="O30" s="19"/>
      <c r="P30" s="19"/>
      <c r="Q30" s="19"/>
      <c r="S30" s="16" t="s">
        <v>9</v>
      </c>
      <c r="V30" s="247">
        <f ca="1">AA30*AF30</f>
        <v>33.800000000000004</v>
      </c>
      <c r="W30" s="247"/>
      <c r="X30" s="247"/>
      <c r="Y30" s="247" t="s">
        <v>10</v>
      </c>
      <c r="Z30" s="247"/>
      <c r="AA30" s="247">
        <f ca="1">INT(RAND()*30+10)</f>
        <v>26</v>
      </c>
      <c r="AB30" s="247"/>
      <c r="AC30" s="247"/>
      <c r="AD30" s="19" t="s">
        <v>15</v>
      </c>
      <c r="AE30" s="19"/>
      <c r="AF30" s="19">
        <f ca="1">(INT(RAND()*9+11))/10</f>
        <v>1.3</v>
      </c>
      <c r="AG30" s="19"/>
      <c r="AH30" s="19"/>
      <c r="AI30" s="19"/>
    </row>
    <row r="31" spans="1:35" ht="16" customHeight="1" x14ac:dyDescent="0.25"/>
    <row r="32" spans="1:35" ht="16" customHeight="1" x14ac:dyDescent="0.25"/>
    <row r="33" spans="1:36" ht="16" customHeight="1" x14ac:dyDescent="0.25"/>
    <row r="34" spans="1:36" ht="16" customHeight="1" x14ac:dyDescent="0.25"/>
    <row r="35" spans="1:36" ht="16" customHeight="1" x14ac:dyDescent="0.25"/>
    <row r="36" spans="1:36" ht="16" customHeight="1" x14ac:dyDescent="0.25"/>
    <row r="37" spans="1:36" ht="16" customHeight="1" x14ac:dyDescent="0.25">
      <c r="A37" s="10" t="s">
        <v>67</v>
      </c>
      <c r="C37" s="10" t="s">
        <v>68</v>
      </c>
    </row>
    <row r="38" spans="1:36" ht="16" customHeight="1" x14ac:dyDescent="0.25"/>
    <row r="39" spans="1:36" ht="16" customHeight="1" x14ac:dyDescent="0.25">
      <c r="A39" s="16" t="s">
        <v>11</v>
      </c>
      <c r="D39" s="19">
        <f>D40</f>
        <v>9</v>
      </c>
      <c r="E39" s="19">
        <f ca="1">INT(RAND()*50+10)</f>
        <v>33</v>
      </c>
      <c r="F39" s="50">
        <f ca="1">IF(E39/3=INT(E39/3),E39+1,E39)</f>
        <v>34</v>
      </c>
      <c r="G39" s="13"/>
      <c r="H39" s="13"/>
      <c r="I39" s="13"/>
      <c r="J39" s="13"/>
      <c r="S39" s="16" t="s">
        <v>12</v>
      </c>
      <c r="V39" s="19">
        <f>V40</f>
        <v>17</v>
      </c>
      <c r="W39" s="19">
        <f ca="1">(INT(RAND()*800+180))/10</f>
        <v>30.2</v>
      </c>
      <c r="X39" s="50">
        <f ca="1">IF(W39*10/V40=INT(W39*10/V40),W39+1,W39)</f>
        <v>30.2</v>
      </c>
      <c r="Y39" s="46"/>
      <c r="Z39" s="46"/>
      <c r="AA39" s="13"/>
      <c r="AB39" s="13"/>
      <c r="AC39" s="13"/>
      <c r="AD39" s="13"/>
    </row>
    <row r="40" spans="1:36" s="40" customFormat="1" ht="16" customHeight="1" x14ac:dyDescent="0.25">
      <c r="D40" s="251">
        <v>9</v>
      </c>
      <c r="E40" s="251"/>
      <c r="F40" s="42" t="s">
        <v>24</v>
      </c>
      <c r="H40" s="40">
        <f ca="1">INT(F39/10)</f>
        <v>3</v>
      </c>
      <c r="J40" s="40">
        <f ca="1">INT(F39)-INT(F39/10)*10</f>
        <v>4</v>
      </c>
      <c r="K40" s="40" t="str">
        <f ca="1">IF(L40="","",".")</f>
        <v/>
      </c>
      <c r="L40" s="40" t="str">
        <f ca="1">IF(F39-INT(F39)=0,"",(F39-INT(F39))*10)</f>
        <v/>
      </c>
      <c r="V40" s="251">
        <v>17</v>
      </c>
      <c r="W40" s="251"/>
      <c r="X40" s="42" t="s">
        <v>24</v>
      </c>
      <c r="Z40" s="40">
        <f ca="1">INT(X39/10)</f>
        <v>3</v>
      </c>
      <c r="AB40" s="40">
        <f ca="1">INT(X39)-INT(X39/10)*10</f>
        <v>0</v>
      </c>
      <c r="AC40" s="40" t="str">
        <f ca="1">IF(AD40="","",".")</f>
        <v>.</v>
      </c>
      <c r="AD40" s="40">
        <f ca="1">IF(X39-INT(X39)=0,"",(X39-INT(X39))*10)</f>
        <v>1.9999999999999929</v>
      </c>
    </row>
    <row r="41" spans="1:36" ht="16" customHeight="1" x14ac:dyDescent="0.25"/>
    <row r="42" spans="1:36" ht="16" customHeight="1" x14ac:dyDescent="0.25"/>
    <row r="43" spans="1:36" ht="16" customHeight="1" x14ac:dyDescent="0.25"/>
    <row r="44" spans="1:36" ht="16" customHeight="1" x14ac:dyDescent="0.25"/>
    <row r="45" spans="1:36" ht="16" customHeight="1" x14ac:dyDescent="0.25"/>
    <row r="46" spans="1:36" ht="16" customHeight="1" x14ac:dyDescent="0.25"/>
    <row r="47" spans="1:36" ht="16" customHeight="1" x14ac:dyDescent="0.25"/>
    <row r="48" spans="1:36" ht="25" customHeight="1" x14ac:dyDescent="0.25">
      <c r="D48" s="11" t="str">
        <f>IF(D1="","",D1)</f>
        <v>わり進む筆算</v>
      </c>
      <c r="AG48" s="13" t="str">
        <f>IF(AG1="","",AG1)</f>
        <v>№</v>
      </c>
      <c r="AH48" s="13"/>
      <c r="AI48" s="242" t="str">
        <f>IF(AI1="","",AI1)</f>
        <v/>
      </c>
      <c r="AJ48" s="242"/>
    </row>
    <row r="49" spans="1:37" ht="25" customHeight="1" x14ac:dyDescent="0.25">
      <c r="E49" s="17" t="s">
        <v>2</v>
      </c>
      <c r="Q49" s="14" t="str">
        <f>IF(Q2="","",Q2)</f>
        <v>名前</v>
      </c>
      <c r="R49" s="13"/>
      <c r="S49" s="13"/>
      <c r="T49" s="13"/>
      <c r="U49" s="13" t="str">
        <f>IF(U2="","",U2)</f>
        <v/>
      </c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</row>
    <row r="50" spans="1:37" ht="15" customHeight="1" x14ac:dyDescent="0.25">
      <c r="A50" s="10" t="str">
        <f t="shared" ref="A50:P50" si="0">IF(A3="","",A3)</f>
        <v/>
      </c>
      <c r="B50" s="10" t="str">
        <f t="shared" si="0"/>
        <v/>
      </c>
      <c r="C50" s="10" t="str">
        <f t="shared" si="0"/>
        <v/>
      </c>
      <c r="D50" s="10" t="str">
        <f t="shared" si="0"/>
        <v/>
      </c>
      <c r="E50" s="10" t="str">
        <f t="shared" si="0"/>
        <v/>
      </c>
      <c r="F50" s="10" t="str">
        <f t="shared" si="0"/>
        <v/>
      </c>
      <c r="G50" s="10" t="str">
        <f t="shared" si="0"/>
        <v/>
      </c>
      <c r="H50" s="10" t="str">
        <f t="shared" si="0"/>
        <v/>
      </c>
      <c r="I50" s="10" t="str">
        <f t="shared" si="0"/>
        <v/>
      </c>
      <c r="J50" s="10" t="str">
        <f t="shared" si="0"/>
        <v/>
      </c>
      <c r="K50" s="10" t="str">
        <f t="shared" si="0"/>
        <v/>
      </c>
      <c r="L50" s="10" t="str">
        <f t="shared" si="0"/>
        <v/>
      </c>
      <c r="M50" s="10" t="str">
        <f t="shared" si="0"/>
        <v/>
      </c>
      <c r="N50" s="10" t="str">
        <f t="shared" si="0"/>
        <v/>
      </c>
      <c r="O50" s="10" t="str">
        <f t="shared" si="0"/>
        <v/>
      </c>
      <c r="P50" s="10" t="str">
        <f t="shared" si="0"/>
        <v/>
      </c>
      <c r="Q50" s="10" t="str">
        <f>IF(Q3="","",Q3)</f>
        <v/>
      </c>
      <c r="R50" s="10" t="str">
        <f t="shared" ref="R50:AK50" si="1">IF(R3="","",R3)</f>
        <v/>
      </c>
      <c r="S50" s="10" t="str">
        <f t="shared" si="1"/>
        <v/>
      </c>
      <c r="T50" s="10" t="str">
        <f t="shared" si="1"/>
        <v/>
      </c>
      <c r="U50" s="10" t="str">
        <f t="shared" si="1"/>
        <v/>
      </c>
      <c r="V50" s="10" t="str">
        <f t="shared" si="1"/>
        <v/>
      </c>
      <c r="W50" s="10" t="str">
        <f t="shared" si="1"/>
        <v/>
      </c>
      <c r="X50" s="10" t="str">
        <f t="shared" si="1"/>
        <v/>
      </c>
      <c r="Y50" s="10" t="str">
        <f t="shared" si="1"/>
        <v/>
      </c>
      <c r="Z50" s="10" t="str">
        <f t="shared" si="1"/>
        <v/>
      </c>
      <c r="AA50" s="10" t="str">
        <f t="shared" si="1"/>
        <v/>
      </c>
      <c r="AB50" s="10" t="str">
        <f t="shared" si="1"/>
        <v/>
      </c>
      <c r="AC50" s="10" t="str">
        <f t="shared" si="1"/>
        <v/>
      </c>
      <c r="AE50" s="10" t="str">
        <f t="shared" si="1"/>
        <v/>
      </c>
      <c r="AF50" s="10" t="str">
        <f t="shared" si="1"/>
        <v/>
      </c>
      <c r="AG50" s="10" t="str">
        <f t="shared" si="1"/>
        <v/>
      </c>
      <c r="AH50" s="10" t="str">
        <f t="shared" si="1"/>
        <v/>
      </c>
      <c r="AI50" s="10" t="str">
        <f t="shared" si="1"/>
        <v/>
      </c>
      <c r="AJ50" s="10" t="str">
        <f t="shared" si="1"/>
        <v/>
      </c>
      <c r="AK50" s="10" t="str">
        <f t="shared" si="1"/>
        <v/>
      </c>
    </row>
    <row r="51" spans="1:37" ht="16" customHeight="1" x14ac:dyDescent="0.25">
      <c r="A51" s="10" t="str">
        <f t="shared" ref="A51:A56" si="2">IF(A4="","",A4)</f>
        <v>◇　次のわり算をわり切れるまでしましょう。</v>
      </c>
    </row>
    <row r="52" spans="1:37" ht="16" customHeight="1" x14ac:dyDescent="0.25">
      <c r="A52" s="10" t="str">
        <f t="shared" si="2"/>
        <v>(1)</v>
      </c>
      <c r="D52" s="247">
        <f ca="1">IF(D5="","",D5)</f>
        <v>9</v>
      </c>
      <c r="E52" s="247"/>
      <c r="F52" s="247"/>
      <c r="G52" s="247" t="str">
        <f>IF(G5="","",G5)</f>
        <v>÷</v>
      </c>
      <c r="H52" s="247"/>
      <c r="I52" s="247">
        <f>IF(I5="","",I5)</f>
        <v>4</v>
      </c>
      <c r="J52" s="247"/>
      <c r="K52" s="247"/>
      <c r="L52" s="10" t="str">
        <f>IF(L5="","",L5)</f>
        <v>＝</v>
      </c>
      <c r="N52" s="250">
        <f ca="1">IF(N5="","",N5)</f>
        <v>2.25</v>
      </c>
      <c r="O52" s="250"/>
      <c r="P52" s="250"/>
      <c r="S52" s="10" t="str">
        <f>IF(S5="","",S5)</f>
        <v>(2)</v>
      </c>
      <c r="V52" s="247">
        <f ca="1">IF(V5="","",V5)</f>
        <v>22</v>
      </c>
      <c r="W52" s="247"/>
      <c r="X52" s="247"/>
      <c r="Y52" s="247" t="str">
        <f>IF(Y5="","",Y5)</f>
        <v>÷</v>
      </c>
      <c r="Z52" s="247"/>
      <c r="AA52" s="247">
        <f>IF(AA5="","",AA5)</f>
        <v>8</v>
      </c>
      <c r="AB52" s="247"/>
      <c r="AC52" s="247"/>
      <c r="AD52" s="10" t="str">
        <f>IF(AD5="","",AD5)</f>
        <v>＝</v>
      </c>
      <c r="AF52" s="250">
        <f ca="1">IF(AF5="","",AF5)</f>
        <v>2.75</v>
      </c>
      <c r="AG52" s="250"/>
      <c r="AH52" s="250"/>
      <c r="AI52" s="250"/>
    </row>
    <row r="53" spans="1:37" ht="16" customHeight="1" x14ac:dyDescent="0.25">
      <c r="A53" s="10" t="str">
        <f t="shared" si="2"/>
        <v/>
      </c>
      <c r="D53" s="19">
        <f ca="1">IF(D6="","",D6)</f>
        <v>8</v>
      </c>
      <c r="E53" s="18"/>
      <c r="F53" s="18"/>
      <c r="G53" s="18" t="str">
        <f>IF(G6="","",G6)</f>
        <v/>
      </c>
      <c r="H53" s="18">
        <f ca="1">INT(N52)</f>
        <v>2</v>
      </c>
      <c r="I53" s="18" t="s">
        <v>66</v>
      </c>
      <c r="J53" s="18">
        <f ca="1">INT(N52*10)-INT(N52)*10</f>
        <v>2</v>
      </c>
      <c r="L53" s="18">
        <f ca="1">IF(INT(N52*100)-INT(N52*10)*10=0,"",INT(N52*100)-INT(N52*10)*10)</f>
        <v>5</v>
      </c>
      <c r="M53" s="19"/>
      <c r="N53" s="10" t="str">
        <f>IF(N6="","",N6)</f>
        <v/>
      </c>
      <c r="S53" s="10" t="str">
        <f>IF(S6="","",S6)</f>
        <v/>
      </c>
      <c r="V53" s="19">
        <f ca="1">IF(V6="","",V6)</f>
        <v>22</v>
      </c>
      <c r="W53" s="19"/>
      <c r="X53" s="35"/>
      <c r="Y53" s="34" t="str">
        <f>IF(Y6="","",Y6)</f>
        <v/>
      </c>
      <c r="Z53" s="33"/>
      <c r="AA53" s="33"/>
      <c r="AB53" s="33">
        <f ca="1">INT(AF52)</f>
        <v>2</v>
      </c>
      <c r="AC53" s="33" t="s">
        <v>66</v>
      </c>
      <c r="AD53" s="33">
        <f ca="1">INT(AF52*10)-INT(AF52)*10</f>
        <v>7</v>
      </c>
      <c r="AE53" s="33"/>
      <c r="AF53" s="33">
        <f ca="1">INT(AF52*100)-INT(AF52*10)*10</f>
        <v>5</v>
      </c>
      <c r="AG53" s="33"/>
      <c r="AH53" s="33" t="str">
        <f ca="1">IF(INT(AF52*1000)-INT(AF52*100)*10=0,"",INT(AF52*1000)-INT(AF52*100)*10)</f>
        <v/>
      </c>
    </row>
    <row r="54" spans="1:37" ht="16" customHeight="1" x14ac:dyDescent="0.25">
      <c r="A54" s="10" t="str">
        <f t="shared" si="2"/>
        <v/>
      </c>
      <c r="D54" s="250">
        <f>I52</f>
        <v>4</v>
      </c>
      <c r="E54" s="250"/>
      <c r="F54" s="32" t="s">
        <v>36</v>
      </c>
      <c r="G54" s="45"/>
      <c r="H54" s="32">
        <f ca="1">D52</f>
        <v>9</v>
      </c>
      <c r="I54" s="32"/>
      <c r="J54" s="32"/>
      <c r="K54" s="45"/>
      <c r="L54" s="45" t="str">
        <f>IF(L7="","",L7)</f>
        <v/>
      </c>
      <c r="M54" s="19"/>
      <c r="N54" s="10" t="str">
        <f>IF(N7="","",N7)</f>
        <v/>
      </c>
      <c r="S54" s="10" t="str">
        <f>IF(S7="","",S7)</f>
        <v/>
      </c>
      <c r="V54" s="250">
        <f>AA52</f>
        <v>8</v>
      </c>
      <c r="W54" s="250"/>
      <c r="X54" s="18" t="s">
        <v>36</v>
      </c>
      <c r="Y54" s="18"/>
      <c r="Z54" s="18">
        <f ca="1">IF(INT(V52/10)=0,"",INT(V52/10))</f>
        <v>2</v>
      </c>
      <c r="AA54" s="18"/>
      <c r="AB54" s="18">
        <f ca="1">V52-INT(V52/10)*10</f>
        <v>2</v>
      </c>
      <c r="AC54" s="18"/>
      <c r="AD54" s="10" t="str">
        <f>IF(AD7="","",AD7)</f>
        <v/>
      </c>
      <c r="AF54" s="10" t="str">
        <f>IF(AF7="","",AF7)</f>
        <v/>
      </c>
      <c r="AI54" s="19">
        <f ca="1">Z54*10+AB54</f>
        <v>22</v>
      </c>
    </row>
    <row r="55" spans="1:37" ht="16" customHeight="1" x14ac:dyDescent="0.25">
      <c r="A55" s="10" t="str">
        <f t="shared" si="2"/>
        <v/>
      </c>
      <c r="D55" s="18" t="str">
        <f>IF(D8="","",D8)</f>
        <v/>
      </c>
      <c r="E55" s="18"/>
      <c r="F55" s="18"/>
      <c r="G55" s="18"/>
      <c r="H55" s="33">
        <f ca="1">D54*H53</f>
        <v>8</v>
      </c>
      <c r="I55" s="33"/>
      <c r="J55" s="33"/>
      <c r="L55" s="10" t="str">
        <f>IF(L8="","",L8)</f>
        <v/>
      </c>
      <c r="M55" s="19">
        <f ca="1">D54*H53</f>
        <v>8</v>
      </c>
      <c r="N55" s="10" t="str">
        <f>IF(N8="","",N8)</f>
        <v/>
      </c>
      <c r="S55" s="10" t="str">
        <f>IF(S8="","",S8)</f>
        <v/>
      </c>
      <c r="V55" s="10" t="str">
        <f>IF(V8="","",V8)</f>
        <v/>
      </c>
      <c r="Y55" s="18"/>
      <c r="Z55" s="33">
        <f ca="1">IF(INT(AI55/10)=0,"",INT(AI55/10))</f>
        <v>1</v>
      </c>
      <c r="AA55" s="33"/>
      <c r="AB55" s="33">
        <f ca="1">AI55-INT(AI55/10)*10</f>
        <v>6</v>
      </c>
      <c r="AC55" s="33"/>
      <c r="AD55" s="34" t="str">
        <f>IF(AD8="","",AD8)</f>
        <v/>
      </c>
      <c r="AF55" s="10" t="str">
        <f>IF(AF8="","",AF8)</f>
        <v/>
      </c>
      <c r="AI55" s="19">
        <f ca="1">V54*AB53</f>
        <v>16</v>
      </c>
    </row>
    <row r="56" spans="1:37" ht="16" customHeight="1" x14ac:dyDescent="0.25">
      <c r="A56" s="10" t="str">
        <f t="shared" si="2"/>
        <v/>
      </c>
      <c r="D56" s="18" t="str">
        <f>IF(D9="","",D9)</f>
        <v/>
      </c>
      <c r="E56" s="18"/>
      <c r="F56" s="18"/>
      <c r="G56" s="18"/>
      <c r="H56" s="18">
        <f ca="1">H54-H55</f>
        <v>1</v>
      </c>
      <c r="I56" s="18"/>
      <c r="J56" s="18">
        <f ca="1">IF(H56=0,"",0)</f>
        <v>0</v>
      </c>
      <c r="L56" s="10" t="str">
        <f>IF(L9="","",L9)</f>
        <v/>
      </c>
      <c r="M56" s="19">
        <f ca="1">H56*10+J56</f>
        <v>10</v>
      </c>
      <c r="N56" s="10" t="str">
        <f>IF(N9="","",N9)</f>
        <v/>
      </c>
      <c r="S56" s="10" t="str">
        <f>IF(S9="","",S9)</f>
        <v/>
      </c>
      <c r="V56" s="10" t="str">
        <f>IF(V9="","",V9)</f>
        <v/>
      </c>
      <c r="Y56" s="18"/>
      <c r="Z56" s="18"/>
      <c r="AA56" s="18"/>
      <c r="AB56" s="18">
        <f ca="1">AI56</f>
        <v>6</v>
      </c>
      <c r="AC56" s="18"/>
      <c r="AD56" s="18">
        <f ca="1">IF(AB56=0,"",0)</f>
        <v>0</v>
      </c>
      <c r="AE56" s="18"/>
      <c r="AF56" s="18" t="str">
        <f>IF(AF9="","",AF9)</f>
        <v/>
      </c>
      <c r="AG56" s="18"/>
      <c r="AH56" s="18"/>
      <c r="AI56" s="19">
        <f ca="1">AI54-AI55</f>
        <v>6</v>
      </c>
    </row>
    <row r="57" spans="1:37" ht="16" customHeight="1" x14ac:dyDescent="0.25">
      <c r="D57" s="18"/>
      <c r="E57" s="18"/>
      <c r="F57" s="18"/>
      <c r="G57" s="18"/>
      <c r="H57" s="33" t="str">
        <f ca="1">IF(INT(M57/10)=0,"",INT(M57/10))</f>
        <v/>
      </c>
      <c r="I57" s="33"/>
      <c r="J57" s="33">
        <f ca="1">M57-INT(M57/10)*10</f>
        <v>8</v>
      </c>
      <c r="K57" s="34"/>
      <c r="L57" s="34"/>
      <c r="M57" s="19">
        <f ca="1">D54*J53</f>
        <v>8</v>
      </c>
      <c r="Y57" s="18"/>
      <c r="Z57" s="18"/>
      <c r="AA57" s="18"/>
      <c r="AB57" s="33">
        <f ca="1">IF(INT(AI57/10)=0,"",INT(AI57/10))</f>
        <v>5</v>
      </c>
      <c r="AC57" s="33"/>
      <c r="AD57" s="33">
        <f ca="1">AI57-INT(AI57/10)*10</f>
        <v>6</v>
      </c>
      <c r="AE57" s="33"/>
      <c r="AF57" s="33"/>
      <c r="AG57" s="18"/>
      <c r="AH57" s="18"/>
      <c r="AI57" s="19">
        <f ca="1">V54*AD53</f>
        <v>56</v>
      </c>
    </row>
    <row r="58" spans="1:37" ht="16" customHeight="1" x14ac:dyDescent="0.25">
      <c r="D58" s="18"/>
      <c r="E58" s="18"/>
      <c r="F58" s="18"/>
      <c r="G58" s="18"/>
      <c r="H58" s="18"/>
      <c r="I58" s="18"/>
      <c r="J58" s="18">
        <f ca="1">M58</f>
        <v>2</v>
      </c>
      <c r="K58" s="18"/>
      <c r="L58" s="18">
        <f ca="1">IF(J58=0,"",0)</f>
        <v>0</v>
      </c>
      <c r="M58" s="19">
        <f ca="1">M56-M57</f>
        <v>2</v>
      </c>
      <c r="Y58" s="18"/>
      <c r="Z58" s="18"/>
      <c r="AA58" s="18"/>
      <c r="AB58" s="18"/>
      <c r="AC58" s="18"/>
      <c r="AD58" s="18">
        <f ca="1">AI58</f>
        <v>4</v>
      </c>
      <c r="AE58" s="18"/>
      <c r="AF58" s="18">
        <f ca="1">IF(AD58=0,"",0)</f>
        <v>0</v>
      </c>
      <c r="AG58" s="18"/>
      <c r="AH58" s="18"/>
      <c r="AI58" s="19">
        <f ca="1">AI56*10-AI57</f>
        <v>4</v>
      </c>
    </row>
    <row r="59" spans="1:37" ht="16" customHeight="1" x14ac:dyDescent="0.25">
      <c r="D59" s="18"/>
      <c r="E59" s="18"/>
      <c r="F59" s="18"/>
      <c r="G59" s="18"/>
      <c r="H59" s="18"/>
      <c r="I59" s="18"/>
      <c r="J59" s="33">
        <f ca="1">IF(M59="","",IF(INT(M59/10)=0,"",INT(M59/10)))</f>
        <v>2</v>
      </c>
      <c r="K59" s="34"/>
      <c r="L59" s="33">
        <f ca="1">IF(M59="","",M59-INT(M59/10)*10)</f>
        <v>0</v>
      </c>
      <c r="M59" s="19">
        <f ca="1">IF(L53="","",D54*L53)</f>
        <v>20</v>
      </c>
      <c r="Y59" s="18"/>
      <c r="Z59" s="18"/>
      <c r="AA59" s="18"/>
      <c r="AB59" s="18"/>
      <c r="AC59" s="18"/>
      <c r="AD59" s="33">
        <f ca="1">IF(INT(AI59/10)=0,"",INT(AI59/10))</f>
        <v>4</v>
      </c>
      <c r="AE59" s="33"/>
      <c r="AF59" s="33">
        <f ca="1">IF(AI58=0,"",AI59-INT(AI59/10)*10)</f>
        <v>0</v>
      </c>
      <c r="AG59" s="33"/>
      <c r="AH59" s="33"/>
      <c r="AI59" s="19">
        <f ca="1">V54*AF53</f>
        <v>40</v>
      </c>
    </row>
    <row r="60" spans="1:37" ht="16" customHeight="1" x14ac:dyDescent="0.25">
      <c r="D60" s="18"/>
      <c r="E60" s="18"/>
      <c r="F60" s="18"/>
      <c r="G60" s="18"/>
      <c r="H60" s="18"/>
      <c r="I60" s="18"/>
      <c r="J60" s="18"/>
      <c r="L60" s="18">
        <f ca="1">M60</f>
        <v>0</v>
      </c>
      <c r="M60" s="19">
        <f ca="1">IF(M59="","",M58*10-M59)</f>
        <v>0</v>
      </c>
      <c r="Y60" s="18"/>
      <c r="Z60" s="18"/>
      <c r="AA60" s="18"/>
      <c r="AB60" s="18"/>
      <c r="AC60" s="18"/>
      <c r="AD60" s="18"/>
      <c r="AE60" s="18"/>
      <c r="AF60" s="18">
        <f ca="1">IF(AI59=0,"",AI60)</f>
        <v>0</v>
      </c>
      <c r="AG60" s="18"/>
      <c r="AH60" s="18" t="str">
        <f ca="1">IF(AI59=0,"",IF(AF60=0,"",0))</f>
        <v/>
      </c>
      <c r="AI60" s="19">
        <f ca="1">AI58*10-AI59</f>
        <v>0</v>
      </c>
    </row>
    <row r="61" spans="1:37" ht="16" customHeight="1" x14ac:dyDescent="0.25">
      <c r="Y61" s="18"/>
      <c r="Z61" s="18"/>
      <c r="AA61" s="18"/>
      <c r="AB61" s="18"/>
      <c r="AC61" s="18"/>
      <c r="AD61" s="18"/>
      <c r="AE61" s="18"/>
      <c r="AF61" s="33" t="str">
        <f ca="1">IF(AI60=0,"",IF(INT(AI61/10)=0,"",INT(AI61/10)))</f>
        <v/>
      </c>
      <c r="AG61" s="33"/>
      <c r="AH61" s="33" t="str">
        <f ca="1">IF(AI60=0,"",AI61-INT(AI61/10)*10)</f>
        <v/>
      </c>
      <c r="AI61" s="19" t="e">
        <f ca="1">V54*AH53</f>
        <v>#VALUE!</v>
      </c>
    </row>
    <row r="62" spans="1:37" ht="16" customHeight="1" x14ac:dyDescent="0.25">
      <c r="Y62" s="18"/>
      <c r="Z62" s="18"/>
      <c r="AA62" s="18"/>
      <c r="AB62" s="18"/>
      <c r="AC62" s="18"/>
      <c r="AD62" s="18"/>
      <c r="AE62" s="18"/>
      <c r="AF62" s="18"/>
      <c r="AG62" s="18"/>
      <c r="AH62" s="18" t="str">
        <f ca="1">IF(AI60=0,"",IF(AI61=0,"",AI62))</f>
        <v/>
      </c>
      <c r="AI62" s="19" t="e">
        <f ca="1">AI60*10-AI61</f>
        <v>#VALUE!</v>
      </c>
    </row>
    <row r="63" spans="1:37" ht="16" customHeight="1" x14ac:dyDescent="0.25"/>
    <row r="64" spans="1:37" ht="16" customHeight="1" x14ac:dyDescent="0.25">
      <c r="A64" s="10" t="str">
        <f>IF(A18="","",A18)</f>
        <v>(3)</v>
      </c>
      <c r="D64" s="247">
        <f ca="1">IF(D18="","",D18)</f>
        <v>37.1</v>
      </c>
      <c r="E64" s="247"/>
      <c r="F64" s="247"/>
      <c r="G64" s="247" t="str">
        <f>IF(G18="","",G18)</f>
        <v>÷</v>
      </c>
      <c r="H64" s="247"/>
      <c r="I64" s="247">
        <f>IF(I18="","",I18)</f>
        <v>25</v>
      </c>
      <c r="J64" s="247"/>
      <c r="K64" s="247"/>
      <c r="L64" s="10" t="str">
        <f>IF(L18="","",L18)</f>
        <v>＝</v>
      </c>
      <c r="N64" s="250">
        <f ca="1">IF(N18="","",N18)</f>
        <v>1.484</v>
      </c>
      <c r="O64" s="250"/>
      <c r="P64" s="250"/>
      <c r="Q64" s="250"/>
      <c r="R64" s="18"/>
      <c r="S64" s="10" t="str">
        <f>IF(S18="","",S18)</f>
        <v>(4)</v>
      </c>
      <c r="V64" s="247">
        <f ca="1">IF(V18="","",V18)</f>
        <v>37.599999999999994</v>
      </c>
      <c r="W64" s="247"/>
      <c r="X64" s="247"/>
      <c r="Y64" s="247" t="str">
        <f>IF(Y18="","",Y18)</f>
        <v>÷</v>
      </c>
      <c r="Z64" s="247"/>
      <c r="AA64" s="247">
        <f ca="1">IF(AA18="","",AA18)</f>
        <v>40</v>
      </c>
      <c r="AB64" s="247"/>
      <c r="AC64" s="247"/>
      <c r="AD64" s="10" t="str">
        <f>IF(AD18="","",AD18)</f>
        <v>＝</v>
      </c>
      <c r="AF64" s="249">
        <f ca="1">IF(AF18="","",AF18)</f>
        <v>0.94</v>
      </c>
      <c r="AG64" s="249"/>
      <c r="AH64" s="249"/>
      <c r="AI64" s="249"/>
    </row>
    <row r="65" spans="1:35" ht="16" customHeight="1" x14ac:dyDescent="0.25">
      <c r="A65" s="10" t="str">
        <f>IF(A19="","",A19)</f>
        <v/>
      </c>
      <c r="D65" s="19">
        <f ca="1">IF(D19="","",D19)</f>
        <v>371</v>
      </c>
      <c r="E65" s="19"/>
      <c r="F65" s="19"/>
      <c r="G65" s="10" t="str">
        <f>IF(G19="","",G19)</f>
        <v/>
      </c>
      <c r="H65" s="18"/>
      <c r="I65" s="18"/>
      <c r="J65" s="33">
        <f ca="1">INT(N64)</f>
        <v>1</v>
      </c>
      <c r="K65" s="33" t="s">
        <v>66</v>
      </c>
      <c r="L65" s="33">
        <f ca="1">INT(N64*10)-INT(N64)*10</f>
        <v>4</v>
      </c>
      <c r="M65" s="33"/>
      <c r="N65" s="33">
        <f ca="1">INT(N64*100)-INT(N64*10)*10</f>
        <v>8</v>
      </c>
      <c r="O65" s="33"/>
      <c r="P65" s="33">
        <f ca="1">IF(INT(N64*1000)-INT(N64*100)*10=0,"",INT(N64*1000)-INT(N64*100)*10)</f>
        <v>4</v>
      </c>
      <c r="S65" s="10" t="str">
        <f>IF(S19="","",S19)</f>
        <v/>
      </c>
      <c r="V65" s="19" t="str">
        <f>IF(V19="","",V19)</f>
        <v/>
      </c>
      <c r="W65" s="19"/>
      <c r="X65" s="19"/>
      <c r="Y65" s="10" t="str">
        <f>IF(Y19="","",Y19)</f>
        <v/>
      </c>
      <c r="Z65" s="18"/>
      <c r="AA65" s="18"/>
      <c r="AB65" s="33">
        <f ca="1">INT(AF64)</f>
        <v>0</v>
      </c>
      <c r="AC65" s="33" t="s">
        <v>66</v>
      </c>
      <c r="AD65" s="33">
        <f ca="1">INT(AF64*10)-INT(AF64)*10</f>
        <v>9</v>
      </c>
      <c r="AE65" s="33"/>
      <c r="AF65" s="33">
        <f ca="1">INT(AF64*100)-INT(AF64*10)*10</f>
        <v>4</v>
      </c>
      <c r="AG65" s="33"/>
      <c r="AH65" s="33" t="str">
        <f ca="1">IF(INT(AF64*1000)-INT(AF64*100)*10=0,"",INT(AF64*1000)-INT(AF64*100)*10)</f>
        <v/>
      </c>
    </row>
    <row r="66" spans="1:35" ht="16" customHeight="1" x14ac:dyDescent="0.25">
      <c r="A66" s="10" t="str">
        <f>IF(A20="","",A20)</f>
        <v/>
      </c>
      <c r="D66" s="250">
        <f>I64</f>
        <v>25</v>
      </c>
      <c r="E66" s="250"/>
      <c r="F66" s="32" t="s">
        <v>36</v>
      </c>
      <c r="G66" s="32"/>
      <c r="H66" s="32">
        <f ca="1">INT(D64/10)</f>
        <v>3</v>
      </c>
      <c r="I66" s="32"/>
      <c r="J66" s="18">
        <f ca="1">INT(D64)-INT(D64/10)*10</f>
        <v>7</v>
      </c>
      <c r="K66" s="18" t="s">
        <v>66</v>
      </c>
      <c r="L66" s="18">
        <f ca="1">D64*10-INT(D64)*10</f>
        <v>1</v>
      </c>
      <c r="N66" s="10" t="str">
        <f>IF(N20="","",N20)</f>
        <v/>
      </c>
      <c r="Q66" s="19">
        <f ca="1">H66*10+J66</f>
        <v>37</v>
      </c>
      <c r="S66" s="10" t="str">
        <f>IF(S20="","",S20)</f>
        <v/>
      </c>
      <c r="V66" s="250">
        <f ca="1">AA64</f>
        <v>40</v>
      </c>
      <c r="W66" s="250"/>
      <c r="X66" s="32" t="s">
        <v>36</v>
      </c>
      <c r="Y66" s="32"/>
      <c r="Z66" s="32">
        <f ca="1">INT(V64/10)</f>
        <v>3</v>
      </c>
      <c r="AA66" s="32"/>
      <c r="AB66" s="18">
        <f ca="1">INT(V64)-INT(V64/10)*10</f>
        <v>7</v>
      </c>
      <c r="AC66" s="18" t="s">
        <v>66</v>
      </c>
      <c r="AD66" s="18">
        <f ca="1">V64*10-INT(V64)*10</f>
        <v>5.9999999999999432</v>
      </c>
      <c r="AF66" s="10" t="str">
        <f>IF(AF20="","",AF20)</f>
        <v/>
      </c>
      <c r="AI66" s="19">
        <f ca="1">Z66*10+AB66</f>
        <v>37</v>
      </c>
    </row>
    <row r="67" spans="1:35" ht="16" customHeight="1" x14ac:dyDescent="0.25">
      <c r="A67" s="10" t="str">
        <f>IF(A21="","",A21)</f>
        <v/>
      </c>
      <c r="D67" s="10" t="str">
        <f>IF(D21="","",D21)</f>
        <v/>
      </c>
      <c r="G67" s="18"/>
      <c r="H67" s="33">
        <f ca="1">IF(Q67=0,"",INT(Q67/10))</f>
        <v>2</v>
      </c>
      <c r="I67" s="33"/>
      <c r="J67" s="33">
        <f ca="1">IF(Q67=0,"",Q67-INT(Q67/10)*10)</f>
        <v>5</v>
      </c>
      <c r="K67" s="34"/>
      <c r="L67" s="34"/>
      <c r="N67" s="10" t="str">
        <f>IF(N21="","",N21)</f>
        <v/>
      </c>
      <c r="Q67" s="19">
        <f ca="1">D66*J65</f>
        <v>25</v>
      </c>
      <c r="S67" s="10" t="str">
        <f>IF(S21="","",S21)</f>
        <v/>
      </c>
      <c r="V67" s="10" t="str">
        <f>IF(V21="","",V21)</f>
        <v/>
      </c>
      <c r="Y67" s="18"/>
      <c r="Z67" s="33" t="str">
        <f ca="1">IF(AI67=0,"",INT(AI67/10))</f>
        <v/>
      </c>
      <c r="AA67" s="33"/>
      <c r="AB67" s="33" t="str">
        <f ca="1">IF(AI67=0,"",AI67-INT(AI67/10)*10)</f>
        <v/>
      </c>
      <c r="AC67" s="34"/>
      <c r="AD67" s="34"/>
      <c r="AF67" s="10" t="str">
        <f>IF(AF21="","",AF21)</f>
        <v/>
      </c>
      <c r="AI67" s="19">
        <f ca="1">V66*AB65</f>
        <v>0</v>
      </c>
    </row>
    <row r="68" spans="1:35" ht="16" customHeight="1" x14ac:dyDescent="0.25">
      <c r="A68" s="10" t="str">
        <f>IF(A22="","",A22)</f>
        <v/>
      </c>
      <c r="D68" s="10" t="str">
        <f>IF(D22="","",D22)</f>
        <v/>
      </c>
      <c r="G68" s="18"/>
      <c r="H68" s="18">
        <f ca="1">IF(INT(Q68/10)=0,"",INT(Q68/10))</f>
        <v>1</v>
      </c>
      <c r="I68" s="18"/>
      <c r="J68" s="18">
        <f ca="1">IF(Q68=0,"",Q68-INT(Q68/10)*10)</f>
        <v>2</v>
      </c>
      <c r="K68" s="18"/>
      <c r="L68" s="18">
        <f ca="1">L66</f>
        <v>1</v>
      </c>
      <c r="M68" s="18"/>
      <c r="N68" s="18" t="str">
        <f>IF(N22="","",N22)</f>
        <v/>
      </c>
      <c r="O68" s="18"/>
      <c r="P68" s="18"/>
      <c r="Q68" s="19">
        <f ca="1">Q66-Q67</f>
        <v>12</v>
      </c>
      <c r="S68" s="10" t="str">
        <f>IF(S22="","",S22)</f>
        <v/>
      </c>
      <c r="V68" s="10" t="str">
        <f>IF(V22="","",V22)</f>
        <v/>
      </c>
      <c r="Y68" s="18"/>
      <c r="Z68" s="18">
        <f ca="1">IF(INT(AI68/10)=0,"",INT(AI68/10))</f>
        <v>3</v>
      </c>
      <c r="AA68" s="18"/>
      <c r="AB68" s="18">
        <f ca="1">IF(AI68=0,"",AI68-INT(AI68/10)*10)</f>
        <v>7</v>
      </c>
      <c r="AC68" s="18"/>
      <c r="AD68" s="18">
        <f ca="1">AD66</f>
        <v>5.9999999999999432</v>
      </c>
      <c r="AE68" s="18"/>
      <c r="AF68" s="18" t="str">
        <f>IF(AF22="","",AF22)</f>
        <v/>
      </c>
      <c r="AG68" s="18"/>
      <c r="AH68" s="18"/>
      <c r="AI68" s="19">
        <f ca="1">AI66-AI67</f>
        <v>37</v>
      </c>
    </row>
    <row r="69" spans="1:35" ht="16" customHeight="1" x14ac:dyDescent="0.25">
      <c r="G69" s="18"/>
      <c r="H69" s="33">
        <f ca="1">IF(INT(Q69/100)=0,"",INT(Q69/100))</f>
        <v>1</v>
      </c>
      <c r="I69" s="33"/>
      <c r="J69" s="33">
        <f ca="1">INT(Q69/10)-INT(Q69/100)*10</f>
        <v>0</v>
      </c>
      <c r="K69" s="33"/>
      <c r="L69" s="33">
        <f ca="1">Q69-INT(Q69/10)*10</f>
        <v>0</v>
      </c>
      <c r="M69" s="33"/>
      <c r="N69" s="33"/>
      <c r="O69" s="18"/>
      <c r="P69" s="18"/>
      <c r="Q69" s="19">
        <f ca="1">D66*L65</f>
        <v>100</v>
      </c>
      <c r="Y69" s="18"/>
      <c r="Z69" s="33">
        <f ca="1">IF(INT(AI69/100)=0,"",INT(AI69/100))</f>
        <v>3</v>
      </c>
      <c r="AA69" s="33"/>
      <c r="AB69" s="33">
        <f ca="1">INT(AI69/10)-INT(AI69/100)*10</f>
        <v>6</v>
      </c>
      <c r="AC69" s="33"/>
      <c r="AD69" s="33">
        <f ca="1">AI69-INT(AI69/10)*10</f>
        <v>0</v>
      </c>
      <c r="AE69" s="33"/>
      <c r="AF69" s="33"/>
      <c r="AG69" s="18"/>
      <c r="AH69" s="18"/>
      <c r="AI69" s="19">
        <f ca="1">V66*AD65</f>
        <v>360</v>
      </c>
    </row>
    <row r="70" spans="1:35" ht="16" customHeight="1" x14ac:dyDescent="0.25">
      <c r="G70" s="18"/>
      <c r="H70" s="18"/>
      <c r="I70" s="18"/>
      <c r="J70" s="18">
        <f ca="1">IF(INT(Q70/10)=0,"",INT(Q70/10))</f>
        <v>2</v>
      </c>
      <c r="K70" s="18"/>
      <c r="L70" s="18">
        <f ca="1">Q70-INT(Q70/10)*10</f>
        <v>1</v>
      </c>
      <c r="M70" s="18"/>
      <c r="N70" s="18">
        <f ca="1">IF(Q70=0,"",0)</f>
        <v>0</v>
      </c>
      <c r="O70" s="18"/>
      <c r="P70" s="18"/>
      <c r="Q70" s="19">
        <f ca="1">(Q68*10+L68)-Q69</f>
        <v>21</v>
      </c>
      <c r="Y70" s="18"/>
      <c r="Z70" s="18"/>
      <c r="AA70" s="18"/>
      <c r="AB70" s="18">
        <f ca="1">IF(INT(AI70/10)=0,"",INT(AI70/10))</f>
        <v>1</v>
      </c>
      <c r="AC70" s="18"/>
      <c r="AD70" s="18">
        <f ca="1">AI70-INT(AI70/10)*10</f>
        <v>5.9999999999999432</v>
      </c>
      <c r="AE70" s="18"/>
      <c r="AF70" s="18">
        <f ca="1">IF(AI70=0,"",0)</f>
        <v>0</v>
      </c>
      <c r="AG70" s="18"/>
      <c r="AH70" s="18"/>
      <c r="AI70" s="19">
        <f ca="1">(AI68*10+AD68)-AI69</f>
        <v>15.999999999999943</v>
      </c>
    </row>
    <row r="71" spans="1:35" ht="16" customHeight="1" x14ac:dyDescent="0.25">
      <c r="G71" s="18"/>
      <c r="H71" s="18"/>
      <c r="I71" s="18"/>
      <c r="J71" s="33">
        <f ca="1">IF(INT(Q71/100)=0,"",INT(Q71/100))</f>
        <v>2</v>
      </c>
      <c r="K71" s="33"/>
      <c r="L71" s="33">
        <f ca="1">IF(Q71=0,"",INT(Q71/10)-INT(Q71/100)*10)</f>
        <v>0</v>
      </c>
      <c r="M71" s="33"/>
      <c r="N71" s="33">
        <f ca="1">IF(Q71=0,"",Q71-INT(Q71/10)*10)</f>
        <v>0</v>
      </c>
      <c r="O71" s="33"/>
      <c r="P71" s="33"/>
      <c r="Q71" s="19">
        <f ca="1">D66*N65</f>
        <v>200</v>
      </c>
      <c r="Y71" s="18"/>
      <c r="Z71" s="18"/>
      <c r="AA71" s="18"/>
      <c r="AB71" s="33">
        <f ca="1">IF(INT(AI71/100)=0,"",INT(AI71/100))</f>
        <v>1</v>
      </c>
      <c r="AC71" s="33"/>
      <c r="AD71" s="33">
        <f ca="1">IF(AI71=0,"",INT(AI71/10)-INT(AI71/100)*10)</f>
        <v>6</v>
      </c>
      <c r="AE71" s="33"/>
      <c r="AF71" s="33">
        <f ca="1">IF(AI71=0,"",AI71-INT(AI71/10)*10)</f>
        <v>0</v>
      </c>
      <c r="AG71" s="33"/>
      <c r="AH71" s="33"/>
      <c r="AI71" s="19">
        <f ca="1">V66*AF65</f>
        <v>160</v>
      </c>
    </row>
    <row r="72" spans="1:35" ht="16" customHeight="1" x14ac:dyDescent="0.25">
      <c r="G72" s="18"/>
      <c r="H72" s="18"/>
      <c r="I72" s="18"/>
      <c r="J72" s="18"/>
      <c r="K72" s="18"/>
      <c r="L72" s="18">
        <f ca="1">IF(Q71=0,"",IF(INT(Q72/10)=0,"",INT(Q72/10)))</f>
        <v>1</v>
      </c>
      <c r="M72" s="18"/>
      <c r="N72" s="18">
        <f ca="1">IF(Q71=0,"",Q72-INT(Q72/10)*10)</f>
        <v>0</v>
      </c>
      <c r="O72" s="18"/>
      <c r="P72" s="18">
        <f ca="1">IF(Q72=0,"",0)</f>
        <v>0</v>
      </c>
      <c r="Q72" s="19">
        <f ca="1">Q70*10-Q71</f>
        <v>10</v>
      </c>
      <c r="Y72" s="18"/>
      <c r="Z72" s="18"/>
      <c r="AA72" s="18"/>
      <c r="AB72" s="18"/>
      <c r="AC72" s="18"/>
      <c r="AD72" s="18">
        <f ca="1">IF(AI71=0,"",IF(INT(AI72/10)=0,"",INT(AI72/10)))</f>
        <v>-1</v>
      </c>
      <c r="AE72" s="18"/>
      <c r="AF72" s="18">
        <f ca="1">IF(AI71=0,"",AI72-INT(AI72/10)*10)</f>
        <v>9.9999999999994316</v>
      </c>
      <c r="AG72" s="18"/>
      <c r="AH72" s="18">
        <f ca="1">IF(AI72=0,"",0)</f>
        <v>0</v>
      </c>
      <c r="AI72" s="19">
        <f ca="1">AI70*10-AI71</f>
        <v>-5.6843418860808015E-13</v>
      </c>
    </row>
    <row r="73" spans="1:35" ht="16" customHeight="1" x14ac:dyDescent="0.25">
      <c r="H73" s="18"/>
      <c r="I73" s="18"/>
      <c r="J73" s="18"/>
      <c r="K73" s="18"/>
      <c r="L73" s="33">
        <f ca="1">IF(Q72=0,"",IF(INT(Q73/100)=0,"",INT(Q73/100)))</f>
        <v>1</v>
      </c>
      <c r="M73" s="33"/>
      <c r="N73" s="33">
        <f ca="1">IF(Q72=0,"",INT(Q73/10)-INT(Q73/100)*10)</f>
        <v>0</v>
      </c>
      <c r="O73" s="33"/>
      <c r="P73" s="33">
        <f ca="1">IF(Q72=0,"",Q73-INT(Q73/10)*10)</f>
        <v>0</v>
      </c>
      <c r="Q73" s="19">
        <f ca="1">D66*P65</f>
        <v>100</v>
      </c>
      <c r="Z73" s="18"/>
      <c r="AA73" s="18"/>
      <c r="AB73" s="18"/>
      <c r="AC73" s="18"/>
      <c r="AD73" s="33" t="e">
        <f ca="1">IF(AI72=0,"",IF(INT(AI73/100)=0,"",INT(AI73/100)))</f>
        <v>#VALUE!</v>
      </c>
      <c r="AE73" s="33"/>
      <c r="AF73" s="33" t="e">
        <f ca="1">IF(AI72=0,"",INT(AI73/10)-INT(AI73/100)*10)</f>
        <v>#VALUE!</v>
      </c>
      <c r="AG73" s="33"/>
      <c r="AH73" s="33" t="e">
        <f ca="1">IF(AI72=0,"",AI73-INT(AI73/10)*10)</f>
        <v>#VALUE!</v>
      </c>
      <c r="AI73" s="19" t="e">
        <f ca="1">V66*AH65</f>
        <v>#VALUE!</v>
      </c>
    </row>
    <row r="74" spans="1:35" ht="16" customHeight="1" x14ac:dyDescent="0.25">
      <c r="H74" s="18"/>
      <c r="I74" s="18"/>
      <c r="J74" s="18"/>
      <c r="K74" s="18"/>
      <c r="L74" s="18"/>
      <c r="M74" s="18"/>
      <c r="N74" s="18"/>
      <c r="O74" s="18"/>
      <c r="P74" s="18">
        <f ca="1">IF(Q72=0,"",Q74)</f>
        <v>0</v>
      </c>
      <c r="Q74" s="19">
        <f ca="1">Q72*10-Q73</f>
        <v>0</v>
      </c>
      <c r="Z74" s="18"/>
      <c r="AA74" s="18"/>
      <c r="AB74" s="18"/>
      <c r="AC74" s="18"/>
      <c r="AD74" s="18"/>
      <c r="AE74" s="18"/>
      <c r="AF74" s="18"/>
      <c r="AG74" s="18"/>
      <c r="AH74" s="18" t="e">
        <f ca="1">IF(AI72=0,"",AI74)</f>
        <v>#VALUE!</v>
      </c>
      <c r="AI74" s="19" t="e">
        <f ca="1">AI72*10-AI73</f>
        <v>#VALUE!</v>
      </c>
    </row>
    <row r="75" spans="1:35" ht="16" customHeight="1" x14ac:dyDescent="0.25"/>
    <row r="76" spans="1:35" ht="16" customHeight="1" x14ac:dyDescent="0.25">
      <c r="A76" s="10" t="str">
        <f>IF(A30="","",A30)</f>
        <v>(5)</v>
      </c>
      <c r="D76" s="247">
        <f ca="1">IF(D30="","",D30)</f>
        <v>44</v>
      </c>
      <c r="E76" s="247"/>
      <c r="F76" s="247"/>
      <c r="G76" s="247" t="str">
        <f>IF(G30="","",G30)</f>
        <v>÷</v>
      </c>
      <c r="H76" s="247"/>
      <c r="I76" s="247">
        <f ca="1">IF(I30="","",I30)</f>
        <v>22</v>
      </c>
      <c r="J76" s="247"/>
      <c r="K76" s="247"/>
      <c r="L76" s="10" t="str">
        <f>IF(L30="","",L30)</f>
        <v>＝</v>
      </c>
      <c r="N76" s="249">
        <f ca="1">IF(N30="","",N30)</f>
        <v>2</v>
      </c>
      <c r="O76" s="249"/>
      <c r="P76" s="249"/>
      <c r="Q76" s="249"/>
      <c r="S76" s="10" t="str">
        <f>IF(S30="","",S30)</f>
        <v>(6)</v>
      </c>
      <c r="V76" s="247">
        <f ca="1">IF(V30="","",V30)</f>
        <v>33.800000000000004</v>
      </c>
      <c r="W76" s="247"/>
      <c r="X76" s="247"/>
      <c r="Y76" s="247" t="str">
        <f>IF(Y30="","",Y30)</f>
        <v>÷</v>
      </c>
      <c r="Z76" s="247"/>
      <c r="AA76" s="247">
        <f ca="1">IF(AA30="","",AA30)</f>
        <v>26</v>
      </c>
      <c r="AB76" s="247"/>
      <c r="AC76" s="247"/>
      <c r="AD76" s="247" t="str">
        <f>IF(AD30="","",AD30)</f>
        <v>＝</v>
      </c>
      <c r="AE76" s="247"/>
      <c r="AF76" s="249">
        <f ca="1">IF(AF30="","",AF30)</f>
        <v>1.3</v>
      </c>
      <c r="AG76" s="249"/>
      <c r="AH76" s="249"/>
      <c r="AI76" s="249"/>
    </row>
    <row r="77" spans="1:35" ht="16" customHeight="1" x14ac:dyDescent="0.25">
      <c r="A77" s="10" t="str">
        <f>IF(A31="","",A31)</f>
        <v/>
      </c>
      <c r="D77" s="19" t="str">
        <f>IF(D41="","",D41)</f>
        <v/>
      </c>
      <c r="E77" s="19"/>
      <c r="F77" s="19"/>
      <c r="H77" s="18"/>
      <c r="I77" s="18"/>
      <c r="J77" s="33">
        <f ca="1">INT(N76)</f>
        <v>2</v>
      </c>
      <c r="K77" s="33" t="s">
        <v>66</v>
      </c>
      <c r="L77" s="33">
        <f ca="1">INT(N76*10)-INT(N76)*10</f>
        <v>0</v>
      </c>
      <c r="N77" s="18"/>
      <c r="O77" s="18"/>
      <c r="P77" s="18" t="str">
        <f ca="1">IF(INT(N76*1000)-INT(N76*100)*10=0,"",INT(N76*1000)-INT(N76*100)*10)</f>
        <v/>
      </c>
      <c r="S77" s="10" t="str">
        <f>IF(S31="","",S31)</f>
        <v/>
      </c>
      <c r="V77" s="19" t="str">
        <f>IF(V41="","",V41)</f>
        <v/>
      </c>
      <c r="W77" s="19"/>
      <c r="X77" s="19"/>
      <c r="Z77" s="18"/>
      <c r="AA77" s="18"/>
      <c r="AB77" s="33">
        <f ca="1">INT(AF76)</f>
        <v>1</v>
      </c>
      <c r="AC77" s="33" t="s">
        <v>66</v>
      </c>
      <c r="AD77" s="33">
        <f ca="1">INT(AF76*10)-INT(AF76)*10</f>
        <v>3</v>
      </c>
      <c r="AF77" s="18"/>
      <c r="AG77" s="18"/>
      <c r="AH77" s="18" t="str">
        <f ca="1">IF(INT(AF76*1000)-INT(AF76*100)*10=0,"",INT(AF76*1000)-INT(AF76*100)*10)</f>
        <v/>
      </c>
    </row>
    <row r="78" spans="1:35" ht="16" customHeight="1" x14ac:dyDescent="0.25">
      <c r="A78" s="10" t="str">
        <f>IF(A32="","",A32)</f>
        <v/>
      </c>
      <c r="D78" s="250">
        <f ca="1">I76</f>
        <v>22</v>
      </c>
      <c r="E78" s="250"/>
      <c r="F78" s="32" t="s">
        <v>36</v>
      </c>
      <c r="G78" s="32"/>
      <c r="H78" s="32">
        <f ca="1">INT(D76/10)</f>
        <v>4</v>
      </c>
      <c r="I78" s="32"/>
      <c r="J78" s="18">
        <f ca="1">INT(D76)-INT(D76/10)*10</f>
        <v>4</v>
      </c>
      <c r="K78" s="18" t="s">
        <v>66</v>
      </c>
      <c r="L78" s="18">
        <f ca="1">D76*10-INT(D76)*10</f>
        <v>0</v>
      </c>
      <c r="M78" s="19">
        <f ca="1">H78*10+J78</f>
        <v>44</v>
      </c>
      <c r="N78" s="10" t="str">
        <f>IF(N42="","",N42)</f>
        <v/>
      </c>
      <c r="S78" s="10" t="str">
        <f>IF(S32="","",S32)</f>
        <v/>
      </c>
      <c r="V78" s="250">
        <f ca="1">AA76</f>
        <v>26</v>
      </c>
      <c r="W78" s="250"/>
      <c r="X78" s="32" t="s">
        <v>36</v>
      </c>
      <c r="Y78" s="32"/>
      <c r="Z78" s="32">
        <f ca="1">INT(V76/10)</f>
        <v>3</v>
      </c>
      <c r="AA78" s="32"/>
      <c r="AB78" s="18">
        <f ca="1">INT(V76)-INT(V76/10)*10</f>
        <v>3</v>
      </c>
      <c r="AC78" s="18" t="s">
        <v>66</v>
      </c>
      <c r="AD78" s="18">
        <f ca="1">V76*10-INT(V76)*10</f>
        <v>8.0000000000000568</v>
      </c>
      <c r="AE78" s="19">
        <f ca="1">Z78*10+AB78</f>
        <v>33</v>
      </c>
      <c r="AF78" s="10" t="str">
        <f>IF(AF42="","",AF42)</f>
        <v/>
      </c>
    </row>
    <row r="79" spans="1:35" ht="16" customHeight="1" x14ac:dyDescent="0.25">
      <c r="A79" s="10" t="str">
        <f>IF(A33="","",A33)</f>
        <v/>
      </c>
      <c r="D79" s="10" t="str">
        <f>IF(D43="","",D43)</f>
        <v/>
      </c>
      <c r="G79" s="18"/>
      <c r="H79" s="33">
        <f ca="1">IF(M79=0,"",INT(M79/10))</f>
        <v>4</v>
      </c>
      <c r="I79" s="33"/>
      <c r="J79" s="33">
        <f ca="1">IF(M79=0,"",M79-INT(M79/10)*10)</f>
        <v>4</v>
      </c>
      <c r="K79" s="34"/>
      <c r="L79" s="34"/>
      <c r="M79" s="19">
        <f ca="1">D78*J77</f>
        <v>44</v>
      </c>
      <c r="N79" s="10" t="str">
        <f>IF(N43="","",N43)</f>
        <v/>
      </c>
      <c r="S79" s="10" t="str">
        <f>IF(S33="","",S33)</f>
        <v/>
      </c>
      <c r="V79" s="10" t="str">
        <f>IF(V43="","",V43)</f>
        <v/>
      </c>
      <c r="Y79" s="18"/>
      <c r="Z79" s="33">
        <f ca="1">IF(AE79=0,"",INT(AE79/10))</f>
        <v>2</v>
      </c>
      <c r="AA79" s="33"/>
      <c r="AB79" s="33">
        <f ca="1">IF(AE79=0,"",AE79-INT(AE79/10)*10)</f>
        <v>6</v>
      </c>
      <c r="AC79" s="34"/>
      <c r="AD79" s="34"/>
      <c r="AE79" s="19">
        <f ca="1">V78*AB77</f>
        <v>26</v>
      </c>
      <c r="AF79" s="10" t="str">
        <f>IF(AF43="","",AF43)</f>
        <v/>
      </c>
    </row>
    <row r="80" spans="1:35" ht="16" customHeight="1" x14ac:dyDescent="0.25">
      <c r="A80" s="10" t="str">
        <f>IF(A34="","",A34)</f>
        <v/>
      </c>
      <c r="G80" s="18"/>
      <c r="H80" s="18" t="str">
        <f ca="1">IF(INT(M80/10)=0,"",INT(M80/10))</f>
        <v/>
      </c>
      <c r="I80" s="18"/>
      <c r="J80" s="18" t="str">
        <f ca="1">IF(M80=0,"",M80-INT(M80/10)*10)</f>
        <v/>
      </c>
      <c r="K80" s="18"/>
      <c r="L80" s="18">
        <f ca="1">L78</f>
        <v>0</v>
      </c>
      <c r="M80" s="19">
        <f ca="1">M78-M79</f>
        <v>0</v>
      </c>
      <c r="N80" s="18"/>
      <c r="O80" s="18"/>
      <c r="P80" s="18"/>
      <c r="S80" s="10" t="str">
        <f>IF(S34="","",S34)</f>
        <v/>
      </c>
      <c r="Y80" s="18"/>
      <c r="Z80" s="18" t="str">
        <f ca="1">IF(INT(AE80/10)=0,"",INT(AE80/10))</f>
        <v/>
      </c>
      <c r="AA80" s="18"/>
      <c r="AB80" s="18">
        <f ca="1">IF(AE80=0,"",AE80-INT(AE80/10)*10)</f>
        <v>7</v>
      </c>
      <c r="AC80" s="18"/>
      <c r="AD80" s="18">
        <f ca="1">AD78</f>
        <v>8.0000000000000568</v>
      </c>
      <c r="AE80" s="19">
        <f ca="1">AE78-AE79</f>
        <v>7</v>
      </c>
      <c r="AF80" s="18"/>
      <c r="AG80" s="18"/>
      <c r="AH80" s="18"/>
    </row>
    <row r="81" spans="1:38" ht="16" customHeight="1" x14ac:dyDescent="0.25">
      <c r="G81" s="18"/>
      <c r="H81" s="33" t="str">
        <f ca="1">IF(INT(M81/100)=0,"",INT(M81/100))</f>
        <v/>
      </c>
      <c r="I81" s="33"/>
      <c r="J81" s="33" t="str">
        <f ca="1">IF(M80=0,"",INT(M81/10)-INT(M81/100)*10)</f>
        <v/>
      </c>
      <c r="K81" s="33"/>
      <c r="L81" s="33" t="str">
        <f ca="1">IF(M80=0,"",M81-INT(M81/10)*10)</f>
        <v/>
      </c>
      <c r="M81" s="19">
        <f ca="1">D78*L77</f>
        <v>0</v>
      </c>
      <c r="N81" s="18"/>
      <c r="O81" s="18"/>
      <c r="P81" s="18"/>
      <c r="Y81" s="18"/>
      <c r="Z81" s="33" t="str">
        <f ca="1">IF(INT(AE81/100)=0,"",INT(AE81/100))</f>
        <v/>
      </c>
      <c r="AA81" s="33"/>
      <c r="AB81" s="33">
        <f ca="1">IF(AE80=0,"",INT(AE81/10)-INT(AE81/100)*10)</f>
        <v>7</v>
      </c>
      <c r="AC81" s="33"/>
      <c r="AD81" s="33">
        <f ca="1">IF(AE80=0,"",AE81-INT(AE81/10)*10)</f>
        <v>8</v>
      </c>
      <c r="AE81" s="19">
        <f ca="1">V78*AD77</f>
        <v>78</v>
      </c>
      <c r="AF81" s="18"/>
      <c r="AG81" s="18"/>
      <c r="AH81" s="18"/>
    </row>
    <row r="82" spans="1:38" ht="16" customHeight="1" x14ac:dyDescent="0.25">
      <c r="G82" s="18"/>
      <c r="H82" s="18"/>
      <c r="I82" s="18"/>
      <c r="J82" s="18" t="str">
        <f ca="1">IF(INT(M82/10)=0,"",INT(M82/10))</f>
        <v/>
      </c>
      <c r="K82" s="18"/>
      <c r="L82" s="18" t="str">
        <f ca="1">IF(M80=0,"",M82-INT(M82/10)*10)</f>
        <v/>
      </c>
      <c r="M82" s="19">
        <f ca="1">(M80*10+L80)-M81</f>
        <v>0</v>
      </c>
      <c r="N82" s="18"/>
      <c r="O82" s="18"/>
      <c r="P82" s="18"/>
      <c r="Y82" s="18"/>
      <c r="Z82" s="18"/>
      <c r="AA82" s="18"/>
      <c r="AB82" s="18" t="str">
        <f ca="1">IF(INT(AE82/10)=0,"",INT(AE82/10))</f>
        <v/>
      </c>
      <c r="AC82" s="18"/>
      <c r="AD82" s="18">
        <f ca="1">IF(AE80=0,"",AE82-INT(AE82/10)*10)</f>
        <v>0</v>
      </c>
      <c r="AE82" s="19">
        <f ca="1">(AE80*10+AD80)-AE81</f>
        <v>0</v>
      </c>
      <c r="AF82" s="18"/>
      <c r="AG82" s="18"/>
      <c r="AH82" s="18"/>
    </row>
    <row r="83" spans="1:38" ht="16" customHeight="1" x14ac:dyDescent="0.25">
      <c r="A83" s="10" t="str">
        <f>IF(A37="","",A37)</f>
        <v>◇</v>
      </c>
      <c r="C83" s="10" t="str">
        <f>IF(C37="","",C37)</f>
        <v>商を四捨五入で十分の一の位までの概数で表しましょう。</v>
      </c>
    </row>
    <row r="84" spans="1:38" ht="16" customHeight="1" x14ac:dyDescent="0.25">
      <c r="C84" s="10" t="str">
        <f>IF(C38="","",C38)</f>
        <v/>
      </c>
    </row>
    <row r="85" spans="1:38" ht="16" customHeight="1" x14ac:dyDescent="0.25">
      <c r="A85" s="10" t="str">
        <f>IF(A39="","",A39)</f>
        <v>(7)</v>
      </c>
      <c r="D85" s="19">
        <f>IF(D39="","",D39)</f>
        <v>9</v>
      </c>
      <c r="E85" s="19">
        <f ca="1">IF(E39="","",E39)</f>
        <v>33</v>
      </c>
      <c r="F85" s="19">
        <f ca="1">IF(F39="","",F39)</f>
        <v>34</v>
      </c>
      <c r="G85" s="19">
        <f ca="1">ROUNDDOWN(F85/D85,2)</f>
        <v>3.77</v>
      </c>
      <c r="J85" s="18">
        <f ca="1">INT(G85)</f>
        <v>3</v>
      </c>
      <c r="K85" s="18" t="s">
        <v>66</v>
      </c>
      <c r="L85" s="18">
        <f ca="1">INT(G85*10)-INT(G85)*10</f>
        <v>7</v>
      </c>
      <c r="M85" s="18" t="str">
        <f>IF(M40="","",M40)</f>
        <v/>
      </c>
      <c r="N85" s="18">
        <f ca="1">INT(G85*100)-INT(G85*10)*10</f>
        <v>7</v>
      </c>
      <c r="O85" s="10" t="str">
        <f>IF(O40="","",O40)</f>
        <v/>
      </c>
      <c r="P85" s="10" t="str">
        <f>IF(P40="","",P40)</f>
        <v/>
      </c>
      <c r="Q85" s="10" t="str">
        <f>IF(Q40="","",Q40)</f>
        <v/>
      </c>
      <c r="R85" s="10" t="str">
        <f>IF(R40="","",R40)</f>
        <v/>
      </c>
      <c r="S85" s="10" t="str">
        <f>IF(S39="","",S39)</f>
        <v>(8)</v>
      </c>
      <c r="V85" s="19">
        <f>IF(V39="","",V39)</f>
        <v>17</v>
      </c>
      <c r="W85" s="19">
        <f ca="1">IF(W39="","",W39)</f>
        <v>30.2</v>
      </c>
      <c r="X85" s="19">
        <f ca="1">IF(X39="","",X39)</f>
        <v>30.2</v>
      </c>
      <c r="Y85" s="19">
        <f ca="1">ROUNDDOWN(X85/V85,2)</f>
        <v>1.77</v>
      </c>
      <c r="AB85" s="18">
        <f ca="1">INT(Y85)</f>
        <v>1</v>
      </c>
      <c r="AC85" s="18" t="s">
        <v>66</v>
      </c>
      <c r="AD85" s="18">
        <f ca="1">INT(Y85*10)-INT(Y85)*10</f>
        <v>7</v>
      </c>
      <c r="AE85" s="18" t="str">
        <f>IF(AE40="","",AE40)</f>
        <v/>
      </c>
      <c r="AF85" s="18">
        <f ca="1">INT(Y85*100)-INT(Y85*10)*10</f>
        <v>7</v>
      </c>
      <c r="AG85" s="10" t="str">
        <f>IF(AG40="","",AG40)</f>
        <v/>
      </c>
      <c r="AH85" s="10" t="str">
        <f>IF(AH40="","",AH40)</f>
        <v/>
      </c>
      <c r="AI85" s="10" t="str">
        <f>IF(AI40="","",AI40)</f>
        <v/>
      </c>
      <c r="AJ85" s="10" t="str">
        <f>IF(AJ40="","",AJ40)</f>
        <v/>
      </c>
    </row>
    <row r="86" spans="1:38" ht="16" customHeight="1" x14ac:dyDescent="0.25">
      <c r="A86" s="10" t="str">
        <f>IF(A40="","",A40)</f>
        <v/>
      </c>
      <c r="D86" s="247">
        <f>IF(D40="","",D40)</f>
        <v>9</v>
      </c>
      <c r="E86" s="247"/>
      <c r="F86" s="47" t="str">
        <f>IF(F40="","",F40)</f>
        <v>)</v>
      </c>
      <c r="G86" s="47" t="str">
        <f>IF(G40="","",G40)</f>
        <v/>
      </c>
      <c r="H86" s="47">
        <f ca="1">IF(H40="","",H40)</f>
        <v>3</v>
      </c>
      <c r="I86" s="47" t="str">
        <f>IF(I40="","",I40)</f>
        <v/>
      </c>
      <c r="J86" s="47">
        <f ca="1">IF(J40="","",J40)</f>
        <v>4</v>
      </c>
      <c r="K86" s="47" t="str">
        <f t="shared" ref="K86:Q86" ca="1" si="3">IF(K40="","",K40)</f>
        <v/>
      </c>
      <c r="L86" s="47" t="str">
        <f t="shared" ca="1" si="3"/>
        <v/>
      </c>
      <c r="M86" s="47" t="str">
        <f t="shared" si="3"/>
        <v/>
      </c>
      <c r="N86" s="47" t="str">
        <f t="shared" si="3"/>
        <v/>
      </c>
      <c r="O86" s="19">
        <f ca="1">H86*10+J86</f>
        <v>34</v>
      </c>
      <c r="P86" s="10" t="str">
        <f t="shared" si="3"/>
        <v/>
      </c>
      <c r="Q86" s="10" t="str">
        <f t="shared" si="3"/>
        <v/>
      </c>
      <c r="S86" s="10" t="str">
        <f>IF(S40="","",S40)</f>
        <v/>
      </c>
      <c r="V86" s="247">
        <f>IF(V40="","",V40)</f>
        <v>17</v>
      </c>
      <c r="W86" s="247"/>
      <c r="X86" s="47" t="str">
        <f>IF(X40="","",X40)</f>
        <v>)</v>
      </c>
      <c r="Y86" s="47" t="str">
        <f>IF(Y40="","",Y40)</f>
        <v/>
      </c>
      <c r="Z86" s="47">
        <f ca="1">IF(Z40="","",Z40)</f>
        <v>3</v>
      </c>
      <c r="AA86" s="47" t="str">
        <f>IF(AA40="","",AA40)</f>
        <v/>
      </c>
      <c r="AB86" s="47">
        <f ca="1">IF(AB40="","",AB40)</f>
        <v>0</v>
      </c>
      <c r="AC86" s="47" t="str">
        <f t="shared" ref="AC86:AI86" ca="1" si="4">IF(AC40="","",AC40)</f>
        <v>.</v>
      </c>
      <c r="AD86" s="47">
        <f t="shared" ca="1" si="4"/>
        <v>1.9999999999999929</v>
      </c>
      <c r="AE86" s="47" t="str">
        <f t="shared" si="4"/>
        <v/>
      </c>
      <c r="AF86" s="47" t="str">
        <f t="shared" si="4"/>
        <v/>
      </c>
      <c r="AG86" s="19">
        <f ca="1">Z86*10+AB86</f>
        <v>30</v>
      </c>
      <c r="AH86" s="10" t="str">
        <f t="shared" si="4"/>
        <v/>
      </c>
      <c r="AI86" s="10" t="str">
        <f t="shared" si="4"/>
        <v/>
      </c>
    </row>
    <row r="87" spans="1:38" ht="16" customHeight="1" x14ac:dyDescent="0.25">
      <c r="A87" s="10" t="str">
        <f>IF(A41="","",A41)</f>
        <v/>
      </c>
      <c r="D87" s="10" t="str">
        <f>IF(D42="","",D42)</f>
        <v/>
      </c>
      <c r="E87" s="10" t="str">
        <f>IF(E42="","",E42)</f>
        <v/>
      </c>
      <c r="H87" s="33">
        <f ca="1">INT(O87/10)</f>
        <v>2</v>
      </c>
      <c r="I87" s="33"/>
      <c r="J87" s="33">
        <f ca="1">O87-INT(O87/10)*10</f>
        <v>7</v>
      </c>
      <c r="K87" s="33"/>
      <c r="L87" s="33"/>
      <c r="O87" s="19">
        <f ca="1">D86*J85</f>
        <v>27</v>
      </c>
      <c r="V87" s="10" t="str">
        <f>IF(V42="","",V42)</f>
        <v/>
      </c>
      <c r="W87" s="10" t="str">
        <f>IF(W42="","",W42)</f>
        <v/>
      </c>
      <c r="Z87" s="33">
        <f ca="1">INT(AG87/10)</f>
        <v>1</v>
      </c>
      <c r="AA87" s="33"/>
      <c r="AB87" s="33">
        <f ca="1">AG87-INT(AG87/10)*10</f>
        <v>7</v>
      </c>
      <c r="AC87" s="33"/>
      <c r="AD87" s="33"/>
      <c r="AG87" s="19">
        <f ca="1">V86*AB85</f>
        <v>17</v>
      </c>
    </row>
    <row r="88" spans="1:38" ht="16" customHeight="1" x14ac:dyDescent="0.25">
      <c r="A88" s="10" t="str">
        <f>IF(A42="","",A42)</f>
        <v/>
      </c>
      <c r="D88" s="10" t="str">
        <f>IF(D43="","",D43)</f>
        <v/>
      </c>
      <c r="E88" s="10" t="str">
        <f>IF(E43="","",E43)</f>
        <v/>
      </c>
      <c r="H88" s="18" t="str">
        <f ca="1">IF(INT(O88/10)=0,"",INT(O88/10))</f>
        <v/>
      </c>
      <c r="I88" s="18"/>
      <c r="J88" s="18">
        <f ca="1">O88-INT(O88/10)*10</f>
        <v>7</v>
      </c>
      <c r="K88" s="18"/>
      <c r="L88" s="18">
        <f ca="1">IF(O88=0,"",0)</f>
        <v>0</v>
      </c>
      <c r="O88" s="19">
        <f ca="1">O86-O87</f>
        <v>7</v>
      </c>
      <c r="V88" s="10" t="str">
        <f>IF(V43="","",V43)</f>
        <v/>
      </c>
      <c r="W88" s="10" t="str">
        <f>IF(W43="","",W43)</f>
        <v/>
      </c>
      <c r="Z88" s="18">
        <f ca="1">IF(INT(AG88/10)=0,"",INT(AG88/10))</f>
        <v>1</v>
      </c>
      <c r="AA88" s="18"/>
      <c r="AB88" s="18">
        <f ca="1">AG88-INT(AG88/10)*10</f>
        <v>3</v>
      </c>
      <c r="AC88" s="18"/>
      <c r="AD88" s="18">
        <f ca="1">IF(AD86="",0,AD86)</f>
        <v>1.9999999999999929</v>
      </c>
      <c r="AG88" s="19">
        <f ca="1">AG86-AG87</f>
        <v>13</v>
      </c>
    </row>
    <row r="89" spans="1:38" ht="16" customHeight="1" x14ac:dyDescent="0.25">
      <c r="A89" s="10" t="str">
        <f>IF(A43="","",A43)</f>
        <v/>
      </c>
      <c r="H89" s="18"/>
      <c r="I89" s="18"/>
      <c r="J89" s="33">
        <f ca="1">IF(INT(O89/10)=0,"",INT(O89/10))</f>
        <v>6</v>
      </c>
      <c r="K89" s="33"/>
      <c r="L89" s="33">
        <f ca="1">O89-INT(O89/10)*10</f>
        <v>3</v>
      </c>
      <c r="O89" s="19">
        <f ca="1">D86*L85</f>
        <v>63</v>
      </c>
      <c r="Z89" s="33">
        <f ca="1">IF(INT(AG89/100)=0,"",INT(AG89/100))</f>
        <v>1</v>
      </c>
      <c r="AA89" s="33"/>
      <c r="AB89" s="33">
        <f ca="1">INT(AG89/10)-INT(AG89/100)*10</f>
        <v>1</v>
      </c>
      <c r="AC89" s="33"/>
      <c r="AD89" s="33">
        <f ca="1">AG89-INT(AG89/10)*10</f>
        <v>9</v>
      </c>
      <c r="AG89" s="19">
        <f ca="1">V86*AD85</f>
        <v>119</v>
      </c>
    </row>
    <row r="90" spans="1:38" ht="16" customHeight="1" x14ac:dyDescent="0.25">
      <c r="H90" s="18"/>
      <c r="I90" s="18"/>
      <c r="J90" s="18" t="str">
        <f ca="1">IF(INT(O90/10)=0,"",INT(O90/10))</f>
        <v/>
      </c>
      <c r="K90" s="18"/>
      <c r="L90" s="18">
        <f ca="1">O90-INT(O90/10)*10</f>
        <v>7</v>
      </c>
      <c r="O90" s="19">
        <f ca="1">O88*10-O89</f>
        <v>7</v>
      </c>
      <c r="Z90" s="18"/>
      <c r="AA90" s="18"/>
      <c r="AB90" s="18">
        <f ca="1">IF(INT(AG90/10)=0,"",INT(AG90/10))</f>
        <v>1</v>
      </c>
      <c r="AC90" s="18"/>
      <c r="AD90" s="18">
        <f ca="1">AG90-INT(AG90/10)*10</f>
        <v>3</v>
      </c>
      <c r="AG90" s="19">
        <f ca="1">AG88*10+AD88-AG89</f>
        <v>13</v>
      </c>
    </row>
    <row r="91" spans="1:38" ht="16" customHeight="1" x14ac:dyDescent="0.25">
      <c r="H91" s="18"/>
      <c r="I91" s="18"/>
      <c r="J91" s="18"/>
      <c r="K91" s="18"/>
      <c r="L91" s="18"/>
      <c r="O91" s="19"/>
      <c r="Z91" s="18"/>
      <c r="AA91" s="18"/>
      <c r="AB91" s="18"/>
      <c r="AC91" s="18"/>
      <c r="AD91" s="18"/>
    </row>
    <row r="92" spans="1:38" ht="16" customHeight="1" x14ac:dyDescent="0.25">
      <c r="B92" s="51" t="s">
        <v>72</v>
      </c>
      <c r="P92" s="248">
        <f ca="1">ROUND(F85/D85,1)</f>
        <v>3.8</v>
      </c>
      <c r="Q92" s="248"/>
      <c r="R92" s="248"/>
      <c r="S92" s="51"/>
      <c r="T92" s="51" t="s">
        <v>72</v>
      </c>
      <c r="AH92" s="248">
        <f ca="1">ROUND(X85/V85,1)</f>
        <v>1.8</v>
      </c>
      <c r="AI92" s="248"/>
      <c r="AJ92" s="248"/>
      <c r="AK92" s="51"/>
      <c r="AL92" s="51"/>
    </row>
    <row r="93" spans="1:38" ht="16" customHeight="1" x14ac:dyDescent="0.25">
      <c r="B93" s="51"/>
      <c r="P93" s="248"/>
      <c r="Q93" s="248"/>
      <c r="R93" s="248"/>
      <c r="S93" s="51"/>
      <c r="T93" s="51"/>
      <c r="AH93" s="248"/>
      <c r="AI93" s="248"/>
      <c r="AJ93" s="248"/>
      <c r="AK93" s="51"/>
    </row>
  </sheetData>
  <mergeCells count="59">
    <mergeCell ref="AI1:AJ1"/>
    <mergeCell ref="D5:F5"/>
    <mergeCell ref="G5:H5"/>
    <mergeCell ref="I5:K5"/>
    <mergeCell ref="V5:X5"/>
    <mergeCell ref="Y5:Z5"/>
    <mergeCell ref="AA5:AC5"/>
    <mergeCell ref="AA18:AC18"/>
    <mergeCell ref="D30:F30"/>
    <mergeCell ref="G30:H30"/>
    <mergeCell ref="I30:K30"/>
    <mergeCell ref="V30:X30"/>
    <mergeCell ref="Y30:Z30"/>
    <mergeCell ref="AA30:AC30"/>
    <mergeCell ref="D18:F18"/>
    <mergeCell ref="G18:H18"/>
    <mergeCell ref="I18:K18"/>
    <mergeCell ref="V18:X18"/>
    <mergeCell ref="Y18:Z18"/>
    <mergeCell ref="D40:E40"/>
    <mergeCell ref="V40:W40"/>
    <mergeCell ref="AI48:AJ48"/>
    <mergeCell ref="D52:F52"/>
    <mergeCell ref="G52:H52"/>
    <mergeCell ref="I52:K52"/>
    <mergeCell ref="N52:P52"/>
    <mergeCell ref="V52:X52"/>
    <mergeCell ref="Y52:Z52"/>
    <mergeCell ref="AA52:AC52"/>
    <mergeCell ref="AF52:AI52"/>
    <mergeCell ref="D78:E78"/>
    <mergeCell ref="V78:W78"/>
    <mergeCell ref="D86:E86"/>
    <mergeCell ref="V86:W86"/>
    <mergeCell ref="D54:E54"/>
    <mergeCell ref="V54:W54"/>
    <mergeCell ref="D64:F64"/>
    <mergeCell ref="G64:H64"/>
    <mergeCell ref="I64:K64"/>
    <mergeCell ref="N64:Q64"/>
    <mergeCell ref="V64:X64"/>
    <mergeCell ref="AF64:AI64"/>
    <mergeCell ref="D66:E66"/>
    <mergeCell ref="V66:W66"/>
    <mergeCell ref="D76:F76"/>
    <mergeCell ref="G76:H76"/>
    <mergeCell ref="I76:K76"/>
    <mergeCell ref="Y64:Z64"/>
    <mergeCell ref="AA64:AC64"/>
    <mergeCell ref="P92:R92"/>
    <mergeCell ref="AH92:AJ92"/>
    <mergeCell ref="P93:R93"/>
    <mergeCell ref="AH93:AJ93"/>
    <mergeCell ref="AD76:AE76"/>
    <mergeCell ref="AF76:AI76"/>
    <mergeCell ref="N76:Q76"/>
    <mergeCell ref="V76:X76"/>
    <mergeCell ref="Y76:Z76"/>
    <mergeCell ref="AA76:AC76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68"/>
  <sheetViews>
    <sheetView workbookViewId="0">
      <selection activeCell="AW37" sqref="AW37"/>
    </sheetView>
  </sheetViews>
  <sheetFormatPr defaultColWidth="8.78515625" defaultRowHeight="25" customHeight="1" x14ac:dyDescent="0.25"/>
  <cols>
    <col min="1" max="37" width="1.7109375" style="10" customWidth="1"/>
    <col min="38" max="16384" width="8.78515625" style="10"/>
  </cols>
  <sheetData>
    <row r="1" spans="1:37" ht="25" customHeight="1" x14ac:dyDescent="0.25">
      <c r="D1" s="11" t="s">
        <v>65</v>
      </c>
      <c r="AG1" s="13" t="s">
        <v>0</v>
      </c>
      <c r="AH1" s="13"/>
      <c r="AI1" s="242"/>
      <c r="AJ1" s="242"/>
    </row>
    <row r="2" spans="1:37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7" ht="23.15" customHeight="1" x14ac:dyDescent="0.25">
      <c r="A3" s="107" t="s">
        <v>259</v>
      </c>
      <c r="C3" s="107" t="s">
        <v>260</v>
      </c>
      <c r="Q3" s="38"/>
    </row>
    <row r="4" spans="1:37" ht="23.15" customHeight="1" x14ac:dyDescent="0.25">
      <c r="A4" s="16"/>
      <c r="B4" s="116" t="s">
        <v>253</v>
      </c>
      <c r="E4" s="247">
        <f ca="1">INT(I4*INT(RAND()*5+5))</f>
        <v>9</v>
      </c>
      <c r="F4" s="247"/>
      <c r="G4" s="254" t="s">
        <v>254</v>
      </c>
      <c r="H4" s="247"/>
      <c r="I4" s="247">
        <f ca="1">(INT(RAND()*3+1)*10+INT(RAND()*9+1))/10</f>
        <v>1.6</v>
      </c>
      <c r="J4" s="247"/>
      <c r="K4" s="247"/>
      <c r="T4" s="116" t="s">
        <v>256</v>
      </c>
      <c r="W4" s="247">
        <f ca="1">INT(I4*INT(RAND()*5+5))</f>
        <v>8</v>
      </c>
      <c r="X4" s="247"/>
      <c r="Y4" s="254" t="s">
        <v>254</v>
      </c>
      <c r="Z4" s="247"/>
      <c r="AA4" s="247">
        <f ca="1">(INT(RAND()*3+1)*10+INT(RAND()*9+1))/10</f>
        <v>3.9</v>
      </c>
      <c r="AB4" s="247"/>
      <c r="AC4" s="247"/>
    </row>
    <row r="5" spans="1:37" ht="23.15" customHeight="1" x14ac:dyDescent="0.25">
      <c r="A5" s="16"/>
      <c r="B5" s="16"/>
      <c r="D5" s="12"/>
      <c r="I5" s="16"/>
      <c r="J5" s="107"/>
      <c r="K5" s="44"/>
      <c r="L5" s="12"/>
      <c r="M5" s="12"/>
      <c r="N5" s="12"/>
      <c r="O5" s="114"/>
      <c r="P5" s="114"/>
      <c r="S5" s="16"/>
      <c r="T5" s="116"/>
      <c r="V5" s="12"/>
      <c r="Z5" s="107"/>
      <c r="AA5" s="16"/>
      <c r="AB5" s="16"/>
      <c r="AC5" s="16"/>
      <c r="AD5" s="107"/>
      <c r="AE5" s="12"/>
      <c r="AF5" s="12"/>
      <c r="AI5" s="114"/>
      <c r="AJ5" s="114"/>
    </row>
    <row r="6" spans="1:37" ht="23.15" customHeight="1" x14ac:dyDescent="0.25">
      <c r="A6" s="41"/>
      <c r="B6" s="40"/>
      <c r="C6" s="40"/>
      <c r="D6" s="40"/>
      <c r="E6" s="40"/>
      <c r="F6" s="40"/>
      <c r="G6" s="41"/>
      <c r="H6" s="41"/>
      <c r="I6" s="41"/>
      <c r="J6" s="40"/>
      <c r="K6" s="42"/>
      <c r="L6" s="40"/>
      <c r="M6" s="40"/>
      <c r="N6" s="40"/>
      <c r="O6" s="125"/>
      <c r="P6" s="126"/>
      <c r="Q6" s="40"/>
      <c r="R6" s="40"/>
      <c r="S6" s="40"/>
      <c r="T6" s="41"/>
      <c r="U6" s="40"/>
      <c r="V6" s="40"/>
      <c r="W6" s="40"/>
      <c r="X6" s="40"/>
      <c r="Y6" s="40"/>
      <c r="Z6" s="41"/>
      <c r="AA6" s="41"/>
      <c r="AB6" s="41"/>
      <c r="AC6" s="40"/>
      <c r="AD6" s="42"/>
      <c r="AE6" s="40"/>
      <c r="AF6" s="40"/>
      <c r="AG6" s="40"/>
      <c r="AH6" s="40"/>
      <c r="AI6" s="125"/>
      <c r="AJ6" s="125"/>
      <c r="AK6" s="40"/>
    </row>
    <row r="7" spans="1:37" ht="23.15" customHeight="1" x14ac:dyDescent="0.25">
      <c r="O7" s="114"/>
      <c r="P7" s="114"/>
      <c r="AI7" s="114"/>
      <c r="AJ7" s="114"/>
    </row>
    <row r="8" spans="1:37" ht="23.15" customHeight="1" x14ac:dyDescent="0.25">
      <c r="F8" s="39"/>
      <c r="G8" s="39"/>
      <c r="H8" s="16"/>
      <c r="I8" s="44"/>
      <c r="J8" s="44"/>
      <c r="K8" s="12"/>
      <c r="L8" s="12"/>
      <c r="M8" s="12"/>
      <c r="O8" s="114"/>
      <c r="P8" s="114"/>
      <c r="AI8" s="114"/>
      <c r="AJ8" s="114"/>
    </row>
    <row r="9" spans="1:37" ht="23.15" customHeight="1" x14ac:dyDescent="0.25">
      <c r="O9" s="114"/>
      <c r="P9" s="114"/>
      <c r="AI9" s="114"/>
      <c r="AJ9" s="114"/>
    </row>
    <row r="10" spans="1:37" ht="23.15" customHeight="1" x14ac:dyDescent="0.25">
      <c r="O10" s="114"/>
      <c r="P10" s="114"/>
      <c r="AI10" s="114"/>
      <c r="AJ10" s="114"/>
    </row>
    <row r="11" spans="1:37" ht="23.15" customHeight="1" x14ac:dyDescent="0.25">
      <c r="O11" s="114"/>
      <c r="P11" s="114"/>
      <c r="AI11" s="114"/>
      <c r="AJ11" s="114"/>
    </row>
    <row r="12" spans="1:37" ht="23.15" customHeight="1" x14ac:dyDescent="0.25">
      <c r="O12" s="114"/>
      <c r="P12" s="114"/>
      <c r="AI12" s="114"/>
      <c r="AJ12" s="114"/>
    </row>
    <row r="13" spans="1:37" ht="23.15" customHeight="1" x14ac:dyDescent="0.25">
      <c r="O13" s="114"/>
      <c r="P13" s="114"/>
      <c r="AI13" s="114"/>
      <c r="AJ13" s="114"/>
    </row>
    <row r="14" spans="1:37" ht="23.15" customHeight="1" x14ac:dyDescent="0.25">
      <c r="A14" s="16"/>
      <c r="B14" s="116" t="s">
        <v>257</v>
      </c>
      <c r="E14" s="247">
        <f ca="1">INT(I4*INT(RAND()*5+5))</f>
        <v>9</v>
      </c>
      <c r="F14" s="247"/>
      <c r="G14" s="254" t="s">
        <v>254</v>
      </c>
      <c r="H14" s="247"/>
      <c r="I14" s="247">
        <f ca="1">(INT(RAND()*3+1)*10+INT(RAND()*9+1))/10</f>
        <v>2.8</v>
      </c>
      <c r="J14" s="247"/>
      <c r="K14" s="247"/>
      <c r="T14" s="116" t="s">
        <v>258</v>
      </c>
      <c r="W14" s="247">
        <f ca="1">INT(I4*INT(RAND()*5+5))</f>
        <v>14</v>
      </c>
      <c r="X14" s="247"/>
      <c r="Y14" s="254" t="s">
        <v>254</v>
      </c>
      <c r="Z14" s="247"/>
      <c r="AA14" s="247">
        <f ca="1">(INT(RAND()*3+1)*10+INT(RAND()*9+1))/10</f>
        <v>1.3</v>
      </c>
      <c r="AB14" s="247"/>
      <c r="AC14" s="247"/>
    </row>
    <row r="15" spans="1:37" ht="23.15" customHeight="1" x14ac:dyDescent="0.25">
      <c r="A15" s="41"/>
      <c r="B15" s="40"/>
      <c r="C15" s="40"/>
      <c r="D15" s="40"/>
      <c r="E15" s="40"/>
      <c r="F15" s="40"/>
      <c r="G15" s="41"/>
      <c r="H15" s="41"/>
      <c r="I15" s="41"/>
      <c r="J15" s="40"/>
      <c r="K15" s="42"/>
      <c r="L15" s="40"/>
      <c r="M15" s="40"/>
      <c r="N15" s="40"/>
      <c r="O15" s="125"/>
      <c r="P15" s="126"/>
      <c r="Q15" s="40"/>
      <c r="R15" s="40"/>
      <c r="S15" s="40"/>
      <c r="T15" s="41"/>
      <c r="U15" s="40"/>
      <c r="V15" s="40"/>
      <c r="W15" s="40"/>
      <c r="X15" s="40"/>
      <c r="Y15" s="40"/>
      <c r="Z15" s="41"/>
      <c r="AA15" s="41"/>
      <c r="AB15" s="41"/>
      <c r="AC15" s="40"/>
      <c r="AD15" s="42"/>
      <c r="AE15" s="40"/>
      <c r="AF15" s="40"/>
      <c r="AG15" s="40"/>
      <c r="AH15" s="40"/>
      <c r="AI15" s="125"/>
      <c r="AJ15" s="125"/>
      <c r="AK15" s="40"/>
    </row>
    <row r="16" spans="1:37" ht="23.15" customHeight="1" x14ac:dyDescent="0.25">
      <c r="O16" s="114"/>
      <c r="P16" s="114"/>
      <c r="AI16" s="114"/>
      <c r="AJ16" s="114"/>
    </row>
    <row r="17" spans="1:37" ht="23.15" customHeight="1" x14ac:dyDescent="0.25">
      <c r="O17" s="114"/>
      <c r="P17" s="114"/>
      <c r="AI17" s="114"/>
      <c r="AJ17" s="114"/>
    </row>
    <row r="18" spans="1:37" ht="23.15" customHeight="1" x14ac:dyDescent="0.25">
      <c r="O18" s="114"/>
      <c r="P18" s="114"/>
      <c r="AI18" s="114"/>
      <c r="AJ18" s="114"/>
    </row>
    <row r="19" spans="1:37" ht="23.15" customHeight="1" x14ac:dyDescent="0.25">
      <c r="O19" s="114"/>
      <c r="P19" s="114"/>
      <c r="AI19" s="114"/>
      <c r="AJ19" s="114"/>
    </row>
    <row r="20" spans="1:37" ht="23.15" customHeight="1" x14ac:dyDescent="0.25">
      <c r="O20" s="114"/>
      <c r="P20" s="114"/>
      <c r="AI20" s="114"/>
      <c r="AJ20" s="114"/>
    </row>
    <row r="21" spans="1:37" ht="23.15" customHeight="1" x14ac:dyDescent="0.25">
      <c r="B21" s="116"/>
      <c r="D21" s="12"/>
      <c r="I21" s="16"/>
      <c r="J21" s="107"/>
      <c r="K21" s="44"/>
      <c r="L21" s="105"/>
      <c r="M21" s="12"/>
      <c r="N21" s="12"/>
      <c r="O21" s="114"/>
      <c r="P21" s="114"/>
      <c r="S21" s="16"/>
      <c r="T21" s="116"/>
      <c r="V21" s="12"/>
      <c r="AA21" s="16"/>
      <c r="AB21" s="107"/>
      <c r="AC21" s="44"/>
      <c r="AD21" s="12"/>
      <c r="AE21" s="12"/>
      <c r="AF21" s="12"/>
      <c r="AI21" s="114"/>
      <c r="AJ21" s="114"/>
    </row>
    <row r="22" spans="1:37" ht="23.15" customHeight="1" x14ac:dyDescent="0.25">
      <c r="B22" s="116"/>
      <c r="D22" s="12"/>
      <c r="I22" s="16"/>
      <c r="J22" s="107"/>
      <c r="K22" s="44"/>
      <c r="L22" s="105"/>
      <c r="M22" s="12"/>
      <c r="N22" s="12"/>
      <c r="O22" s="114"/>
      <c r="P22" s="114"/>
      <c r="S22" s="16"/>
      <c r="T22" s="116"/>
      <c r="V22" s="12"/>
      <c r="AA22" s="16"/>
      <c r="AB22" s="107"/>
      <c r="AC22" s="44"/>
      <c r="AD22" s="12"/>
      <c r="AE22" s="12"/>
      <c r="AF22" s="12"/>
      <c r="AI22" s="114"/>
      <c r="AJ22" s="114"/>
    </row>
    <row r="23" spans="1:37" ht="23.15" customHeight="1" x14ac:dyDescent="0.25">
      <c r="B23" s="116"/>
      <c r="D23" s="12"/>
      <c r="I23" s="16"/>
      <c r="J23" s="107"/>
      <c r="K23" s="44"/>
      <c r="L23" s="105"/>
      <c r="M23" s="12"/>
      <c r="N23" s="12"/>
      <c r="O23" s="114"/>
      <c r="P23" s="114"/>
      <c r="S23" s="16"/>
      <c r="T23" s="116"/>
      <c r="V23" s="12"/>
      <c r="AA23" s="16"/>
      <c r="AB23" s="107"/>
      <c r="AC23" s="44"/>
      <c r="AD23" s="12"/>
      <c r="AE23" s="12"/>
      <c r="AF23" s="12"/>
      <c r="AI23" s="114"/>
      <c r="AJ23" s="114"/>
    </row>
    <row r="24" spans="1:37" ht="23.15" customHeight="1" x14ac:dyDescent="0.25">
      <c r="A24" s="16"/>
      <c r="B24" s="138" t="s">
        <v>261</v>
      </c>
      <c r="E24" s="247">
        <f ca="1">(J24*INT(RAND()*19+11))/10</f>
        <v>4</v>
      </c>
      <c r="F24" s="247"/>
      <c r="G24" s="247"/>
      <c r="H24" s="254" t="s">
        <v>254</v>
      </c>
      <c r="I24" s="254"/>
      <c r="J24" s="247">
        <f ca="1">(INT(RAND()*2+2)*10+INT(RAND()*9+1))/10</f>
        <v>2.5</v>
      </c>
      <c r="K24" s="247"/>
      <c r="L24" s="247"/>
      <c r="T24" s="116" t="s">
        <v>262</v>
      </c>
      <c r="W24" s="247">
        <f ca="1">(AB24*INT(RAND()*19+11))/10</f>
        <v>8.14</v>
      </c>
      <c r="X24" s="247"/>
      <c r="Y24" s="247"/>
      <c r="Z24" s="254" t="s">
        <v>254</v>
      </c>
      <c r="AA24" s="254"/>
      <c r="AB24" s="247">
        <f ca="1">(INT(RAND()*2+2)*10+INT(RAND()*9+1))/10</f>
        <v>3.7</v>
      </c>
      <c r="AC24" s="247"/>
      <c r="AD24" s="247"/>
    </row>
    <row r="25" spans="1:37" ht="23.15" customHeight="1" x14ac:dyDescent="0.25">
      <c r="O25" s="114"/>
      <c r="P25" s="114"/>
      <c r="AI25" s="114"/>
      <c r="AJ25" s="114"/>
    </row>
    <row r="26" spans="1:37" ht="23.15" customHeight="1" x14ac:dyDescent="0.25">
      <c r="O26" s="114"/>
      <c r="P26" s="114"/>
      <c r="AI26" s="114"/>
      <c r="AJ26" s="114"/>
    </row>
    <row r="27" spans="1:37" ht="23.15" customHeight="1" x14ac:dyDescent="0.25">
      <c r="O27" s="114"/>
      <c r="P27" s="114"/>
      <c r="AI27" s="114"/>
      <c r="AJ27" s="114"/>
    </row>
    <row r="28" spans="1:37" ht="23.15" customHeight="1" x14ac:dyDescent="0.25">
      <c r="O28" s="114"/>
      <c r="P28" s="114"/>
      <c r="AI28" s="114"/>
      <c r="AJ28" s="114"/>
    </row>
    <row r="29" spans="1:37" ht="23.15" customHeight="1" x14ac:dyDescent="0.25">
      <c r="O29" s="114"/>
      <c r="P29" s="114"/>
      <c r="AI29" s="114"/>
      <c r="AJ29" s="114"/>
    </row>
    <row r="30" spans="1:37" ht="23.15" customHeight="1" x14ac:dyDescent="0.25">
      <c r="O30" s="114"/>
      <c r="P30" s="114"/>
      <c r="AI30" s="114"/>
      <c r="AJ30" s="114"/>
    </row>
    <row r="31" spans="1:37" ht="23.15" customHeight="1" x14ac:dyDescent="0.25">
      <c r="A31" s="41"/>
      <c r="B31" s="116"/>
      <c r="D31" s="12"/>
      <c r="I31" s="16"/>
      <c r="J31" s="107"/>
      <c r="K31" s="44"/>
      <c r="L31" s="12"/>
      <c r="M31" s="12"/>
      <c r="N31" s="12"/>
      <c r="O31" s="114"/>
      <c r="P31" s="114"/>
      <c r="T31" s="116"/>
      <c r="V31" s="12"/>
      <c r="Z31" s="107"/>
      <c r="AA31" s="16"/>
      <c r="AB31" s="16"/>
      <c r="AC31" s="16"/>
      <c r="AD31" s="107"/>
      <c r="AE31" s="12"/>
      <c r="AF31" s="12"/>
      <c r="AG31" s="12"/>
      <c r="AI31" s="114"/>
      <c r="AJ31" s="114"/>
      <c r="AK31" s="40"/>
    </row>
    <row r="32" spans="1:37" ht="23.15" customHeight="1" x14ac:dyDescent="0.25"/>
    <row r="33" spans="1:37" ht="23.15" customHeight="1" x14ac:dyDescent="0.25"/>
    <row r="34" spans="1:37" ht="23.15" customHeight="1" x14ac:dyDescent="0.25"/>
    <row r="35" spans="1:37" ht="25" customHeight="1" x14ac:dyDescent="0.25">
      <c r="D35" s="11" t="str">
        <f>IF(D1="","",D1)</f>
        <v>小数のわり算の筆算</v>
      </c>
      <c r="AG35" s="13" t="str">
        <f>IF(AG1="","",AG1)</f>
        <v>№</v>
      </c>
      <c r="AH35" s="13"/>
      <c r="AI35" s="242" t="str">
        <f>IF(AI1="","",AI1)</f>
        <v/>
      </c>
      <c r="AJ35" s="242"/>
    </row>
    <row r="36" spans="1:37" ht="25" customHeight="1" x14ac:dyDescent="0.25">
      <c r="E36" s="17" t="s">
        <v>2</v>
      </c>
      <c r="Q36" s="14" t="str">
        <f>IF(Q2="","",Q2)</f>
        <v>名前</v>
      </c>
      <c r="R36" s="13"/>
      <c r="S36" s="13"/>
      <c r="T36" s="13"/>
      <c r="U36" s="13" t="str">
        <f>IF(U2="","",U2)</f>
        <v/>
      </c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</row>
    <row r="37" spans="1:37" ht="23.15" customHeight="1" x14ac:dyDescent="0.25">
      <c r="A37" s="107" t="str">
        <f>IF(A3="","",A3)</f>
        <v>◇</v>
      </c>
      <c r="C37" s="107" t="str">
        <f>IF(C3="","",C3)</f>
        <v>商を一の位まで求め、余りをかきましょう。</v>
      </c>
      <c r="Q37" s="38"/>
    </row>
    <row r="38" spans="1:37" ht="23.15" customHeight="1" x14ac:dyDescent="0.25">
      <c r="A38" s="16" t="str">
        <f>IF(A4="","",A4)</f>
        <v/>
      </c>
      <c r="B38" s="116" t="str">
        <f>IF(B4="","",B4)</f>
        <v>(1)</v>
      </c>
      <c r="E38" s="247">
        <f t="shared" ref="E38:K38" ca="1" si="0">IF(E4="","",E4)</f>
        <v>9</v>
      </c>
      <c r="F38" s="247" t="str">
        <f t="shared" si="0"/>
        <v/>
      </c>
      <c r="G38" s="254" t="str">
        <f t="shared" si="0"/>
        <v>÷</v>
      </c>
      <c r="H38" s="247" t="str">
        <f t="shared" si="0"/>
        <v/>
      </c>
      <c r="I38" s="247">
        <f t="shared" ca="1" si="0"/>
        <v>1.6</v>
      </c>
      <c r="J38" s="247" t="str">
        <f t="shared" si="0"/>
        <v/>
      </c>
      <c r="K38" s="247" t="str">
        <f t="shared" si="0"/>
        <v/>
      </c>
      <c r="L38" s="107" t="s">
        <v>263</v>
      </c>
      <c r="M38" s="253">
        <f ca="1">INT(E38/I38)</f>
        <v>5</v>
      </c>
      <c r="N38" s="253"/>
      <c r="O38" s="253" t="str">
        <f ca="1">IF(Q38="","","…")</f>
        <v>…</v>
      </c>
      <c r="P38" s="253"/>
      <c r="Q38" s="253">
        <f ca="1">IF(E38-M38*I38=0,"",E38-M38*I38)</f>
        <v>1</v>
      </c>
      <c r="R38" s="253"/>
      <c r="S38" s="253"/>
      <c r="T38" s="116" t="str">
        <f>IF(T4="","",T4)</f>
        <v>(2)</v>
      </c>
      <c r="W38" s="247">
        <f t="shared" ref="W38:AC38" ca="1" si="1">IF(W4="","",W4)</f>
        <v>8</v>
      </c>
      <c r="X38" s="247" t="str">
        <f t="shared" si="1"/>
        <v/>
      </c>
      <c r="Y38" s="254" t="str">
        <f t="shared" si="1"/>
        <v>÷</v>
      </c>
      <c r="Z38" s="247" t="str">
        <f t="shared" si="1"/>
        <v/>
      </c>
      <c r="AA38" s="247">
        <f t="shared" ca="1" si="1"/>
        <v>3.9</v>
      </c>
      <c r="AB38" s="247" t="str">
        <f t="shared" si="1"/>
        <v/>
      </c>
      <c r="AC38" s="247" t="str">
        <f t="shared" si="1"/>
        <v/>
      </c>
      <c r="AD38" s="107" t="s">
        <v>263</v>
      </c>
      <c r="AE38" s="253">
        <f ca="1">INT(W38/AA38)</f>
        <v>2</v>
      </c>
      <c r="AF38" s="253"/>
      <c r="AG38" s="253" t="str">
        <f ca="1">IF(AI38="","","…")</f>
        <v>…</v>
      </c>
      <c r="AH38" s="253"/>
      <c r="AI38" s="253">
        <f ca="1">IF(W38-AE38*AA38=0,"",W38-AE38*AA38)</f>
        <v>0.20000000000000018</v>
      </c>
      <c r="AJ38" s="253"/>
      <c r="AK38" s="253"/>
    </row>
    <row r="39" spans="1:37" ht="23.15" customHeight="1" x14ac:dyDescent="0.25">
      <c r="A39" s="16" t="str">
        <f t="shared" ref="A39:AK41" si="2">IF(A5="","",A5)</f>
        <v/>
      </c>
      <c r="B39" s="16" t="str">
        <f t="shared" si="2"/>
        <v/>
      </c>
      <c r="D39" s="12"/>
      <c r="E39" s="10" t="str">
        <f t="shared" si="2"/>
        <v/>
      </c>
      <c r="F39" s="10" t="str">
        <f t="shared" si="2"/>
        <v/>
      </c>
      <c r="G39" s="10" t="str">
        <f t="shared" si="2"/>
        <v/>
      </c>
      <c r="H39" s="10" t="str">
        <f t="shared" si="2"/>
        <v/>
      </c>
      <c r="I39" s="16" t="str">
        <f t="shared" si="2"/>
        <v/>
      </c>
      <c r="J39" s="107" t="str">
        <f t="shared" si="2"/>
        <v/>
      </c>
      <c r="K39" s="44" t="str">
        <f t="shared" si="2"/>
        <v/>
      </c>
      <c r="L39" s="12" t="str">
        <f t="shared" si="2"/>
        <v/>
      </c>
      <c r="M39" s="12" t="str">
        <f t="shared" si="2"/>
        <v/>
      </c>
      <c r="N39" s="12" t="str">
        <f t="shared" si="2"/>
        <v/>
      </c>
      <c r="O39" s="114" t="str">
        <f t="shared" si="2"/>
        <v/>
      </c>
      <c r="P39" s="114" t="str">
        <f t="shared" si="2"/>
        <v/>
      </c>
      <c r="Q39" s="10" t="str">
        <f t="shared" si="2"/>
        <v/>
      </c>
      <c r="R39" s="10" t="str">
        <f t="shared" si="2"/>
        <v/>
      </c>
      <c r="S39" s="16" t="str">
        <f t="shared" si="2"/>
        <v/>
      </c>
      <c r="T39" s="116" t="str">
        <f t="shared" si="2"/>
        <v/>
      </c>
      <c r="V39" s="12"/>
      <c r="W39" s="10" t="str">
        <f t="shared" si="2"/>
        <v/>
      </c>
      <c r="X39" s="10" t="str">
        <f t="shared" si="2"/>
        <v/>
      </c>
      <c r="Y39" s="10" t="str">
        <f t="shared" si="2"/>
        <v/>
      </c>
      <c r="Z39" s="107" t="str">
        <f t="shared" si="2"/>
        <v/>
      </c>
      <c r="AA39" s="16" t="str">
        <f t="shared" si="2"/>
        <v/>
      </c>
      <c r="AB39" s="16" t="str">
        <f t="shared" si="2"/>
        <v/>
      </c>
      <c r="AC39" s="16" t="str">
        <f t="shared" si="2"/>
        <v/>
      </c>
      <c r="AD39" s="107" t="str">
        <f t="shared" si="2"/>
        <v/>
      </c>
      <c r="AE39" s="12" t="str">
        <f t="shared" si="2"/>
        <v/>
      </c>
      <c r="AF39" s="12" t="str">
        <f t="shared" si="2"/>
        <v/>
      </c>
      <c r="AG39" s="10" t="str">
        <f t="shared" si="2"/>
        <v/>
      </c>
      <c r="AH39" s="10" t="str">
        <f t="shared" si="2"/>
        <v/>
      </c>
      <c r="AI39" s="114" t="str">
        <f t="shared" si="2"/>
        <v/>
      </c>
      <c r="AJ39" s="114" t="str">
        <f t="shared" si="2"/>
        <v/>
      </c>
      <c r="AK39" s="10" t="str">
        <f t="shared" si="2"/>
        <v/>
      </c>
    </row>
    <row r="40" spans="1:37" ht="23.15" customHeight="1" x14ac:dyDescent="0.25">
      <c r="A40" s="41" t="str">
        <f t="shared" si="2"/>
        <v/>
      </c>
      <c r="B40" s="40" t="str">
        <f t="shared" si="2"/>
        <v/>
      </c>
      <c r="C40" s="40"/>
      <c r="D40" s="40"/>
      <c r="E40" s="40" t="str">
        <f t="shared" si="2"/>
        <v/>
      </c>
      <c r="F40" s="40" t="str">
        <f t="shared" si="2"/>
        <v/>
      </c>
      <c r="G40" s="41" t="str">
        <f t="shared" si="2"/>
        <v/>
      </c>
      <c r="H40" s="41" t="str">
        <f t="shared" si="2"/>
        <v/>
      </c>
      <c r="I40" s="41" t="str">
        <f t="shared" si="2"/>
        <v/>
      </c>
      <c r="J40" s="40" t="str">
        <f t="shared" si="2"/>
        <v/>
      </c>
      <c r="K40" s="42"/>
      <c r="L40" s="140" t="str">
        <f t="shared" si="2"/>
        <v/>
      </c>
      <c r="M40" s="134">
        <f ca="1">M38</f>
        <v>5</v>
      </c>
      <c r="N40" s="40" t="str">
        <f t="shared" si="2"/>
        <v/>
      </c>
      <c r="O40" s="125" t="str">
        <f t="shared" si="2"/>
        <v/>
      </c>
      <c r="P40" s="126" t="str">
        <f t="shared" si="2"/>
        <v/>
      </c>
      <c r="Q40" s="40" t="str">
        <f t="shared" si="2"/>
        <v/>
      </c>
      <c r="R40" s="40" t="str">
        <f t="shared" si="2"/>
        <v/>
      </c>
      <c r="S40" s="40" t="str">
        <f t="shared" si="2"/>
        <v/>
      </c>
      <c r="T40" s="41" t="str">
        <f t="shared" si="2"/>
        <v/>
      </c>
      <c r="U40" s="40"/>
      <c r="V40" s="40"/>
      <c r="W40" s="40" t="str">
        <f t="shared" ref="W40:AB40" si="3">IF(W6="","",W6)</f>
        <v/>
      </c>
      <c r="X40" s="40" t="str">
        <f t="shared" si="3"/>
        <v/>
      </c>
      <c r="Y40" s="41" t="str">
        <f t="shared" si="3"/>
        <v/>
      </c>
      <c r="Z40" s="41" t="str">
        <f t="shared" si="3"/>
        <v/>
      </c>
      <c r="AA40" s="41" t="str">
        <f t="shared" si="3"/>
        <v/>
      </c>
      <c r="AB40" s="40" t="str">
        <f t="shared" si="3"/>
        <v/>
      </c>
      <c r="AC40" s="130">
        <f ca="1">INT(AE38/10)</f>
        <v>0</v>
      </c>
      <c r="AD40" s="140" t="str">
        <f>IF(AD6="","",AD6)</f>
        <v/>
      </c>
      <c r="AE40" s="134">
        <f ca="1">AE38-AC40*10</f>
        <v>2</v>
      </c>
      <c r="AF40" s="40" t="str">
        <f>IF(AF6="","",AF6)</f>
        <v/>
      </c>
      <c r="AG40" s="125" t="str">
        <f>IF(AG6="","",AG6)</f>
        <v/>
      </c>
      <c r="AH40" s="40" t="str">
        <f t="shared" si="2"/>
        <v/>
      </c>
      <c r="AI40" s="125" t="str">
        <f t="shared" si="2"/>
        <v/>
      </c>
      <c r="AJ40" s="125" t="str">
        <f t="shared" si="2"/>
        <v/>
      </c>
      <c r="AK40" s="40" t="str">
        <f t="shared" si="2"/>
        <v/>
      </c>
    </row>
    <row r="41" spans="1:37" ht="23.15" customHeight="1" x14ac:dyDescent="0.25">
      <c r="A41" s="10" t="str">
        <f>IF(A7="","",A7)</f>
        <v/>
      </c>
      <c r="B41" s="10" t="str">
        <f>IF(B7="","",B7)</f>
        <v/>
      </c>
      <c r="E41" s="247">
        <f ca="1">I38</f>
        <v>1.6</v>
      </c>
      <c r="F41" s="247"/>
      <c r="G41" s="247"/>
      <c r="H41" s="124" t="s">
        <v>24</v>
      </c>
      <c r="I41" s="47">
        <f ca="1">INT(E38/10)</f>
        <v>0</v>
      </c>
      <c r="J41" s="47" t="str">
        <f>IF(J7="","",J7)</f>
        <v/>
      </c>
      <c r="K41" s="47">
        <f ca="1">E38-I41*10</f>
        <v>9</v>
      </c>
      <c r="L41" s="108" t="s">
        <v>264</v>
      </c>
      <c r="M41" s="108">
        <v>0</v>
      </c>
      <c r="N41" s="10" t="str">
        <f t="shared" si="2"/>
        <v/>
      </c>
      <c r="O41" s="114">
        <f ca="1">I41*100+K41*10+M41</f>
        <v>90</v>
      </c>
      <c r="P41" s="114" t="str">
        <f t="shared" si="2"/>
        <v/>
      </c>
      <c r="Q41" s="10" t="str">
        <f t="shared" si="2"/>
        <v/>
      </c>
      <c r="R41" s="10" t="str">
        <f t="shared" si="2"/>
        <v/>
      </c>
      <c r="S41" s="10" t="str">
        <f t="shared" si="2"/>
        <v/>
      </c>
      <c r="T41" s="10" t="str">
        <f t="shared" si="2"/>
        <v/>
      </c>
      <c r="W41" s="247">
        <f ca="1">AA38</f>
        <v>3.9</v>
      </c>
      <c r="X41" s="247"/>
      <c r="Y41" s="247"/>
      <c r="Z41" s="124" t="s">
        <v>24</v>
      </c>
      <c r="AA41" s="47">
        <f ca="1">INT(W38/10)</f>
        <v>0</v>
      </c>
      <c r="AB41" s="47" t="str">
        <f>IF(AB7="","",AB7)</f>
        <v/>
      </c>
      <c r="AC41" s="47">
        <f ca="1">W38-AA41*10</f>
        <v>8</v>
      </c>
      <c r="AD41" s="108" t="s">
        <v>264</v>
      </c>
      <c r="AE41" s="108">
        <v>0</v>
      </c>
      <c r="AF41" s="10" t="str">
        <f>IF(AF7="","",AF7)</f>
        <v/>
      </c>
      <c r="AG41" s="114">
        <f ca="1">AA41*100+AC41*10+AE41</f>
        <v>80</v>
      </c>
      <c r="AH41" s="10" t="str">
        <f t="shared" si="2"/>
        <v/>
      </c>
      <c r="AI41" s="114" t="str">
        <f t="shared" si="2"/>
        <v/>
      </c>
      <c r="AJ41" s="114" t="str">
        <f t="shared" si="2"/>
        <v/>
      </c>
      <c r="AK41" s="10" t="str">
        <f t="shared" si="2"/>
        <v/>
      </c>
    </row>
    <row r="42" spans="1:37" ht="23.15" customHeight="1" x14ac:dyDescent="0.25">
      <c r="A42" s="10" t="str">
        <f t="shared" ref="A42:AK47" si="4">IF(A8="","",A8)</f>
        <v/>
      </c>
      <c r="B42" s="10" t="str">
        <f t="shared" si="4"/>
        <v/>
      </c>
      <c r="E42" s="10" t="str">
        <f t="shared" si="4"/>
        <v/>
      </c>
      <c r="F42" s="39" t="str">
        <f t="shared" si="4"/>
        <v/>
      </c>
      <c r="G42" s="39" t="str">
        <f t="shared" si="4"/>
        <v/>
      </c>
      <c r="H42" s="16" t="str">
        <f t="shared" si="4"/>
        <v/>
      </c>
      <c r="I42" s="110">
        <f ca="1">INT(O42/100)</f>
        <v>0</v>
      </c>
      <c r="J42" s="110"/>
      <c r="K42" s="110">
        <f ca="1">INT((O42-I42*100)/10)</f>
        <v>8</v>
      </c>
      <c r="L42" s="111"/>
      <c r="M42" s="111">
        <f ca="1">O42-I42*100-K42*10</f>
        <v>0</v>
      </c>
      <c r="N42" s="10" t="str">
        <f t="shared" si="4"/>
        <v/>
      </c>
      <c r="O42" s="114">
        <f ca="1">E41*10*M40</f>
        <v>80</v>
      </c>
      <c r="P42" s="114" t="str">
        <f t="shared" si="4"/>
        <v/>
      </c>
      <c r="Q42" s="10" t="str">
        <f t="shared" si="4"/>
        <v/>
      </c>
      <c r="R42" s="10" t="str">
        <f t="shared" si="4"/>
        <v/>
      </c>
      <c r="S42" s="10" t="str">
        <f t="shared" si="4"/>
        <v/>
      </c>
      <c r="T42" s="10" t="str">
        <f t="shared" si="4"/>
        <v/>
      </c>
      <c r="W42" s="10" t="str">
        <f t="shared" ref="W42:Z43" si="5">IF(W8="","",W8)</f>
        <v/>
      </c>
      <c r="X42" s="39" t="str">
        <f t="shared" si="5"/>
        <v/>
      </c>
      <c r="Y42" s="39" t="str">
        <f t="shared" si="5"/>
        <v/>
      </c>
      <c r="Z42" s="16" t="str">
        <f t="shared" si="5"/>
        <v/>
      </c>
      <c r="AA42" s="110">
        <f ca="1">INT(AG42/100)</f>
        <v>0</v>
      </c>
      <c r="AB42" s="110"/>
      <c r="AC42" s="110">
        <f ca="1">INT((AG42-AA42*100)/10)</f>
        <v>0</v>
      </c>
      <c r="AD42" s="111"/>
      <c r="AE42" s="111">
        <f ca="1">AG42-AA42*100-AC42*10</f>
        <v>0</v>
      </c>
      <c r="AF42" s="10" t="str">
        <f>IF(AF8="","",AF8)</f>
        <v/>
      </c>
      <c r="AG42" s="114">
        <f ca="1">W41*10*AC40</f>
        <v>0</v>
      </c>
      <c r="AH42" s="10" t="str">
        <f t="shared" si="4"/>
        <v/>
      </c>
      <c r="AI42" s="114" t="str">
        <f t="shared" si="4"/>
        <v/>
      </c>
      <c r="AJ42" s="114" t="str">
        <f t="shared" si="4"/>
        <v/>
      </c>
      <c r="AK42" s="10" t="str">
        <f t="shared" si="4"/>
        <v/>
      </c>
    </row>
    <row r="43" spans="1:37" ht="23.15" customHeight="1" x14ac:dyDescent="0.25">
      <c r="A43" s="10" t="str">
        <f t="shared" si="4"/>
        <v/>
      </c>
      <c r="B43" s="10" t="str">
        <f t="shared" si="4"/>
        <v/>
      </c>
      <c r="E43" s="10" t="str">
        <f t="shared" si="4"/>
        <v/>
      </c>
      <c r="F43" s="10" t="str">
        <f t="shared" si="4"/>
        <v/>
      </c>
      <c r="G43" s="10" t="str">
        <f t="shared" si="4"/>
        <v/>
      </c>
      <c r="H43" s="10" t="str">
        <f t="shared" si="4"/>
        <v/>
      </c>
      <c r="I43" s="108">
        <f ca="1">INT(O43/100)</f>
        <v>0</v>
      </c>
      <c r="J43" s="108"/>
      <c r="K43" s="108">
        <f ca="1">INT((O43-I43*100)/10)</f>
        <v>1</v>
      </c>
      <c r="L43" s="109" t="s">
        <v>264</v>
      </c>
      <c r="M43" s="109">
        <f ca="1">O43-I43*100-K43*10</f>
        <v>0</v>
      </c>
      <c r="N43" s="10" t="str">
        <f t="shared" si="4"/>
        <v/>
      </c>
      <c r="O43" s="114">
        <f ca="1">O41-O42</f>
        <v>10</v>
      </c>
      <c r="P43" s="114" t="str">
        <f t="shared" si="4"/>
        <v/>
      </c>
      <c r="Q43" s="10" t="str">
        <f t="shared" si="4"/>
        <v/>
      </c>
      <c r="R43" s="10" t="str">
        <f t="shared" si="4"/>
        <v/>
      </c>
      <c r="S43" s="10" t="str">
        <f t="shared" si="4"/>
        <v/>
      </c>
      <c r="T43" s="10" t="str">
        <f t="shared" si="4"/>
        <v/>
      </c>
      <c r="W43" s="10" t="str">
        <f t="shared" si="5"/>
        <v/>
      </c>
      <c r="X43" s="10" t="str">
        <f t="shared" si="5"/>
        <v/>
      </c>
      <c r="Y43" s="10" t="str">
        <f t="shared" si="5"/>
        <v/>
      </c>
      <c r="Z43" s="10" t="str">
        <f t="shared" si="5"/>
        <v/>
      </c>
      <c r="AA43" s="108">
        <f ca="1">INT(AG43/100)</f>
        <v>0</v>
      </c>
      <c r="AB43" s="108"/>
      <c r="AC43" s="108">
        <f ca="1">INT((AG43-AA43*100)/10)</f>
        <v>8</v>
      </c>
      <c r="AD43" s="109"/>
      <c r="AE43" s="109">
        <f ca="1">AG43-AA43*100-AC43*10</f>
        <v>0</v>
      </c>
      <c r="AF43" s="10" t="str">
        <f>IF(AF9="","",AF9)</f>
        <v/>
      </c>
      <c r="AG43" s="114">
        <f ca="1">AG41-AG42*10</f>
        <v>80</v>
      </c>
      <c r="AH43" s="10" t="str">
        <f t="shared" si="4"/>
        <v/>
      </c>
      <c r="AI43" s="114" t="str">
        <f t="shared" si="4"/>
        <v/>
      </c>
      <c r="AJ43" s="114" t="str">
        <f t="shared" si="4"/>
        <v/>
      </c>
      <c r="AK43" s="10" t="str">
        <f t="shared" si="4"/>
        <v/>
      </c>
    </row>
    <row r="44" spans="1:37" ht="23.15" customHeight="1" x14ac:dyDescent="0.25">
      <c r="A44" s="10" t="str">
        <f t="shared" si="4"/>
        <v/>
      </c>
      <c r="B44" s="10" t="str">
        <f t="shared" si="4"/>
        <v/>
      </c>
      <c r="E44" s="10" t="str">
        <f t="shared" si="4"/>
        <v/>
      </c>
      <c r="F44" s="10" t="str">
        <f t="shared" si="4"/>
        <v/>
      </c>
      <c r="G44" s="10" t="str">
        <f t="shared" si="4"/>
        <v/>
      </c>
      <c r="H44" s="10" t="str">
        <f t="shared" si="4"/>
        <v/>
      </c>
      <c r="I44" s="10" t="str">
        <f t="shared" si="4"/>
        <v/>
      </c>
      <c r="J44" s="10" t="str">
        <f t="shared" si="4"/>
        <v/>
      </c>
      <c r="K44" s="10" t="str">
        <f t="shared" si="4"/>
        <v/>
      </c>
      <c r="L44" s="10" t="str">
        <f t="shared" si="4"/>
        <v/>
      </c>
      <c r="M44" s="10" t="str">
        <f t="shared" si="4"/>
        <v/>
      </c>
      <c r="N44" s="10" t="str">
        <f t="shared" si="4"/>
        <v/>
      </c>
      <c r="O44" s="114" t="str">
        <f t="shared" si="4"/>
        <v/>
      </c>
      <c r="P44" s="114" t="str">
        <f t="shared" si="4"/>
        <v/>
      </c>
      <c r="Q44" s="10" t="str">
        <f t="shared" si="4"/>
        <v/>
      </c>
      <c r="R44" s="10" t="str">
        <f t="shared" si="4"/>
        <v/>
      </c>
      <c r="S44" s="10" t="str">
        <f t="shared" si="4"/>
        <v/>
      </c>
      <c r="T44" s="10" t="str">
        <f t="shared" si="4"/>
        <v/>
      </c>
      <c r="W44" s="10" t="str">
        <f t="shared" si="4"/>
        <v/>
      </c>
      <c r="X44" s="10" t="str">
        <f t="shared" si="4"/>
        <v/>
      </c>
      <c r="Y44" s="10" t="str">
        <f t="shared" si="4"/>
        <v/>
      </c>
      <c r="Z44" s="10" t="str">
        <f t="shared" si="4"/>
        <v/>
      </c>
      <c r="AA44" s="110">
        <f ca="1">INT(AG44/100)</f>
        <v>0</v>
      </c>
      <c r="AB44" s="110"/>
      <c r="AC44" s="110">
        <f ca="1">INT((AG44-AA44*100)/10)</f>
        <v>7</v>
      </c>
      <c r="AD44" s="110"/>
      <c r="AE44" s="110">
        <f ca="1">AG44-AA44*100-AC44*10</f>
        <v>8</v>
      </c>
      <c r="AF44" s="10" t="str">
        <f t="shared" si="4"/>
        <v/>
      </c>
      <c r="AG44" s="114">
        <f ca="1">W41*10*AE40</f>
        <v>78</v>
      </c>
      <c r="AH44" s="10" t="str">
        <f t="shared" si="4"/>
        <v/>
      </c>
      <c r="AI44" s="114" t="str">
        <f t="shared" si="4"/>
        <v/>
      </c>
      <c r="AJ44" s="114" t="str">
        <f t="shared" si="4"/>
        <v/>
      </c>
      <c r="AK44" s="10" t="str">
        <f t="shared" si="4"/>
        <v/>
      </c>
    </row>
    <row r="45" spans="1:37" ht="23.15" customHeight="1" x14ac:dyDescent="0.25">
      <c r="A45" s="10" t="str">
        <f t="shared" si="4"/>
        <v/>
      </c>
      <c r="B45" s="10" t="str">
        <f t="shared" si="4"/>
        <v/>
      </c>
      <c r="E45" s="10" t="str">
        <f t="shared" si="4"/>
        <v/>
      </c>
      <c r="F45" s="10" t="str">
        <f t="shared" si="4"/>
        <v/>
      </c>
      <c r="G45" s="10" t="str">
        <f t="shared" si="4"/>
        <v/>
      </c>
      <c r="H45" s="10" t="str">
        <f t="shared" si="4"/>
        <v/>
      </c>
      <c r="I45" s="10" t="str">
        <f t="shared" si="4"/>
        <v/>
      </c>
      <c r="J45" s="10" t="str">
        <f t="shared" si="4"/>
        <v/>
      </c>
      <c r="K45" s="10" t="str">
        <f t="shared" si="4"/>
        <v/>
      </c>
      <c r="L45" s="10" t="str">
        <f t="shared" si="4"/>
        <v/>
      </c>
      <c r="M45" s="10" t="str">
        <f t="shared" si="4"/>
        <v/>
      </c>
      <c r="N45" s="10" t="str">
        <f t="shared" si="4"/>
        <v/>
      </c>
      <c r="O45" s="114" t="str">
        <f t="shared" si="4"/>
        <v/>
      </c>
      <c r="P45" s="114" t="str">
        <f t="shared" si="4"/>
        <v/>
      </c>
      <c r="Q45" s="10" t="str">
        <f t="shared" si="4"/>
        <v/>
      </c>
      <c r="R45" s="10" t="str">
        <f t="shared" si="4"/>
        <v/>
      </c>
      <c r="S45" s="10" t="str">
        <f t="shared" si="4"/>
        <v/>
      </c>
      <c r="T45" s="10" t="str">
        <f t="shared" si="4"/>
        <v/>
      </c>
      <c r="W45" s="10" t="str">
        <f t="shared" si="4"/>
        <v/>
      </c>
      <c r="X45" s="10" t="str">
        <f t="shared" si="4"/>
        <v/>
      </c>
      <c r="Y45" s="10" t="str">
        <f t="shared" si="4"/>
        <v/>
      </c>
      <c r="Z45" s="10" t="str">
        <f t="shared" si="4"/>
        <v/>
      </c>
      <c r="AA45" s="108">
        <f ca="1">INT(AG45/100)</f>
        <v>0</v>
      </c>
      <c r="AB45" s="108"/>
      <c r="AC45" s="108">
        <f ca="1">INT((AG45-AA45*100)/10)</f>
        <v>0</v>
      </c>
      <c r="AD45" s="108" t="s">
        <v>264</v>
      </c>
      <c r="AE45" s="108">
        <f ca="1">AG45-AA45*100-AC45*10</f>
        <v>2</v>
      </c>
      <c r="AF45" s="10" t="str">
        <f t="shared" si="4"/>
        <v/>
      </c>
      <c r="AG45" s="114">
        <f ca="1">AG43-AG44</f>
        <v>2</v>
      </c>
      <c r="AH45" s="10" t="str">
        <f t="shared" si="4"/>
        <v/>
      </c>
      <c r="AI45" s="114" t="str">
        <f t="shared" si="4"/>
        <v/>
      </c>
      <c r="AJ45" s="114" t="str">
        <f t="shared" si="4"/>
        <v/>
      </c>
      <c r="AK45" s="10" t="str">
        <f t="shared" si="4"/>
        <v/>
      </c>
    </row>
    <row r="46" spans="1:37" ht="23.15" customHeight="1" x14ac:dyDescent="0.25">
      <c r="A46" s="10" t="str">
        <f t="shared" si="4"/>
        <v/>
      </c>
      <c r="B46" s="10" t="str">
        <f t="shared" si="4"/>
        <v/>
      </c>
      <c r="E46" s="10" t="str">
        <f t="shared" si="4"/>
        <v/>
      </c>
      <c r="F46" s="10" t="str">
        <f t="shared" si="4"/>
        <v/>
      </c>
      <c r="G46" s="10" t="str">
        <f t="shared" si="4"/>
        <v/>
      </c>
      <c r="H46" s="10" t="str">
        <f t="shared" si="4"/>
        <v/>
      </c>
      <c r="I46" s="10" t="str">
        <f t="shared" si="4"/>
        <v/>
      </c>
      <c r="J46" s="10" t="str">
        <f t="shared" si="4"/>
        <v/>
      </c>
      <c r="K46" s="10" t="str">
        <f t="shared" si="4"/>
        <v/>
      </c>
      <c r="L46" s="10" t="str">
        <f t="shared" si="4"/>
        <v/>
      </c>
      <c r="M46" s="10" t="str">
        <f t="shared" si="4"/>
        <v/>
      </c>
      <c r="N46" s="10" t="str">
        <f t="shared" si="4"/>
        <v/>
      </c>
      <c r="O46" s="114" t="str">
        <f t="shared" si="4"/>
        <v/>
      </c>
      <c r="P46" s="114" t="str">
        <f t="shared" si="4"/>
        <v/>
      </c>
      <c r="Q46" s="10" t="str">
        <f t="shared" si="4"/>
        <v/>
      </c>
      <c r="R46" s="10" t="str">
        <f t="shared" si="4"/>
        <v/>
      </c>
      <c r="S46" s="10" t="str">
        <f t="shared" si="4"/>
        <v/>
      </c>
      <c r="T46" s="10" t="str">
        <f t="shared" si="4"/>
        <v/>
      </c>
      <c r="W46" s="10" t="str">
        <f t="shared" si="4"/>
        <v/>
      </c>
      <c r="X46" s="10" t="str">
        <f t="shared" si="4"/>
        <v/>
      </c>
      <c r="Y46" s="10" t="str">
        <f t="shared" si="4"/>
        <v/>
      </c>
      <c r="Z46" s="10" t="str">
        <f t="shared" si="4"/>
        <v/>
      </c>
      <c r="AA46" s="10" t="str">
        <f t="shared" si="4"/>
        <v/>
      </c>
      <c r="AB46" s="10" t="str">
        <f t="shared" si="4"/>
        <v/>
      </c>
      <c r="AC46" s="10" t="str">
        <f t="shared" si="4"/>
        <v/>
      </c>
      <c r="AD46" s="10" t="str">
        <f t="shared" si="4"/>
        <v/>
      </c>
      <c r="AE46" s="10" t="str">
        <f t="shared" si="4"/>
        <v/>
      </c>
      <c r="AF46" s="10" t="str">
        <f t="shared" si="4"/>
        <v/>
      </c>
      <c r="AG46" s="10" t="str">
        <f t="shared" si="4"/>
        <v/>
      </c>
      <c r="AH46" s="10" t="str">
        <f t="shared" si="4"/>
        <v/>
      </c>
      <c r="AI46" s="114" t="str">
        <f t="shared" si="4"/>
        <v/>
      </c>
      <c r="AJ46" s="114" t="str">
        <f t="shared" si="4"/>
        <v/>
      </c>
      <c r="AK46" s="10" t="str">
        <f t="shared" si="4"/>
        <v/>
      </c>
    </row>
    <row r="47" spans="1:37" ht="23.15" customHeight="1" x14ac:dyDescent="0.25">
      <c r="A47" s="10" t="str">
        <f t="shared" si="4"/>
        <v/>
      </c>
      <c r="B47" s="10" t="str">
        <f t="shared" si="4"/>
        <v/>
      </c>
      <c r="E47" s="110" t="s">
        <v>73</v>
      </c>
      <c r="F47" s="110"/>
      <c r="G47" s="252">
        <f ca="1">M38</f>
        <v>5</v>
      </c>
      <c r="H47" s="252"/>
      <c r="I47" s="110"/>
      <c r="J47" s="110" t="s">
        <v>74</v>
      </c>
      <c r="K47" s="110"/>
      <c r="L47" s="110"/>
      <c r="M47" s="252">
        <f ca="1">Q38</f>
        <v>1</v>
      </c>
      <c r="N47" s="252"/>
      <c r="O47" s="252"/>
      <c r="P47" s="114"/>
      <c r="W47" s="110" t="s">
        <v>73</v>
      </c>
      <c r="X47" s="110"/>
      <c r="Y47" s="252">
        <f ca="1">AE38</f>
        <v>2</v>
      </c>
      <c r="Z47" s="252"/>
      <c r="AA47" s="110"/>
      <c r="AB47" s="110" t="s">
        <v>74</v>
      </c>
      <c r="AC47" s="110"/>
      <c r="AD47" s="110"/>
      <c r="AE47" s="252">
        <f ca="1">AI38</f>
        <v>0.20000000000000018</v>
      </c>
      <c r="AF47" s="252"/>
      <c r="AG47" s="252"/>
      <c r="AI47" s="114"/>
      <c r="AJ47" s="114"/>
    </row>
    <row r="48" spans="1:37" ht="23.15" customHeight="1" x14ac:dyDescent="0.25">
      <c r="O48" s="114"/>
      <c r="P48" s="114"/>
      <c r="AI48" s="114"/>
      <c r="AJ48" s="114"/>
    </row>
    <row r="49" spans="1:37" ht="23.15" customHeight="1" x14ac:dyDescent="0.25">
      <c r="A49" s="16" t="str">
        <f t="shared" ref="A49:B58" si="6">IF(A14="","",A14)</f>
        <v/>
      </c>
      <c r="B49" s="116" t="str">
        <f t="shared" si="6"/>
        <v>(3)</v>
      </c>
      <c r="E49" s="247">
        <f t="shared" ref="E49:K50" ca="1" si="7">IF(E14="","",E14)</f>
        <v>9</v>
      </c>
      <c r="F49" s="247" t="str">
        <f t="shared" si="7"/>
        <v/>
      </c>
      <c r="G49" s="254" t="str">
        <f t="shared" si="7"/>
        <v>÷</v>
      </c>
      <c r="H49" s="247" t="str">
        <f t="shared" si="7"/>
        <v/>
      </c>
      <c r="I49" s="247">
        <f t="shared" ca="1" si="7"/>
        <v>2.8</v>
      </c>
      <c r="J49" s="247" t="str">
        <f t="shared" si="7"/>
        <v/>
      </c>
      <c r="K49" s="247" t="str">
        <f t="shared" si="7"/>
        <v/>
      </c>
      <c r="L49" s="107" t="s">
        <v>26</v>
      </c>
      <c r="M49" s="253">
        <f ca="1">INT(E49/I49)</f>
        <v>3</v>
      </c>
      <c r="N49" s="253"/>
      <c r="O49" s="253" t="str">
        <f ca="1">IF(Q49="","","…")</f>
        <v>…</v>
      </c>
      <c r="P49" s="253"/>
      <c r="Q49" s="253">
        <f ca="1">IF(E49-M49*I49=0,"",E49-M49*I49)</f>
        <v>0.60000000000000142</v>
      </c>
      <c r="R49" s="253"/>
      <c r="S49" s="253"/>
      <c r="T49" s="116" t="str">
        <f t="shared" ref="T49:T58" si="8">IF(T14="","",T14)</f>
        <v>(4)</v>
      </c>
      <c r="W49" s="247">
        <f t="shared" ref="W49:AC50" ca="1" si="9">IF(W14="","",W14)</f>
        <v>14</v>
      </c>
      <c r="X49" s="247" t="str">
        <f t="shared" si="9"/>
        <v/>
      </c>
      <c r="Y49" s="254" t="str">
        <f t="shared" si="9"/>
        <v>÷</v>
      </c>
      <c r="Z49" s="247" t="str">
        <f t="shared" si="9"/>
        <v/>
      </c>
      <c r="AA49" s="247">
        <f t="shared" ca="1" si="9"/>
        <v>1.3</v>
      </c>
      <c r="AB49" s="247" t="str">
        <f t="shared" si="9"/>
        <v/>
      </c>
      <c r="AC49" s="247" t="str">
        <f t="shared" si="9"/>
        <v/>
      </c>
      <c r="AD49" s="107" t="s">
        <v>26</v>
      </c>
      <c r="AE49" s="253">
        <f ca="1">INT(W49/AA49)</f>
        <v>10</v>
      </c>
      <c r="AF49" s="253"/>
      <c r="AG49" s="253" t="str">
        <f ca="1">IF(AI49="","","…")</f>
        <v>…</v>
      </c>
      <c r="AH49" s="253"/>
      <c r="AI49" s="253">
        <f ca="1">IF(W49-AE49*AA49=0,"",W49-AE49*AA49)</f>
        <v>1</v>
      </c>
      <c r="AJ49" s="253"/>
      <c r="AK49" s="253"/>
    </row>
    <row r="50" spans="1:37" ht="23.15" customHeight="1" x14ac:dyDescent="0.25">
      <c r="A50" s="41" t="str">
        <f t="shared" si="6"/>
        <v/>
      </c>
      <c r="B50" s="40" t="str">
        <f t="shared" si="6"/>
        <v/>
      </c>
      <c r="C50" s="40"/>
      <c r="D50" s="40"/>
      <c r="E50" s="40" t="str">
        <f t="shared" si="7"/>
        <v/>
      </c>
      <c r="F50" s="40" t="str">
        <f t="shared" si="7"/>
        <v/>
      </c>
      <c r="G50" s="41" t="str">
        <f t="shared" si="7"/>
        <v/>
      </c>
      <c r="H50" s="41" t="str">
        <f t="shared" si="7"/>
        <v/>
      </c>
      <c r="I50" s="41" t="str">
        <f t="shared" si="7"/>
        <v/>
      </c>
      <c r="J50" s="40" t="str">
        <f t="shared" si="7"/>
        <v/>
      </c>
      <c r="K50" s="42" t="str">
        <f t="shared" si="7"/>
        <v/>
      </c>
      <c r="L50" s="40" t="str">
        <f t="shared" ref="L50:S50" si="10">IF(L15="","",L15)</f>
        <v/>
      </c>
      <c r="M50" s="40" t="str">
        <f t="shared" si="10"/>
        <v/>
      </c>
      <c r="N50" s="40" t="str">
        <f t="shared" si="10"/>
        <v/>
      </c>
      <c r="O50" s="125" t="str">
        <f t="shared" si="10"/>
        <v/>
      </c>
      <c r="P50" s="126" t="str">
        <f t="shared" si="10"/>
        <v/>
      </c>
      <c r="Q50" s="40" t="str">
        <f t="shared" si="10"/>
        <v/>
      </c>
      <c r="R50" s="40" t="str">
        <f t="shared" si="10"/>
        <v/>
      </c>
      <c r="S50" s="40" t="str">
        <f t="shared" si="10"/>
        <v/>
      </c>
      <c r="T50" s="41" t="str">
        <f t="shared" si="8"/>
        <v/>
      </c>
      <c r="U50" s="40"/>
      <c r="V50" s="40"/>
      <c r="W50" s="40" t="str">
        <f t="shared" si="9"/>
        <v/>
      </c>
      <c r="X50" s="40" t="str">
        <f t="shared" si="9"/>
        <v/>
      </c>
      <c r="Y50" s="40" t="str">
        <f t="shared" si="9"/>
        <v/>
      </c>
      <c r="Z50" s="41" t="str">
        <f t="shared" si="9"/>
        <v/>
      </c>
      <c r="AA50" s="41" t="str">
        <f t="shared" si="9"/>
        <v/>
      </c>
      <c r="AB50" s="41" t="str">
        <f t="shared" si="9"/>
        <v/>
      </c>
      <c r="AC50" s="40" t="str">
        <f t="shared" si="9"/>
        <v/>
      </c>
      <c r="AD50" s="42" t="str">
        <f t="shared" ref="AD50:AK50" si="11">IF(AD15="","",AD15)</f>
        <v/>
      </c>
      <c r="AE50" s="40" t="str">
        <f t="shared" si="11"/>
        <v/>
      </c>
      <c r="AF50" s="40" t="str">
        <f t="shared" si="11"/>
        <v/>
      </c>
      <c r="AG50" s="40" t="str">
        <f t="shared" si="11"/>
        <v/>
      </c>
      <c r="AH50" s="40" t="str">
        <f t="shared" si="11"/>
        <v/>
      </c>
      <c r="AI50" s="125" t="str">
        <f t="shared" si="11"/>
        <v/>
      </c>
      <c r="AJ50" s="125" t="str">
        <f t="shared" si="11"/>
        <v/>
      </c>
      <c r="AK50" s="40" t="str">
        <f t="shared" si="11"/>
        <v/>
      </c>
    </row>
    <row r="51" spans="1:37" ht="23.15" customHeight="1" x14ac:dyDescent="0.25">
      <c r="A51" s="10" t="str">
        <f t="shared" si="6"/>
        <v/>
      </c>
      <c r="B51" s="10" t="str">
        <f t="shared" si="6"/>
        <v/>
      </c>
      <c r="E51" s="40" t="str">
        <f t="shared" ref="E51:J51" si="12">IF(E16="","",E16)</f>
        <v/>
      </c>
      <c r="F51" s="40" t="str">
        <f t="shared" si="12"/>
        <v/>
      </c>
      <c r="G51" s="41" t="str">
        <f t="shared" si="12"/>
        <v/>
      </c>
      <c r="H51" s="41" t="str">
        <f t="shared" si="12"/>
        <v/>
      </c>
      <c r="I51" s="41" t="str">
        <f t="shared" si="12"/>
        <v/>
      </c>
      <c r="J51" s="40" t="str">
        <f t="shared" si="12"/>
        <v/>
      </c>
      <c r="K51" s="130">
        <f ca="1">INT(M49/10)</f>
        <v>0</v>
      </c>
      <c r="L51" s="140" t="str">
        <f>IF(L16="","",L16)</f>
        <v/>
      </c>
      <c r="M51" s="134">
        <f ca="1">M49-K51*10</f>
        <v>3</v>
      </c>
      <c r="N51" s="40" t="str">
        <f t="shared" ref="N51:S51" si="13">IF(N16="","",N16)</f>
        <v/>
      </c>
      <c r="O51" s="125" t="str">
        <f t="shared" si="13"/>
        <v/>
      </c>
      <c r="P51" s="40" t="str">
        <f t="shared" si="13"/>
        <v/>
      </c>
      <c r="Q51" s="10" t="str">
        <f t="shared" si="13"/>
        <v/>
      </c>
      <c r="R51" s="10" t="str">
        <f t="shared" si="13"/>
        <v/>
      </c>
      <c r="S51" s="10" t="str">
        <f t="shared" si="13"/>
        <v/>
      </c>
      <c r="T51" s="10" t="str">
        <f t="shared" si="8"/>
        <v/>
      </c>
      <c r="W51" s="40" t="str">
        <f t="shared" ref="W51:AB51" si="14">IF(W16="","",W16)</f>
        <v/>
      </c>
      <c r="X51" s="40" t="str">
        <f t="shared" si="14"/>
        <v/>
      </c>
      <c r="Y51" s="41" t="str">
        <f t="shared" si="14"/>
        <v/>
      </c>
      <c r="Z51" s="41" t="str">
        <f t="shared" si="14"/>
        <v/>
      </c>
      <c r="AA51" s="41" t="str">
        <f t="shared" si="14"/>
        <v/>
      </c>
      <c r="AB51" s="40" t="str">
        <f t="shared" si="14"/>
        <v/>
      </c>
      <c r="AC51" s="130">
        <f ca="1">INT(AE49/10)</f>
        <v>1</v>
      </c>
      <c r="AD51" s="140" t="str">
        <f>IF(AD16="","",AD16)</f>
        <v/>
      </c>
      <c r="AE51" s="134">
        <f ca="1">AE49-AC51*10</f>
        <v>0</v>
      </c>
      <c r="AF51" s="40" t="str">
        <f t="shared" ref="AF51:AK51" si="15">IF(AF16="","",AF16)</f>
        <v/>
      </c>
      <c r="AG51" s="125" t="str">
        <f t="shared" si="15"/>
        <v/>
      </c>
      <c r="AH51" s="40" t="str">
        <f t="shared" si="15"/>
        <v/>
      </c>
      <c r="AI51" s="114" t="str">
        <f t="shared" si="15"/>
        <v/>
      </c>
      <c r="AJ51" s="114" t="str">
        <f t="shared" si="15"/>
        <v/>
      </c>
      <c r="AK51" s="10" t="str">
        <f t="shared" si="15"/>
        <v/>
      </c>
    </row>
    <row r="52" spans="1:37" ht="23.15" customHeight="1" x14ac:dyDescent="0.25">
      <c r="A52" s="10" t="str">
        <f t="shared" si="6"/>
        <v/>
      </c>
      <c r="B52" s="10" t="str">
        <f t="shared" si="6"/>
        <v/>
      </c>
      <c r="E52" s="247">
        <f ca="1">I49</f>
        <v>2.8</v>
      </c>
      <c r="F52" s="247"/>
      <c r="G52" s="247"/>
      <c r="H52" s="124" t="s">
        <v>24</v>
      </c>
      <c r="I52" s="47">
        <f ca="1">INT(E49/10)</f>
        <v>0</v>
      </c>
      <c r="J52" s="47" t="str">
        <f>IF(J17="","",J17)</f>
        <v/>
      </c>
      <c r="K52" s="47">
        <f ca="1">E49-I52*10</f>
        <v>9</v>
      </c>
      <c r="L52" s="108" t="s">
        <v>264</v>
      </c>
      <c r="M52" s="108">
        <v>0</v>
      </c>
      <c r="N52" s="10" t="str">
        <f t="shared" ref="N52:N57" si="16">IF(N17="","",N17)</f>
        <v/>
      </c>
      <c r="O52" s="114">
        <f ca="1">I52*100+K52*10+M52</f>
        <v>90</v>
      </c>
      <c r="P52" s="10" t="str">
        <f t="shared" ref="P52:S58" si="17">IF(P17="","",P17)</f>
        <v/>
      </c>
      <c r="Q52" s="10" t="str">
        <f t="shared" si="17"/>
        <v/>
      </c>
      <c r="R52" s="10" t="str">
        <f t="shared" si="17"/>
        <v/>
      </c>
      <c r="S52" s="10" t="str">
        <f t="shared" si="17"/>
        <v/>
      </c>
      <c r="T52" s="10" t="str">
        <f t="shared" si="8"/>
        <v/>
      </c>
      <c r="W52" s="247">
        <f ca="1">AA49</f>
        <v>1.3</v>
      </c>
      <c r="X52" s="247"/>
      <c r="Y52" s="247"/>
      <c r="Z52" s="124" t="s">
        <v>24</v>
      </c>
      <c r="AA52" s="47">
        <f ca="1">INT(W49/10)</f>
        <v>1</v>
      </c>
      <c r="AB52" s="47" t="str">
        <f>IF(AB17="","",AB17)</f>
        <v/>
      </c>
      <c r="AC52" s="47">
        <f ca="1">W49-AA52*10</f>
        <v>4</v>
      </c>
      <c r="AD52" s="108" t="s">
        <v>264</v>
      </c>
      <c r="AE52" s="108">
        <v>0</v>
      </c>
      <c r="AF52" s="10" t="str">
        <f t="shared" ref="AF52:AF57" si="18">IF(AF17="","",AF17)</f>
        <v/>
      </c>
      <c r="AG52" s="114">
        <f ca="1">AA52*100+AC52*10+AE52</f>
        <v>140</v>
      </c>
      <c r="AH52" s="10" t="str">
        <f t="shared" ref="AH52:AK58" si="19">IF(AH17="","",AH17)</f>
        <v/>
      </c>
      <c r="AI52" s="114" t="str">
        <f t="shared" si="19"/>
        <v/>
      </c>
      <c r="AJ52" s="114" t="str">
        <f t="shared" si="19"/>
        <v/>
      </c>
      <c r="AK52" s="10" t="str">
        <f t="shared" si="19"/>
        <v/>
      </c>
    </row>
    <row r="53" spans="1:37" ht="23.15" customHeight="1" x14ac:dyDescent="0.25">
      <c r="A53" s="10" t="str">
        <f t="shared" si="6"/>
        <v/>
      </c>
      <c r="B53" s="10" t="str">
        <f t="shared" si="6"/>
        <v/>
      </c>
      <c r="E53" s="10" t="str">
        <f t="shared" ref="E53:H57" si="20">IF(E18="","",E18)</f>
        <v/>
      </c>
      <c r="F53" s="39" t="str">
        <f t="shared" si="20"/>
        <v/>
      </c>
      <c r="G53" s="39" t="str">
        <f t="shared" si="20"/>
        <v/>
      </c>
      <c r="H53" s="16" t="str">
        <f t="shared" si="20"/>
        <v/>
      </c>
      <c r="I53" s="110">
        <f ca="1">INT(O53/100)</f>
        <v>0</v>
      </c>
      <c r="J53" s="110"/>
      <c r="K53" s="110">
        <f ca="1">INT((O53-I53*100)/10)</f>
        <v>0</v>
      </c>
      <c r="L53" s="111"/>
      <c r="M53" s="111">
        <f ca="1">O53-I53*100-K53*10</f>
        <v>0</v>
      </c>
      <c r="N53" s="10" t="str">
        <f t="shared" si="16"/>
        <v/>
      </c>
      <c r="O53" s="114">
        <f ca="1">E52*10*K51</f>
        <v>0</v>
      </c>
      <c r="P53" s="10" t="str">
        <f t="shared" si="17"/>
        <v/>
      </c>
      <c r="Q53" s="10" t="str">
        <f t="shared" si="17"/>
        <v/>
      </c>
      <c r="R53" s="10" t="str">
        <f t="shared" si="17"/>
        <v/>
      </c>
      <c r="S53" s="10" t="str">
        <f t="shared" si="17"/>
        <v/>
      </c>
      <c r="T53" s="10" t="str">
        <f t="shared" si="8"/>
        <v/>
      </c>
      <c r="W53" s="10" t="str">
        <f t="shared" ref="W53:Z57" si="21">IF(W18="","",W18)</f>
        <v/>
      </c>
      <c r="X53" s="39" t="str">
        <f t="shared" si="21"/>
        <v/>
      </c>
      <c r="Y53" s="39" t="str">
        <f t="shared" si="21"/>
        <v/>
      </c>
      <c r="Z53" s="16" t="str">
        <f t="shared" si="21"/>
        <v/>
      </c>
      <c r="AA53" s="110">
        <f ca="1">INT(AG53/10)</f>
        <v>1</v>
      </c>
      <c r="AB53" s="110"/>
      <c r="AC53" s="110">
        <f ca="1">AG53-AA53*10</f>
        <v>3</v>
      </c>
      <c r="AD53" s="111"/>
      <c r="AE53" s="111"/>
      <c r="AF53" s="10" t="str">
        <f t="shared" si="18"/>
        <v/>
      </c>
      <c r="AG53" s="114">
        <f ca="1">W52*10*AC51</f>
        <v>13</v>
      </c>
      <c r="AH53" s="10" t="str">
        <f t="shared" si="19"/>
        <v/>
      </c>
      <c r="AI53" s="114" t="str">
        <f t="shared" si="19"/>
        <v/>
      </c>
      <c r="AJ53" s="114" t="str">
        <f t="shared" si="19"/>
        <v/>
      </c>
      <c r="AK53" s="10" t="str">
        <f t="shared" si="19"/>
        <v/>
      </c>
    </row>
    <row r="54" spans="1:37" ht="23.15" customHeight="1" x14ac:dyDescent="0.25">
      <c r="A54" s="10" t="str">
        <f t="shared" si="6"/>
        <v/>
      </c>
      <c r="B54" s="10" t="str">
        <f t="shared" si="6"/>
        <v/>
      </c>
      <c r="E54" s="10" t="str">
        <f t="shared" si="20"/>
        <v/>
      </c>
      <c r="F54" s="10" t="str">
        <f t="shared" si="20"/>
        <v/>
      </c>
      <c r="G54" s="10" t="str">
        <f t="shared" si="20"/>
        <v/>
      </c>
      <c r="H54" s="10" t="str">
        <f t="shared" si="20"/>
        <v/>
      </c>
      <c r="I54" s="108">
        <f ca="1">INT(O54/100)</f>
        <v>0</v>
      </c>
      <c r="J54" s="108"/>
      <c r="K54" s="108">
        <f ca="1">INT((O54-I54*100)/10)</f>
        <v>9</v>
      </c>
      <c r="L54" s="109"/>
      <c r="M54" s="109">
        <f ca="1">O54-I54*100-K54*10</f>
        <v>0</v>
      </c>
      <c r="N54" s="10" t="str">
        <f t="shared" si="16"/>
        <v/>
      </c>
      <c r="O54" s="114">
        <f ca="1">O52-O53*10</f>
        <v>90</v>
      </c>
      <c r="P54" s="10" t="str">
        <f t="shared" si="17"/>
        <v/>
      </c>
      <c r="Q54" s="10" t="str">
        <f t="shared" si="17"/>
        <v/>
      </c>
      <c r="R54" s="10" t="str">
        <f t="shared" si="17"/>
        <v/>
      </c>
      <c r="S54" s="10" t="str">
        <f t="shared" si="17"/>
        <v/>
      </c>
      <c r="T54" s="10" t="str">
        <f t="shared" si="8"/>
        <v/>
      </c>
      <c r="W54" s="10" t="str">
        <f t="shared" si="21"/>
        <v/>
      </c>
      <c r="X54" s="10" t="str">
        <f t="shared" si="21"/>
        <v/>
      </c>
      <c r="Y54" s="10" t="str">
        <f t="shared" si="21"/>
        <v/>
      </c>
      <c r="Z54" s="10" t="str">
        <f t="shared" si="21"/>
        <v/>
      </c>
      <c r="AA54" s="108">
        <f ca="1">INT(AG54/100)</f>
        <v>0</v>
      </c>
      <c r="AB54" s="108"/>
      <c r="AC54" s="108">
        <f ca="1">INT((AG54-AA54*100)/10)</f>
        <v>1</v>
      </c>
      <c r="AD54" s="109"/>
      <c r="AE54" s="109">
        <f ca="1">AG54-AA54*100-AC54*10</f>
        <v>0</v>
      </c>
      <c r="AF54" s="10" t="str">
        <f t="shared" si="18"/>
        <v/>
      </c>
      <c r="AG54" s="114">
        <f ca="1">AG52-AG53*10</f>
        <v>10</v>
      </c>
      <c r="AH54" s="10" t="str">
        <f t="shared" si="19"/>
        <v/>
      </c>
      <c r="AI54" s="114" t="str">
        <f t="shared" si="19"/>
        <v/>
      </c>
      <c r="AJ54" s="114" t="str">
        <f t="shared" si="19"/>
        <v/>
      </c>
      <c r="AK54" s="10" t="str">
        <f t="shared" si="19"/>
        <v/>
      </c>
    </row>
    <row r="55" spans="1:37" ht="23.15" customHeight="1" x14ac:dyDescent="0.25">
      <c r="A55" s="10" t="str">
        <f t="shared" si="6"/>
        <v/>
      </c>
      <c r="B55" s="10" t="str">
        <f t="shared" si="6"/>
        <v/>
      </c>
      <c r="E55" s="10" t="str">
        <f t="shared" si="20"/>
        <v/>
      </c>
      <c r="F55" s="10" t="str">
        <f t="shared" si="20"/>
        <v/>
      </c>
      <c r="G55" s="10" t="str">
        <f t="shared" si="20"/>
        <v/>
      </c>
      <c r="H55" s="10" t="str">
        <f t="shared" si="20"/>
        <v/>
      </c>
      <c r="I55" s="110">
        <f ca="1">INT(O55/100)</f>
        <v>0</v>
      </c>
      <c r="J55" s="110"/>
      <c r="K55" s="110">
        <f ca="1">INT((O55-I55*100)/10)</f>
        <v>8</v>
      </c>
      <c r="L55" s="110"/>
      <c r="M55" s="110">
        <f ca="1">O55-I55*100-K55*10</f>
        <v>4</v>
      </c>
      <c r="N55" s="10" t="str">
        <f t="shared" si="16"/>
        <v/>
      </c>
      <c r="O55" s="114">
        <f ca="1">E52*10*M51</f>
        <v>84</v>
      </c>
      <c r="P55" s="10" t="str">
        <f t="shared" si="17"/>
        <v/>
      </c>
      <c r="Q55" s="10" t="str">
        <f t="shared" si="17"/>
        <v/>
      </c>
      <c r="R55" s="10" t="str">
        <f t="shared" si="17"/>
        <v/>
      </c>
      <c r="S55" s="10" t="str">
        <f t="shared" si="17"/>
        <v/>
      </c>
      <c r="T55" s="10" t="str">
        <f t="shared" si="8"/>
        <v/>
      </c>
      <c r="W55" s="10" t="str">
        <f t="shared" si="21"/>
        <v/>
      </c>
      <c r="X55" s="10" t="str">
        <f t="shared" si="21"/>
        <v/>
      </c>
      <c r="Y55" s="10" t="str">
        <f t="shared" si="21"/>
        <v/>
      </c>
      <c r="Z55" s="10" t="str">
        <f t="shared" si="21"/>
        <v/>
      </c>
      <c r="AA55" s="110">
        <f ca="1">INT(AG55/100)</f>
        <v>0</v>
      </c>
      <c r="AB55" s="110"/>
      <c r="AC55" s="110">
        <f ca="1">INT((AG55-AA55*100)/10)</f>
        <v>0</v>
      </c>
      <c r="AD55" s="110"/>
      <c r="AE55" s="110">
        <f ca="1">AG55-AA55*100-AC55*10</f>
        <v>0</v>
      </c>
      <c r="AF55" s="10" t="str">
        <f t="shared" si="18"/>
        <v/>
      </c>
      <c r="AG55" s="114">
        <f ca="1">W52*10*AE51</f>
        <v>0</v>
      </c>
      <c r="AH55" s="10" t="str">
        <f t="shared" si="19"/>
        <v/>
      </c>
      <c r="AI55" s="114" t="str">
        <f t="shared" si="19"/>
        <v/>
      </c>
      <c r="AJ55" s="114" t="str">
        <f t="shared" si="19"/>
        <v/>
      </c>
      <c r="AK55" s="10" t="str">
        <f t="shared" si="19"/>
        <v/>
      </c>
    </row>
    <row r="56" spans="1:37" ht="23.15" customHeight="1" x14ac:dyDescent="0.25">
      <c r="A56" s="10" t="str">
        <f t="shared" si="6"/>
        <v/>
      </c>
      <c r="B56" s="116" t="str">
        <f t="shared" si="6"/>
        <v/>
      </c>
      <c r="D56" s="12"/>
      <c r="E56" s="10" t="str">
        <f t="shared" si="20"/>
        <v/>
      </c>
      <c r="F56" s="10" t="str">
        <f t="shared" si="20"/>
        <v/>
      </c>
      <c r="G56" s="10" t="str">
        <f t="shared" si="20"/>
        <v/>
      </c>
      <c r="H56" s="10" t="str">
        <f t="shared" si="20"/>
        <v/>
      </c>
      <c r="I56" s="108">
        <f ca="1">INT(O56/100)</f>
        <v>0</v>
      </c>
      <c r="J56" s="108"/>
      <c r="K56" s="108">
        <f ca="1">INT((O56-I56*100)/10)</f>
        <v>0</v>
      </c>
      <c r="L56" s="108" t="s">
        <v>264</v>
      </c>
      <c r="M56" s="108">
        <f ca="1">O56-I56*100-K56*10</f>
        <v>6</v>
      </c>
      <c r="N56" s="10" t="str">
        <f t="shared" si="16"/>
        <v/>
      </c>
      <c r="O56" s="114">
        <f ca="1">O54-O55</f>
        <v>6</v>
      </c>
      <c r="P56" s="10" t="str">
        <f t="shared" si="17"/>
        <v/>
      </c>
      <c r="Q56" s="10" t="str">
        <f t="shared" si="17"/>
        <v/>
      </c>
      <c r="R56" s="10" t="str">
        <f t="shared" si="17"/>
        <v/>
      </c>
      <c r="S56" s="16" t="str">
        <f t="shared" si="17"/>
        <v/>
      </c>
      <c r="T56" s="116" t="str">
        <f t="shared" si="8"/>
        <v/>
      </c>
      <c r="V56" s="12"/>
      <c r="W56" s="10" t="str">
        <f t="shared" si="21"/>
        <v/>
      </c>
      <c r="X56" s="10" t="str">
        <f t="shared" si="21"/>
        <v/>
      </c>
      <c r="Y56" s="10" t="str">
        <f t="shared" si="21"/>
        <v/>
      </c>
      <c r="Z56" s="10" t="str">
        <f t="shared" si="21"/>
        <v/>
      </c>
      <c r="AA56" s="108">
        <f ca="1">INT(AG56/100)</f>
        <v>0</v>
      </c>
      <c r="AB56" s="108"/>
      <c r="AC56" s="108">
        <f ca="1">INT((AG56-AA56*100)/10)</f>
        <v>1</v>
      </c>
      <c r="AD56" s="108" t="s">
        <v>264</v>
      </c>
      <c r="AE56" s="108">
        <f ca="1">AG56-AA56*100-AC56*10</f>
        <v>0</v>
      </c>
      <c r="AF56" s="10" t="str">
        <f t="shared" si="18"/>
        <v/>
      </c>
      <c r="AG56" s="114">
        <f ca="1">AG54-AG55</f>
        <v>10</v>
      </c>
      <c r="AH56" s="10" t="str">
        <f t="shared" si="19"/>
        <v/>
      </c>
      <c r="AI56" s="114" t="str">
        <f t="shared" si="19"/>
        <v/>
      </c>
      <c r="AJ56" s="114" t="str">
        <f t="shared" si="19"/>
        <v/>
      </c>
      <c r="AK56" s="10" t="str">
        <f t="shared" si="19"/>
        <v/>
      </c>
    </row>
    <row r="57" spans="1:37" ht="23.15" customHeight="1" x14ac:dyDescent="0.25">
      <c r="A57" s="10" t="str">
        <f t="shared" si="6"/>
        <v/>
      </c>
      <c r="B57" s="116" t="str">
        <f t="shared" si="6"/>
        <v/>
      </c>
      <c r="D57" s="12"/>
      <c r="E57" s="10" t="str">
        <f t="shared" si="20"/>
        <v/>
      </c>
      <c r="F57" s="10" t="str">
        <f t="shared" si="20"/>
        <v/>
      </c>
      <c r="G57" s="10" t="str">
        <f t="shared" si="20"/>
        <v/>
      </c>
      <c r="H57" s="10" t="str">
        <f t="shared" si="20"/>
        <v/>
      </c>
      <c r="I57" s="16" t="str">
        <f>IF(I22="","",I22)</f>
        <v/>
      </c>
      <c r="J57" s="107" t="str">
        <f>IF(J22="","",J22)</f>
        <v/>
      </c>
      <c r="K57" s="44" t="str">
        <f>IF(K22="","",K22)</f>
        <v/>
      </c>
      <c r="L57" s="105" t="str">
        <f>IF(L22="","",L22)</f>
        <v/>
      </c>
      <c r="M57" s="12" t="str">
        <f>IF(M22="","",M22)</f>
        <v/>
      </c>
      <c r="N57" s="12" t="str">
        <f t="shared" si="16"/>
        <v/>
      </c>
      <c r="O57" s="114" t="str">
        <f>IF(O22="","",O22)</f>
        <v/>
      </c>
      <c r="P57" s="114" t="str">
        <f t="shared" si="17"/>
        <v/>
      </c>
      <c r="Q57" s="10" t="str">
        <f t="shared" si="17"/>
        <v/>
      </c>
      <c r="R57" s="10" t="str">
        <f t="shared" si="17"/>
        <v/>
      </c>
      <c r="S57" s="16" t="str">
        <f t="shared" si="17"/>
        <v/>
      </c>
      <c r="T57" s="116" t="str">
        <f t="shared" si="8"/>
        <v/>
      </c>
      <c r="V57" s="12"/>
      <c r="W57" s="10" t="str">
        <f t="shared" si="21"/>
        <v/>
      </c>
      <c r="X57" s="10" t="str">
        <f t="shared" si="21"/>
        <v/>
      </c>
      <c r="Y57" s="10" t="str">
        <f t="shared" si="21"/>
        <v/>
      </c>
      <c r="Z57" s="10" t="str">
        <f t="shared" si="21"/>
        <v/>
      </c>
      <c r="AA57" s="16" t="str">
        <f>IF(AA22="","",AA22)</f>
        <v/>
      </c>
      <c r="AB57" s="107" t="str">
        <f>IF(AB22="","",AB22)</f>
        <v/>
      </c>
      <c r="AC57" s="44" t="str">
        <f>IF(AC22="","",AC22)</f>
        <v/>
      </c>
      <c r="AD57" s="12" t="str">
        <f>IF(AD22="","",AD22)</f>
        <v/>
      </c>
      <c r="AE57" s="12" t="str">
        <f>IF(AE22="","",AE22)</f>
        <v/>
      </c>
      <c r="AF57" s="12" t="str">
        <f t="shared" si="18"/>
        <v/>
      </c>
      <c r="AG57" s="10" t="str">
        <f>IF(AG22="","",AG22)</f>
        <v/>
      </c>
      <c r="AH57" s="10" t="str">
        <f t="shared" si="19"/>
        <v/>
      </c>
      <c r="AI57" s="114" t="str">
        <f t="shared" si="19"/>
        <v/>
      </c>
      <c r="AJ57" s="114" t="str">
        <f t="shared" si="19"/>
        <v/>
      </c>
      <c r="AK57" s="10" t="str">
        <f t="shared" si="19"/>
        <v/>
      </c>
    </row>
    <row r="58" spans="1:37" ht="23.15" customHeight="1" x14ac:dyDescent="0.25">
      <c r="A58" s="10" t="str">
        <f t="shared" si="6"/>
        <v/>
      </c>
      <c r="B58" s="116" t="str">
        <f t="shared" si="6"/>
        <v/>
      </c>
      <c r="D58" s="12"/>
      <c r="E58" s="110" t="s">
        <v>73</v>
      </c>
      <c r="F58" s="110"/>
      <c r="G58" s="252">
        <f ca="1">M49</f>
        <v>3</v>
      </c>
      <c r="H58" s="252"/>
      <c r="I58" s="110"/>
      <c r="J58" s="110" t="s">
        <v>74</v>
      </c>
      <c r="K58" s="110"/>
      <c r="L58" s="110"/>
      <c r="M58" s="252">
        <f ca="1">Q49</f>
        <v>0.60000000000000142</v>
      </c>
      <c r="N58" s="252"/>
      <c r="O58" s="252"/>
      <c r="P58" s="114" t="str">
        <f t="shared" si="17"/>
        <v/>
      </c>
      <c r="Q58" s="10" t="str">
        <f t="shared" si="17"/>
        <v/>
      </c>
      <c r="R58" s="10" t="str">
        <f t="shared" si="17"/>
        <v/>
      </c>
      <c r="S58" s="16" t="str">
        <f t="shared" si="17"/>
        <v/>
      </c>
      <c r="T58" s="116" t="str">
        <f t="shared" si="8"/>
        <v/>
      </c>
      <c r="V58" s="12"/>
      <c r="W58" s="110" t="s">
        <v>73</v>
      </c>
      <c r="X58" s="110"/>
      <c r="Y58" s="252">
        <f ca="1">AE49</f>
        <v>10</v>
      </c>
      <c r="Z58" s="252"/>
      <c r="AA58" s="110"/>
      <c r="AB58" s="110" t="s">
        <v>74</v>
      </c>
      <c r="AC58" s="110"/>
      <c r="AD58" s="110"/>
      <c r="AE58" s="252">
        <f ca="1">AI49</f>
        <v>1</v>
      </c>
      <c r="AF58" s="252"/>
      <c r="AG58" s="252"/>
      <c r="AH58" s="10" t="str">
        <f t="shared" si="19"/>
        <v/>
      </c>
      <c r="AI58" s="114" t="str">
        <f t="shared" si="19"/>
        <v/>
      </c>
      <c r="AJ58" s="114" t="str">
        <f t="shared" si="19"/>
        <v/>
      </c>
      <c r="AK58" s="10" t="str">
        <f t="shared" si="19"/>
        <v/>
      </c>
    </row>
    <row r="59" spans="1:37" ht="23.15" customHeight="1" x14ac:dyDescent="0.25">
      <c r="B59" s="116"/>
      <c r="D59" s="12"/>
      <c r="I59" s="16"/>
      <c r="J59" s="107"/>
      <c r="K59" s="44"/>
      <c r="L59" s="105"/>
      <c r="M59" s="12"/>
      <c r="N59" s="12"/>
      <c r="O59" s="114"/>
      <c r="P59" s="114"/>
      <c r="S59" s="16"/>
      <c r="T59" s="116"/>
      <c r="V59" s="12"/>
      <c r="AA59" s="16"/>
      <c r="AB59" s="107"/>
      <c r="AC59" s="44"/>
      <c r="AD59" s="12"/>
      <c r="AE59" s="12"/>
      <c r="AF59" s="12"/>
      <c r="AI59" s="114"/>
      <c r="AJ59" s="114"/>
    </row>
    <row r="60" spans="1:37" ht="23.15" customHeight="1" x14ac:dyDescent="0.25">
      <c r="A60" s="16" t="str">
        <f t="shared" ref="A60:B67" si="22">IF(A24="","",A24)</f>
        <v/>
      </c>
      <c r="B60" s="138" t="str">
        <f t="shared" si="22"/>
        <v>(5)</v>
      </c>
      <c r="E60" s="247">
        <f t="shared" ref="E60:L61" ca="1" si="23">IF(E24="","",E24)</f>
        <v>4</v>
      </c>
      <c r="F60" s="247" t="str">
        <f t="shared" si="23"/>
        <v/>
      </c>
      <c r="G60" s="247" t="str">
        <f t="shared" si="23"/>
        <v/>
      </c>
      <c r="H60" s="254" t="str">
        <f t="shared" si="23"/>
        <v>÷</v>
      </c>
      <c r="I60" s="254" t="str">
        <f t="shared" si="23"/>
        <v/>
      </c>
      <c r="J60" s="247">
        <f t="shared" ca="1" si="23"/>
        <v>2.5</v>
      </c>
      <c r="K60" s="247" t="str">
        <f t="shared" si="23"/>
        <v/>
      </c>
      <c r="L60" s="247" t="str">
        <f t="shared" si="23"/>
        <v/>
      </c>
      <c r="M60" s="107" t="s">
        <v>26</v>
      </c>
      <c r="N60" s="253">
        <f ca="1">INT(E60/J60)</f>
        <v>1</v>
      </c>
      <c r="O60" s="253"/>
      <c r="P60" s="139" t="str">
        <f ca="1">IF(Q60="","","…")</f>
        <v>…</v>
      </c>
      <c r="Q60" s="253">
        <f ca="1">E60-J60*N60</f>
        <v>1.5</v>
      </c>
      <c r="R60" s="253"/>
      <c r="S60" s="253"/>
      <c r="T60" s="138" t="str">
        <f t="shared" ref="T60:T67" si="24">IF(T24="","",T24)</f>
        <v>(6)</v>
      </c>
      <c r="W60" s="247">
        <f t="shared" ref="W60:AD61" ca="1" si="25">IF(W24="","",W24)</f>
        <v>8.14</v>
      </c>
      <c r="X60" s="247" t="str">
        <f t="shared" si="25"/>
        <v/>
      </c>
      <c r="Y60" s="247" t="str">
        <f t="shared" si="25"/>
        <v/>
      </c>
      <c r="Z60" s="254" t="str">
        <f t="shared" si="25"/>
        <v>÷</v>
      </c>
      <c r="AA60" s="254" t="str">
        <f t="shared" si="25"/>
        <v/>
      </c>
      <c r="AB60" s="247">
        <f t="shared" ca="1" si="25"/>
        <v>3.7</v>
      </c>
      <c r="AC60" s="247" t="str">
        <f t="shared" si="25"/>
        <v/>
      </c>
      <c r="AD60" s="247" t="str">
        <f t="shared" si="25"/>
        <v/>
      </c>
      <c r="AE60" s="107" t="s">
        <v>26</v>
      </c>
      <c r="AF60" s="253">
        <f ca="1">INT(W60/AB60)</f>
        <v>2</v>
      </c>
      <c r="AG60" s="253"/>
      <c r="AH60" s="139" t="str">
        <f ca="1">IF(AI60="","","…")</f>
        <v>…</v>
      </c>
      <c r="AI60" s="253">
        <f ca="1">IF(W60-AF60*AB60=0,"",W60-AF60*AB60)</f>
        <v>0.74000000000000021</v>
      </c>
      <c r="AJ60" s="253"/>
      <c r="AK60" s="253"/>
    </row>
    <row r="61" spans="1:37" ht="23.15" customHeight="1" x14ac:dyDescent="0.25">
      <c r="A61" s="10" t="str">
        <f t="shared" si="22"/>
        <v/>
      </c>
      <c r="B61" s="10" t="str">
        <f t="shared" si="22"/>
        <v/>
      </c>
      <c r="E61" s="10" t="str">
        <f t="shared" si="23"/>
        <v/>
      </c>
      <c r="F61" s="10" t="str">
        <f t="shared" si="23"/>
        <v/>
      </c>
      <c r="G61" s="10" t="str">
        <f t="shared" si="23"/>
        <v/>
      </c>
      <c r="H61" s="10" t="str">
        <f t="shared" si="23"/>
        <v/>
      </c>
      <c r="I61" s="10" t="str">
        <f t="shared" si="23"/>
        <v/>
      </c>
      <c r="J61" s="10" t="str">
        <f t="shared" si="23"/>
        <v/>
      </c>
      <c r="K61" s="10" t="str">
        <f t="shared" si="23"/>
        <v/>
      </c>
      <c r="L61" s="10" t="str">
        <f t="shared" si="23"/>
        <v/>
      </c>
      <c r="M61" s="10" t="str">
        <f t="shared" ref="M61:S61" si="26">IF(M25="","",M25)</f>
        <v/>
      </c>
      <c r="N61" s="10" t="str">
        <f t="shared" si="26"/>
        <v/>
      </c>
      <c r="O61" s="114" t="str">
        <f t="shared" si="26"/>
        <v/>
      </c>
      <c r="P61" s="114" t="str">
        <f t="shared" si="26"/>
        <v/>
      </c>
      <c r="Q61" s="10" t="str">
        <f t="shared" si="26"/>
        <v/>
      </c>
      <c r="R61" s="10" t="str">
        <f t="shared" si="26"/>
        <v/>
      </c>
      <c r="S61" s="10" t="str">
        <f t="shared" si="26"/>
        <v/>
      </c>
      <c r="T61" s="10" t="str">
        <f t="shared" si="24"/>
        <v/>
      </c>
      <c r="W61" s="10" t="str">
        <f t="shared" si="25"/>
        <v/>
      </c>
      <c r="X61" s="10" t="str">
        <f t="shared" si="25"/>
        <v/>
      </c>
      <c r="Y61" s="10" t="str">
        <f t="shared" si="25"/>
        <v/>
      </c>
      <c r="Z61" s="10" t="str">
        <f t="shared" si="25"/>
        <v/>
      </c>
      <c r="AA61" s="10" t="str">
        <f t="shared" si="25"/>
        <v/>
      </c>
      <c r="AB61" s="10" t="str">
        <f t="shared" si="25"/>
        <v/>
      </c>
      <c r="AC61" s="10" t="str">
        <f t="shared" si="25"/>
        <v/>
      </c>
      <c r="AD61" s="10" t="str">
        <f t="shared" si="25"/>
        <v/>
      </c>
      <c r="AE61" s="10" t="str">
        <f t="shared" ref="AE61:AK61" si="27">IF(AE25="","",AE25)</f>
        <v/>
      </c>
      <c r="AF61" s="10" t="str">
        <f t="shared" si="27"/>
        <v/>
      </c>
      <c r="AG61" s="10" t="str">
        <f t="shared" si="27"/>
        <v/>
      </c>
      <c r="AH61" s="10" t="str">
        <f t="shared" si="27"/>
        <v/>
      </c>
      <c r="AI61" s="114" t="str">
        <f t="shared" si="27"/>
        <v/>
      </c>
      <c r="AJ61" s="114" t="str">
        <f t="shared" si="27"/>
        <v/>
      </c>
      <c r="AK61" s="10" t="str">
        <f t="shared" si="27"/>
        <v/>
      </c>
    </row>
    <row r="62" spans="1:37" ht="23.15" customHeight="1" x14ac:dyDescent="0.25">
      <c r="A62" s="10" t="str">
        <f t="shared" si="22"/>
        <v/>
      </c>
      <c r="B62" s="10" t="str">
        <f t="shared" si="22"/>
        <v/>
      </c>
      <c r="E62" s="40" t="str">
        <f t="shared" ref="E62:J62" si="28">IF(E26="","",E26)</f>
        <v/>
      </c>
      <c r="F62" s="40" t="str">
        <f t="shared" si="28"/>
        <v/>
      </c>
      <c r="G62" s="41" t="str">
        <f t="shared" si="28"/>
        <v/>
      </c>
      <c r="H62" s="141" t="str">
        <f t="shared" si="28"/>
        <v/>
      </c>
      <c r="I62" s="141" t="str">
        <f t="shared" si="28"/>
        <v/>
      </c>
      <c r="J62" s="46" t="str">
        <f t="shared" si="28"/>
        <v/>
      </c>
      <c r="K62" s="142">
        <f ca="1">N60</f>
        <v>1</v>
      </c>
      <c r="L62" s="46" t="str">
        <f>IF(L26="","",L26)</f>
        <v/>
      </c>
      <c r="M62" s="143"/>
      <c r="N62" s="40" t="str">
        <f t="shared" ref="N62:S62" si="29">IF(N26="","",N26)</f>
        <v/>
      </c>
      <c r="O62" s="125" t="str">
        <f t="shared" si="29"/>
        <v/>
      </c>
      <c r="P62" s="40" t="str">
        <f t="shared" si="29"/>
        <v/>
      </c>
      <c r="Q62" s="10" t="str">
        <f t="shared" si="29"/>
        <v/>
      </c>
      <c r="R62" s="10" t="str">
        <f t="shared" si="29"/>
        <v/>
      </c>
      <c r="S62" s="10" t="str">
        <f t="shared" si="29"/>
        <v/>
      </c>
      <c r="T62" s="10" t="str">
        <f t="shared" si="24"/>
        <v/>
      </c>
      <c r="W62" s="40" t="str">
        <f t="shared" ref="W62:AB62" si="30">IF(W26="","",W26)</f>
        <v/>
      </c>
      <c r="X62" s="40" t="str">
        <f t="shared" si="30"/>
        <v/>
      </c>
      <c r="Y62" s="41" t="str">
        <f t="shared" si="30"/>
        <v/>
      </c>
      <c r="Z62" s="141" t="str">
        <f t="shared" si="30"/>
        <v/>
      </c>
      <c r="AA62" s="141" t="str">
        <f t="shared" si="30"/>
        <v/>
      </c>
      <c r="AB62" s="46" t="str">
        <f t="shared" si="30"/>
        <v/>
      </c>
      <c r="AC62" s="142">
        <f ca="1">AF60</f>
        <v>2</v>
      </c>
      <c r="AD62" s="46" t="str">
        <f>IF(AD26="","",AD26)</f>
        <v/>
      </c>
      <c r="AE62" s="143"/>
      <c r="AF62" s="40" t="str">
        <f t="shared" ref="AF62:AK62" si="31">IF(AF26="","",AF26)</f>
        <v/>
      </c>
      <c r="AG62" s="125" t="str">
        <f t="shared" si="31"/>
        <v/>
      </c>
      <c r="AH62" s="10" t="str">
        <f t="shared" si="31"/>
        <v/>
      </c>
      <c r="AI62" s="114" t="str">
        <f t="shared" si="31"/>
        <v/>
      </c>
      <c r="AJ62" s="114" t="str">
        <f t="shared" si="31"/>
        <v/>
      </c>
      <c r="AK62" s="10" t="str">
        <f t="shared" si="31"/>
        <v/>
      </c>
    </row>
    <row r="63" spans="1:37" ht="23.15" customHeight="1" x14ac:dyDescent="0.25">
      <c r="A63" s="10" t="str">
        <f t="shared" si="22"/>
        <v/>
      </c>
      <c r="B63" s="10" t="str">
        <f t="shared" si="22"/>
        <v/>
      </c>
      <c r="E63" s="247">
        <f ca="1">J60</f>
        <v>2.5</v>
      </c>
      <c r="F63" s="247"/>
      <c r="G63" s="247"/>
      <c r="H63" s="107" t="s">
        <v>24</v>
      </c>
      <c r="I63" s="10">
        <f ca="1">INT(O63/100)</f>
        <v>4</v>
      </c>
      <c r="J63" s="107" t="s">
        <v>264</v>
      </c>
      <c r="K63" s="10">
        <f ca="1">INT((O63-I63*100)/10)</f>
        <v>0</v>
      </c>
      <c r="L63" s="109" t="s">
        <v>29</v>
      </c>
      <c r="M63" s="12">
        <f ca="1">O63-I63*100-K63*10</f>
        <v>0</v>
      </c>
      <c r="N63" s="10" t="str">
        <f>IF(N27="","",N27)</f>
        <v/>
      </c>
      <c r="O63" s="114">
        <f ca="1">E60*100</f>
        <v>400</v>
      </c>
      <c r="P63" s="10" t="str">
        <f t="shared" ref="P63:S67" si="32">IF(P27="","",P27)</f>
        <v/>
      </c>
      <c r="Q63" s="10" t="str">
        <f t="shared" si="32"/>
        <v/>
      </c>
      <c r="R63" s="10" t="str">
        <f t="shared" si="32"/>
        <v/>
      </c>
      <c r="S63" s="10" t="str">
        <f t="shared" si="32"/>
        <v/>
      </c>
      <c r="T63" s="10" t="str">
        <f t="shared" si="24"/>
        <v/>
      </c>
      <c r="W63" s="247">
        <f ca="1">AB60</f>
        <v>3.7</v>
      </c>
      <c r="X63" s="247"/>
      <c r="Y63" s="247"/>
      <c r="Z63" s="107" t="s">
        <v>24</v>
      </c>
      <c r="AA63" s="10">
        <f ca="1">INT(AG63/100)</f>
        <v>8</v>
      </c>
      <c r="AB63" s="107" t="s">
        <v>264</v>
      </c>
      <c r="AC63" s="10">
        <f ca="1">INT((AG63-AA63*100)/10)</f>
        <v>1</v>
      </c>
      <c r="AD63" s="109" t="s">
        <v>29</v>
      </c>
      <c r="AE63" s="12">
        <f ca="1">AG63-AA63*100-AC63*10</f>
        <v>4</v>
      </c>
      <c r="AF63" s="10" t="str">
        <f>IF(AF27="","",AF27)</f>
        <v/>
      </c>
      <c r="AG63" s="114">
        <f ca="1">W60*100</f>
        <v>814</v>
      </c>
      <c r="AH63" s="10" t="str">
        <f t="shared" ref="AH63:AK67" si="33">IF(AH27="","",AH27)</f>
        <v/>
      </c>
      <c r="AI63" s="114" t="str">
        <f t="shared" si="33"/>
        <v/>
      </c>
      <c r="AJ63" s="114" t="str">
        <f t="shared" si="33"/>
        <v/>
      </c>
      <c r="AK63" s="10" t="str">
        <f t="shared" si="33"/>
        <v/>
      </c>
    </row>
    <row r="64" spans="1:37" ht="23.15" customHeight="1" x14ac:dyDescent="0.25">
      <c r="A64" s="10" t="str">
        <f t="shared" si="22"/>
        <v/>
      </c>
      <c r="B64" s="10" t="str">
        <f t="shared" si="22"/>
        <v/>
      </c>
      <c r="E64" s="10" t="str">
        <f t="shared" ref="E64:H66" si="34">IF(E28="","",E28)</f>
        <v/>
      </c>
      <c r="F64" s="39" t="str">
        <f t="shared" si="34"/>
        <v/>
      </c>
      <c r="G64" s="39" t="str">
        <f t="shared" si="34"/>
        <v/>
      </c>
      <c r="H64" s="16" t="str">
        <f t="shared" si="34"/>
        <v/>
      </c>
      <c r="I64" s="110">
        <f ca="1">INT(O64/10)</f>
        <v>2</v>
      </c>
      <c r="J64" s="110"/>
      <c r="K64" s="110">
        <f ca="1">INT((O64-I64*10))</f>
        <v>5</v>
      </c>
      <c r="L64" s="111"/>
      <c r="M64" s="111"/>
      <c r="N64" s="10" t="str">
        <f>IF(N28="","",N28)</f>
        <v/>
      </c>
      <c r="O64" s="114">
        <f ca="1">E63*10*K62</f>
        <v>25</v>
      </c>
      <c r="P64" s="10" t="str">
        <f t="shared" si="32"/>
        <v/>
      </c>
      <c r="Q64" s="10" t="str">
        <f t="shared" si="32"/>
        <v/>
      </c>
      <c r="R64" s="10" t="str">
        <f t="shared" si="32"/>
        <v/>
      </c>
      <c r="S64" s="10" t="str">
        <f t="shared" si="32"/>
        <v/>
      </c>
      <c r="T64" s="10" t="str">
        <f t="shared" si="24"/>
        <v/>
      </c>
      <c r="W64" s="10" t="str">
        <f t="shared" ref="W64:Z66" si="35">IF(W28="","",W28)</f>
        <v/>
      </c>
      <c r="X64" s="39" t="str">
        <f t="shared" si="35"/>
        <v/>
      </c>
      <c r="Y64" s="39" t="str">
        <f t="shared" si="35"/>
        <v/>
      </c>
      <c r="Z64" s="16" t="str">
        <f t="shared" si="35"/>
        <v/>
      </c>
      <c r="AA64" s="110">
        <f ca="1">INT(AG64/10)</f>
        <v>7</v>
      </c>
      <c r="AB64" s="110"/>
      <c r="AC64" s="110">
        <f ca="1">INT((AG64-AA64*10))</f>
        <v>4</v>
      </c>
      <c r="AD64" s="111"/>
      <c r="AE64" s="111"/>
      <c r="AF64" s="10" t="str">
        <f>IF(AF28="","",AF28)</f>
        <v/>
      </c>
      <c r="AG64" s="114">
        <f ca="1">W63*10*AC62</f>
        <v>74</v>
      </c>
      <c r="AH64" s="10" t="str">
        <f t="shared" si="33"/>
        <v/>
      </c>
      <c r="AI64" s="114" t="str">
        <f t="shared" si="33"/>
        <v/>
      </c>
      <c r="AJ64" s="114" t="str">
        <f t="shared" si="33"/>
        <v/>
      </c>
      <c r="AK64" s="10" t="str">
        <f t="shared" si="33"/>
        <v/>
      </c>
    </row>
    <row r="65" spans="1:37" ht="23.15" customHeight="1" x14ac:dyDescent="0.25">
      <c r="A65" s="10" t="str">
        <f t="shared" si="22"/>
        <v/>
      </c>
      <c r="B65" s="10" t="str">
        <f t="shared" si="22"/>
        <v/>
      </c>
      <c r="E65" s="10" t="str">
        <f t="shared" si="34"/>
        <v/>
      </c>
      <c r="F65" s="10" t="str">
        <f t="shared" si="34"/>
        <v/>
      </c>
      <c r="G65" s="10" t="str">
        <f t="shared" si="34"/>
        <v/>
      </c>
      <c r="H65" s="10" t="str">
        <f t="shared" si="34"/>
        <v/>
      </c>
      <c r="I65" s="108">
        <f ca="1">INT(O65/100)</f>
        <v>1</v>
      </c>
      <c r="J65" s="108" t="s">
        <v>264</v>
      </c>
      <c r="K65" s="108">
        <f ca="1">INT((O65-I65*100)/10)</f>
        <v>5</v>
      </c>
      <c r="L65" s="109"/>
      <c r="M65" s="109">
        <f ca="1">O65-I65*100-K65*10</f>
        <v>0</v>
      </c>
      <c r="N65" s="10" t="str">
        <f>IF(N29="","",N29)</f>
        <v/>
      </c>
      <c r="O65" s="114">
        <f ca="1">O63-O64*10</f>
        <v>150</v>
      </c>
      <c r="P65" s="10" t="str">
        <f t="shared" si="32"/>
        <v/>
      </c>
      <c r="Q65" s="10" t="str">
        <f t="shared" si="32"/>
        <v/>
      </c>
      <c r="R65" s="10" t="str">
        <f t="shared" si="32"/>
        <v/>
      </c>
      <c r="S65" s="10" t="str">
        <f t="shared" si="32"/>
        <v/>
      </c>
      <c r="T65" s="10" t="str">
        <f t="shared" si="24"/>
        <v/>
      </c>
      <c r="W65" s="10" t="str">
        <f t="shared" si="35"/>
        <v/>
      </c>
      <c r="X65" s="10" t="str">
        <f t="shared" si="35"/>
        <v/>
      </c>
      <c r="Y65" s="10" t="str">
        <f t="shared" si="35"/>
        <v/>
      </c>
      <c r="Z65" s="10" t="str">
        <f t="shared" si="35"/>
        <v/>
      </c>
      <c r="AA65" s="108">
        <f ca="1">INT(AG65/100)</f>
        <v>0</v>
      </c>
      <c r="AB65" s="108" t="s">
        <v>264</v>
      </c>
      <c r="AC65" s="108">
        <f ca="1">INT((AG65-AA65*100)/10)</f>
        <v>7</v>
      </c>
      <c r="AD65" s="109"/>
      <c r="AE65" s="109">
        <f ca="1">AG65-AA65*100-AC65*10</f>
        <v>4</v>
      </c>
      <c r="AF65" s="10" t="str">
        <f>IF(AF29="","",AF29)</f>
        <v/>
      </c>
      <c r="AG65" s="114">
        <f ca="1">AG63-AG64*10</f>
        <v>74</v>
      </c>
      <c r="AH65" s="10" t="str">
        <f t="shared" si="33"/>
        <v/>
      </c>
      <c r="AI65" s="114" t="str">
        <f t="shared" si="33"/>
        <v/>
      </c>
      <c r="AJ65" s="114" t="str">
        <f t="shared" si="33"/>
        <v/>
      </c>
      <c r="AK65" s="10" t="str">
        <f t="shared" si="33"/>
        <v/>
      </c>
    </row>
    <row r="66" spans="1:37" ht="23.15" customHeight="1" x14ac:dyDescent="0.25">
      <c r="A66" s="10" t="str">
        <f t="shared" si="22"/>
        <v/>
      </c>
      <c r="B66" s="10" t="str">
        <f t="shared" si="22"/>
        <v/>
      </c>
      <c r="E66" s="10" t="str">
        <f t="shared" si="34"/>
        <v/>
      </c>
      <c r="F66" s="10" t="str">
        <f t="shared" si="34"/>
        <v/>
      </c>
      <c r="G66" s="10" t="str">
        <f t="shared" si="34"/>
        <v/>
      </c>
      <c r="H66" s="10" t="str">
        <f t="shared" si="34"/>
        <v/>
      </c>
      <c r="I66" s="10" t="str">
        <f t="shared" ref="I66:O66" si="36">IF(I32="","",I32)</f>
        <v/>
      </c>
      <c r="J66" s="10" t="str">
        <f t="shared" si="36"/>
        <v/>
      </c>
      <c r="K66" s="10" t="str">
        <f t="shared" si="36"/>
        <v/>
      </c>
      <c r="L66" s="10" t="str">
        <f t="shared" si="36"/>
        <v/>
      </c>
      <c r="M66" s="10" t="str">
        <f t="shared" si="36"/>
        <v/>
      </c>
      <c r="N66" s="10" t="str">
        <f t="shared" si="36"/>
        <v/>
      </c>
      <c r="O66" s="10" t="str">
        <f t="shared" si="36"/>
        <v/>
      </c>
      <c r="P66" s="10" t="str">
        <f t="shared" si="32"/>
        <v/>
      </c>
      <c r="Q66" s="10" t="str">
        <f t="shared" si="32"/>
        <v/>
      </c>
      <c r="R66" s="10" t="str">
        <f t="shared" si="32"/>
        <v/>
      </c>
      <c r="S66" s="10" t="str">
        <f t="shared" si="32"/>
        <v/>
      </c>
      <c r="T66" s="10" t="str">
        <f t="shared" si="24"/>
        <v/>
      </c>
      <c r="W66" s="10" t="str">
        <f t="shared" si="35"/>
        <v/>
      </c>
      <c r="X66" s="10" t="str">
        <f t="shared" si="35"/>
        <v/>
      </c>
      <c r="Y66" s="10" t="str">
        <f t="shared" si="35"/>
        <v/>
      </c>
      <c r="Z66" s="10" t="str">
        <f t="shared" si="35"/>
        <v/>
      </c>
      <c r="AA66" s="10" t="str">
        <f>IF(AA30="","",AA30)</f>
        <v/>
      </c>
      <c r="AB66" s="10" t="str">
        <f>IF(AB30="","",AB30)</f>
        <v/>
      </c>
      <c r="AC66" s="10" t="str">
        <f>IF(AC30="","",AC30)</f>
        <v/>
      </c>
      <c r="AD66" s="10" t="str">
        <f>IF(AD30="","",AD30)</f>
        <v/>
      </c>
      <c r="AE66" s="10" t="str">
        <f>IF(AE30="","",AE30)</f>
        <v/>
      </c>
      <c r="AF66" s="10" t="str">
        <f>IF(AF30="","",AF30)</f>
        <v/>
      </c>
      <c r="AG66" s="10" t="str">
        <f>IF(AG30="","",AG30)</f>
        <v/>
      </c>
      <c r="AH66" s="10" t="str">
        <f t="shared" si="33"/>
        <v/>
      </c>
      <c r="AI66" s="114" t="str">
        <f t="shared" si="33"/>
        <v/>
      </c>
      <c r="AJ66" s="114" t="str">
        <f t="shared" si="33"/>
        <v/>
      </c>
      <c r="AK66" s="10" t="str">
        <f t="shared" si="33"/>
        <v/>
      </c>
    </row>
    <row r="67" spans="1:37" ht="23.15" customHeight="1" x14ac:dyDescent="0.25">
      <c r="A67" s="41" t="str">
        <f t="shared" si="22"/>
        <v/>
      </c>
      <c r="B67" s="116" t="str">
        <f t="shared" si="22"/>
        <v/>
      </c>
      <c r="D67" s="12"/>
      <c r="E67" s="110" t="s">
        <v>73</v>
      </c>
      <c r="F67" s="110"/>
      <c r="G67" s="252">
        <f ca="1">N60</f>
        <v>1</v>
      </c>
      <c r="H67" s="252"/>
      <c r="I67" s="110"/>
      <c r="J67" s="110" t="s">
        <v>74</v>
      </c>
      <c r="K67" s="110"/>
      <c r="L67" s="110"/>
      <c r="M67" s="252">
        <f ca="1">Q60</f>
        <v>1.5</v>
      </c>
      <c r="N67" s="252"/>
      <c r="O67" s="252"/>
      <c r="P67" s="10" t="str">
        <f t="shared" si="32"/>
        <v/>
      </c>
      <c r="Q67" s="10" t="str">
        <f t="shared" si="32"/>
        <v/>
      </c>
      <c r="R67" s="10" t="str">
        <f t="shared" si="32"/>
        <v/>
      </c>
      <c r="S67" s="10" t="str">
        <f t="shared" si="32"/>
        <v/>
      </c>
      <c r="T67" s="116" t="str">
        <f t="shared" si="24"/>
        <v/>
      </c>
      <c r="V67" s="12"/>
      <c r="W67" s="110" t="s">
        <v>73</v>
      </c>
      <c r="X67" s="110"/>
      <c r="Y67" s="252">
        <f ca="1">AF60</f>
        <v>2</v>
      </c>
      <c r="Z67" s="252"/>
      <c r="AA67" s="110"/>
      <c r="AB67" s="110" t="s">
        <v>74</v>
      </c>
      <c r="AC67" s="110"/>
      <c r="AD67" s="110"/>
      <c r="AE67" s="252">
        <f ca="1">AI60</f>
        <v>0.74000000000000021</v>
      </c>
      <c r="AF67" s="252"/>
      <c r="AG67" s="252"/>
      <c r="AH67" s="10" t="str">
        <f t="shared" si="33"/>
        <v/>
      </c>
      <c r="AI67" s="114" t="str">
        <f t="shared" si="33"/>
        <v/>
      </c>
      <c r="AJ67" s="114" t="str">
        <f t="shared" si="33"/>
        <v/>
      </c>
      <c r="AK67" s="40" t="str">
        <f t="shared" si="33"/>
        <v/>
      </c>
    </row>
    <row r="68" spans="1:37" ht="23.15" customHeight="1" x14ac:dyDescent="0.25">
      <c r="A68" s="10" t="str">
        <f t="shared" ref="A68:AK68" si="37">IF(A32="","",A32)</f>
        <v/>
      </c>
      <c r="B68" s="10" t="str">
        <f t="shared" si="37"/>
        <v/>
      </c>
      <c r="E68" s="10" t="str">
        <f t="shared" si="37"/>
        <v/>
      </c>
      <c r="F68" s="10" t="str">
        <f t="shared" si="37"/>
        <v/>
      </c>
      <c r="G68" s="10" t="str">
        <f t="shared" si="37"/>
        <v/>
      </c>
      <c r="H68" s="10" t="str">
        <f t="shared" si="37"/>
        <v/>
      </c>
      <c r="I68" s="10" t="str">
        <f t="shared" ref="I68:O68" si="38">IF(I34="","",I34)</f>
        <v/>
      </c>
      <c r="J68" s="10" t="str">
        <f t="shared" si="38"/>
        <v/>
      </c>
      <c r="K68" s="10" t="str">
        <f t="shared" si="38"/>
        <v/>
      </c>
      <c r="L68" s="10" t="str">
        <f t="shared" si="38"/>
        <v/>
      </c>
      <c r="M68" s="10" t="str">
        <f t="shared" si="38"/>
        <v/>
      </c>
      <c r="N68" s="10" t="str">
        <f t="shared" si="38"/>
        <v/>
      </c>
      <c r="O68" s="10" t="str">
        <f t="shared" si="38"/>
        <v/>
      </c>
      <c r="P68" s="10" t="str">
        <f t="shared" si="37"/>
        <v/>
      </c>
      <c r="Q68" s="10" t="str">
        <f t="shared" si="37"/>
        <v/>
      </c>
      <c r="R68" s="10" t="str">
        <f t="shared" si="37"/>
        <v/>
      </c>
      <c r="S68" s="10" t="str">
        <f t="shared" si="37"/>
        <v/>
      </c>
      <c r="T68" s="10" t="str">
        <f t="shared" si="37"/>
        <v/>
      </c>
      <c r="W68" s="10" t="str">
        <f t="shared" si="37"/>
        <v/>
      </c>
      <c r="X68" s="10" t="str">
        <f t="shared" si="37"/>
        <v/>
      </c>
      <c r="Y68" s="10" t="str">
        <f t="shared" si="37"/>
        <v/>
      </c>
      <c r="Z68" s="10" t="str">
        <f t="shared" si="37"/>
        <v/>
      </c>
      <c r="AA68" s="10" t="str">
        <f t="shared" si="37"/>
        <v/>
      </c>
      <c r="AB68" s="10" t="str">
        <f t="shared" si="37"/>
        <v/>
      </c>
      <c r="AC68" s="10" t="str">
        <f t="shared" si="37"/>
        <v/>
      </c>
      <c r="AD68" s="10" t="str">
        <f t="shared" si="37"/>
        <v/>
      </c>
      <c r="AE68" s="10" t="str">
        <f t="shared" si="37"/>
        <v/>
      </c>
      <c r="AF68" s="10" t="str">
        <f t="shared" si="37"/>
        <v/>
      </c>
      <c r="AG68" s="10" t="str">
        <f t="shared" si="37"/>
        <v/>
      </c>
      <c r="AH68" s="10" t="str">
        <f t="shared" si="37"/>
        <v/>
      </c>
      <c r="AI68" s="10" t="str">
        <f t="shared" si="37"/>
        <v/>
      </c>
      <c r="AJ68" s="10" t="str">
        <f t="shared" si="37"/>
        <v/>
      </c>
      <c r="AK68" s="10" t="str">
        <f t="shared" si="37"/>
        <v/>
      </c>
    </row>
  </sheetData>
  <mergeCells count="72">
    <mergeCell ref="AI1:AJ1"/>
    <mergeCell ref="E4:F4"/>
    <mergeCell ref="G4:H4"/>
    <mergeCell ref="I4:K4"/>
    <mergeCell ref="W4:X4"/>
    <mergeCell ref="Y4:Z4"/>
    <mergeCell ref="AA4:AC4"/>
    <mergeCell ref="AA14:AC14"/>
    <mergeCell ref="E24:G24"/>
    <mergeCell ref="H24:I24"/>
    <mergeCell ref="J24:L24"/>
    <mergeCell ref="W24:Y24"/>
    <mergeCell ref="Z24:AA24"/>
    <mergeCell ref="AB24:AD24"/>
    <mergeCell ref="E14:F14"/>
    <mergeCell ref="G14:H14"/>
    <mergeCell ref="I14:K14"/>
    <mergeCell ref="W14:X14"/>
    <mergeCell ref="Y14:Z14"/>
    <mergeCell ref="AI35:AJ35"/>
    <mergeCell ref="E38:F38"/>
    <mergeCell ref="G38:H38"/>
    <mergeCell ref="I38:K38"/>
    <mergeCell ref="M38:N38"/>
    <mergeCell ref="O38:P38"/>
    <mergeCell ref="Q38:S38"/>
    <mergeCell ref="W38:X38"/>
    <mergeCell ref="Y38:Z38"/>
    <mergeCell ref="AA38:AC38"/>
    <mergeCell ref="AI49:AK49"/>
    <mergeCell ref="AE38:AF38"/>
    <mergeCell ref="AG38:AH38"/>
    <mergeCell ref="AI38:AK38"/>
    <mergeCell ref="E41:G41"/>
    <mergeCell ref="E49:F49"/>
    <mergeCell ref="G49:H49"/>
    <mergeCell ref="I49:K49"/>
    <mergeCell ref="M49:N49"/>
    <mergeCell ref="O49:P49"/>
    <mergeCell ref="AA49:AC49"/>
    <mergeCell ref="AI60:AK60"/>
    <mergeCell ref="W41:Y41"/>
    <mergeCell ref="E52:G52"/>
    <mergeCell ref="W52:Y52"/>
    <mergeCell ref="E60:G60"/>
    <mergeCell ref="H60:I60"/>
    <mergeCell ref="J60:L60"/>
    <mergeCell ref="G47:H47"/>
    <mergeCell ref="M47:O47"/>
    <mergeCell ref="Y47:Z47"/>
    <mergeCell ref="AE47:AG47"/>
    <mergeCell ref="G58:H58"/>
    <mergeCell ref="M58:O58"/>
    <mergeCell ref="Y58:Z58"/>
    <mergeCell ref="N60:O60"/>
    <mergeCell ref="Q60:S60"/>
    <mergeCell ref="AE58:AG58"/>
    <mergeCell ref="AE49:AF49"/>
    <mergeCell ref="AG49:AH49"/>
    <mergeCell ref="G67:H67"/>
    <mergeCell ref="M67:O67"/>
    <mergeCell ref="Y67:Z67"/>
    <mergeCell ref="AE67:AG67"/>
    <mergeCell ref="E63:G63"/>
    <mergeCell ref="W63:Y63"/>
    <mergeCell ref="AB60:AD60"/>
    <mergeCell ref="AF60:AG60"/>
    <mergeCell ref="W60:Y60"/>
    <mergeCell ref="W49:X49"/>
    <mergeCell ref="Y49:Z49"/>
    <mergeCell ref="Q49:S49"/>
    <mergeCell ref="Z60:AA60"/>
  </mergeCells>
  <phoneticPr fontId="1"/>
  <conditionalFormatting sqref="I41:I43">
    <cfRule type="cellIs" dxfId="65" priority="50" stopIfTrue="1" operator="equal">
      <formula>0</formula>
    </cfRule>
  </conditionalFormatting>
  <conditionalFormatting sqref="I52:I56">
    <cfRule type="cellIs" dxfId="64" priority="36" stopIfTrue="1" operator="equal">
      <formula>0</formula>
    </cfRule>
  </conditionalFormatting>
  <conditionalFormatting sqref="I64">
    <cfRule type="cellIs" dxfId="63" priority="12" stopIfTrue="1" operator="equal">
      <formula>0</formula>
    </cfRule>
  </conditionalFormatting>
  <conditionalFormatting sqref="K51">
    <cfRule type="cellIs" dxfId="62" priority="39" stopIfTrue="1" operator="equal">
      <formula>0</formula>
    </cfRule>
  </conditionalFormatting>
  <conditionalFormatting sqref="K53">
    <cfRule type="cellIs" dxfId="61" priority="38" stopIfTrue="1" operator="equal">
      <formula>0</formula>
    </cfRule>
  </conditionalFormatting>
  <conditionalFormatting sqref="K62">
    <cfRule type="cellIs" dxfId="60" priority="10" stopIfTrue="1" operator="equal">
      <formula>0</formula>
    </cfRule>
  </conditionalFormatting>
  <conditionalFormatting sqref="K64">
    <cfRule type="cellIs" dxfId="59" priority="9" stopIfTrue="1" operator="equal">
      <formula>0</formula>
    </cfRule>
  </conditionalFormatting>
  <conditionalFormatting sqref="AA5 AE21:AE23 M31 AE31 AG31 AA39 AE57 AE59">
    <cfRule type="cellIs" dxfId="58" priority="53" stopIfTrue="1" operator="equal">
      <formula>0</formula>
    </cfRule>
  </conditionalFormatting>
  <conditionalFormatting sqref="AA41:AA45">
    <cfRule type="cellIs" dxfId="57" priority="43" stopIfTrue="1" operator="equal">
      <formula>0</formula>
    </cfRule>
  </conditionalFormatting>
  <conditionalFormatting sqref="AA52:AA56">
    <cfRule type="cellIs" dxfId="56" priority="29" stopIfTrue="1" operator="equal">
      <formula>0</formula>
    </cfRule>
  </conditionalFormatting>
  <conditionalFormatting sqref="AA64">
    <cfRule type="cellIs" dxfId="55" priority="4" stopIfTrue="1" operator="equal">
      <formula>0</formula>
    </cfRule>
  </conditionalFormatting>
  <conditionalFormatting sqref="AC40">
    <cfRule type="cellIs" dxfId="54" priority="46" stopIfTrue="1" operator="equal">
      <formula>0</formula>
    </cfRule>
  </conditionalFormatting>
  <conditionalFormatting sqref="AC42">
    <cfRule type="cellIs" dxfId="53" priority="45" stopIfTrue="1" operator="equal">
      <formula>0</formula>
    </cfRule>
  </conditionalFormatting>
  <conditionalFormatting sqref="AC51">
    <cfRule type="cellIs" dxfId="52" priority="32" stopIfTrue="1" operator="equal">
      <formula>0</formula>
    </cfRule>
  </conditionalFormatting>
  <conditionalFormatting sqref="AC53">
    <cfRule type="cellIs" dxfId="51" priority="31" stopIfTrue="1" operator="equal">
      <formula>0</formula>
    </cfRule>
  </conditionalFormatting>
  <conditionalFormatting sqref="AC62">
    <cfRule type="cellIs" dxfId="50" priority="2" stopIfTrue="1" operator="equal">
      <formula>0</formula>
    </cfRule>
  </conditionalFormatting>
  <conditionalFormatting sqref="AC64">
    <cfRule type="cellIs" dxfId="49" priority="1" stopIfTrue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15242-B868-4BB6-9188-6C9362E1CDB5}">
  <dimension ref="A1:AK86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412</v>
      </c>
      <c r="AG1" s="2" t="s">
        <v>0</v>
      </c>
      <c r="AH1" s="2"/>
      <c r="AI1" s="174"/>
      <c r="AJ1" s="174"/>
    </row>
    <row r="2" spans="1:36" ht="25" customHeight="1" x14ac:dyDescent="0.25">
      <c r="S2" s="4" t="s">
        <v>1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3.15" customHeight="1" x14ac:dyDescent="0.25">
      <c r="A3" t="s">
        <v>411</v>
      </c>
    </row>
    <row r="4" spans="1:36" ht="23.15" customHeight="1" x14ac:dyDescent="0.25"/>
    <row r="5" spans="1:36" ht="23.15" customHeight="1" x14ac:dyDescent="0.25">
      <c r="A5" s="1" t="s">
        <v>3</v>
      </c>
      <c r="F5" s="175">
        <f ca="1">K5*INT(RAND()*8+1)</f>
        <v>420</v>
      </c>
      <c r="G5" s="175"/>
      <c r="H5" s="192"/>
      <c r="I5" s="175" t="s">
        <v>406</v>
      </c>
      <c r="J5" s="175"/>
      <c r="K5" s="175">
        <f ca="1">INT(RAND()*8+1)*10</f>
        <v>70</v>
      </c>
      <c r="L5" s="175"/>
      <c r="M5" s="175" t="s">
        <v>147</v>
      </c>
      <c r="N5" s="175"/>
      <c r="O5" s="193"/>
      <c r="P5" s="195"/>
      <c r="Q5" s="303" t="s">
        <v>410</v>
      </c>
      <c r="R5" s="175"/>
      <c r="S5" s="175" t="s">
        <v>409</v>
      </c>
      <c r="T5" s="175"/>
      <c r="U5" s="175"/>
      <c r="V5" s="175"/>
    </row>
    <row r="6" spans="1:36" ht="23.15" customHeight="1" x14ac:dyDescent="0.25">
      <c r="A6" s="1"/>
      <c r="F6" s="7"/>
      <c r="G6" s="7"/>
    </row>
    <row r="7" spans="1:36" ht="23.15" customHeight="1" x14ac:dyDescent="0.25"/>
    <row r="8" spans="1:36" ht="23.15" customHeight="1" x14ac:dyDescent="0.25">
      <c r="A8" s="1" t="s">
        <v>5</v>
      </c>
      <c r="E8" s="175">
        <f ca="1">J8*INT(RAND()*8+1)*0.1</f>
        <v>32</v>
      </c>
      <c r="F8" s="175"/>
      <c r="G8" s="175"/>
      <c r="H8" s="175" t="s">
        <v>406</v>
      </c>
      <c r="I8" s="175"/>
      <c r="J8" s="175">
        <f ca="1">INT(RAND()*8+1)*10+INT(RAND()*5)*2</f>
        <v>40</v>
      </c>
      <c r="K8" s="175"/>
      <c r="L8" s="175" t="s">
        <v>147</v>
      </c>
      <c r="M8" s="175"/>
      <c r="N8" s="193"/>
      <c r="O8" s="195"/>
      <c r="P8" s="175" t="s">
        <v>410</v>
      </c>
      <c r="Q8" s="175"/>
      <c r="R8" s="175" t="s">
        <v>409</v>
      </c>
      <c r="S8" s="175"/>
      <c r="T8" s="175"/>
      <c r="U8" s="175"/>
    </row>
    <row r="9" spans="1:36" ht="23.15" customHeight="1" x14ac:dyDescent="0.25">
      <c r="A9" s="1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36" ht="23.15" customHeight="1" x14ac:dyDescent="0.25"/>
    <row r="11" spans="1:36" ht="23.15" customHeight="1" x14ac:dyDescent="0.25">
      <c r="A11" s="1" t="s">
        <v>6</v>
      </c>
      <c r="E11" s="175">
        <f ca="1">J11*INT(RAND()*8+1)*0.1</f>
        <v>60</v>
      </c>
      <c r="F11" s="175"/>
      <c r="G11" s="175"/>
      <c r="H11" s="175" t="s">
        <v>406</v>
      </c>
      <c r="I11" s="175"/>
      <c r="J11" s="175">
        <f ca="1">INT(RAND()*8+1)*100</f>
        <v>300</v>
      </c>
      <c r="K11" s="175"/>
      <c r="L11" s="192"/>
      <c r="M11" s="175" t="s">
        <v>147</v>
      </c>
      <c r="N11" s="175"/>
      <c r="O11" s="193"/>
      <c r="P11" s="195"/>
      <c r="Q11" s="175" t="s">
        <v>410</v>
      </c>
      <c r="R11" s="175"/>
      <c r="S11" t="s">
        <v>409</v>
      </c>
    </row>
    <row r="12" spans="1:36" ht="23.15" customHeight="1" x14ac:dyDescent="0.25">
      <c r="A12" s="1"/>
      <c r="E12" s="7"/>
      <c r="F12" s="7"/>
      <c r="G12" s="7"/>
      <c r="H12" s="7"/>
      <c r="I12" s="7"/>
      <c r="J12" s="7"/>
      <c r="K12" s="7"/>
      <c r="L12" s="7"/>
    </row>
    <row r="13" spans="1:36" ht="23.15" customHeight="1" x14ac:dyDescent="0.25"/>
    <row r="14" spans="1:36" ht="23.15" customHeight="1" x14ac:dyDescent="0.25">
      <c r="A14" s="1" t="s">
        <v>7</v>
      </c>
      <c r="E14" s="175">
        <f ca="1">INT(RAND()*8+1)*100</f>
        <v>800</v>
      </c>
      <c r="F14" s="175"/>
      <c r="G14" s="175"/>
      <c r="H14" s="175" t="s">
        <v>408</v>
      </c>
      <c r="I14" s="175"/>
      <c r="J14" s="175" t="s">
        <v>147</v>
      </c>
      <c r="K14" s="175"/>
      <c r="L14" s="175">
        <f ca="1">INT(RAND()*8+1)*10+INT(RAND()*9)</f>
        <v>72</v>
      </c>
      <c r="M14" s="175"/>
      <c r="N14" s="175" t="s">
        <v>391</v>
      </c>
      <c r="O14" s="175"/>
      <c r="P14" s="175" t="s">
        <v>406</v>
      </c>
      <c r="Q14" s="175"/>
      <c r="R14" s="162"/>
      <c r="S14" s="163"/>
      <c r="T14" t="s">
        <v>407</v>
      </c>
    </row>
    <row r="15" spans="1:36" ht="23.15" customHeight="1" x14ac:dyDescent="0.25">
      <c r="A15" s="1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36" ht="23.15" customHeight="1" x14ac:dyDescent="0.25"/>
    <row r="17" spans="1:23" ht="23.15" customHeight="1" x14ac:dyDescent="0.25">
      <c r="A17" s="1" t="s">
        <v>8</v>
      </c>
      <c r="E17" s="175">
        <f ca="1">INT(RAND()*8+1)*1000+INT(RAND()*8+1)*100</f>
        <v>7500</v>
      </c>
      <c r="F17" s="175"/>
      <c r="G17" s="175"/>
      <c r="H17" s="175" t="s">
        <v>390</v>
      </c>
      <c r="I17" s="175"/>
      <c r="J17" s="175" t="s">
        <v>147</v>
      </c>
      <c r="K17" s="175"/>
      <c r="L17" s="175">
        <f ca="1">INT(RAND()*8+1)*10+INT(RAND()*9)</f>
        <v>23</v>
      </c>
      <c r="M17" s="175"/>
      <c r="N17" s="175" t="s">
        <v>391</v>
      </c>
      <c r="O17" s="175"/>
      <c r="P17" s="175" t="s">
        <v>406</v>
      </c>
      <c r="Q17" s="175"/>
      <c r="R17" s="193"/>
      <c r="S17" s="195"/>
      <c r="T17" t="s">
        <v>405</v>
      </c>
    </row>
    <row r="18" spans="1:23" ht="23.15" customHeight="1" x14ac:dyDescent="0.25">
      <c r="A18" s="1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23" ht="23.15" customHeight="1" x14ac:dyDescent="0.25"/>
    <row r="20" spans="1:23" ht="23.15" customHeight="1" x14ac:dyDescent="0.25">
      <c r="A20" s="1" t="s">
        <v>9</v>
      </c>
      <c r="E20" s="175">
        <f ca="1">O20*INT(RAND()*8+1)*0.1</f>
        <v>24</v>
      </c>
      <c r="F20" s="175"/>
      <c r="G20" s="175" t="s">
        <v>404</v>
      </c>
      <c r="H20" s="175"/>
      <c r="I20" s="175"/>
      <c r="J20" s="193"/>
      <c r="K20" s="195"/>
      <c r="L20" s="175" t="s">
        <v>400</v>
      </c>
      <c r="M20" s="175"/>
      <c r="N20" s="175"/>
      <c r="O20" s="175">
        <f ca="1">INT(RAND()*8+1)*10</f>
        <v>80</v>
      </c>
      <c r="P20" s="175"/>
      <c r="Q20" t="s">
        <v>401</v>
      </c>
    </row>
    <row r="21" spans="1:23" ht="23.15" customHeight="1" x14ac:dyDescent="0.25">
      <c r="A21" s="1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23" ht="23.15" customHeight="1" x14ac:dyDescent="0.25"/>
    <row r="23" spans="1:23" ht="23.15" customHeight="1" x14ac:dyDescent="0.25">
      <c r="A23" s="1" t="s">
        <v>11</v>
      </c>
      <c r="C23" s="7"/>
      <c r="D23" s="7"/>
      <c r="E23" s="175">
        <f ca="1">P23*INT(RAND()*3+1)</f>
        <v>58</v>
      </c>
      <c r="F23" s="175"/>
      <c r="G23" s="175"/>
      <c r="H23" s="175" t="s">
        <v>403</v>
      </c>
      <c r="I23" s="175"/>
      <c r="J23" s="175"/>
      <c r="K23" s="193"/>
      <c r="L23" s="195"/>
      <c r="M23" s="175" t="s">
        <v>402</v>
      </c>
      <c r="N23" s="175"/>
      <c r="O23" s="175"/>
      <c r="P23" s="175">
        <f ca="1">INT(RAND()*8+1)*10+INT(RAND()*8+1)</f>
        <v>58</v>
      </c>
      <c r="Q23" s="175"/>
      <c r="R23" t="s">
        <v>401</v>
      </c>
    </row>
    <row r="24" spans="1:23" ht="23.15" customHeight="1" x14ac:dyDescent="0.25">
      <c r="A24" s="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23" ht="23.15" customHeight="1" x14ac:dyDescent="0.25"/>
    <row r="26" spans="1:23" ht="23.15" customHeight="1" x14ac:dyDescent="0.25">
      <c r="A26" s="1" t="s">
        <v>12</v>
      </c>
      <c r="E26" s="175">
        <f ca="1">INT(RAND()*8+1)*100+INT(RAND()*8+1)*10</f>
        <v>780</v>
      </c>
      <c r="F26" s="175"/>
      <c r="G26" s="192"/>
      <c r="H26" t="s">
        <v>400</v>
      </c>
      <c r="K26" s="175">
        <f ca="1">INT(RAND()*8+1)*0.1</f>
        <v>0.4</v>
      </c>
      <c r="L26" s="175"/>
      <c r="M26" s="175"/>
      <c r="N26" s="175" t="s">
        <v>397</v>
      </c>
      <c r="O26" s="175"/>
      <c r="P26" s="175"/>
      <c r="Q26" s="193"/>
      <c r="R26" s="195"/>
      <c r="S26" s="175" t="s">
        <v>399</v>
      </c>
      <c r="T26" s="175"/>
      <c r="U26" s="175"/>
      <c r="V26" s="175"/>
      <c r="W26" s="175"/>
    </row>
    <row r="27" spans="1:23" ht="23.15" customHeight="1" x14ac:dyDescent="0.25">
      <c r="A27" s="1"/>
      <c r="E27" s="7"/>
      <c r="F27" s="7"/>
    </row>
    <row r="28" spans="1:23" ht="23.15" customHeight="1" x14ac:dyDescent="0.25"/>
    <row r="29" spans="1:23" ht="23.15" customHeight="1" x14ac:dyDescent="0.25">
      <c r="A29" s="1" t="s">
        <v>13</v>
      </c>
      <c r="E29" s="175">
        <f ca="1">INT(RAND()*90+10)</f>
        <v>89</v>
      </c>
      <c r="F29" s="175"/>
      <c r="G29" s="175" t="s">
        <v>398</v>
      </c>
      <c r="H29" s="175"/>
      <c r="I29" s="175"/>
      <c r="J29" s="175">
        <f ca="1">INT(RAND()*8+1)+INT(RAND()*8+1)*0.1</f>
        <v>8.1</v>
      </c>
      <c r="K29" s="175"/>
      <c r="L29" s="175"/>
      <c r="M29" s="175" t="s">
        <v>397</v>
      </c>
      <c r="N29" s="175"/>
      <c r="O29" s="175"/>
      <c r="P29" s="193"/>
      <c r="Q29" s="195"/>
      <c r="R29" s="175" t="s">
        <v>396</v>
      </c>
      <c r="S29" s="175"/>
      <c r="T29" s="175"/>
      <c r="U29" s="175"/>
      <c r="V29" s="175"/>
    </row>
    <row r="30" spans="1:23" ht="23.15" customHeight="1" x14ac:dyDescent="0.25">
      <c r="A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3" ht="23.15" customHeight="1" x14ac:dyDescent="0.25"/>
    <row r="32" spans="1:23" ht="23.15" customHeight="1" x14ac:dyDescent="0.25">
      <c r="A32" s="1" t="s">
        <v>14</v>
      </c>
      <c r="D32" s="175">
        <f ca="1">O32*INT(RAND()*8+1)</f>
        <v>1</v>
      </c>
      <c r="E32" s="175"/>
      <c r="F32" s="175"/>
      <c r="G32" s="175" t="s">
        <v>395</v>
      </c>
      <c r="H32" s="175"/>
      <c r="I32" s="175"/>
      <c r="J32" s="193"/>
      <c r="K32" s="195"/>
      <c r="L32" s="175" t="s">
        <v>394</v>
      </c>
      <c r="M32" s="175"/>
      <c r="N32" s="175"/>
      <c r="O32" s="175">
        <f ca="1">INT(RAND()*8+1)*0.1</f>
        <v>0.5</v>
      </c>
      <c r="P32" s="175"/>
      <c r="Q32" s="175"/>
      <c r="R32" t="s">
        <v>393</v>
      </c>
    </row>
    <row r="33" spans="1:37" ht="30" customHeight="1" x14ac:dyDescent="0.25"/>
    <row r="34" spans="1:37" ht="23.5" x14ac:dyDescent="0.25">
      <c r="D34" s="3" t="str">
        <f>IF(D1="","",D1)</f>
        <v>割合</v>
      </c>
      <c r="AG34" s="2" t="str">
        <f>IF(AG1="","",AG1)</f>
        <v>№</v>
      </c>
      <c r="AH34" s="2"/>
      <c r="AI34" s="174" t="str">
        <f>IF(AI1="","",AI1)</f>
        <v/>
      </c>
      <c r="AJ34" s="174"/>
    </row>
    <row r="35" spans="1:37" ht="23.5" x14ac:dyDescent="0.25">
      <c r="G35" s="5" t="s">
        <v>2</v>
      </c>
      <c r="S35" s="4" t="str">
        <f>IF(S2="","",S2)</f>
        <v>名前</v>
      </c>
      <c r="T35" s="2"/>
      <c r="U35" s="2"/>
      <c r="V35" s="2"/>
      <c r="W35" s="2" t="str">
        <f>IF(W2="","",W2)</f>
        <v/>
      </c>
      <c r="X35" s="2"/>
      <c r="Y35" s="2"/>
      <c r="Z35" s="2"/>
      <c r="AA35" s="2"/>
      <c r="AB35" s="2"/>
      <c r="AC35" s="2"/>
      <c r="AD35" s="2"/>
      <c r="AE35" s="2"/>
      <c r="AF35" s="2"/>
    </row>
    <row r="36" spans="1:37" ht="18" customHeight="1" x14ac:dyDescent="0.25">
      <c r="A36" s="175" t="str">
        <f>IF(A3="","",A3)</f>
        <v>◇　□にあてはまる数をかきましょう。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t="str">
        <f>IF(V3="","",V3)</f>
        <v/>
      </c>
      <c r="W36" t="str">
        <f>IF(W3="","",W3)</f>
        <v/>
      </c>
      <c r="X36" t="str">
        <f>IF(X3="","",X3)</f>
        <v/>
      </c>
      <c r="Y36" t="str">
        <f>IF(Y3="","",Y3)</f>
        <v/>
      </c>
      <c r="Z36" t="str">
        <f>IF(Z3="","",Z3)</f>
        <v/>
      </c>
      <c r="AA36" t="str">
        <f>IF(AA3="","",AA3)</f>
        <v/>
      </c>
      <c r="AB36" t="str">
        <f>IF(AB3="","",AB3)</f>
        <v/>
      </c>
      <c r="AC36" t="str">
        <f>IF(AC3="","",AC3)</f>
        <v/>
      </c>
      <c r="AD36" t="str">
        <f>IF(AD3="","",AD3)</f>
        <v/>
      </c>
      <c r="AE36" t="str">
        <f>IF(AE3="","",AE3)</f>
        <v/>
      </c>
      <c r="AF36" t="str">
        <f>IF(AF3="","",AF3)</f>
        <v/>
      </c>
      <c r="AG36" t="str">
        <f>IF(AG3="","",AG3)</f>
        <v/>
      </c>
      <c r="AH36" t="str">
        <f>IF(AH3="","",AH3)</f>
        <v/>
      </c>
      <c r="AI36" t="str">
        <f>IF(AI3="","",AI3)</f>
        <v/>
      </c>
      <c r="AJ36" t="str">
        <f>IF(AJ3="","",AJ3)</f>
        <v/>
      </c>
      <c r="AK36" t="str">
        <f>IF(AK3="","",AK3)</f>
        <v/>
      </c>
    </row>
    <row r="37" spans="1:37" ht="18" customHeight="1" x14ac:dyDescent="0.25">
      <c r="A37" t="str">
        <f>IF(A4="","",A4)</f>
        <v/>
      </c>
      <c r="B37" t="str">
        <f>IF(B4="","",B4)</f>
        <v/>
      </c>
      <c r="E37" t="str">
        <f>IF(E4="","",E4)</f>
        <v/>
      </c>
      <c r="F37" t="str">
        <f>IF(F4="","",F4)</f>
        <v/>
      </c>
      <c r="G37" t="str">
        <f>IF(G4="","",G4)</f>
        <v/>
      </c>
      <c r="H37" t="str">
        <f>IF(H4="","",H4)</f>
        <v/>
      </c>
      <c r="I37" t="str">
        <f>IF(I4="","",I4)</f>
        <v/>
      </c>
      <c r="J37" t="str">
        <f>IF(J4="","",J4)</f>
        <v/>
      </c>
      <c r="K37" t="str">
        <f>IF(K4="","",K4)</f>
        <v/>
      </c>
      <c r="L37" t="str">
        <f>IF(L4="","",L4)</f>
        <v/>
      </c>
      <c r="M37" t="str">
        <f>IF(M4="","",M4)</f>
        <v/>
      </c>
      <c r="N37" t="str">
        <f>IF(N4="","",N4)</f>
        <v/>
      </c>
      <c r="O37" t="str">
        <f>IF(O4="","",O4)</f>
        <v/>
      </c>
      <c r="P37" t="str">
        <f>IF(P4="","",P4)</f>
        <v/>
      </c>
      <c r="Q37" t="str">
        <f>IF(Q4="","",Q4)</f>
        <v/>
      </c>
      <c r="R37" t="str">
        <f>IF(R4="","",R4)</f>
        <v/>
      </c>
      <c r="S37" t="str">
        <f>IF(S4="","",S4)</f>
        <v/>
      </c>
      <c r="T37" t="str">
        <f>IF(T4="","",T4)</f>
        <v/>
      </c>
      <c r="U37" t="str">
        <f>IF(U4="","",U4)</f>
        <v/>
      </c>
      <c r="V37" t="str">
        <f>IF(V4="","",V4)</f>
        <v/>
      </c>
      <c r="W37" t="str">
        <f>IF(W4="","",W4)</f>
        <v/>
      </c>
      <c r="X37" t="str">
        <f>IF(X4="","",X4)</f>
        <v/>
      </c>
      <c r="Y37" t="str">
        <f>IF(Y4="","",Y4)</f>
        <v/>
      </c>
      <c r="Z37" t="str">
        <f>IF(Z4="","",Z4)</f>
        <v/>
      </c>
      <c r="AA37" t="str">
        <f>IF(AA4="","",AA4)</f>
        <v/>
      </c>
      <c r="AB37" t="str">
        <f>IF(AB4="","",AB4)</f>
        <v/>
      </c>
      <c r="AC37" t="str">
        <f>IF(AC4="","",AC4)</f>
        <v/>
      </c>
      <c r="AD37" t="str">
        <f>IF(AD4="","",AD4)</f>
        <v/>
      </c>
      <c r="AE37" t="str">
        <f>IF(AE4="","",AE4)</f>
        <v/>
      </c>
      <c r="AF37" t="str">
        <f>IF(AF4="","",AF4)</f>
        <v/>
      </c>
      <c r="AG37" t="str">
        <f>IF(AG4="","",AG4)</f>
        <v/>
      </c>
      <c r="AH37" t="str">
        <f>IF(AH4="","",AH4)</f>
        <v/>
      </c>
      <c r="AI37" t="str">
        <f>IF(AI4="","",AI4)</f>
        <v/>
      </c>
      <c r="AJ37" t="str">
        <f>IF(AJ4="","",AJ4)</f>
        <v/>
      </c>
      <c r="AK37" t="str">
        <f>IF(AK4="","",AK4)</f>
        <v/>
      </c>
    </row>
    <row r="38" spans="1:37" ht="17.149999999999999" customHeight="1" x14ac:dyDescent="0.25">
      <c r="A38" s="175" t="str">
        <f>IF(A5="","",A5)</f>
        <v>(1)</v>
      </c>
      <c r="B38" s="175"/>
      <c r="F38" s="175">
        <f ca="1">IF(F5="","",F5)</f>
        <v>420</v>
      </c>
      <c r="G38" s="175"/>
      <c r="H38" s="192"/>
      <c r="I38" s="175" t="str">
        <f>IF(I5="","",I5)</f>
        <v>は</v>
      </c>
      <c r="J38" s="175"/>
      <c r="K38" s="175">
        <f ca="1">IF(K5="","",K5)</f>
        <v>70</v>
      </c>
      <c r="L38" s="175"/>
      <c r="M38" s="175" t="str">
        <f>IF(M5="","",M5)</f>
        <v>の</v>
      </c>
      <c r="N38" s="175"/>
      <c r="O38" s="193" t="str">
        <f>IF(O5="","",O5)</f>
        <v/>
      </c>
      <c r="P38" s="195"/>
      <c r="Q38" s="175" t="str">
        <f>IF(Q5="","",Q5)</f>
        <v>倍</v>
      </c>
      <c r="R38" s="175"/>
      <c r="S38" s="175" t="str">
        <f>IF(S5="","",S5)</f>
        <v>です。</v>
      </c>
      <c r="T38" s="175"/>
      <c r="U38" s="175"/>
      <c r="W38" t="str">
        <f>IF(W5="","",W5)</f>
        <v/>
      </c>
      <c r="X38" t="str">
        <f>IF(X5="","",X5)</f>
        <v/>
      </c>
      <c r="Y38" t="str">
        <f>IF(Y5="","",Y5)</f>
        <v/>
      </c>
      <c r="Z38" t="str">
        <f>IF(Z5="","",Z5)</f>
        <v/>
      </c>
      <c r="AA38" t="str">
        <f>IF(AA5="","",AA5)</f>
        <v/>
      </c>
      <c r="AB38" t="str">
        <f>IF(AB5="","",AB5)</f>
        <v/>
      </c>
      <c r="AC38" t="str">
        <f>IF(AC5="","",AC5)</f>
        <v/>
      </c>
      <c r="AD38" t="str">
        <f>IF(AD5="","",AD5)</f>
        <v/>
      </c>
      <c r="AE38" t="str">
        <f>IF(AE5="","",AE5)</f>
        <v/>
      </c>
      <c r="AF38" t="str">
        <f>IF(AF5="","",AF5)</f>
        <v/>
      </c>
      <c r="AG38" t="str">
        <f>IF(AG5="","",AG5)</f>
        <v/>
      </c>
      <c r="AH38" t="str">
        <f>IF(AH5="","",AH5)</f>
        <v/>
      </c>
      <c r="AI38" t="str">
        <f>IF(AI5="","",AI5)</f>
        <v/>
      </c>
      <c r="AJ38" t="str">
        <f>IF(AJ5="","",AJ5)</f>
        <v/>
      </c>
      <c r="AK38" t="str">
        <f>IF(AK5="","",AK5)</f>
        <v/>
      </c>
    </row>
    <row r="39" spans="1:37" ht="17.149999999999999" customHeight="1" x14ac:dyDescent="0.25">
      <c r="A39" s="7"/>
      <c r="B39" s="7"/>
      <c r="F39" s="7"/>
      <c r="G39" s="7"/>
      <c r="H39" s="7"/>
    </row>
    <row r="40" spans="1:37" ht="17.149999999999999" customHeight="1" x14ac:dyDescent="0.25">
      <c r="A40" s="7"/>
      <c r="B40" s="7"/>
      <c r="C40" s="8" t="s">
        <v>392</v>
      </c>
      <c r="D40" s="8"/>
      <c r="E40" s="8"/>
      <c r="F40" s="289">
        <f ca="1">F38</f>
        <v>420</v>
      </c>
      <c r="G40" s="289"/>
      <c r="H40" s="192"/>
      <c r="I40" s="289" t="s">
        <v>10</v>
      </c>
      <c r="J40" s="289"/>
      <c r="K40" s="289">
        <f ca="1">K38</f>
        <v>70</v>
      </c>
      <c r="L40" s="289"/>
      <c r="M40" s="289" t="s">
        <v>15</v>
      </c>
      <c r="N40" s="289"/>
      <c r="O40" s="289">
        <f ca="1">F40/K40</f>
        <v>6</v>
      </c>
      <c r="P40" s="289"/>
      <c r="Q40" s="151"/>
      <c r="R40" s="151"/>
      <c r="S40" s="151"/>
      <c r="T40" s="151"/>
      <c r="U40" s="151"/>
      <c r="V40" s="8"/>
      <c r="W40" s="8" t="s">
        <v>2</v>
      </c>
      <c r="X40" s="8"/>
      <c r="Y40" s="8"/>
      <c r="Z40" s="8"/>
      <c r="AA40" s="289">
        <f ca="1">O40</f>
        <v>6</v>
      </c>
      <c r="AB40" s="289"/>
    </row>
    <row r="41" spans="1:37" ht="17.149999999999999" customHeight="1" x14ac:dyDescent="0.25">
      <c r="A41" t="str">
        <f>IF(A7="","",A7)</f>
        <v/>
      </c>
      <c r="B41" t="str">
        <f>IF(B7="","",B7)</f>
        <v/>
      </c>
      <c r="E41" t="str">
        <f>IF(E7="","",E7)</f>
        <v/>
      </c>
      <c r="F41" t="str">
        <f>IF(F7="","",F7)</f>
        <v/>
      </c>
      <c r="G41" t="str">
        <f>IF(G7="","",G7)</f>
        <v/>
      </c>
      <c r="H41" t="str">
        <f>IF(H7="","",H7)</f>
        <v/>
      </c>
      <c r="AD41" t="str">
        <f>IF(AD7="","",AD7)</f>
        <v/>
      </c>
      <c r="AE41" t="str">
        <f>IF(AE7="","",AE7)</f>
        <v/>
      </c>
      <c r="AF41" t="str">
        <f>IF(AF7="","",AF7)</f>
        <v/>
      </c>
      <c r="AG41" t="str">
        <f>IF(AG7="","",AG7)</f>
        <v/>
      </c>
      <c r="AH41" t="str">
        <f>IF(AH7="","",AH7)</f>
        <v/>
      </c>
      <c r="AI41" t="str">
        <f>IF(AI7="","",AI7)</f>
        <v/>
      </c>
      <c r="AJ41" t="str">
        <f>IF(AJ7="","",AJ7)</f>
        <v/>
      </c>
      <c r="AK41" t="str">
        <f>IF(AK7="","",AK7)</f>
        <v/>
      </c>
    </row>
    <row r="42" spans="1:37" ht="17.149999999999999" customHeight="1" x14ac:dyDescent="0.25">
      <c r="A42" s="175" t="str">
        <f>IF(A8="","",A8)</f>
        <v>(2)</v>
      </c>
      <c r="B42" s="175"/>
      <c r="E42" s="175">
        <f ca="1">E8</f>
        <v>32</v>
      </c>
      <c r="F42" s="175"/>
      <c r="G42" s="175"/>
      <c r="H42" s="175" t="str">
        <f>IF(H8="","",H8)</f>
        <v>は</v>
      </c>
      <c r="I42" s="175"/>
      <c r="J42" s="175">
        <f ca="1">IF(J8="","",J8)</f>
        <v>40</v>
      </c>
      <c r="K42" s="175"/>
      <c r="L42" s="175" t="str">
        <f>IF(L8="","",L8)</f>
        <v>の</v>
      </c>
      <c r="M42" s="175"/>
      <c r="N42" s="193" t="str">
        <f>IF(N8="","",N8)</f>
        <v/>
      </c>
      <c r="O42" s="195"/>
      <c r="P42" s="175" t="str">
        <f>IF(P8="","",P8)</f>
        <v>倍</v>
      </c>
      <c r="Q42" s="175"/>
      <c r="R42" s="175" t="str">
        <f>IF(R8="","",R8)</f>
        <v>です。</v>
      </c>
      <c r="S42" s="175"/>
      <c r="T42" s="175"/>
      <c r="U42" t="str">
        <f>IF(U8="","",U8)</f>
        <v/>
      </c>
      <c r="V42" t="str">
        <f>IF(V8="","",V8)</f>
        <v/>
      </c>
      <c r="W42" t="str">
        <f>IF(W8="","",W8)</f>
        <v/>
      </c>
      <c r="X42" t="str">
        <f>IF(X8="","",X8)</f>
        <v/>
      </c>
      <c r="Y42" t="str">
        <f>IF(Y8="","",Y8)</f>
        <v/>
      </c>
      <c r="Z42" t="str">
        <f>IF(Z8="","",Z8)</f>
        <v/>
      </c>
      <c r="AA42" t="str">
        <f>IF(AA8="","",AA8)</f>
        <v/>
      </c>
      <c r="AB42" t="str">
        <f>IF(AB8="","",AB8)</f>
        <v/>
      </c>
      <c r="AC42" t="str">
        <f>IF(AC8="","",AC8)</f>
        <v/>
      </c>
      <c r="AD42" t="str">
        <f>IF(AD8="","",AD8)</f>
        <v/>
      </c>
      <c r="AE42" t="str">
        <f>IF(AE8="","",AE8)</f>
        <v/>
      </c>
      <c r="AF42" t="str">
        <f>IF(AF8="","",AF8)</f>
        <v/>
      </c>
      <c r="AG42" t="str">
        <f>IF(AG8="","",AG8)</f>
        <v/>
      </c>
      <c r="AH42" t="str">
        <f>IF(AH8="","",AH8)</f>
        <v/>
      </c>
      <c r="AI42" t="str">
        <f>IF(AI8="","",AI8)</f>
        <v/>
      </c>
      <c r="AJ42" t="str">
        <f>IF(AJ8="","",AJ8)</f>
        <v/>
      </c>
      <c r="AK42" t="str">
        <f>IF(AK8="","",AK8)</f>
        <v/>
      </c>
    </row>
    <row r="43" spans="1:37" ht="17.149999999999999" customHeight="1" x14ac:dyDescent="0.25">
      <c r="A43" s="7"/>
      <c r="B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37" ht="17.149999999999999" customHeight="1" x14ac:dyDescent="0.25">
      <c r="A44" s="7"/>
      <c r="B44" s="7"/>
      <c r="C44" s="8" t="s">
        <v>392</v>
      </c>
      <c r="D44" s="8"/>
      <c r="E44" s="151"/>
      <c r="F44" s="289">
        <f ca="1">E42</f>
        <v>32</v>
      </c>
      <c r="G44" s="289"/>
      <c r="H44" s="289"/>
      <c r="I44" s="289" t="s">
        <v>10</v>
      </c>
      <c r="J44" s="289"/>
      <c r="K44" s="289">
        <f ca="1">J42</f>
        <v>40</v>
      </c>
      <c r="L44" s="289"/>
      <c r="M44" s="289" t="s">
        <v>15</v>
      </c>
      <c r="N44" s="289"/>
      <c r="O44" s="289">
        <f ca="1">F44/K44</f>
        <v>0.8</v>
      </c>
      <c r="P44" s="289"/>
      <c r="Q44" s="289"/>
      <c r="R44" s="151"/>
      <c r="S44" s="151"/>
      <c r="T44" s="151"/>
      <c r="U44" s="8"/>
      <c r="V44" s="8" t="s">
        <v>2</v>
      </c>
      <c r="W44" s="8"/>
      <c r="X44" s="8"/>
      <c r="Y44" s="8"/>
      <c r="Z44" s="289">
        <f ca="1">O44</f>
        <v>0.8</v>
      </c>
      <c r="AA44" s="289"/>
      <c r="AB44" s="289"/>
    </row>
    <row r="45" spans="1:37" ht="17.149999999999999" customHeight="1" x14ac:dyDescent="0.25">
      <c r="A45" t="str">
        <f>IF(A10="","",A10)</f>
        <v/>
      </c>
      <c r="B45" t="str">
        <f>IF(B10="","",B10)</f>
        <v/>
      </c>
      <c r="E45" t="str">
        <f>IF(E10="","",E10)</f>
        <v/>
      </c>
      <c r="F45" t="str">
        <f>IF(F10="","",F10)</f>
        <v/>
      </c>
      <c r="G45" t="str">
        <f>IF(G10="","",G10)</f>
        <v/>
      </c>
      <c r="H45" t="str">
        <f>IF(H10="","",H10)</f>
        <v/>
      </c>
      <c r="I45" t="str">
        <f>IF(I10="","",I10)</f>
        <v/>
      </c>
      <c r="J45" t="str">
        <f>IF(J10="","",J10)</f>
        <v/>
      </c>
      <c r="K45" t="str">
        <f>IF(K10="","",K10)</f>
        <v/>
      </c>
      <c r="L45" t="str">
        <f>IF(L10="","",L10)</f>
        <v/>
      </c>
      <c r="M45" t="str">
        <f>IF(M10="","",M10)</f>
        <v/>
      </c>
      <c r="N45" t="str">
        <f>IF(N10="","",N10)</f>
        <v/>
      </c>
      <c r="O45" t="str">
        <f>IF(O10="","",O10)</f>
        <v/>
      </c>
      <c r="P45" t="str">
        <f>IF(P10="","",P10)</f>
        <v/>
      </c>
      <c r="Q45" t="str">
        <f>IF(Q10="","",Q10)</f>
        <v/>
      </c>
      <c r="R45" t="str">
        <f>IF(R10="","",R10)</f>
        <v/>
      </c>
      <c r="S45" t="str">
        <f>IF(S10="","",S10)</f>
        <v/>
      </c>
      <c r="T45" t="str">
        <f>IF(T10="","",T10)</f>
        <v/>
      </c>
      <c r="U45" t="str">
        <f>IF(U10="","",U10)</f>
        <v/>
      </c>
      <c r="V45" t="str">
        <f>IF(V10="","",V10)</f>
        <v/>
      </c>
      <c r="W45" t="str">
        <f>IF(W10="","",W10)</f>
        <v/>
      </c>
      <c r="X45" t="str">
        <f>IF(X10="","",X10)</f>
        <v/>
      </c>
      <c r="Y45" t="str">
        <f>IF(Y10="","",Y10)</f>
        <v/>
      </c>
      <c r="Z45" t="str">
        <f>IF(Z10="","",Z10)</f>
        <v/>
      </c>
      <c r="AA45" t="str">
        <f>IF(AA10="","",AA10)</f>
        <v/>
      </c>
      <c r="AB45" t="str">
        <f>IF(AB10="","",AB10)</f>
        <v/>
      </c>
      <c r="AC45" t="str">
        <f>IF(AC10="","",AC10)</f>
        <v/>
      </c>
      <c r="AD45" t="str">
        <f>IF(AD10="","",AD10)</f>
        <v/>
      </c>
      <c r="AE45" t="str">
        <f>IF(AE10="","",AE10)</f>
        <v/>
      </c>
      <c r="AF45" t="str">
        <f>IF(AF10="","",AF10)</f>
        <v/>
      </c>
      <c r="AG45" t="str">
        <f>IF(AG10="","",AG10)</f>
        <v/>
      </c>
      <c r="AH45" t="str">
        <f>IF(AH10="","",AH10)</f>
        <v/>
      </c>
      <c r="AI45" t="str">
        <f>IF(AI10="","",AI10)</f>
        <v/>
      </c>
      <c r="AJ45" t="str">
        <f>IF(AJ10="","",AJ10)</f>
        <v/>
      </c>
      <c r="AK45" t="str">
        <f>IF(AK10="","",AK10)</f>
        <v/>
      </c>
    </row>
    <row r="46" spans="1:37" ht="17.149999999999999" customHeight="1" x14ac:dyDescent="0.25">
      <c r="A46" s="175" t="str">
        <f>IF(A11="","",A11)</f>
        <v>(3)</v>
      </c>
      <c r="B46" s="175"/>
      <c r="E46" s="175">
        <f ca="1">IF(E11="","",E11)</f>
        <v>60</v>
      </c>
      <c r="F46" s="175"/>
      <c r="G46" s="175"/>
      <c r="H46" s="175" t="str">
        <f>IF(H11="","",H11)</f>
        <v>は</v>
      </c>
      <c r="I46" s="175"/>
      <c r="J46" s="175">
        <f ca="1">IF(J11="","",J11)</f>
        <v>300</v>
      </c>
      <c r="K46" s="175"/>
      <c r="L46" s="192"/>
      <c r="M46" s="175" t="str">
        <f>IF(M11="","",M11)</f>
        <v>の</v>
      </c>
      <c r="N46" s="175"/>
      <c r="O46" s="193" t="str">
        <f>IF(O11="","",O11)</f>
        <v/>
      </c>
      <c r="P46" s="195"/>
      <c r="Q46" s="175" t="str">
        <f>IF(Q11="","",Q11)</f>
        <v>倍</v>
      </c>
      <c r="R46" s="175"/>
      <c r="S46" s="175" t="str">
        <f>IF(S11="","",S11)</f>
        <v>です。</v>
      </c>
      <c r="T46" s="175"/>
      <c r="U46" s="175"/>
      <c r="W46" t="str">
        <f>IF(W11="","",W11)</f>
        <v/>
      </c>
      <c r="X46" t="str">
        <f>IF(X11="","",X11)</f>
        <v/>
      </c>
      <c r="Y46" t="str">
        <f>IF(Y11="","",Y11)</f>
        <v/>
      </c>
      <c r="Z46" t="str">
        <f>IF(Z11="","",Z11)</f>
        <v/>
      </c>
      <c r="AA46" t="str">
        <f>IF(AA11="","",AA11)</f>
        <v/>
      </c>
      <c r="AB46" t="str">
        <f>IF(AB11="","",AB11)</f>
        <v/>
      </c>
      <c r="AC46" t="str">
        <f>IF(AC11="","",AC11)</f>
        <v/>
      </c>
      <c r="AD46" t="str">
        <f>IF(AD11="","",AD11)</f>
        <v/>
      </c>
      <c r="AE46" t="str">
        <f>IF(AE11="","",AE11)</f>
        <v/>
      </c>
      <c r="AF46" t="str">
        <f>IF(AF11="","",AF11)</f>
        <v/>
      </c>
      <c r="AG46" t="str">
        <f>IF(AG11="","",AG11)</f>
        <v/>
      </c>
      <c r="AH46" t="str">
        <f>IF(AH11="","",AH11)</f>
        <v/>
      </c>
      <c r="AI46" t="str">
        <f>IF(AI11="","",AI11)</f>
        <v/>
      </c>
      <c r="AJ46" t="str">
        <f>IF(AJ11="","",AJ11)</f>
        <v/>
      </c>
      <c r="AK46" t="str">
        <f>IF(AK11="","",AK11)</f>
        <v/>
      </c>
    </row>
    <row r="47" spans="1:37" ht="17.149999999999999" customHeight="1" x14ac:dyDescent="0.25">
      <c r="A47" s="7"/>
      <c r="B47" s="7"/>
      <c r="E47" s="7"/>
      <c r="F47" s="7"/>
      <c r="G47" s="7"/>
      <c r="H47" s="7"/>
      <c r="I47" s="7"/>
      <c r="J47" s="7"/>
      <c r="K47" s="7"/>
      <c r="L47" s="7"/>
    </row>
    <row r="48" spans="1:37" ht="17.149999999999999" customHeight="1" x14ac:dyDescent="0.25">
      <c r="A48" s="7"/>
      <c r="B48" s="7"/>
      <c r="C48" s="289" t="s">
        <v>392</v>
      </c>
      <c r="D48" s="289"/>
      <c r="E48" s="151"/>
      <c r="F48" s="289">
        <f ca="1">E46</f>
        <v>60</v>
      </c>
      <c r="G48" s="289"/>
      <c r="H48" s="289"/>
      <c r="I48" s="289" t="s">
        <v>10</v>
      </c>
      <c r="J48" s="289"/>
      <c r="K48" s="289">
        <f ca="1">J46</f>
        <v>300</v>
      </c>
      <c r="L48" s="289"/>
      <c r="M48" s="192"/>
      <c r="N48" s="289" t="s">
        <v>15</v>
      </c>
      <c r="O48" s="289"/>
      <c r="P48" s="289">
        <f ca="1">E46/J46</f>
        <v>0.2</v>
      </c>
      <c r="Q48" s="289"/>
      <c r="R48" s="289"/>
      <c r="S48" s="151"/>
      <c r="T48" s="151"/>
      <c r="U48" s="151"/>
      <c r="V48" s="8"/>
      <c r="W48" s="8" t="s">
        <v>2</v>
      </c>
      <c r="X48" s="8"/>
      <c r="Y48" s="8"/>
      <c r="Z48" s="8"/>
      <c r="AA48" s="289">
        <f ca="1">P48</f>
        <v>0.2</v>
      </c>
      <c r="AB48" s="289"/>
      <c r="AC48" s="289"/>
    </row>
    <row r="49" spans="1:37" ht="17.149999999999999" customHeight="1" x14ac:dyDescent="0.25">
      <c r="A49" t="str">
        <f>IF(A13="","",A13)</f>
        <v/>
      </c>
      <c r="B49" t="str">
        <f>IF(B13="","",B13)</f>
        <v/>
      </c>
      <c r="E49" t="str">
        <f>IF(E13="","",E13)</f>
        <v/>
      </c>
      <c r="F49" t="str">
        <f>IF(F13="","",F13)</f>
        <v/>
      </c>
      <c r="G49" t="str">
        <f>IF(G13="","",G13)</f>
        <v/>
      </c>
      <c r="H49" t="str">
        <f>IF(H13="","",H13)</f>
        <v/>
      </c>
      <c r="I49" t="str">
        <f>IF(I13="","",I13)</f>
        <v/>
      </c>
      <c r="J49" t="str">
        <f>IF(J13="","",J13)</f>
        <v/>
      </c>
      <c r="K49" t="str">
        <f>IF(K13="","",K13)</f>
        <v/>
      </c>
      <c r="L49" t="str">
        <f>IF(L13="","",L13)</f>
        <v/>
      </c>
      <c r="M49" t="str">
        <f>IF(M13="","",M13)</f>
        <v/>
      </c>
      <c r="AD49" t="str">
        <f>IF(AD13="","",AD13)</f>
        <v/>
      </c>
      <c r="AE49" t="str">
        <f>IF(AE13="","",AE13)</f>
        <v/>
      </c>
      <c r="AF49" t="str">
        <f>IF(AF13="","",AF13)</f>
        <v/>
      </c>
      <c r="AG49" t="str">
        <f>IF(AG13="","",AG13)</f>
        <v/>
      </c>
      <c r="AH49" t="str">
        <f>IF(AH13="","",AH13)</f>
        <v/>
      </c>
      <c r="AI49" t="str">
        <f>IF(AI13="","",AI13)</f>
        <v/>
      </c>
      <c r="AJ49" t="str">
        <f>IF(AJ13="","",AJ13)</f>
        <v/>
      </c>
      <c r="AK49" t="str">
        <f>IF(AK13="","",AK13)</f>
        <v/>
      </c>
    </row>
    <row r="50" spans="1:37" ht="17.149999999999999" customHeight="1" x14ac:dyDescent="0.25">
      <c r="A50" s="175" t="str">
        <f>IF(A14="","",A14)</f>
        <v>(4)</v>
      </c>
      <c r="B50" s="175"/>
      <c r="E50" s="175">
        <f ca="1">IF(E14="","",E14)</f>
        <v>800</v>
      </c>
      <c r="F50" s="175"/>
      <c r="G50" s="175"/>
      <c r="H50" s="175" t="str">
        <f>IF(H14="","",H14)</f>
        <v>ｇ</v>
      </c>
      <c r="I50" s="175"/>
      <c r="J50" s="175" t="str">
        <f>IF(J14="","",J14)</f>
        <v>の</v>
      </c>
      <c r="K50" s="175"/>
      <c r="L50" s="175">
        <f ca="1">IF(L14="","",L14)</f>
        <v>72</v>
      </c>
      <c r="M50" s="175"/>
      <c r="N50" s="175" t="str">
        <f>IF(N14="","",N14)</f>
        <v>％</v>
      </c>
      <c r="O50" s="175"/>
      <c r="P50" s="175" t="str">
        <f>IF(P14="","",P14)</f>
        <v>は</v>
      </c>
      <c r="Q50" s="175"/>
      <c r="R50" s="193" t="str">
        <f>IF(R14="","",R14)</f>
        <v/>
      </c>
      <c r="S50" s="195"/>
      <c r="T50" s="175" t="str">
        <f>IF(T14="","",T14)</f>
        <v>ｇです。</v>
      </c>
      <c r="U50" s="175"/>
      <c r="V50" s="175"/>
      <c r="W50" s="175"/>
      <c r="X50" t="str">
        <f>IF(X14="","",X14)</f>
        <v/>
      </c>
      <c r="Y50" t="str">
        <f>IF(Y14="","",Y14)</f>
        <v/>
      </c>
      <c r="Z50" t="str">
        <f>IF(Z14="","",Z14)</f>
        <v/>
      </c>
      <c r="AA50" t="str">
        <f>IF(AA14="","",AA14)</f>
        <v/>
      </c>
      <c r="AB50" t="str">
        <f>IF(AB14="","",AB14)</f>
        <v/>
      </c>
      <c r="AC50" t="str">
        <f>IF(AC14="","",AC14)</f>
        <v/>
      </c>
      <c r="AD50" t="str">
        <f>IF(AD14="","",AD14)</f>
        <v/>
      </c>
      <c r="AE50" t="str">
        <f>IF(AE14="","",AE14)</f>
        <v/>
      </c>
      <c r="AF50" t="str">
        <f>IF(AF14="","",AF14)</f>
        <v/>
      </c>
      <c r="AG50" t="str">
        <f>IF(AG14="","",AG14)</f>
        <v/>
      </c>
      <c r="AH50" t="str">
        <f>IF(AH14="","",AH14)</f>
        <v/>
      </c>
      <c r="AI50" t="str">
        <f>IF(AI14="","",AI14)</f>
        <v/>
      </c>
      <c r="AJ50" t="str">
        <f>IF(AJ14="","",AJ14)</f>
        <v/>
      </c>
      <c r="AK50" t="str">
        <f>IF(AK14="","",AK14)</f>
        <v/>
      </c>
    </row>
    <row r="51" spans="1:37" ht="17.149999999999999" customHeight="1" x14ac:dyDescent="0.25">
      <c r="A51" s="7"/>
      <c r="B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37" ht="17.149999999999999" customHeight="1" x14ac:dyDescent="0.25">
      <c r="A52" s="7"/>
      <c r="B52" s="7"/>
      <c r="C52" s="289" t="s">
        <v>392</v>
      </c>
      <c r="D52" s="289"/>
      <c r="E52" s="7"/>
      <c r="F52" s="289">
        <f ca="1">E50</f>
        <v>800</v>
      </c>
      <c r="G52" s="289"/>
      <c r="H52" s="289"/>
      <c r="I52" s="289" t="s">
        <v>4</v>
      </c>
      <c r="J52" s="289"/>
      <c r="K52" s="289">
        <f ca="1">L50/100</f>
        <v>0.72</v>
      </c>
      <c r="L52" s="289"/>
      <c r="M52" s="289"/>
      <c r="N52" s="289" t="s">
        <v>15</v>
      </c>
      <c r="O52" s="289"/>
      <c r="P52" s="289">
        <f ca="1">F52*K52</f>
        <v>576</v>
      </c>
      <c r="Q52" s="289"/>
      <c r="R52" s="289"/>
      <c r="S52" s="151"/>
      <c r="T52" s="151"/>
      <c r="U52" s="151"/>
      <c r="V52" s="8" t="s">
        <v>2</v>
      </c>
      <c r="W52" s="8"/>
      <c r="X52" s="8"/>
      <c r="Y52" s="8"/>
      <c r="Z52" s="289">
        <f ca="1">P52</f>
        <v>576</v>
      </c>
      <c r="AA52" s="289"/>
      <c r="AB52" s="289"/>
    </row>
    <row r="53" spans="1:37" ht="17.149999999999999" customHeight="1" x14ac:dyDescent="0.25">
      <c r="A53" t="str">
        <f>IF(A16="","",A16)</f>
        <v/>
      </c>
      <c r="B53" t="str">
        <f>IF(B16="","",B16)</f>
        <v/>
      </c>
      <c r="E53" t="str">
        <f>IF(E16="","",E16)</f>
        <v/>
      </c>
      <c r="F53" t="str">
        <f>IF(F16="","",F16)</f>
        <v/>
      </c>
      <c r="G53" t="str">
        <f>IF(G16="","",G16)</f>
        <v/>
      </c>
      <c r="H53" t="str">
        <f>IF(H16="","",H16)</f>
        <v/>
      </c>
      <c r="I53" t="str">
        <f>IF(I16="","",I16)</f>
        <v/>
      </c>
      <c r="J53" t="str">
        <f>IF(J16="","",J16)</f>
        <v/>
      </c>
      <c r="K53" t="str">
        <f>IF(K16="","",K16)</f>
        <v/>
      </c>
      <c r="L53" t="str">
        <f>IF(L16="","",L16)</f>
        <v/>
      </c>
      <c r="M53" t="str">
        <f>IF(M16="","",M16)</f>
        <v/>
      </c>
      <c r="N53" t="str">
        <f>IF(N16="","",N16)</f>
        <v/>
      </c>
      <c r="O53" t="str">
        <f>IF(O16="","",O16)</f>
        <v/>
      </c>
      <c r="P53" t="str">
        <f>IF(P16="","",P16)</f>
        <v/>
      </c>
      <c r="Q53" t="str">
        <f>IF(Q16="","",Q16)</f>
        <v/>
      </c>
      <c r="R53" t="str">
        <f>IF(R16="","",R16)</f>
        <v/>
      </c>
      <c r="S53" t="str">
        <f>IF(S16="","",S16)</f>
        <v/>
      </c>
      <c r="T53" t="str">
        <f>IF(T16="","",T16)</f>
        <v/>
      </c>
      <c r="U53" t="str">
        <f>IF(U16="","",U16)</f>
        <v/>
      </c>
      <c r="V53" t="str">
        <f>IF(V16="","",V16)</f>
        <v/>
      </c>
      <c r="W53" t="str">
        <f>IF(W16="","",W16)</f>
        <v/>
      </c>
      <c r="X53" t="str">
        <f>IF(X16="","",X16)</f>
        <v/>
      </c>
      <c r="Y53" t="str">
        <f>IF(Y16="","",Y16)</f>
        <v/>
      </c>
      <c r="Z53" t="str">
        <f>IF(Z16="","",Z16)</f>
        <v/>
      </c>
      <c r="AA53" t="str">
        <f>IF(AA16="","",AA16)</f>
        <v/>
      </c>
      <c r="AB53" t="str">
        <f>IF(AB16="","",AB16)</f>
        <v/>
      </c>
      <c r="AC53" t="str">
        <f>IF(AC16="","",AC16)</f>
        <v/>
      </c>
      <c r="AD53" t="str">
        <f>IF(AD16="","",AD16)</f>
        <v/>
      </c>
      <c r="AE53" t="str">
        <f>IF(AE16="","",AE16)</f>
        <v/>
      </c>
      <c r="AF53" t="str">
        <f>IF(AF16="","",AF16)</f>
        <v/>
      </c>
      <c r="AG53" t="str">
        <f>IF(AG16="","",AG16)</f>
        <v/>
      </c>
      <c r="AH53" t="str">
        <f>IF(AH16="","",AH16)</f>
        <v/>
      </c>
      <c r="AI53" t="str">
        <f>IF(AI16="","",AI16)</f>
        <v/>
      </c>
      <c r="AJ53" t="str">
        <f>IF(AJ16="","",AJ16)</f>
        <v/>
      </c>
      <c r="AK53" t="str">
        <f>IF(AK16="","",AK16)</f>
        <v/>
      </c>
    </row>
    <row r="54" spans="1:37" ht="17.149999999999999" customHeight="1" x14ac:dyDescent="0.25">
      <c r="A54" s="175" t="str">
        <f>IF(A17="","",A17)</f>
        <v>(5)</v>
      </c>
      <c r="B54" s="175"/>
      <c r="E54" s="175">
        <f ca="1">IF(E17="","",E17)</f>
        <v>7500</v>
      </c>
      <c r="F54" s="175"/>
      <c r="G54" s="175"/>
      <c r="H54" s="175" t="str">
        <f>IF(H17="","",H17)</f>
        <v>円</v>
      </c>
      <c r="I54" s="175"/>
      <c r="J54" s="175" t="str">
        <f>IF(J17="","",J17)</f>
        <v>の</v>
      </c>
      <c r="K54" s="175"/>
      <c r="L54" s="175">
        <f ca="1">IF(L17="","",L17)</f>
        <v>23</v>
      </c>
      <c r="M54" s="175"/>
      <c r="N54" s="175" t="str">
        <f>IF(N17="","",N17)</f>
        <v>％</v>
      </c>
      <c r="O54" s="175"/>
      <c r="P54" s="175" t="str">
        <f>IF(P17="","",P17)</f>
        <v>は</v>
      </c>
      <c r="Q54" s="175"/>
      <c r="R54" s="193" t="str">
        <f>IF(R17="","",R17)</f>
        <v/>
      </c>
      <c r="S54" s="195"/>
      <c r="T54" s="175" t="str">
        <f>IF(T17="","",T17)</f>
        <v>円です。</v>
      </c>
      <c r="U54" s="175"/>
      <c r="V54" s="175"/>
      <c r="W54" s="175"/>
      <c r="X54" s="175"/>
      <c r="Y54" t="str">
        <f>IF(Y17="","",Y17)</f>
        <v/>
      </c>
      <c r="Z54" t="str">
        <f>IF(Z17="","",Z17)</f>
        <v/>
      </c>
      <c r="AA54" t="str">
        <f>IF(AA17="","",AA17)</f>
        <v/>
      </c>
      <c r="AB54" t="str">
        <f>IF(AB17="","",AB17)</f>
        <v/>
      </c>
      <c r="AC54" t="str">
        <f>IF(AC17="","",AC17)</f>
        <v/>
      </c>
      <c r="AD54" t="str">
        <f>IF(AD17="","",AD17)</f>
        <v/>
      </c>
      <c r="AE54" t="str">
        <f>IF(AE17="","",AE17)</f>
        <v/>
      </c>
      <c r="AF54" t="str">
        <f>IF(AF17="","",AF17)</f>
        <v/>
      </c>
      <c r="AG54" t="str">
        <f>IF(AG17="","",AG17)</f>
        <v/>
      </c>
      <c r="AH54" t="str">
        <f>IF(AH17="","",AH17)</f>
        <v/>
      </c>
      <c r="AI54" t="str">
        <f>IF(AI17="","",AI17)</f>
        <v/>
      </c>
      <c r="AJ54" t="str">
        <f>IF(AJ17="","",AJ17)</f>
        <v/>
      </c>
      <c r="AK54" t="str">
        <f>IF(AK17="","",AK17)</f>
        <v/>
      </c>
    </row>
    <row r="55" spans="1:37" ht="17.149999999999999" customHeight="1" x14ac:dyDescent="0.25">
      <c r="A55" s="7"/>
      <c r="B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37" ht="17.149999999999999" customHeight="1" x14ac:dyDescent="0.25">
      <c r="A56" s="7"/>
      <c r="B56" s="7"/>
      <c r="C56" s="289" t="s">
        <v>392</v>
      </c>
      <c r="D56" s="289"/>
      <c r="E56" s="7"/>
      <c r="F56" s="289">
        <f ca="1">E54</f>
        <v>7500</v>
      </c>
      <c r="G56" s="289"/>
      <c r="H56" s="289"/>
      <c r="I56" s="289" t="s">
        <v>4</v>
      </c>
      <c r="J56" s="289"/>
      <c r="K56" s="289">
        <f ca="1">L54/100</f>
        <v>0.23</v>
      </c>
      <c r="L56" s="289"/>
      <c r="M56" s="289"/>
      <c r="N56" s="289" t="s">
        <v>15</v>
      </c>
      <c r="O56" s="289"/>
      <c r="P56" s="289">
        <f ca="1">F56*K56</f>
        <v>1725</v>
      </c>
      <c r="Q56" s="289"/>
      <c r="R56" s="289"/>
      <c r="S56" s="151"/>
      <c r="T56" s="151"/>
      <c r="U56" s="151"/>
      <c r="V56" s="8" t="s">
        <v>2</v>
      </c>
      <c r="W56" s="8"/>
      <c r="X56" s="8"/>
      <c r="Y56" s="8"/>
      <c r="Z56" s="289">
        <f ca="1">P56</f>
        <v>1725</v>
      </c>
      <c r="AA56" s="289"/>
      <c r="AB56" s="289"/>
    </row>
    <row r="57" spans="1:37" ht="17.149999999999999" customHeight="1" x14ac:dyDescent="0.25">
      <c r="A57" t="str">
        <f>IF(A19="","",A19)</f>
        <v/>
      </c>
      <c r="B57" t="str">
        <f>IF(B19="","",B19)</f>
        <v/>
      </c>
      <c r="E57" t="str">
        <f>IF(E19="","",E19)</f>
        <v/>
      </c>
      <c r="F57" t="str">
        <f>IF(F19="","",F19)</f>
        <v/>
      </c>
      <c r="G57" t="str">
        <f>IF(G19="","",G19)</f>
        <v/>
      </c>
      <c r="H57" t="str">
        <f>IF(H19="","",H19)</f>
        <v/>
      </c>
      <c r="I57" t="str">
        <f>IF(I19="","",I19)</f>
        <v/>
      </c>
      <c r="J57" t="str">
        <f>IF(J19="","",J19)</f>
        <v/>
      </c>
      <c r="K57" t="str">
        <f>IF(K19="","",K19)</f>
        <v/>
      </c>
      <c r="L57" t="str">
        <f>IF(L19="","",L19)</f>
        <v/>
      </c>
      <c r="M57" t="str">
        <f>IF(M19="","",M19)</f>
        <v/>
      </c>
      <c r="N57" t="str">
        <f>IF(N19="","",N19)</f>
        <v/>
      </c>
      <c r="O57" t="str">
        <f>IF(O19="","",O19)</f>
        <v/>
      </c>
      <c r="P57" t="str">
        <f>IF(P19="","",P19)</f>
        <v/>
      </c>
      <c r="Q57" t="str">
        <f>IF(Q19="","",Q19)</f>
        <v/>
      </c>
      <c r="R57" t="str">
        <f>IF(R19="","",R19)</f>
        <v/>
      </c>
      <c r="S57" t="str">
        <f>IF(S19="","",S19)</f>
        <v/>
      </c>
      <c r="T57" t="str">
        <f>IF(T19="","",T19)</f>
        <v/>
      </c>
      <c r="U57" t="str">
        <f>IF(U19="","",U19)</f>
        <v/>
      </c>
      <c r="V57" t="str">
        <f>IF(V19="","",V19)</f>
        <v/>
      </c>
      <c r="W57" t="str">
        <f>IF(W19="","",W19)</f>
        <v/>
      </c>
      <c r="X57" t="str">
        <f>IF(X19="","",X19)</f>
        <v/>
      </c>
      <c r="Y57" t="str">
        <f>IF(Y19="","",Y19)</f>
        <v/>
      </c>
      <c r="Z57" t="str">
        <f>IF(Z19="","",Z19)</f>
        <v/>
      </c>
      <c r="AA57" t="str">
        <f>IF(AA19="","",AA19)</f>
        <v/>
      </c>
      <c r="AB57" t="str">
        <f>IF(AB19="","",AB19)</f>
        <v/>
      </c>
      <c r="AC57" t="str">
        <f>IF(AC19="","",AC19)</f>
        <v/>
      </c>
      <c r="AD57" t="str">
        <f>IF(AD19="","",AD19)</f>
        <v/>
      </c>
      <c r="AE57" t="str">
        <f>IF(AE19="","",AE19)</f>
        <v/>
      </c>
      <c r="AF57" t="str">
        <f>IF(AF19="","",AF19)</f>
        <v/>
      </c>
      <c r="AG57" t="str">
        <f>IF(AG19="","",AG19)</f>
        <v/>
      </c>
      <c r="AH57" t="str">
        <f>IF(AH19="","",AH19)</f>
        <v/>
      </c>
      <c r="AI57" t="str">
        <f>IF(AI19="","",AI19)</f>
        <v/>
      </c>
      <c r="AJ57" t="str">
        <f>IF(AJ19="","",AJ19)</f>
        <v/>
      </c>
      <c r="AK57" t="str">
        <f>IF(AK19="","",AK19)</f>
        <v/>
      </c>
    </row>
    <row r="58" spans="1:37" ht="17.149999999999999" customHeight="1" x14ac:dyDescent="0.25">
      <c r="A58" s="175" t="str">
        <f>IF(A20="","",A20)</f>
        <v>(6)</v>
      </c>
      <c r="B58" s="175"/>
      <c r="E58" s="175">
        <f ca="1">IF(E20="","",E20)</f>
        <v>24</v>
      </c>
      <c r="F58" s="175"/>
      <c r="G58" s="175" t="str">
        <f>IF(G20="","",G20)</f>
        <v>人は</v>
      </c>
      <c r="H58" s="175"/>
      <c r="I58" s="175"/>
      <c r="J58" s="193" t="str">
        <f>IF(J20="","",J20)</f>
        <v/>
      </c>
      <c r="K58" s="195"/>
      <c r="L58" s="175" t="str">
        <f>IF(L20="","",L20)</f>
        <v>人の</v>
      </c>
      <c r="M58" s="175"/>
      <c r="N58" s="175"/>
      <c r="O58" s="175">
        <f ca="1">IF(O20="","",O20)</f>
        <v>80</v>
      </c>
      <c r="P58" s="175"/>
      <c r="Q58" s="175" t="str">
        <f>IF(Q20="","",Q20)</f>
        <v>％にあたる。</v>
      </c>
      <c r="R58" s="175"/>
      <c r="S58" s="175"/>
      <c r="T58" s="175"/>
      <c r="U58" s="175"/>
      <c r="V58" s="175"/>
      <c r="W58" s="175"/>
      <c r="X58" t="str">
        <f>IF(X20="","",X20)</f>
        <v/>
      </c>
      <c r="Y58" t="str">
        <f>IF(Y20="","",Y20)</f>
        <v/>
      </c>
      <c r="Z58" t="str">
        <f>IF(Z20="","",Z20)</f>
        <v/>
      </c>
      <c r="AA58" t="str">
        <f>IF(AA20="","",AA20)</f>
        <v/>
      </c>
      <c r="AB58" t="str">
        <f>IF(AB20="","",AB20)</f>
        <v/>
      </c>
      <c r="AC58" t="str">
        <f>IF(AC20="","",AC20)</f>
        <v/>
      </c>
      <c r="AD58" t="str">
        <f>IF(AD20="","",AD20)</f>
        <v/>
      </c>
      <c r="AE58" t="str">
        <f>IF(AE20="","",AE20)</f>
        <v/>
      </c>
      <c r="AF58" t="str">
        <f>IF(AF20="","",AF20)</f>
        <v/>
      </c>
      <c r="AG58" t="str">
        <f>IF(AG20="","",AG20)</f>
        <v/>
      </c>
      <c r="AH58" t="str">
        <f>IF(AH20="","",AH20)</f>
        <v/>
      </c>
      <c r="AI58" t="str">
        <f>IF(AI20="","",AI20)</f>
        <v/>
      </c>
      <c r="AJ58" t="str">
        <f>IF(AJ20="","",AJ20)</f>
        <v/>
      </c>
      <c r="AK58" t="str">
        <f>IF(AK20="","",AK20)</f>
        <v/>
      </c>
    </row>
    <row r="59" spans="1:37" ht="17.149999999999999" customHeight="1" x14ac:dyDescent="0.25">
      <c r="A59" s="7"/>
      <c r="B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37" ht="17.149999999999999" customHeight="1" x14ac:dyDescent="0.25">
      <c r="A60" s="7"/>
      <c r="B60" s="7"/>
      <c r="C60" s="289" t="s">
        <v>392</v>
      </c>
      <c r="D60" s="289"/>
      <c r="E60" s="7"/>
      <c r="F60" s="7"/>
      <c r="G60" s="289">
        <f ca="1">E58</f>
        <v>24</v>
      </c>
      <c r="H60" s="289"/>
      <c r="I60" s="289" t="s">
        <v>10</v>
      </c>
      <c r="J60" s="289"/>
      <c r="K60" s="289">
        <f ca="1">O58/100</f>
        <v>0.8</v>
      </c>
      <c r="L60" s="289"/>
      <c r="M60" s="289"/>
      <c r="N60" s="289" t="s">
        <v>15</v>
      </c>
      <c r="O60" s="289"/>
      <c r="P60" s="289">
        <f ca="1">G60/K60</f>
        <v>30</v>
      </c>
      <c r="Q60" s="289"/>
      <c r="R60" s="289"/>
      <c r="S60" s="151"/>
      <c r="T60" s="151"/>
      <c r="U60" s="151"/>
      <c r="V60" s="8" t="s">
        <v>2</v>
      </c>
      <c r="W60" s="8"/>
      <c r="X60" s="8"/>
      <c r="Y60" s="8"/>
      <c r="Z60" s="289">
        <f ca="1">P60</f>
        <v>30</v>
      </c>
      <c r="AA60" s="289"/>
      <c r="AB60" s="289"/>
    </row>
    <row r="61" spans="1:37" ht="17.149999999999999" customHeight="1" x14ac:dyDescent="0.25">
      <c r="A61" t="str">
        <f>IF(A22="","",A22)</f>
        <v/>
      </c>
      <c r="B61" t="str">
        <f>IF(B22="","",B22)</f>
        <v/>
      </c>
      <c r="E61" t="str">
        <f>IF(E22="","",E22)</f>
        <v/>
      </c>
      <c r="F61" t="str">
        <f>IF(F22="","",F22)</f>
        <v/>
      </c>
      <c r="G61" t="str">
        <f>IF(G22="","",G22)</f>
        <v/>
      </c>
      <c r="H61" t="str">
        <f>IF(H22="","",H22)</f>
        <v/>
      </c>
      <c r="I61" t="str">
        <f>IF(I22="","",I22)</f>
        <v/>
      </c>
      <c r="J61" t="str">
        <f>IF(J22="","",J22)</f>
        <v/>
      </c>
      <c r="K61" t="str">
        <f>IF(K22="","",K22)</f>
        <v/>
      </c>
      <c r="L61" t="str">
        <f>IF(L22="","",L22)</f>
        <v/>
      </c>
      <c r="M61" t="str">
        <f>IF(M22="","",M22)</f>
        <v/>
      </c>
      <c r="N61" t="str">
        <f>IF(N22="","",N22)</f>
        <v/>
      </c>
      <c r="O61" t="str">
        <f>IF(O22="","",O22)</f>
        <v/>
      </c>
      <c r="P61" t="str">
        <f>IF(P22="","",P22)</f>
        <v/>
      </c>
      <c r="Q61" t="str">
        <f>IF(Q22="","",Q22)</f>
        <v/>
      </c>
      <c r="R61" t="str">
        <f>IF(R22="","",R22)</f>
        <v/>
      </c>
      <c r="S61" t="str">
        <f>IF(S22="","",S22)</f>
        <v/>
      </c>
      <c r="T61" t="str">
        <f>IF(T22="","",T22)</f>
        <v/>
      </c>
      <c r="U61" t="str">
        <f>IF(U22="","",U22)</f>
        <v/>
      </c>
      <c r="V61" t="str">
        <f>IF(V22="","",V22)</f>
        <v/>
      </c>
      <c r="W61" t="str">
        <f>IF(W22="","",W22)</f>
        <v/>
      </c>
      <c r="X61" t="str">
        <f>IF(X22="","",X22)</f>
        <v/>
      </c>
      <c r="Y61" t="str">
        <f>IF(Y22="","",Y22)</f>
        <v/>
      </c>
      <c r="Z61" t="str">
        <f>IF(Z22="","",Z22)</f>
        <v/>
      </c>
      <c r="AA61" t="str">
        <f>IF(AA22="","",AA22)</f>
        <v/>
      </c>
      <c r="AB61" t="str">
        <f>IF(AB22="","",AB22)</f>
        <v/>
      </c>
      <c r="AC61" t="str">
        <f>IF(AC22="","",AC22)</f>
        <v/>
      </c>
      <c r="AD61" t="str">
        <f>IF(AD22="","",AD22)</f>
        <v/>
      </c>
      <c r="AE61" t="str">
        <f>IF(AE22="","",AE22)</f>
        <v/>
      </c>
      <c r="AF61" t="str">
        <f>IF(AF22="","",AF22)</f>
        <v/>
      </c>
      <c r="AG61" t="str">
        <f>IF(AG22="","",AG22)</f>
        <v/>
      </c>
      <c r="AH61" t="str">
        <f>IF(AH22="","",AH22)</f>
        <v/>
      </c>
      <c r="AI61" t="str">
        <f>IF(AI22="","",AI22)</f>
        <v/>
      </c>
      <c r="AJ61" t="str">
        <f>IF(AJ22="","",AJ22)</f>
        <v/>
      </c>
      <c r="AK61" t="str">
        <f>IF(AK22="","",AK22)</f>
        <v/>
      </c>
    </row>
    <row r="62" spans="1:37" ht="17.149999999999999" customHeight="1" x14ac:dyDescent="0.25">
      <c r="A62" s="175" t="str">
        <f>IF(A23="","",A23)</f>
        <v>(7)</v>
      </c>
      <c r="B62" s="175"/>
      <c r="E62" s="175">
        <f ca="1">E23</f>
        <v>58</v>
      </c>
      <c r="F62" s="175"/>
      <c r="G62" s="192"/>
      <c r="H62" s="175" t="str">
        <f>IF(H23="","",H23)</f>
        <v>枚は</v>
      </c>
      <c r="I62" s="175"/>
      <c r="J62" s="175"/>
      <c r="K62" s="193" t="str">
        <f>IF(K23="","",K23)</f>
        <v/>
      </c>
      <c r="L62" s="195"/>
      <c r="M62" s="175" t="str">
        <f>IF(M23="","",M23)</f>
        <v>枚の</v>
      </c>
      <c r="N62" s="175"/>
      <c r="O62" s="175"/>
      <c r="P62" s="175">
        <f ca="1">IF(P23="","",P23)</f>
        <v>58</v>
      </c>
      <c r="Q62" s="175"/>
      <c r="R62" s="175" t="str">
        <f>IF(R23="","",R23)</f>
        <v>％にあたる。</v>
      </c>
      <c r="S62" s="175"/>
      <c r="T62" s="175"/>
      <c r="U62" s="175"/>
      <c r="V62" s="175"/>
      <c r="W62" s="175"/>
      <c r="X62" s="175"/>
      <c r="Y62" t="str">
        <f>IF(Z23="","",Z23)</f>
        <v/>
      </c>
      <c r="Z62" t="str">
        <f>IF(AA23="","",AA23)</f>
        <v/>
      </c>
      <c r="AA62" t="str">
        <f>IF(AB23="","",AB23)</f>
        <v/>
      </c>
      <c r="AB62" t="str">
        <f>IF(AC23="","",AC23)</f>
        <v/>
      </c>
      <c r="AC62" t="str">
        <f>IF(AD23="","",AD23)</f>
        <v/>
      </c>
      <c r="AD62" t="str">
        <f>IF(AE23="","",AE23)</f>
        <v/>
      </c>
      <c r="AE62" t="str">
        <f>IF(AF23="","",AF23)</f>
        <v/>
      </c>
      <c r="AF62" t="str">
        <f>IF(AG23="","",AG23)</f>
        <v/>
      </c>
      <c r="AG62" t="str">
        <f>IF(AH23="","",AH23)</f>
        <v/>
      </c>
      <c r="AH62" t="str">
        <f>IF(AI23="","",AI23)</f>
        <v/>
      </c>
      <c r="AI62" t="str">
        <f>IF(AJ23="","",AJ23)</f>
        <v/>
      </c>
      <c r="AJ62" t="str">
        <f>IF(AK23="","",AK23)</f>
        <v/>
      </c>
      <c r="AK62" t="str">
        <f>IF(AL23="","",AL23)</f>
        <v/>
      </c>
    </row>
    <row r="63" spans="1:37" ht="17.149999999999999" customHeight="1" x14ac:dyDescent="0.25">
      <c r="A63" s="7"/>
      <c r="B63" s="7"/>
      <c r="E63" s="7"/>
      <c r="F63" s="7"/>
      <c r="G63" s="7"/>
    </row>
    <row r="64" spans="1:37" ht="17.149999999999999" customHeight="1" x14ac:dyDescent="0.25">
      <c r="A64" s="7"/>
      <c r="B64" s="7"/>
      <c r="C64" s="289" t="s">
        <v>392</v>
      </c>
      <c r="D64" s="289"/>
      <c r="E64" s="151"/>
      <c r="F64" s="289">
        <f ca="1">E62</f>
        <v>58</v>
      </c>
      <c r="G64" s="289"/>
      <c r="H64" s="289"/>
      <c r="I64" s="289" t="s">
        <v>10</v>
      </c>
      <c r="J64" s="289"/>
      <c r="K64" s="289">
        <f ca="1">P62/100</f>
        <v>0.57999999999999996</v>
      </c>
      <c r="L64" s="289"/>
      <c r="M64" s="289"/>
      <c r="N64" s="289" t="s">
        <v>15</v>
      </c>
      <c r="O64" s="289"/>
      <c r="P64" s="289">
        <f ca="1">F64/K64</f>
        <v>100</v>
      </c>
      <c r="Q64" s="289"/>
      <c r="R64" s="289"/>
      <c r="S64" s="151"/>
      <c r="T64" s="151"/>
      <c r="U64" s="151"/>
      <c r="V64" s="8" t="s">
        <v>2</v>
      </c>
      <c r="W64" s="8"/>
      <c r="X64" s="8"/>
      <c r="Y64" s="8"/>
      <c r="Z64" s="289">
        <f ca="1">P64</f>
        <v>100</v>
      </c>
      <c r="AA64" s="289"/>
      <c r="AB64" s="289"/>
    </row>
    <row r="65" spans="1:37" ht="17.149999999999999" customHeight="1" x14ac:dyDescent="0.25">
      <c r="A65" t="str">
        <f>IF(A25="","",A25)</f>
        <v/>
      </c>
      <c r="B65" t="str">
        <f>IF(B25="","",B25)</f>
        <v/>
      </c>
      <c r="E65" t="str">
        <f>IF(E25="","",E25)</f>
        <v/>
      </c>
      <c r="F65" t="str">
        <f>IF(F25="","",F25)</f>
        <v/>
      </c>
      <c r="G65" t="str">
        <f>IF(G25="","",G25)</f>
        <v/>
      </c>
      <c r="H65" t="str">
        <f>IF(H25="","",H25)</f>
        <v/>
      </c>
      <c r="I65" t="str">
        <f>IF(I25="","",I25)</f>
        <v/>
      </c>
      <c r="J65" t="str">
        <f>IF(J25="","",J25)</f>
        <v/>
      </c>
      <c r="K65" t="str">
        <f>IF(K25="","",K25)</f>
        <v/>
      </c>
      <c r="L65" t="str">
        <f>IF(L25="","",L25)</f>
        <v/>
      </c>
      <c r="M65" t="str">
        <f>IF(M25="","",M25)</f>
        <v/>
      </c>
      <c r="N65" t="str">
        <f>IF(N25="","",N25)</f>
        <v/>
      </c>
      <c r="O65" t="str">
        <f>IF(O25="","",O25)</f>
        <v/>
      </c>
      <c r="P65" t="str">
        <f>IF(P25="","",P25)</f>
        <v/>
      </c>
      <c r="Q65" t="str">
        <f>IF(Q25="","",Q25)</f>
        <v/>
      </c>
      <c r="R65" t="str">
        <f>IF(R25="","",R25)</f>
        <v/>
      </c>
      <c r="S65" t="str">
        <f>IF(S25="","",S25)</f>
        <v/>
      </c>
      <c r="T65" t="str">
        <f>IF(T25="","",T25)</f>
        <v/>
      </c>
      <c r="U65" t="str">
        <f>IF(U25="","",U25)</f>
        <v/>
      </c>
      <c r="V65" t="str">
        <f>IF(V25="","",V25)</f>
        <v/>
      </c>
      <c r="W65" t="str">
        <f>IF(W25="","",W25)</f>
        <v/>
      </c>
      <c r="X65" t="str">
        <f>IF(X25="","",X25)</f>
        <v/>
      </c>
      <c r="Y65" t="str">
        <f>IF(Y25="","",Y25)</f>
        <v/>
      </c>
      <c r="Z65" t="str">
        <f>IF(Z25="","",Z25)</f>
        <v/>
      </c>
      <c r="AA65" t="str">
        <f>IF(AA25="","",AA25)</f>
        <v/>
      </c>
      <c r="AB65" t="str">
        <f>IF(AB25="","",AB25)</f>
        <v/>
      </c>
      <c r="AC65" t="str">
        <f>IF(AC25="","",AC25)</f>
        <v/>
      </c>
      <c r="AD65" t="str">
        <f>IF(AD25="","",AD25)</f>
        <v/>
      </c>
      <c r="AE65" t="str">
        <f>IF(AE25="","",AE25)</f>
        <v/>
      </c>
      <c r="AF65" t="str">
        <f>IF(AF25="","",AF25)</f>
        <v/>
      </c>
      <c r="AG65" t="str">
        <f>IF(AG25="","",AG25)</f>
        <v/>
      </c>
      <c r="AH65" t="str">
        <f>IF(AH25="","",AH25)</f>
        <v/>
      </c>
      <c r="AI65" t="str">
        <f>IF(AI25="","",AI25)</f>
        <v/>
      </c>
      <c r="AJ65" t="str">
        <f>IF(AJ25="","",AJ25)</f>
        <v/>
      </c>
      <c r="AK65" t="str">
        <f>IF(AK25="","",AK25)</f>
        <v/>
      </c>
    </row>
    <row r="66" spans="1:37" ht="17.149999999999999" customHeight="1" x14ac:dyDescent="0.25">
      <c r="A66" s="175" t="str">
        <f>IF(A26="","",A26)</f>
        <v>(8)</v>
      </c>
      <c r="B66" s="175"/>
      <c r="E66" s="175">
        <f ca="1">IF(E26="","",E26)</f>
        <v>780</v>
      </c>
      <c r="F66" s="175"/>
      <c r="G66" s="192"/>
      <c r="H66" s="175" t="str">
        <f>IF(H26="","",H26)</f>
        <v>人の</v>
      </c>
      <c r="I66" s="175"/>
      <c r="J66" s="175"/>
      <c r="K66" s="175">
        <f ca="1">IF(K26="","",K26)</f>
        <v>0.4</v>
      </c>
      <c r="L66" s="175"/>
      <c r="M66" s="175"/>
      <c r="N66" s="175" t="str">
        <f>IF(N26="","",N26)</f>
        <v>倍は</v>
      </c>
      <c r="O66" s="175"/>
      <c r="P66" s="175"/>
      <c r="Q66" s="193" t="str">
        <f>IF(Q26="","",Q26)</f>
        <v/>
      </c>
      <c r="R66" s="195"/>
      <c r="S66" s="175" t="str">
        <f>IF(S26="","",S26)</f>
        <v>人です。</v>
      </c>
      <c r="T66" s="175"/>
      <c r="U66" s="175"/>
      <c r="V66" s="175"/>
      <c r="W66" s="175"/>
      <c r="X66" s="175"/>
      <c r="Y66" t="str">
        <f>IF(Y26="","",Y26)</f>
        <v/>
      </c>
      <c r="Z66" t="str">
        <f>IF(Z26="","",Z26)</f>
        <v/>
      </c>
      <c r="AA66" t="str">
        <f>IF(AA26="","",AA26)</f>
        <v/>
      </c>
      <c r="AB66" t="str">
        <f>IF(AB26="","",AB26)</f>
        <v/>
      </c>
      <c r="AC66" t="str">
        <f>IF(AC26="","",AC26)</f>
        <v/>
      </c>
      <c r="AD66" t="str">
        <f>IF(AD26="","",AD26)</f>
        <v/>
      </c>
      <c r="AE66" t="str">
        <f>IF(AE26="","",AE26)</f>
        <v/>
      </c>
      <c r="AF66" t="str">
        <f>IF(AF26="","",AF26)</f>
        <v/>
      </c>
      <c r="AG66" t="str">
        <f>IF(AG26="","",AG26)</f>
        <v/>
      </c>
      <c r="AH66" t="str">
        <f>IF(AH26="","",AH26)</f>
        <v/>
      </c>
      <c r="AI66" t="str">
        <f>IF(AI26="","",AI26)</f>
        <v/>
      </c>
      <c r="AJ66" t="str">
        <f>IF(AJ26="","",AJ26)</f>
        <v/>
      </c>
      <c r="AK66" t="str">
        <f>IF(AK26="","",AK26)</f>
        <v/>
      </c>
    </row>
    <row r="67" spans="1:37" ht="17.149999999999999" customHeight="1" x14ac:dyDescent="0.25">
      <c r="A67" s="7"/>
      <c r="B67" s="7"/>
      <c r="E67" s="7"/>
      <c r="F67" s="7"/>
    </row>
    <row r="68" spans="1:37" ht="17.149999999999999" customHeight="1" x14ac:dyDescent="0.25">
      <c r="A68" s="7"/>
      <c r="B68" s="7"/>
      <c r="C68" s="289" t="s">
        <v>392</v>
      </c>
      <c r="D68" s="289"/>
      <c r="E68" s="151"/>
      <c r="F68" s="289">
        <f ca="1">E66</f>
        <v>780</v>
      </c>
      <c r="G68" s="289"/>
      <c r="H68" s="289"/>
      <c r="I68" s="289" t="s">
        <v>4</v>
      </c>
      <c r="J68" s="289"/>
      <c r="K68" s="289">
        <f ca="1">K66</f>
        <v>0.4</v>
      </c>
      <c r="L68" s="289"/>
      <c r="M68" s="289"/>
      <c r="N68" s="289" t="s">
        <v>15</v>
      </c>
      <c r="O68" s="289"/>
      <c r="P68" s="289">
        <f ca="1">F68*K68</f>
        <v>312</v>
      </c>
      <c r="Q68" s="289"/>
      <c r="R68" s="289"/>
      <c r="S68" s="151"/>
      <c r="T68" s="151"/>
      <c r="U68" s="151"/>
      <c r="V68" s="8" t="s">
        <v>2</v>
      </c>
      <c r="W68" s="8"/>
      <c r="X68" s="8"/>
      <c r="Y68" s="8"/>
      <c r="Z68" s="289">
        <f ca="1">P68</f>
        <v>312</v>
      </c>
      <c r="AA68" s="289"/>
      <c r="AB68" s="289"/>
    </row>
    <row r="69" spans="1:37" ht="17.149999999999999" customHeight="1" x14ac:dyDescent="0.25">
      <c r="A69" t="str">
        <f>IF(A28="","",A28)</f>
        <v/>
      </c>
      <c r="B69" t="str">
        <f>IF(B28="","",B28)</f>
        <v/>
      </c>
      <c r="E69" t="str">
        <f>IF(E28="","",E28)</f>
        <v/>
      </c>
      <c r="F69" t="str">
        <f>IF(F28="","",F28)</f>
        <v/>
      </c>
      <c r="G69" t="str">
        <f>IF(G28="","",G28)</f>
        <v/>
      </c>
      <c r="H69" t="str">
        <f>IF(H28="","",H28)</f>
        <v/>
      </c>
      <c r="I69" t="str">
        <f>IF(I28="","",I28)</f>
        <v/>
      </c>
      <c r="J69" t="str">
        <f>IF(J28="","",J28)</f>
        <v/>
      </c>
      <c r="K69" t="str">
        <f>IF(K28="","",K28)</f>
        <v/>
      </c>
      <c r="L69" t="str">
        <f>IF(L28="","",L28)</f>
        <v/>
      </c>
      <c r="M69" t="str">
        <f>IF(M28="","",M28)</f>
        <v/>
      </c>
      <c r="N69" t="str">
        <f>IF(N28="","",N28)</f>
        <v/>
      </c>
      <c r="O69" t="str">
        <f>IF(O28="","",O28)</f>
        <v/>
      </c>
      <c r="P69" t="str">
        <f>IF(P28="","",P28)</f>
        <v/>
      </c>
      <c r="Q69" t="str">
        <f>IF(Q28="","",Q28)</f>
        <v/>
      </c>
      <c r="R69" t="str">
        <f>IF(R28="","",R28)</f>
        <v/>
      </c>
      <c r="S69" t="str">
        <f>IF(S28="","",S28)</f>
        <v/>
      </c>
      <c r="T69" t="str">
        <f>IF(T28="","",T28)</f>
        <v/>
      </c>
      <c r="U69" t="str">
        <f>IF(U28="","",U28)</f>
        <v/>
      </c>
      <c r="V69" t="str">
        <f>IF(V28="","",V28)</f>
        <v/>
      </c>
      <c r="W69" t="str">
        <f>IF(W28="","",W28)</f>
        <v/>
      </c>
      <c r="X69" t="str">
        <f>IF(X28="","",X28)</f>
        <v/>
      </c>
      <c r="Y69" t="str">
        <f>IF(Y28="","",Y28)</f>
        <v/>
      </c>
      <c r="Z69" t="str">
        <f>IF(Z28="","",Z28)</f>
        <v/>
      </c>
      <c r="AA69" t="str">
        <f>IF(AA28="","",AA28)</f>
        <v/>
      </c>
      <c r="AB69" t="str">
        <f>IF(AB28="","",AB28)</f>
        <v/>
      </c>
      <c r="AC69" t="str">
        <f>IF(AC28="","",AC28)</f>
        <v/>
      </c>
      <c r="AD69" t="str">
        <f>IF(AD28="","",AD28)</f>
        <v/>
      </c>
      <c r="AE69" t="str">
        <f>IF(AE28="","",AE28)</f>
        <v/>
      </c>
      <c r="AF69" t="str">
        <f>IF(AF28="","",AF28)</f>
        <v/>
      </c>
      <c r="AG69" t="str">
        <f>IF(AG28="","",AG28)</f>
        <v/>
      </c>
      <c r="AH69" t="str">
        <f>IF(AH28="","",AH28)</f>
        <v/>
      </c>
      <c r="AI69" t="str">
        <f>IF(AI28="","",AI28)</f>
        <v/>
      </c>
      <c r="AJ69" t="str">
        <f>IF(AJ28="","",AJ28)</f>
        <v/>
      </c>
      <c r="AK69" t="str">
        <f>IF(AK28="","",AK28)</f>
        <v/>
      </c>
    </row>
    <row r="70" spans="1:37" ht="17.149999999999999" customHeight="1" x14ac:dyDescent="0.25">
      <c r="A70" s="175" t="str">
        <f>IF(A29="","",A29)</f>
        <v>(9)</v>
      </c>
      <c r="B70" s="175"/>
      <c r="E70" s="175">
        <f ca="1">IF(E29="","",E29)</f>
        <v>89</v>
      </c>
      <c r="F70" s="175"/>
      <c r="G70" s="175" t="str">
        <f>IF(G29="","",G29)</f>
        <v>kgの</v>
      </c>
      <c r="H70" s="175"/>
      <c r="I70" s="175"/>
      <c r="J70" s="175">
        <f ca="1">IF(J29="","",J29)</f>
        <v>8.1</v>
      </c>
      <c r="K70" s="175"/>
      <c r="L70" s="175"/>
      <c r="M70" s="175" t="str">
        <f>IF(M29="","",M29)</f>
        <v>倍は</v>
      </c>
      <c r="N70" s="175"/>
      <c r="O70" s="175"/>
      <c r="P70" s="193" t="str">
        <f>IF(P29="","",P29)</f>
        <v/>
      </c>
      <c r="Q70" s="195"/>
      <c r="R70" s="175" t="str">
        <f>IF(R29="","",R29)</f>
        <v>kgです。</v>
      </c>
      <c r="S70" s="175"/>
      <c r="T70" s="175"/>
      <c r="U70" s="175"/>
      <c r="V70" s="175"/>
      <c r="W70" t="str">
        <f>IF(W29="","",W29)</f>
        <v/>
      </c>
      <c r="X70" t="str">
        <f>IF(X29="","",X29)</f>
        <v/>
      </c>
      <c r="Y70" t="str">
        <f>IF(Y29="","",Y29)</f>
        <v/>
      </c>
      <c r="Z70" t="str">
        <f>IF(Z29="","",Z29)</f>
        <v/>
      </c>
      <c r="AA70" t="str">
        <f>IF(AA29="","",AA29)</f>
        <v/>
      </c>
      <c r="AB70" t="str">
        <f>IF(AB29="","",AB29)</f>
        <v/>
      </c>
      <c r="AC70" t="str">
        <f>IF(AC29="","",AC29)</f>
        <v/>
      </c>
      <c r="AD70" t="str">
        <f>IF(AD29="","",AD29)</f>
        <v/>
      </c>
      <c r="AE70" t="str">
        <f>IF(AE29="","",AE29)</f>
        <v/>
      </c>
      <c r="AF70" t="str">
        <f>IF(AF29="","",AF29)</f>
        <v/>
      </c>
      <c r="AG70" t="str">
        <f>IF(AG29="","",AG29)</f>
        <v/>
      </c>
      <c r="AH70" t="str">
        <f>IF(AH29="","",AH29)</f>
        <v/>
      </c>
      <c r="AI70" t="str">
        <f>IF(AI29="","",AI29)</f>
        <v/>
      </c>
      <c r="AJ70" t="str">
        <f>IF(AJ29="","",AJ29)</f>
        <v/>
      </c>
      <c r="AK70" t="str">
        <f>IF(AK29="","",AK29)</f>
        <v/>
      </c>
    </row>
    <row r="71" spans="1:37" ht="17.149999999999999" customHeight="1" x14ac:dyDescent="0.25">
      <c r="A71" s="7"/>
      <c r="B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1:37" ht="17.149999999999999" customHeight="1" x14ac:dyDescent="0.25">
      <c r="A72" s="7"/>
      <c r="B72" s="7"/>
      <c r="C72" s="289" t="s">
        <v>392</v>
      </c>
      <c r="D72" s="289"/>
      <c r="E72" s="151"/>
      <c r="F72" s="289">
        <f ca="1">E70</f>
        <v>89</v>
      </c>
      <c r="G72" s="289"/>
      <c r="H72" s="289" t="s">
        <v>4</v>
      </c>
      <c r="I72" s="289"/>
      <c r="J72" s="289">
        <f ca="1">J70</f>
        <v>8.1</v>
      </c>
      <c r="K72" s="289"/>
      <c r="L72" s="289"/>
      <c r="M72" s="289" t="s">
        <v>15</v>
      </c>
      <c r="N72" s="289"/>
      <c r="O72" s="289">
        <f ca="1">F72*J72</f>
        <v>720.9</v>
      </c>
      <c r="P72" s="289"/>
      <c r="Q72" s="289"/>
      <c r="R72" s="151"/>
      <c r="S72" s="151"/>
      <c r="T72" s="151"/>
      <c r="U72" s="151"/>
      <c r="V72" s="8" t="s">
        <v>2</v>
      </c>
      <c r="W72" s="8"/>
      <c r="X72" s="8"/>
      <c r="Y72" s="8"/>
      <c r="Z72" s="289">
        <f ca="1">O72</f>
        <v>720.9</v>
      </c>
      <c r="AA72" s="289"/>
      <c r="AB72" s="289"/>
    </row>
    <row r="73" spans="1:37" ht="17.149999999999999" customHeight="1" x14ac:dyDescent="0.25">
      <c r="A73" t="str">
        <f>IF(A31="","",A31)</f>
        <v/>
      </c>
      <c r="B73" t="str">
        <f>IF(B31="","",B31)</f>
        <v/>
      </c>
      <c r="E73" t="str">
        <f>IF(E31="","",E31)</f>
        <v/>
      </c>
      <c r="F73" t="str">
        <f>IF(F31="","",F31)</f>
        <v/>
      </c>
      <c r="G73" t="str">
        <f>IF(G31="","",G31)</f>
        <v/>
      </c>
      <c r="H73" t="str">
        <f>IF(H31="","",H31)</f>
        <v/>
      </c>
      <c r="I73" t="str">
        <f>IF(I31="","",I31)</f>
        <v/>
      </c>
      <c r="J73" t="str">
        <f>IF(J31="","",J31)</f>
        <v/>
      </c>
      <c r="K73" t="str">
        <f>IF(K31="","",K31)</f>
        <v/>
      </c>
      <c r="L73" t="str">
        <f>IF(L31="","",L31)</f>
        <v/>
      </c>
      <c r="M73" t="str">
        <f>IF(M31="","",M31)</f>
        <v/>
      </c>
      <c r="N73" t="str">
        <f>IF(N31="","",N31)</f>
        <v/>
      </c>
      <c r="O73" t="str">
        <f>IF(O31="","",O31)</f>
        <v/>
      </c>
      <c r="P73" t="str">
        <f>IF(P31="","",P31)</f>
        <v/>
      </c>
      <c r="Q73" t="str">
        <f>IF(Q31="","",Q31)</f>
        <v/>
      </c>
      <c r="R73" t="str">
        <f>IF(R31="","",R31)</f>
        <v/>
      </c>
      <c r="S73" t="str">
        <f>IF(S31="","",S31)</f>
        <v/>
      </c>
      <c r="T73" t="str">
        <f>IF(T31="","",T31)</f>
        <v/>
      </c>
      <c r="U73" t="str">
        <f>IF(U31="","",U31)</f>
        <v/>
      </c>
      <c r="V73" t="str">
        <f>IF(V31="","",V31)</f>
        <v/>
      </c>
      <c r="W73" t="str">
        <f>IF(W31="","",W31)</f>
        <v/>
      </c>
      <c r="X73" t="str">
        <f>IF(X31="","",X31)</f>
        <v/>
      </c>
      <c r="Y73" t="str">
        <f>IF(Y31="","",Y31)</f>
        <v/>
      </c>
      <c r="Z73" t="str">
        <f>IF(Z31="","",Z31)</f>
        <v/>
      </c>
      <c r="AA73" t="str">
        <f>IF(AA31="","",AA31)</f>
        <v/>
      </c>
      <c r="AB73" t="str">
        <f>IF(AB31="","",AB31)</f>
        <v/>
      </c>
      <c r="AC73" t="str">
        <f>IF(AC31="","",AC31)</f>
        <v/>
      </c>
      <c r="AD73" t="str">
        <f>IF(AD31="","",AD31)</f>
        <v/>
      </c>
      <c r="AE73" t="str">
        <f>IF(AE31="","",AE31)</f>
        <v/>
      </c>
      <c r="AF73" t="str">
        <f>IF(AF31="","",AF31)</f>
        <v/>
      </c>
      <c r="AG73" t="str">
        <f>IF(AG31="","",AG31)</f>
        <v/>
      </c>
      <c r="AH73" t="str">
        <f>IF(AH31="","",AH31)</f>
        <v/>
      </c>
      <c r="AI73" t="str">
        <f>IF(AI31="","",AI31)</f>
        <v/>
      </c>
      <c r="AJ73" t="str">
        <f>IF(AJ31="","",AJ31)</f>
        <v/>
      </c>
      <c r="AK73" t="str">
        <f>IF(AK31="","",AK31)</f>
        <v/>
      </c>
    </row>
    <row r="74" spans="1:37" ht="17.149999999999999" customHeight="1" x14ac:dyDescent="0.25">
      <c r="A74" s="175" t="str">
        <f>IF(A32="","",A32)</f>
        <v>(10)</v>
      </c>
      <c r="B74" s="175"/>
      <c r="D74" s="175">
        <f ca="1">IF(D32="","",D32)</f>
        <v>1</v>
      </c>
      <c r="E74" s="175"/>
      <c r="F74" s="175"/>
      <c r="G74" s="175" t="str">
        <f>IF(G32="","",G32)</f>
        <v>㎡は</v>
      </c>
      <c r="H74" s="175"/>
      <c r="I74" s="175"/>
      <c r="J74" s="193" t="str">
        <f>IF(J32="","",J32)</f>
        <v/>
      </c>
      <c r="K74" s="195"/>
      <c r="L74" s="175" t="str">
        <f>IF(L32="","",L32)</f>
        <v>㎡の</v>
      </c>
      <c r="M74" s="175"/>
      <c r="N74" s="175"/>
      <c r="O74" s="175">
        <f ca="1">IF(O32="","",O32)</f>
        <v>0.5</v>
      </c>
      <c r="P74" s="175"/>
      <c r="Q74" s="175"/>
      <c r="R74" s="175" t="str">
        <f>IF(R32="","",R32)</f>
        <v>倍にあたる</v>
      </c>
      <c r="S74" s="175"/>
      <c r="T74" s="175"/>
      <c r="U74" s="175"/>
      <c r="V74" s="175"/>
      <c r="W74" s="175"/>
      <c r="X74" s="175"/>
      <c r="Y74" t="str">
        <f>IF(Y32="","",Y32)</f>
        <v/>
      </c>
      <c r="Z74" t="str">
        <f>IF(Z32="","",Z32)</f>
        <v/>
      </c>
      <c r="AA74" t="str">
        <f>IF(AA32="","",AA32)</f>
        <v/>
      </c>
      <c r="AB74" t="str">
        <f>IF(AB32="","",AB32)</f>
        <v/>
      </c>
      <c r="AC74" t="str">
        <f>IF(AC32="","",AC32)</f>
        <v/>
      </c>
      <c r="AD74" t="str">
        <f>IF(AD32="","",AD32)</f>
        <v/>
      </c>
      <c r="AE74" t="str">
        <f>IF(AE32="","",AE32)</f>
        <v/>
      </c>
      <c r="AF74" t="str">
        <f>IF(AF32="","",AF32)</f>
        <v/>
      </c>
      <c r="AG74" t="str">
        <f>IF(AG32="","",AG32)</f>
        <v/>
      </c>
      <c r="AH74" t="str">
        <f>IF(AH32="","",AH32)</f>
        <v/>
      </c>
      <c r="AI74" t="str">
        <f>IF(AI32="","",AI32)</f>
        <v/>
      </c>
      <c r="AJ74" t="str">
        <f>IF(AJ32="","",AJ32)</f>
        <v/>
      </c>
      <c r="AK74" t="str">
        <f>IF(AK32="","",AK32)</f>
        <v/>
      </c>
    </row>
    <row r="75" spans="1:37" ht="17.149999999999999" customHeight="1" x14ac:dyDescent="0.25">
      <c r="A75" t="str">
        <f>IF(A33="","",A33)</f>
        <v/>
      </c>
      <c r="B75" t="str">
        <f>IF(B33="","",B33)</f>
        <v/>
      </c>
      <c r="E75" t="str">
        <f>IF(E33="","",E33)</f>
        <v/>
      </c>
      <c r="F75" t="str">
        <f>IF(F33="","",F33)</f>
        <v/>
      </c>
      <c r="G75" t="str">
        <f>IF(G33="","",G33)</f>
        <v/>
      </c>
      <c r="H75" t="str">
        <f>IF(H33="","",H33)</f>
        <v/>
      </c>
      <c r="I75" t="str">
        <f>IF(I33="","",I33)</f>
        <v/>
      </c>
      <c r="J75" t="str">
        <f>IF(J33="","",J33)</f>
        <v/>
      </c>
      <c r="K75" t="str">
        <f>IF(K33="","",K33)</f>
        <v/>
      </c>
      <c r="L75" t="str">
        <f>IF(L33="","",L33)</f>
        <v/>
      </c>
      <c r="M75" t="str">
        <f>IF(M33="","",M33)</f>
        <v/>
      </c>
      <c r="N75" t="str">
        <f>IF(N33="","",N33)</f>
        <v/>
      </c>
      <c r="O75" t="str">
        <f>IF(O33="","",O33)</f>
        <v/>
      </c>
      <c r="P75" t="str">
        <f>IF(P33="","",P33)</f>
        <v/>
      </c>
      <c r="Q75" t="str">
        <f>IF(Q33="","",Q33)</f>
        <v/>
      </c>
      <c r="R75" t="str">
        <f>IF(R33="","",R33)</f>
        <v/>
      </c>
      <c r="S75" t="str">
        <f>IF(S33="","",S33)</f>
        <v/>
      </c>
      <c r="T75" t="str">
        <f>IF(T33="","",T33)</f>
        <v/>
      </c>
      <c r="U75" t="str">
        <f>IF(U33="","",U33)</f>
        <v/>
      </c>
      <c r="V75" t="str">
        <f>IF(V33="","",V33)</f>
        <v/>
      </c>
      <c r="W75" t="str">
        <f>IF(W33="","",W33)</f>
        <v/>
      </c>
      <c r="X75" t="str">
        <f>IF(X33="","",X33)</f>
        <v/>
      </c>
      <c r="Y75" t="str">
        <f>IF(Y33="","",Y33)</f>
        <v/>
      </c>
      <c r="Z75" t="str">
        <f>IF(Z33="","",Z33)</f>
        <v/>
      </c>
      <c r="AA75" t="str">
        <f>IF(AA33="","",AA33)</f>
        <v/>
      </c>
      <c r="AB75" t="str">
        <f>IF(AB33="","",AB33)</f>
        <v/>
      </c>
      <c r="AC75" t="str">
        <f>IF(AC33="","",AC33)</f>
        <v/>
      </c>
      <c r="AD75" t="str">
        <f>IF(AD33="","",AD33)</f>
        <v/>
      </c>
      <c r="AE75" t="str">
        <f>IF(AE33="","",AE33)</f>
        <v/>
      </c>
      <c r="AF75" t="str">
        <f>IF(AF33="","",AF33)</f>
        <v/>
      </c>
      <c r="AG75" t="str">
        <f>IF(AG33="","",AG33)</f>
        <v/>
      </c>
      <c r="AH75" t="str">
        <f>IF(AH33="","",AH33)</f>
        <v/>
      </c>
      <c r="AI75" t="str">
        <f>IF(AI33="","",AI33)</f>
        <v/>
      </c>
      <c r="AJ75" t="str">
        <f>IF(AJ33="","",AJ33)</f>
        <v/>
      </c>
      <c r="AK75" t="str">
        <f>IF(AK33="","",AK33)</f>
        <v/>
      </c>
    </row>
    <row r="76" spans="1:37" ht="17.149999999999999" customHeight="1" x14ac:dyDescent="0.25">
      <c r="C76" s="289" t="s">
        <v>392</v>
      </c>
      <c r="D76" s="289"/>
      <c r="E76" s="8"/>
      <c r="F76" s="289">
        <f ca="1">D74</f>
        <v>1</v>
      </c>
      <c r="G76" s="289"/>
      <c r="H76" s="289"/>
      <c r="I76" s="289" t="s">
        <v>10</v>
      </c>
      <c r="J76" s="289"/>
      <c r="K76" s="289">
        <f ca="1">O74</f>
        <v>0.5</v>
      </c>
      <c r="L76" s="289"/>
      <c r="M76" s="289"/>
      <c r="N76" s="289" t="s">
        <v>15</v>
      </c>
      <c r="O76" s="289"/>
      <c r="P76" s="289">
        <f ca="1">F76/K76</f>
        <v>2</v>
      </c>
      <c r="Q76" s="289"/>
      <c r="R76" s="289"/>
      <c r="S76" s="8"/>
      <c r="T76" s="8"/>
      <c r="U76" s="8"/>
      <c r="V76" s="8" t="s">
        <v>2</v>
      </c>
      <c r="W76" s="8"/>
      <c r="X76" s="8"/>
      <c r="Y76" s="8"/>
      <c r="Z76" s="289">
        <f ca="1">P76</f>
        <v>2</v>
      </c>
      <c r="AA76" s="289"/>
      <c r="AB76" s="289"/>
    </row>
    <row r="77" spans="1:37" ht="30" customHeight="1" x14ac:dyDescent="0.25"/>
    <row r="78" spans="1:37" ht="30" customHeight="1" x14ac:dyDescent="0.25"/>
    <row r="79" spans="1:37" ht="30" customHeight="1" x14ac:dyDescent="0.25"/>
    <row r="80" spans="1:37" ht="30" customHeight="1" x14ac:dyDescent="0.25"/>
    <row r="81" customFormat="1" ht="30" customHeight="1" x14ac:dyDescent="0.25"/>
    <row r="82" customFormat="1" ht="30" customHeight="1" x14ac:dyDescent="0.25"/>
    <row r="83" customFormat="1" ht="30" customHeight="1" x14ac:dyDescent="0.25"/>
    <row r="84" customFormat="1" ht="30" customHeight="1" x14ac:dyDescent="0.25"/>
    <row r="85" customFormat="1" ht="30" customHeight="1" x14ac:dyDescent="0.25"/>
    <row r="86" customFormat="1" ht="30" customHeight="1" x14ac:dyDescent="0.25"/>
  </sheetData>
  <mergeCells count="207">
    <mergeCell ref="M11:N11"/>
    <mergeCell ref="Q11:R11"/>
    <mergeCell ref="J14:K14"/>
    <mergeCell ref="N14:O14"/>
    <mergeCell ref="N8:O8"/>
    <mergeCell ref="AI1:AJ1"/>
    <mergeCell ref="AI34:AJ34"/>
    <mergeCell ref="K5:L5"/>
    <mergeCell ref="M5:N5"/>
    <mergeCell ref="O5:P5"/>
    <mergeCell ref="Q5:R5"/>
    <mergeCell ref="S5:V5"/>
    <mergeCell ref="L8:M8"/>
    <mergeCell ref="J20:K20"/>
    <mergeCell ref="O11:P11"/>
    <mergeCell ref="F5:H5"/>
    <mergeCell ref="J11:L11"/>
    <mergeCell ref="E26:G26"/>
    <mergeCell ref="F38:H38"/>
    <mergeCell ref="I5:J5"/>
    <mergeCell ref="E8:G8"/>
    <mergeCell ref="H8:I8"/>
    <mergeCell ref="E11:G11"/>
    <mergeCell ref="H11:I11"/>
    <mergeCell ref="A42:B42"/>
    <mergeCell ref="I38:J38"/>
    <mergeCell ref="H42:I42"/>
    <mergeCell ref="F40:H40"/>
    <mergeCell ref="E42:G42"/>
    <mergeCell ref="I40:J40"/>
    <mergeCell ref="R17:S17"/>
    <mergeCell ref="O20:P20"/>
    <mergeCell ref="AA40:AB40"/>
    <mergeCell ref="O32:Q32"/>
    <mergeCell ref="A36:U36"/>
    <mergeCell ref="O40:P40"/>
    <mergeCell ref="J32:K32"/>
    <mergeCell ref="A38:B38"/>
    <mergeCell ref="K38:L38"/>
    <mergeCell ref="S26:W26"/>
    <mergeCell ref="Q26:R26"/>
    <mergeCell ref="G20:I20"/>
    <mergeCell ref="R29:V29"/>
    <mergeCell ref="J17:K17"/>
    <mergeCell ref="Z44:AB44"/>
    <mergeCell ref="P8:Q8"/>
    <mergeCell ref="R8:U8"/>
    <mergeCell ref="J8:K8"/>
    <mergeCell ref="L17:M17"/>
    <mergeCell ref="N17:O17"/>
    <mergeCell ref="P23:Q23"/>
    <mergeCell ref="H17:I17"/>
    <mergeCell ref="P17:Q17"/>
    <mergeCell ref="L14:M14"/>
    <mergeCell ref="P14:Q14"/>
    <mergeCell ref="E17:G17"/>
    <mergeCell ref="H14:I14"/>
    <mergeCell ref="L20:N20"/>
    <mergeCell ref="N26:P26"/>
    <mergeCell ref="E23:G23"/>
    <mergeCell ref="E14:G14"/>
    <mergeCell ref="E20:F20"/>
    <mergeCell ref="K26:M26"/>
    <mergeCell ref="K23:L23"/>
    <mergeCell ref="M23:O23"/>
    <mergeCell ref="H23:J23"/>
    <mergeCell ref="M62:O62"/>
    <mergeCell ref="J58:K58"/>
    <mergeCell ref="M40:N40"/>
    <mergeCell ref="O44:Q44"/>
    <mergeCell ref="M29:O29"/>
    <mergeCell ref="P29:Q29"/>
    <mergeCell ref="J42:K42"/>
    <mergeCell ref="C68:D68"/>
    <mergeCell ref="H66:J66"/>
    <mergeCell ref="E66:G66"/>
    <mergeCell ref="F64:H64"/>
    <mergeCell ref="I64:J64"/>
    <mergeCell ref="E62:G62"/>
    <mergeCell ref="H62:J62"/>
    <mergeCell ref="D32:F32"/>
    <mergeCell ref="G32:I32"/>
    <mergeCell ref="L32:N32"/>
    <mergeCell ref="E29:F29"/>
    <mergeCell ref="G29:I29"/>
    <mergeCell ref="J29:L29"/>
    <mergeCell ref="F44:H44"/>
    <mergeCell ref="M44:N44"/>
    <mergeCell ref="F48:H48"/>
    <mergeCell ref="I48:J48"/>
    <mergeCell ref="J46:L46"/>
    <mergeCell ref="K48:M48"/>
    <mergeCell ref="E46:G46"/>
    <mergeCell ref="H46:I46"/>
    <mergeCell ref="K40:L40"/>
    <mergeCell ref="M38:N38"/>
    <mergeCell ref="Q38:R38"/>
    <mergeCell ref="M46:N46"/>
    <mergeCell ref="I44:J44"/>
    <mergeCell ref="K44:L44"/>
    <mergeCell ref="O38:P38"/>
    <mergeCell ref="N42:O42"/>
    <mergeCell ref="O46:P46"/>
    <mergeCell ref="A74:B74"/>
    <mergeCell ref="A46:B46"/>
    <mergeCell ref="A50:B50"/>
    <mergeCell ref="A54:B54"/>
    <mergeCell ref="A58:B58"/>
    <mergeCell ref="C48:D48"/>
    <mergeCell ref="A62:B62"/>
    <mergeCell ref="A66:B66"/>
    <mergeCell ref="A70:B70"/>
    <mergeCell ref="C64:D64"/>
    <mergeCell ref="P50:Q50"/>
    <mergeCell ref="J54:K54"/>
    <mergeCell ref="L54:M54"/>
    <mergeCell ref="L50:M50"/>
    <mergeCell ref="N54:O54"/>
    <mergeCell ref="P54:Q54"/>
    <mergeCell ref="P52:R52"/>
    <mergeCell ref="J50:K50"/>
    <mergeCell ref="R50:S50"/>
    <mergeCell ref="N60:O60"/>
    <mergeCell ref="E54:G54"/>
    <mergeCell ref="H54:I54"/>
    <mergeCell ref="F52:H52"/>
    <mergeCell ref="I52:J52"/>
    <mergeCell ref="K52:M52"/>
    <mergeCell ref="N52:O52"/>
    <mergeCell ref="L58:N58"/>
    <mergeCell ref="C52:D52"/>
    <mergeCell ref="C56:D56"/>
    <mergeCell ref="C60:D60"/>
    <mergeCell ref="I56:J56"/>
    <mergeCell ref="K56:M56"/>
    <mergeCell ref="N56:O56"/>
    <mergeCell ref="E58:F58"/>
    <mergeCell ref="G58:I58"/>
    <mergeCell ref="G60:H60"/>
    <mergeCell ref="I60:J60"/>
    <mergeCell ref="S38:U38"/>
    <mergeCell ref="S46:U46"/>
    <mergeCell ref="L42:M42"/>
    <mergeCell ref="P42:Q42"/>
    <mergeCell ref="R42:T42"/>
    <mergeCell ref="F56:H56"/>
    <mergeCell ref="Q46:R46"/>
    <mergeCell ref="P48:R48"/>
    <mergeCell ref="N48:O48"/>
    <mergeCell ref="N50:O50"/>
    <mergeCell ref="L74:N74"/>
    <mergeCell ref="O74:Q74"/>
    <mergeCell ref="J70:L70"/>
    <mergeCell ref="M70:O70"/>
    <mergeCell ref="R70:V70"/>
    <mergeCell ref="Q66:R66"/>
    <mergeCell ref="P70:Q70"/>
    <mergeCell ref="C72:D72"/>
    <mergeCell ref="C76:D76"/>
    <mergeCell ref="R74:X74"/>
    <mergeCell ref="D74:F74"/>
    <mergeCell ref="K62:L62"/>
    <mergeCell ref="G74:I74"/>
    <mergeCell ref="J74:K74"/>
    <mergeCell ref="S66:X66"/>
    <mergeCell ref="E70:F70"/>
    <mergeCell ref="G70:I70"/>
    <mergeCell ref="Z60:AB60"/>
    <mergeCell ref="K66:M66"/>
    <mergeCell ref="N66:P66"/>
    <mergeCell ref="Q58:W58"/>
    <mergeCell ref="O58:P58"/>
    <mergeCell ref="R54:S54"/>
    <mergeCell ref="P64:R64"/>
    <mergeCell ref="P62:Q62"/>
    <mergeCell ref="R62:X62"/>
    <mergeCell ref="K60:M60"/>
    <mergeCell ref="Z68:AB68"/>
    <mergeCell ref="K64:M64"/>
    <mergeCell ref="N64:O64"/>
    <mergeCell ref="T50:W50"/>
    <mergeCell ref="E50:G50"/>
    <mergeCell ref="Z52:AB52"/>
    <mergeCell ref="H50:I50"/>
    <mergeCell ref="P56:R56"/>
    <mergeCell ref="Z56:AB56"/>
    <mergeCell ref="P60:R60"/>
    <mergeCell ref="M72:N72"/>
    <mergeCell ref="O72:Q72"/>
    <mergeCell ref="AA48:AC48"/>
    <mergeCell ref="T54:X54"/>
    <mergeCell ref="Z64:AB64"/>
    <mergeCell ref="F68:H68"/>
    <mergeCell ref="I68:J68"/>
    <mergeCell ref="K68:M68"/>
    <mergeCell ref="N68:O68"/>
    <mergeCell ref="P68:R68"/>
    <mergeCell ref="Z72:AB72"/>
    <mergeCell ref="F76:H76"/>
    <mergeCell ref="I76:J76"/>
    <mergeCell ref="K76:M76"/>
    <mergeCell ref="N76:O76"/>
    <mergeCell ref="P76:R76"/>
    <mergeCell ref="Z76:AB76"/>
    <mergeCell ref="F72:G72"/>
    <mergeCell ref="H72:I72"/>
    <mergeCell ref="J72:L72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10925-0AC7-4F87-8199-76006510437F}">
  <dimension ref="A1:AK64"/>
  <sheetViews>
    <sheetView zoomScaleNormal="100" workbookViewId="0"/>
  </sheetViews>
  <sheetFormatPr defaultColWidth="8.78515625" defaultRowHeight="25" customHeight="1" x14ac:dyDescent="0.25"/>
  <cols>
    <col min="1" max="37" width="1.7109375" style="10" customWidth="1"/>
    <col min="38" max="16384" width="8.78515625" style="10"/>
  </cols>
  <sheetData>
    <row r="1" spans="1:37" ht="25" customHeight="1" x14ac:dyDescent="0.25">
      <c r="D1" s="11" t="s">
        <v>306</v>
      </c>
      <c r="AG1" s="13" t="s">
        <v>0</v>
      </c>
      <c r="AH1" s="13"/>
      <c r="AI1" s="242"/>
      <c r="AJ1" s="242"/>
    </row>
    <row r="2" spans="1:37" ht="25" customHeight="1" x14ac:dyDescent="0.25">
      <c r="Q2" s="14" t="s">
        <v>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7" ht="23.15" customHeight="1" x14ac:dyDescent="0.25">
      <c r="A3" s="10">
        <v>1</v>
      </c>
      <c r="B3" s="107" t="s">
        <v>307</v>
      </c>
      <c r="D3" s="107" t="s">
        <v>308</v>
      </c>
      <c r="L3" s="247">
        <f ca="1">INT(RAND()*6+1)*1000</f>
        <v>2000</v>
      </c>
      <c r="M3" s="247"/>
      <c r="N3" s="247"/>
      <c r="O3" s="247"/>
      <c r="P3" s="107" t="s">
        <v>309</v>
      </c>
      <c r="Q3" s="38"/>
    </row>
    <row r="4" spans="1:37" ht="23.15" customHeight="1" x14ac:dyDescent="0.25">
      <c r="A4" s="16"/>
      <c r="B4" s="16"/>
      <c r="D4" s="107" t="s">
        <v>310</v>
      </c>
      <c r="N4" s="247">
        <f ca="1">INT(RAND()*4+2)*0.1</f>
        <v>0.30000000000000004</v>
      </c>
      <c r="O4" s="247"/>
      <c r="P4" s="247"/>
      <c r="Q4" s="107" t="s">
        <v>311</v>
      </c>
      <c r="T4" s="16"/>
    </row>
    <row r="5" spans="1:37" ht="23.15" customHeight="1" x14ac:dyDescent="0.25">
      <c r="A5" s="16"/>
      <c r="B5" s="16"/>
      <c r="D5" s="107" t="s">
        <v>312</v>
      </c>
      <c r="I5" s="16"/>
      <c r="K5" s="44"/>
      <c r="L5" s="247">
        <f ca="1">INT(RAND()*4+3)*0.1</f>
        <v>0.4</v>
      </c>
      <c r="M5" s="247"/>
      <c r="N5" s="247"/>
      <c r="O5" s="107" t="s">
        <v>313</v>
      </c>
      <c r="S5" s="16"/>
      <c r="T5" s="16"/>
      <c r="V5" s="12"/>
      <c r="AA5" s="16"/>
      <c r="AB5" s="16"/>
      <c r="AC5" s="16"/>
      <c r="AE5" s="12"/>
      <c r="AF5" s="12"/>
    </row>
    <row r="6" spans="1:37" ht="23.15" customHeight="1" x14ac:dyDescent="0.25">
      <c r="A6" s="41"/>
      <c r="B6" s="40"/>
      <c r="C6" s="40"/>
      <c r="D6" s="150" t="s">
        <v>314</v>
      </c>
      <c r="E6" s="40"/>
      <c r="F6" s="40"/>
      <c r="G6" s="41"/>
      <c r="H6" s="41"/>
      <c r="I6" s="41"/>
      <c r="J6" s="40"/>
      <c r="K6" s="42"/>
      <c r="L6" s="40"/>
      <c r="M6" s="40"/>
      <c r="N6" s="40"/>
      <c r="O6" s="40"/>
      <c r="P6" s="41"/>
      <c r="Q6" s="40"/>
      <c r="R6" s="40"/>
      <c r="S6" s="40"/>
      <c r="T6" s="41"/>
      <c r="U6" s="40"/>
      <c r="V6" s="40"/>
      <c r="W6" s="40"/>
      <c r="X6" s="40"/>
      <c r="Y6" s="40"/>
      <c r="Z6" s="41"/>
      <c r="AA6" s="41"/>
      <c r="AB6" s="41"/>
      <c r="AC6" s="40"/>
      <c r="AD6" s="42"/>
      <c r="AE6" s="40"/>
      <c r="AF6" s="40"/>
      <c r="AG6" s="40"/>
      <c r="AH6" s="40"/>
      <c r="AI6" s="40"/>
      <c r="AJ6" s="40"/>
      <c r="AK6" s="40"/>
    </row>
    <row r="7" spans="1:37" ht="23.15" customHeight="1" x14ac:dyDescent="0.25">
      <c r="C7" s="107" t="s">
        <v>339</v>
      </c>
    </row>
    <row r="8" spans="1:37" ht="23.15" customHeight="1" x14ac:dyDescent="0.25">
      <c r="F8" s="39"/>
      <c r="G8" s="39"/>
      <c r="H8" s="16"/>
      <c r="I8" s="44"/>
      <c r="J8" s="44"/>
      <c r="K8" s="12"/>
      <c r="L8" s="12"/>
      <c r="M8" s="12"/>
    </row>
    <row r="9" spans="1:37" ht="23.15" customHeight="1" x14ac:dyDescent="0.25">
      <c r="AE9" s="13"/>
      <c r="AF9" s="13"/>
      <c r="AG9" s="13"/>
      <c r="AH9" s="13"/>
      <c r="AI9" s="106" t="s">
        <v>315</v>
      </c>
      <c r="AJ9" s="13"/>
    </row>
    <row r="10" spans="1:37" ht="23.15" customHeight="1" x14ac:dyDescent="0.25">
      <c r="A10" s="10">
        <v>2</v>
      </c>
      <c r="B10" s="107" t="s">
        <v>307</v>
      </c>
      <c r="D10" s="107" t="s">
        <v>316</v>
      </c>
    </row>
    <row r="11" spans="1:37" ht="23.15" customHeight="1" x14ac:dyDescent="0.25">
      <c r="D11" s="107" t="s">
        <v>317</v>
      </c>
    </row>
    <row r="12" spans="1:37" ht="23.15" customHeight="1" x14ac:dyDescent="0.25">
      <c r="D12" s="107" t="s">
        <v>318</v>
      </c>
      <c r="J12" s="257">
        <f ca="1">INT(RAND()*8+1)*0.1+1</f>
        <v>1.6</v>
      </c>
      <c r="K12" s="257"/>
      <c r="L12" s="257"/>
      <c r="M12" s="107" t="s">
        <v>319</v>
      </c>
    </row>
    <row r="13" spans="1:37" ht="23.15" customHeight="1" x14ac:dyDescent="0.25">
      <c r="D13" s="10" t="s">
        <v>320</v>
      </c>
      <c r="J13" s="257">
        <f ca="1">INT(RAND()*8+1)*0.1+1.5</f>
        <v>2.2999999999999998</v>
      </c>
      <c r="K13" s="257"/>
      <c r="L13" s="257"/>
      <c r="M13" s="10" t="s">
        <v>321</v>
      </c>
    </row>
    <row r="14" spans="1:37" ht="23.15" customHeight="1" x14ac:dyDescent="0.25">
      <c r="A14" s="16"/>
      <c r="B14" s="16"/>
      <c r="D14" s="10" t="s">
        <v>322</v>
      </c>
      <c r="P14" s="257">
        <f ca="1">J12*J13*(INT(RAND()*5+1)*2+10)</f>
        <v>44.16</v>
      </c>
      <c r="Q14" s="257"/>
      <c r="R14" s="257"/>
      <c r="S14" s="257"/>
      <c r="T14" s="116" t="s">
        <v>337</v>
      </c>
    </row>
    <row r="15" spans="1:37" ht="23.15" customHeight="1" x14ac:dyDescent="0.25">
      <c r="A15" s="41"/>
      <c r="B15" s="40"/>
      <c r="C15" s="40"/>
      <c r="D15" s="40" t="s">
        <v>323</v>
      </c>
      <c r="E15" s="40"/>
      <c r="F15" s="40"/>
      <c r="G15" s="41"/>
      <c r="H15" s="41"/>
      <c r="I15" s="41"/>
      <c r="J15" s="40"/>
      <c r="K15" s="42"/>
      <c r="L15" s="40"/>
      <c r="M15" s="40"/>
      <c r="N15" s="40"/>
      <c r="O15" s="40"/>
      <c r="P15" s="41"/>
      <c r="Q15" s="40"/>
      <c r="R15" s="40"/>
      <c r="S15" s="40"/>
      <c r="T15" s="41"/>
      <c r="U15" s="40"/>
      <c r="V15" s="40"/>
      <c r="W15" s="40"/>
      <c r="X15" s="40"/>
      <c r="Y15" s="40"/>
      <c r="Z15" s="41"/>
      <c r="AA15" s="41"/>
      <c r="AB15" s="41"/>
      <c r="AC15" s="40"/>
      <c r="AD15" s="42"/>
      <c r="AE15" s="40"/>
      <c r="AF15" s="40"/>
      <c r="AG15" s="40"/>
      <c r="AH15" s="40"/>
      <c r="AI15" s="40"/>
      <c r="AJ15" s="40"/>
      <c r="AK15" s="40"/>
    </row>
    <row r="16" spans="1:37" ht="23.15" customHeight="1" x14ac:dyDescent="0.25">
      <c r="C16" s="107" t="s">
        <v>339</v>
      </c>
    </row>
    <row r="17" spans="1:37" ht="23.15" customHeight="1" x14ac:dyDescent="0.25">
      <c r="F17" s="39"/>
      <c r="G17" s="39"/>
      <c r="H17" s="16"/>
      <c r="I17" s="44"/>
      <c r="J17" s="44"/>
      <c r="K17" s="12"/>
      <c r="L17" s="12"/>
      <c r="M17" s="12"/>
    </row>
    <row r="18" spans="1:37" ht="23.15" customHeight="1" x14ac:dyDescent="0.25">
      <c r="AE18" s="13"/>
      <c r="AF18" s="13"/>
      <c r="AG18" s="13"/>
      <c r="AH18" s="13"/>
      <c r="AI18" s="106" t="s">
        <v>302</v>
      </c>
      <c r="AJ18" s="13"/>
    </row>
    <row r="19" spans="1:37" ht="23.15" customHeight="1" x14ac:dyDescent="0.25">
      <c r="A19" s="10">
        <v>3</v>
      </c>
      <c r="B19" s="10" t="s">
        <v>307</v>
      </c>
      <c r="D19" s="10" t="s">
        <v>329</v>
      </c>
      <c r="R19" s="247">
        <f>0.5</f>
        <v>0.5</v>
      </c>
      <c r="S19" s="247"/>
      <c r="T19" s="247"/>
      <c r="U19" s="10" t="s">
        <v>326</v>
      </c>
    </row>
    <row r="20" spans="1:37" ht="23.15" customHeight="1" x14ac:dyDescent="0.25">
      <c r="D20" s="10" t="s">
        <v>324</v>
      </c>
      <c r="N20" s="247">
        <f ca="1">INT(RAND()*4+1)*0.2</f>
        <v>0.4</v>
      </c>
      <c r="O20" s="247"/>
      <c r="P20" s="247"/>
      <c r="Q20" s="10" t="s">
        <v>325</v>
      </c>
    </row>
    <row r="21" spans="1:37" ht="23.15" customHeight="1" x14ac:dyDescent="0.25">
      <c r="B21" s="16"/>
      <c r="D21" s="16" t="s">
        <v>3</v>
      </c>
      <c r="G21" s="107" t="s">
        <v>330</v>
      </c>
      <c r="I21" s="16"/>
      <c r="K21" s="44"/>
      <c r="L21" s="12"/>
      <c r="M21" s="12"/>
      <c r="N21" s="12"/>
      <c r="T21" s="247">
        <f ca="1">INT(RAND()*5+5)*10</f>
        <v>90</v>
      </c>
      <c r="U21" s="247"/>
      <c r="V21" s="116" t="s">
        <v>331</v>
      </c>
      <c r="W21" s="16"/>
      <c r="Y21" s="12"/>
      <c r="AD21" s="16"/>
      <c r="AF21" s="44"/>
      <c r="AG21" s="12"/>
      <c r="AH21" s="12"/>
      <c r="AI21" s="12"/>
    </row>
    <row r="22" spans="1:37" ht="23.15" customHeight="1" x14ac:dyDescent="0.25">
      <c r="B22" s="16"/>
      <c r="D22" s="12"/>
      <c r="G22" s="10" t="s">
        <v>327</v>
      </c>
      <c r="I22" s="16"/>
      <c r="K22" s="44"/>
      <c r="L22" s="12"/>
      <c r="M22" s="12"/>
      <c r="N22" s="12"/>
      <c r="S22" s="16"/>
      <c r="T22" s="16"/>
      <c r="V22" s="12"/>
      <c r="AA22" s="16"/>
      <c r="AC22" s="44"/>
      <c r="AD22" s="12"/>
      <c r="AE22" s="12"/>
      <c r="AF22" s="12"/>
    </row>
    <row r="23" spans="1:37" ht="23.15" customHeight="1" x14ac:dyDescent="0.25">
      <c r="B23" s="16"/>
      <c r="D23" s="12"/>
      <c r="F23" s="107" t="s">
        <v>339</v>
      </c>
      <c r="I23" s="16"/>
      <c r="K23" s="44"/>
      <c r="L23" s="12"/>
      <c r="M23" s="12"/>
      <c r="N23" s="12"/>
      <c r="S23" s="16"/>
      <c r="T23" s="16"/>
      <c r="V23" s="12"/>
      <c r="AA23" s="16"/>
      <c r="AC23" s="44"/>
      <c r="AD23" s="12"/>
      <c r="AE23" s="12"/>
      <c r="AF23" s="12"/>
    </row>
    <row r="24" spans="1:37" ht="23.15" customHeight="1" x14ac:dyDescent="0.25">
      <c r="A24" s="16"/>
      <c r="B24" s="149"/>
      <c r="T24" s="16"/>
    </row>
    <row r="25" spans="1:37" ht="23.15" customHeight="1" x14ac:dyDescent="0.25">
      <c r="AE25" s="13"/>
      <c r="AF25" s="13"/>
      <c r="AG25" s="13"/>
      <c r="AH25" s="13"/>
      <c r="AI25" s="106" t="s">
        <v>334</v>
      </c>
      <c r="AJ25" s="13"/>
    </row>
    <row r="26" spans="1:37" ht="23.15" customHeight="1" x14ac:dyDescent="0.25">
      <c r="D26" s="16" t="s">
        <v>5</v>
      </c>
      <c r="G26" s="107" t="s">
        <v>328</v>
      </c>
      <c r="R26" s="247">
        <f ca="1">INT(RAND()*5+5)*10*R19*N20</f>
        <v>18</v>
      </c>
      <c r="S26" s="247"/>
      <c r="T26" s="107" t="s">
        <v>332</v>
      </c>
    </row>
    <row r="27" spans="1:37" ht="23.15" customHeight="1" x14ac:dyDescent="0.25">
      <c r="G27" s="107" t="s">
        <v>333</v>
      </c>
    </row>
    <row r="28" spans="1:37" ht="23.15" customHeight="1" x14ac:dyDescent="0.25">
      <c r="F28" s="107" t="s">
        <v>339</v>
      </c>
    </row>
    <row r="29" spans="1:37" ht="23.15" customHeight="1" x14ac:dyDescent="0.25"/>
    <row r="30" spans="1:37" ht="23.15" customHeight="1" x14ac:dyDescent="0.25"/>
    <row r="31" spans="1:37" ht="23.15" customHeight="1" x14ac:dyDescent="0.25">
      <c r="A31" s="41"/>
      <c r="B31" s="16"/>
      <c r="D31" s="12"/>
      <c r="I31" s="16"/>
      <c r="K31" s="44"/>
      <c r="L31" s="12"/>
      <c r="M31" s="12"/>
      <c r="N31" s="12"/>
      <c r="T31" s="16"/>
      <c r="V31" s="12"/>
      <c r="AA31" s="16"/>
      <c r="AB31" s="16"/>
      <c r="AC31" s="16"/>
      <c r="AE31" s="13"/>
      <c r="AF31" s="13"/>
      <c r="AG31" s="13"/>
      <c r="AH31" s="13"/>
      <c r="AI31" s="106" t="s">
        <v>334</v>
      </c>
      <c r="AJ31" s="13"/>
      <c r="AK31" s="40"/>
    </row>
    <row r="32" spans="1:37" ht="23.15" customHeight="1" x14ac:dyDescent="0.25"/>
    <row r="33" spans="1:37" ht="25" customHeight="1" x14ac:dyDescent="0.25">
      <c r="D33" s="11" t="str">
        <f>IF(D1="","",D1)</f>
        <v>何倍になるかを考えて</v>
      </c>
      <c r="AG33" s="13" t="str">
        <f>IF(AG1="","",AG1)</f>
        <v>№</v>
      </c>
      <c r="AH33" s="13"/>
      <c r="AI33" s="242" t="str">
        <f>IF(AI1="","",AI1)</f>
        <v/>
      </c>
      <c r="AJ33" s="242"/>
    </row>
    <row r="34" spans="1:37" ht="25" customHeight="1" x14ac:dyDescent="0.25">
      <c r="E34" s="17" t="s">
        <v>2</v>
      </c>
      <c r="Q34" s="14" t="str">
        <f>IF(Q2="","",Q2)</f>
        <v>名前</v>
      </c>
      <c r="R34" s="13"/>
      <c r="S34" s="13"/>
      <c r="T34" s="13"/>
      <c r="U34" s="13" t="str">
        <f>IF(U2="","",U2)</f>
        <v/>
      </c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7" ht="23.15" customHeight="1" x14ac:dyDescent="0.25">
      <c r="A35" s="107">
        <f t="shared" ref="A35:AK35" si="0">IF(A3="","",A3)</f>
        <v>1</v>
      </c>
      <c r="B35" s="107" t="str">
        <f t="shared" si="0"/>
        <v>．</v>
      </c>
      <c r="C35" s="107" t="str">
        <f t="shared" si="0"/>
        <v/>
      </c>
      <c r="D35" s="107" t="str">
        <f t="shared" si="0"/>
        <v>全体の面積が</v>
      </c>
      <c r="E35" s="107"/>
      <c r="F35" s="107"/>
      <c r="G35" s="107"/>
      <c r="H35" s="107"/>
      <c r="I35" s="107"/>
      <c r="J35" s="107"/>
      <c r="K35" s="107"/>
      <c r="L35" s="254">
        <f t="shared" ca="1" si="0"/>
        <v>2000</v>
      </c>
      <c r="M35" s="254"/>
      <c r="N35" s="254"/>
      <c r="O35" s="254"/>
      <c r="P35" s="107" t="str">
        <f t="shared" si="0"/>
        <v>㎡の公園があります。</v>
      </c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 t="str">
        <f t="shared" si="0"/>
        <v/>
      </c>
    </row>
    <row r="36" spans="1:37" ht="23.15" customHeight="1" x14ac:dyDescent="0.25">
      <c r="A36" s="107" t="str">
        <f t="shared" ref="A36:Q36" si="1">IF(A4="","",A4)</f>
        <v/>
      </c>
      <c r="B36" s="107" t="str">
        <f t="shared" si="1"/>
        <v/>
      </c>
      <c r="C36" s="107" t="str">
        <f t="shared" si="1"/>
        <v/>
      </c>
      <c r="D36" s="107" t="str">
        <f t="shared" si="1"/>
        <v>公園全体の面積の</v>
      </c>
      <c r="E36" s="107"/>
      <c r="F36" s="107"/>
      <c r="G36" s="107"/>
      <c r="H36" s="107"/>
      <c r="I36" s="107"/>
      <c r="J36" s="107"/>
      <c r="K36" s="107"/>
      <c r="L36" s="107"/>
      <c r="M36" s="107"/>
      <c r="N36" s="254">
        <f t="shared" ca="1" si="1"/>
        <v>0.30000000000000004</v>
      </c>
      <c r="O36" s="254"/>
      <c r="P36" s="254"/>
      <c r="Q36" s="107" t="str">
        <f t="shared" si="1"/>
        <v>倍が広場の面積、</v>
      </c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</row>
    <row r="37" spans="1:37" ht="23.15" customHeight="1" x14ac:dyDescent="0.25">
      <c r="A37" s="107" t="str">
        <f t="shared" ref="A37:AK37" si="2">IF(A5="","",A5)</f>
        <v/>
      </c>
      <c r="B37" s="107" t="str">
        <f t="shared" si="2"/>
        <v/>
      </c>
      <c r="C37" s="107" t="str">
        <f t="shared" si="2"/>
        <v/>
      </c>
      <c r="D37" s="107" t="str">
        <f t="shared" si="2"/>
        <v>広場の面積の</v>
      </c>
      <c r="E37" s="107"/>
      <c r="F37" s="107"/>
      <c r="G37" s="107"/>
      <c r="H37" s="107"/>
      <c r="I37" s="107"/>
      <c r="J37" s="107"/>
      <c r="K37" s="107"/>
      <c r="L37" s="254">
        <f t="shared" ca="1" si="2"/>
        <v>0.4</v>
      </c>
      <c r="M37" s="254"/>
      <c r="N37" s="254"/>
      <c r="O37" s="107" t="str">
        <f t="shared" si="2"/>
        <v>倍がしばふの面積です。</v>
      </c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 t="str">
        <f t="shared" si="2"/>
        <v/>
      </c>
    </row>
    <row r="38" spans="1:37" ht="23.15" customHeight="1" x14ac:dyDescent="0.25">
      <c r="A38" s="107" t="str">
        <f t="shared" ref="A38:AK38" si="3">IF(A6="","",A6)</f>
        <v/>
      </c>
      <c r="B38" s="107" t="str">
        <f t="shared" si="3"/>
        <v/>
      </c>
      <c r="C38" s="107" t="str">
        <f t="shared" si="3"/>
        <v/>
      </c>
      <c r="D38" s="107" t="str">
        <f t="shared" si="3"/>
        <v>しばふの面積は何㎡ですか。</v>
      </c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 t="str">
        <f t="shared" si="3"/>
        <v/>
      </c>
    </row>
    <row r="39" spans="1:37" ht="23.15" customHeight="1" x14ac:dyDescent="0.25">
      <c r="A39" s="107" t="str">
        <f t="shared" ref="A39:C39" si="4">IF(A7="","",A7)</f>
        <v/>
      </c>
      <c r="B39" s="107" t="str">
        <f t="shared" si="4"/>
        <v/>
      </c>
      <c r="C39" s="107" t="str">
        <f t="shared" si="4"/>
        <v>（式）</v>
      </c>
      <c r="D39" s="107"/>
      <c r="E39" s="107"/>
      <c r="F39" s="107"/>
      <c r="G39" s="108"/>
      <c r="H39" s="108"/>
      <c r="I39" s="253">
        <f ca="1">L35</f>
        <v>2000</v>
      </c>
      <c r="J39" s="253"/>
      <c r="K39" s="253"/>
      <c r="L39" s="253"/>
      <c r="M39" s="108" t="s">
        <v>335</v>
      </c>
      <c r="N39" s="108"/>
      <c r="O39" s="108"/>
      <c r="P39" s="253">
        <f ca="1">N36</f>
        <v>0.30000000000000004</v>
      </c>
      <c r="Q39" s="253"/>
      <c r="R39" s="253"/>
      <c r="S39" s="253" t="s">
        <v>4</v>
      </c>
      <c r="T39" s="253"/>
      <c r="U39" s="253">
        <f ca="1">L37</f>
        <v>0.4</v>
      </c>
      <c r="V39" s="253"/>
      <c r="W39" s="253"/>
      <c r="X39" s="108" t="s">
        <v>267</v>
      </c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</row>
    <row r="40" spans="1:37" ht="23.15" customHeight="1" x14ac:dyDescent="0.25">
      <c r="A40" s="107" t="str">
        <f t="shared" ref="A40:AK40" si="5">IF(A8="","",A8)</f>
        <v/>
      </c>
      <c r="B40" s="107" t="str">
        <f t="shared" si="5"/>
        <v/>
      </c>
      <c r="C40" s="107" t="str">
        <f t="shared" si="5"/>
        <v/>
      </c>
      <c r="D40" s="107" t="str">
        <f t="shared" si="5"/>
        <v/>
      </c>
      <c r="E40" s="107" t="str">
        <f t="shared" si="5"/>
        <v/>
      </c>
      <c r="F40" s="107" t="str">
        <f t="shared" si="5"/>
        <v/>
      </c>
      <c r="G40" s="253" t="s">
        <v>15</v>
      </c>
      <c r="H40" s="253"/>
      <c r="I40" s="253">
        <f ca="1">I39</f>
        <v>2000</v>
      </c>
      <c r="J40" s="253"/>
      <c r="K40" s="253"/>
      <c r="L40" s="253"/>
      <c r="M40" s="253" t="s">
        <v>4</v>
      </c>
      <c r="N40" s="253"/>
      <c r="O40" s="253">
        <f ca="1">P39*U39</f>
        <v>0.12000000000000002</v>
      </c>
      <c r="P40" s="253"/>
      <c r="Q40" s="253"/>
      <c r="R40" s="253"/>
      <c r="S40" s="253" t="s">
        <v>15</v>
      </c>
      <c r="T40" s="253"/>
      <c r="U40" s="253">
        <f ca="1">I40*O40</f>
        <v>240.00000000000006</v>
      </c>
      <c r="V40" s="253"/>
      <c r="W40" s="253"/>
      <c r="X40" s="253"/>
      <c r="Y40" s="107" t="str">
        <f t="shared" si="5"/>
        <v/>
      </c>
      <c r="Z40" s="107" t="str">
        <f t="shared" si="5"/>
        <v/>
      </c>
      <c r="AA40" s="107" t="str">
        <f t="shared" si="5"/>
        <v/>
      </c>
      <c r="AB40" s="107" t="str">
        <f t="shared" si="5"/>
        <v/>
      </c>
      <c r="AC40" s="107" t="str">
        <f t="shared" si="5"/>
        <v/>
      </c>
      <c r="AD40" s="107" t="str">
        <f t="shared" si="5"/>
        <v/>
      </c>
      <c r="AE40" s="107" t="str">
        <f t="shared" si="5"/>
        <v/>
      </c>
      <c r="AF40" s="107" t="str">
        <f t="shared" si="5"/>
        <v/>
      </c>
      <c r="AG40" s="107" t="str">
        <f t="shared" si="5"/>
        <v/>
      </c>
      <c r="AH40" s="107" t="str">
        <f t="shared" si="5"/>
        <v/>
      </c>
      <c r="AI40" s="107" t="str">
        <f t="shared" si="5"/>
        <v/>
      </c>
      <c r="AJ40" s="107" t="str">
        <f t="shared" si="5"/>
        <v/>
      </c>
      <c r="AK40" s="107" t="str">
        <f t="shared" si="5"/>
        <v/>
      </c>
    </row>
    <row r="41" spans="1:37" ht="23.15" customHeight="1" x14ac:dyDescent="0.25">
      <c r="A41" s="107" t="str">
        <f t="shared" ref="A41:AK41" si="6">IF(A9="","",A9)</f>
        <v/>
      </c>
      <c r="B41" s="107" t="str">
        <f t="shared" si="6"/>
        <v/>
      </c>
      <c r="C41" s="107" t="str">
        <f t="shared" si="6"/>
        <v/>
      </c>
      <c r="D41" s="107" t="str">
        <f t="shared" si="6"/>
        <v/>
      </c>
      <c r="E41" s="107" t="str">
        <f t="shared" si="6"/>
        <v/>
      </c>
      <c r="F41" s="107" t="str">
        <f t="shared" si="6"/>
        <v/>
      </c>
      <c r="G41" s="107" t="str">
        <f t="shared" si="6"/>
        <v/>
      </c>
      <c r="H41" s="107" t="str">
        <f t="shared" si="6"/>
        <v/>
      </c>
      <c r="I41" s="107" t="str">
        <f t="shared" si="6"/>
        <v/>
      </c>
      <c r="J41" s="107" t="str">
        <f t="shared" si="6"/>
        <v/>
      </c>
      <c r="K41" s="107" t="str">
        <f t="shared" si="6"/>
        <v/>
      </c>
      <c r="L41" s="107" t="str">
        <f t="shared" si="6"/>
        <v/>
      </c>
      <c r="M41" s="107" t="str">
        <f t="shared" si="6"/>
        <v/>
      </c>
      <c r="N41" s="107" t="str">
        <f t="shared" si="6"/>
        <v/>
      </c>
      <c r="O41" s="107" t="str">
        <f t="shared" si="6"/>
        <v/>
      </c>
      <c r="P41" s="107" t="str">
        <f t="shared" si="6"/>
        <v/>
      </c>
      <c r="Q41" s="107" t="str">
        <f t="shared" si="6"/>
        <v/>
      </c>
      <c r="R41" s="107" t="str">
        <f t="shared" si="6"/>
        <v/>
      </c>
      <c r="S41" s="107" t="str">
        <f t="shared" si="6"/>
        <v/>
      </c>
      <c r="T41" s="107" t="str">
        <f t="shared" si="6"/>
        <v/>
      </c>
      <c r="U41" s="107" t="str">
        <f t="shared" si="6"/>
        <v/>
      </c>
      <c r="V41" s="107" t="str">
        <f t="shared" si="6"/>
        <v/>
      </c>
      <c r="W41" s="107" t="str">
        <f t="shared" si="6"/>
        <v/>
      </c>
      <c r="X41" s="107" t="str">
        <f t="shared" si="6"/>
        <v/>
      </c>
      <c r="Y41" s="107" t="str">
        <f t="shared" si="6"/>
        <v/>
      </c>
      <c r="Z41" s="107" t="str">
        <f t="shared" si="6"/>
        <v/>
      </c>
      <c r="AA41" s="107" t="str">
        <f t="shared" si="6"/>
        <v/>
      </c>
      <c r="AB41" s="107" t="str">
        <f t="shared" si="6"/>
        <v/>
      </c>
      <c r="AC41" s="107" t="str">
        <f t="shared" si="6"/>
        <v/>
      </c>
      <c r="AD41" s="256">
        <f ca="1">U40</f>
        <v>240.00000000000006</v>
      </c>
      <c r="AE41" s="256"/>
      <c r="AF41" s="256"/>
      <c r="AG41" s="256"/>
      <c r="AH41" s="256"/>
      <c r="AI41" s="106" t="str">
        <f t="shared" si="6"/>
        <v>㎡</v>
      </c>
      <c r="AJ41" s="106"/>
      <c r="AK41" s="107" t="str">
        <f t="shared" si="6"/>
        <v/>
      </c>
    </row>
    <row r="42" spans="1:37" ht="23.15" customHeight="1" x14ac:dyDescent="0.25">
      <c r="A42" s="107">
        <f t="shared" ref="A42:AK42" si="7">IF(A10="","",A10)</f>
        <v>2</v>
      </c>
      <c r="B42" s="107" t="str">
        <f t="shared" si="7"/>
        <v>．</v>
      </c>
      <c r="C42" s="107" t="str">
        <f t="shared" si="7"/>
        <v/>
      </c>
      <c r="D42" s="107" t="str">
        <f t="shared" si="7"/>
        <v>赤、青、黄の大きさのちがう３つのボールがあります。</v>
      </c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 t="str">
        <f t="shared" si="7"/>
        <v/>
      </c>
    </row>
    <row r="43" spans="1:37" ht="23.15" customHeight="1" x14ac:dyDescent="0.25">
      <c r="A43" s="107" t="str">
        <f t="shared" ref="A43:AK43" si="8">IF(A11="","",A11)</f>
        <v/>
      </c>
      <c r="B43" s="107" t="str">
        <f t="shared" si="8"/>
        <v/>
      </c>
      <c r="C43" s="107" t="str">
        <f t="shared" si="8"/>
        <v/>
      </c>
      <c r="D43" s="107" t="str">
        <f t="shared" si="8"/>
        <v>ボールの直径を比べてみると、</v>
      </c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 t="str">
        <f t="shared" si="8"/>
        <v/>
      </c>
    </row>
    <row r="44" spans="1:37" ht="23.15" customHeight="1" x14ac:dyDescent="0.25">
      <c r="A44" s="107" t="str">
        <f t="shared" ref="A44:M44" si="9">IF(A12="","",A12)</f>
        <v/>
      </c>
      <c r="B44" s="107" t="str">
        <f t="shared" si="9"/>
        <v/>
      </c>
      <c r="C44" s="107" t="str">
        <f t="shared" si="9"/>
        <v/>
      </c>
      <c r="D44" s="107" t="str">
        <f t="shared" si="9"/>
        <v>黄の直径の</v>
      </c>
      <c r="E44" s="107"/>
      <c r="F44" s="107"/>
      <c r="G44" s="107"/>
      <c r="H44" s="107"/>
      <c r="I44" s="107"/>
      <c r="J44" s="254">
        <f t="shared" ca="1" si="9"/>
        <v>1.6</v>
      </c>
      <c r="K44" s="254"/>
      <c r="L44" s="254"/>
      <c r="M44" s="107" t="str">
        <f t="shared" si="9"/>
        <v>倍が青の直径、</v>
      </c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</row>
    <row r="45" spans="1:37" ht="23.15" customHeight="1" x14ac:dyDescent="0.25">
      <c r="A45" s="107" t="str">
        <f t="shared" ref="A45:M45" si="10">IF(A13="","",A13)</f>
        <v/>
      </c>
      <c r="B45" s="107" t="str">
        <f t="shared" si="10"/>
        <v/>
      </c>
      <c r="C45" s="107" t="str">
        <f t="shared" si="10"/>
        <v/>
      </c>
      <c r="D45" s="107" t="str">
        <f t="shared" si="10"/>
        <v>青の直径の</v>
      </c>
      <c r="E45" s="107"/>
      <c r="F45" s="107"/>
      <c r="G45" s="107"/>
      <c r="H45" s="107"/>
      <c r="I45" s="107"/>
      <c r="J45" s="254">
        <f t="shared" ca="1" si="10"/>
        <v>2.2999999999999998</v>
      </c>
      <c r="K45" s="254"/>
      <c r="L45" s="254"/>
      <c r="M45" s="107" t="str">
        <f t="shared" si="10"/>
        <v>倍が赤の直径でした。</v>
      </c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</row>
    <row r="46" spans="1:37" ht="23.15" customHeight="1" x14ac:dyDescent="0.25">
      <c r="A46" s="107" t="str">
        <f t="shared" ref="A46:AK46" si="11">IF(A14="","",A14)</f>
        <v/>
      </c>
      <c r="B46" s="107" t="str">
        <f t="shared" si="11"/>
        <v/>
      </c>
      <c r="C46" s="107" t="str">
        <f t="shared" si="11"/>
        <v/>
      </c>
      <c r="D46" s="107" t="str">
        <f t="shared" si="11"/>
        <v>赤のボールの直径が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254">
        <f t="shared" ca="1" si="11"/>
        <v>44.16</v>
      </c>
      <c r="Q46" s="254"/>
      <c r="R46" s="254"/>
      <c r="S46" s="254"/>
      <c r="T46" s="107" t="str">
        <f t="shared" si="11"/>
        <v>㎝のとき、黄のボールの直径は</v>
      </c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 t="str">
        <f t="shared" si="11"/>
        <v/>
      </c>
    </row>
    <row r="47" spans="1:37" ht="23.15" customHeight="1" x14ac:dyDescent="0.25">
      <c r="A47" s="107" t="str">
        <f t="shared" ref="A47:AK47" si="12">IF(A15="","",A15)</f>
        <v/>
      </c>
      <c r="B47" s="107" t="str">
        <f t="shared" si="12"/>
        <v/>
      </c>
      <c r="C47" s="107" t="str">
        <f t="shared" si="12"/>
        <v/>
      </c>
      <c r="D47" s="107" t="str">
        <f t="shared" si="12"/>
        <v>何㎝ですか。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 t="str">
        <f t="shared" si="12"/>
        <v/>
      </c>
    </row>
    <row r="48" spans="1:37" ht="23.15" customHeight="1" x14ac:dyDescent="0.25">
      <c r="A48" s="107" t="str">
        <f t="shared" ref="A48:AK48" si="13">IF(A16="","",A16)</f>
        <v/>
      </c>
      <c r="B48" s="107" t="str">
        <f t="shared" si="13"/>
        <v/>
      </c>
      <c r="C48" s="107" t="str">
        <f t="shared" si="13"/>
        <v>（式）</v>
      </c>
      <c r="D48" s="107"/>
      <c r="E48" s="107"/>
      <c r="F48" s="107"/>
      <c r="G48" s="107"/>
      <c r="H48" s="107"/>
      <c r="I48" s="253">
        <f ca="1">P46</f>
        <v>44.16</v>
      </c>
      <c r="J48" s="253"/>
      <c r="K48" s="253"/>
      <c r="L48" s="253"/>
      <c r="M48" s="108" t="s">
        <v>336</v>
      </c>
      <c r="N48" s="108"/>
      <c r="O48" s="108"/>
      <c r="P48" s="253">
        <f ca="1">J44</f>
        <v>1.6</v>
      </c>
      <c r="Q48" s="253"/>
      <c r="R48" s="253"/>
      <c r="S48" s="253" t="s">
        <v>4</v>
      </c>
      <c r="T48" s="253"/>
      <c r="U48" s="253">
        <f ca="1">J45</f>
        <v>2.2999999999999998</v>
      </c>
      <c r="V48" s="253"/>
      <c r="W48" s="253"/>
      <c r="X48" s="108" t="s">
        <v>267</v>
      </c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 t="str">
        <f t="shared" si="13"/>
        <v/>
      </c>
    </row>
    <row r="49" spans="1:37" ht="23.15" customHeight="1" x14ac:dyDescent="0.25">
      <c r="A49" s="107" t="str">
        <f t="shared" ref="A49:AK49" si="14">IF(A17="","",A17)</f>
        <v/>
      </c>
      <c r="B49" s="107" t="str">
        <f t="shared" si="14"/>
        <v/>
      </c>
      <c r="C49" s="107" t="str">
        <f t="shared" si="14"/>
        <v/>
      </c>
      <c r="D49" s="107" t="str">
        <f t="shared" si="14"/>
        <v/>
      </c>
      <c r="E49" s="107" t="str">
        <f t="shared" si="14"/>
        <v/>
      </c>
      <c r="F49" s="107" t="str">
        <f t="shared" si="14"/>
        <v/>
      </c>
      <c r="G49" s="253" t="s">
        <v>15</v>
      </c>
      <c r="H49" s="253"/>
      <c r="I49" s="253">
        <f ca="1">I48</f>
        <v>44.16</v>
      </c>
      <c r="J49" s="253"/>
      <c r="K49" s="253"/>
      <c r="L49" s="253"/>
      <c r="M49" s="253" t="s">
        <v>10</v>
      </c>
      <c r="N49" s="253"/>
      <c r="O49" s="253">
        <f ca="1">P48*U48</f>
        <v>3.6799999999999997</v>
      </c>
      <c r="P49" s="253"/>
      <c r="Q49" s="253"/>
      <c r="R49" s="253"/>
      <c r="S49" s="253" t="s">
        <v>15</v>
      </c>
      <c r="T49" s="253"/>
      <c r="U49" s="253">
        <f ca="1">I49/O49</f>
        <v>12</v>
      </c>
      <c r="V49" s="253"/>
      <c r="W49" s="253"/>
      <c r="X49" s="253"/>
      <c r="Y49" s="107" t="str">
        <f t="shared" si="14"/>
        <v/>
      </c>
      <c r="Z49" s="107" t="str">
        <f t="shared" si="14"/>
        <v/>
      </c>
      <c r="AA49" s="107" t="str">
        <f t="shared" si="14"/>
        <v/>
      </c>
      <c r="AB49" s="107" t="str">
        <f t="shared" si="14"/>
        <v/>
      </c>
      <c r="AC49" s="107" t="str">
        <f t="shared" si="14"/>
        <v/>
      </c>
      <c r="AD49" s="107" t="str">
        <f t="shared" si="14"/>
        <v/>
      </c>
      <c r="AE49" s="107" t="str">
        <f t="shared" si="14"/>
        <v/>
      </c>
      <c r="AF49" s="107" t="str">
        <f t="shared" si="14"/>
        <v/>
      </c>
      <c r="AG49" s="107" t="str">
        <f t="shared" si="14"/>
        <v/>
      </c>
      <c r="AH49" s="107" t="str">
        <f t="shared" si="14"/>
        <v/>
      </c>
      <c r="AI49" s="107" t="str">
        <f t="shared" si="14"/>
        <v/>
      </c>
      <c r="AJ49" s="107" t="str">
        <f t="shared" si="14"/>
        <v/>
      </c>
      <c r="AK49" s="107" t="str">
        <f t="shared" si="14"/>
        <v/>
      </c>
    </row>
    <row r="50" spans="1:37" ht="23.15" customHeight="1" x14ac:dyDescent="0.25">
      <c r="A50" s="107" t="str">
        <f t="shared" ref="A50:AK50" si="15">IF(A18="","",A18)</f>
        <v/>
      </c>
      <c r="B50" s="107" t="str">
        <f t="shared" si="15"/>
        <v/>
      </c>
      <c r="C50" s="107" t="str">
        <f t="shared" si="15"/>
        <v/>
      </c>
      <c r="D50" s="107" t="str">
        <f t="shared" si="15"/>
        <v/>
      </c>
      <c r="E50" s="107" t="str">
        <f t="shared" si="15"/>
        <v/>
      </c>
      <c r="F50" s="107" t="str">
        <f t="shared" si="15"/>
        <v/>
      </c>
      <c r="G50" s="107" t="str">
        <f t="shared" si="15"/>
        <v/>
      </c>
      <c r="H50" s="107" t="str">
        <f t="shared" si="15"/>
        <v/>
      </c>
      <c r="I50" s="107" t="str">
        <f t="shared" si="15"/>
        <v/>
      </c>
      <c r="J50" s="107" t="str">
        <f t="shared" si="15"/>
        <v/>
      </c>
      <c r="K50" s="107" t="str">
        <f t="shared" si="15"/>
        <v/>
      </c>
      <c r="L50" s="107" t="str">
        <f t="shared" si="15"/>
        <v/>
      </c>
      <c r="M50" s="107" t="str">
        <f t="shared" si="15"/>
        <v/>
      </c>
      <c r="N50" s="107" t="str">
        <f t="shared" si="15"/>
        <v/>
      </c>
      <c r="O50" s="107" t="str">
        <f t="shared" si="15"/>
        <v/>
      </c>
      <c r="P50" s="107" t="str">
        <f t="shared" si="15"/>
        <v/>
      </c>
      <c r="Q50" s="107" t="str">
        <f t="shared" si="15"/>
        <v/>
      </c>
      <c r="R50" s="107" t="str">
        <f t="shared" si="15"/>
        <v/>
      </c>
      <c r="S50" s="107" t="str">
        <f t="shared" si="15"/>
        <v/>
      </c>
      <c r="T50" s="107" t="str">
        <f t="shared" si="15"/>
        <v/>
      </c>
      <c r="U50" s="107" t="str">
        <f t="shared" si="15"/>
        <v/>
      </c>
      <c r="V50" s="107" t="str">
        <f t="shared" si="15"/>
        <v/>
      </c>
      <c r="W50" s="107" t="str">
        <f t="shared" si="15"/>
        <v/>
      </c>
      <c r="X50" s="107" t="str">
        <f t="shared" si="15"/>
        <v/>
      </c>
      <c r="Y50" s="107" t="str">
        <f t="shared" si="15"/>
        <v/>
      </c>
      <c r="Z50" s="107" t="str">
        <f t="shared" si="15"/>
        <v/>
      </c>
      <c r="AA50" s="107" t="str">
        <f t="shared" si="15"/>
        <v/>
      </c>
      <c r="AB50" s="107" t="str">
        <f t="shared" si="15"/>
        <v/>
      </c>
      <c r="AC50" s="107" t="str">
        <f t="shared" si="15"/>
        <v/>
      </c>
      <c r="AD50" s="107" t="str">
        <f t="shared" si="15"/>
        <v/>
      </c>
      <c r="AE50" s="256">
        <f ca="1">U49</f>
        <v>12</v>
      </c>
      <c r="AF50" s="256"/>
      <c r="AG50" s="256"/>
      <c r="AH50" s="256"/>
      <c r="AI50" s="106" t="str">
        <f t="shared" si="15"/>
        <v>㎝</v>
      </c>
      <c r="AJ50" s="106"/>
      <c r="AK50" s="107" t="str">
        <f t="shared" si="15"/>
        <v/>
      </c>
    </row>
    <row r="51" spans="1:37" ht="23.15" customHeight="1" x14ac:dyDescent="0.25">
      <c r="A51" s="107">
        <f t="shared" ref="A51:AK51" si="16">IF(A19="","",A19)</f>
        <v>3</v>
      </c>
      <c r="B51" s="107" t="str">
        <f t="shared" si="16"/>
        <v>．</v>
      </c>
      <c r="C51" s="107" t="str">
        <f t="shared" si="16"/>
        <v/>
      </c>
      <c r="D51" s="107" t="str">
        <f t="shared" si="16"/>
        <v>公園全体で遊んでいる人数の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 t="str">
        <f t="shared" si="16"/>
        <v/>
      </c>
      <c r="R51" s="254">
        <f t="shared" si="16"/>
        <v>0.5</v>
      </c>
      <c r="S51" s="254"/>
      <c r="T51" s="254"/>
      <c r="U51" s="107" t="str">
        <f t="shared" si="16"/>
        <v>倍の人数が広場にいました。</v>
      </c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 t="str">
        <f t="shared" si="16"/>
        <v/>
      </c>
    </row>
    <row r="52" spans="1:37" ht="23.15" customHeight="1" x14ac:dyDescent="0.25">
      <c r="A52" s="107" t="str">
        <f t="shared" ref="A52:AK52" si="17">IF(A20="","",A20)</f>
        <v/>
      </c>
      <c r="B52" s="107" t="str">
        <f t="shared" si="17"/>
        <v/>
      </c>
      <c r="C52" s="107" t="str">
        <f t="shared" si="17"/>
        <v/>
      </c>
      <c r="D52" s="107" t="str">
        <f t="shared" si="17"/>
        <v>広場にいる人数の</v>
      </c>
      <c r="E52" s="107"/>
      <c r="F52" s="107"/>
      <c r="G52" s="107"/>
      <c r="H52" s="107"/>
      <c r="I52" s="107"/>
      <c r="J52" s="107"/>
      <c r="K52" s="107"/>
      <c r="L52" s="107"/>
      <c r="M52" s="107"/>
      <c r="N52" s="254">
        <f t="shared" ca="1" si="17"/>
        <v>0.4</v>
      </c>
      <c r="O52" s="254"/>
      <c r="P52" s="254"/>
      <c r="Q52" s="107" t="str">
        <f t="shared" si="17"/>
        <v>倍の人数が芝生に入り人数でした。</v>
      </c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 t="str">
        <f t="shared" si="17"/>
        <v/>
      </c>
    </row>
    <row r="53" spans="1:37" ht="23.15" customHeight="1" x14ac:dyDescent="0.25">
      <c r="A53" s="107" t="str">
        <f t="shared" ref="A53:AK53" si="18">IF(A21="","",A21)</f>
        <v/>
      </c>
      <c r="B53" s="107" t="str">
        <f t="shared" si="18"/>
        <v/>
      </c>
      <c r="C53" s="107" t="str">
        <f t="shared" si="18"/>
        <v/>
      </c>
      <c r="D53" s="107" t="str">
        <f t="shared" si="18"/>
        <v>(1)</v>
      </c>
      <c r="E53" s="107"/>
      <c r="F53" s="107"/>
      <c r="G53" s="107" t="str">
        <f t="shared" si="18"/>
        <v>公園全体にいた人数が</v>
      </c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254">
        <f t="shared" ca="1" si="18"/>
        <v>90</v>
      </c>
      <c r="U53" s="254"/>
      <c r="V53" s="107" t="str">
        <f t="shared" si="18"/>
        <v>人だとすると、</v>
      </c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 t="str">
        <f t="shared" si="18"/>
        <v/>
      </c>
    </row>
    <row r="54" spans="1:37" ht="23.15" customHeight="1" x14ac:dyDescent="0.25">
      <c r="A54" s="107" t="str">
        <f t="shared" ref="A54:AK54" si="19">IF(A22="","",A22)</f>
        <v/>
      </c>
      <c r="B54" s="107" t="str">
        <f t="shared" si="19"/>
        <v/>
      </c>
      <c r="C54" s="107" t="str">
        <f t="shared" si="19"/>
        <v/>
      </c>
      <c r="D54" s="107" t="str">
        <f t="shared" si="19"/>
        <v/>
      </c>
      <c r="E54" s="107"/>
      <c r="F54" s="107"/>
      <c r="G54" s="107" t="str">
        <f t="shared" si="19"/>
        <v>しばふにいたのは何人ですか。</v>
      </c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 t="str">
        <f t="shared" si="19"/>
        <v/>
      </c>
    </row>
    <row r="55" spans="1:37" ht="23.15" customHeight="1" x14ac:dyDescent="0.25">
      <c r="A55" s="107" t="str">
        <f t="shared" ref="A55:AK55" si="20">IF(A23="","",A23)</f>
        <v/>
      </c>
      <c r="B55" s="107" t="str">
        <f t="shared" si="20"/>
        <v/>
      </c>
      <c r="C55" s="107" t="str">
        <f t="shared" si="20"/>
        <v/>
      </c>
      <c r="D55" s="107" t="str">
        <f t="shared" si="20"/>
        <v/>
      </c>
      <c r="E55" s="107" t="str">
        <f t="shared" si="20"/>
        <v/>
      </c>
      <c r="F55" s="107" t="str">
        <f t="shared" si="20"/>
        <v>（式）</v>
      </c>
      <c r="G55" s="107"/>
      <c r="H55" s="107"/>
      <c r="I55" s="107"/>
      <c r="J55" s="107"/>
      <c r="K55" s="108"/>
      <c r="L55" s="108"/>
      <c r="M55" s="253">
        <f ca="1">T53</f>
        <v>90</v>
      </c>
      <c r="N55" s="253"/>
      <c r="O55" s="108" t="s">
        <v>335</v>
      </c>
      <c r="P55" s="108"/>
      <c r="Q55" s="108"/>
      <c r="R55" s="253">
        <f>R51</f>
        <v>0.5</v>
      </c>
      <c r="S55" s="253"/>
      <c r="T55" s="253"/>
      <c r="U55" s="253" t="s">
        <v>4</v>
      </c>
      <c r="V55" s="253"/>
      <c r="W55" s="253">
        <f ca="1">N52</f>
        <v>0.4</v>
      </c>
      <c r="X55" s="253"/>
      <c r="Y55" s="253"/>
      <c r="Z55" s="108" t="s">
        <v>267</v>
      </c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 t="str">
        <f t="shared" si="20"/>
        <v/>
      </c>
    </row>
    <row r="56" spans="1:37" ht="23.15" customHeight="1" x14ac:dyDescent="0.25">
      <c r="A56" s="107" t="str">
        <f t="shared" ref="A56:AK56" si="21">IF(A24="","",A24)</f>
        <v/>
      </c>
      <c r="B56" s="107" t="str">
        <f t="shared" si="21"/>
        <v/>
      </c>
      <c r="C56" s="107" t="str">
        <f t="shared" si="21"/>
        <v/>
      </c>
      <c r="D56" s="107" t="str">
        <f t="shared" si="21"/>
        <v/>
      </c>
      <c r="E56" s="107" t="str">
        <f t="shared" si="21"/>
        <v/>
      </c>
      <c r="F56" s="107" t="str">
        <f t="shared" si="21"/>
        <v/>
      </c>
      <c r="G56" s="107" t="str">
        <f t="shared" si="21"/>
        <v/>
      </c>
      <c r="H56" s="107" t="str">
        <f t="shared" si="21"/>
        <v/>
      </c>
      <c r="I56" s="107" t="str">
        <f t="shared" si="21"/>
        <v/>
      </c>
      <c r="J56" s="107" t="str">
        <f t="shared" si="21"/>
        <v/>
      </c>
      <c r="K56" s="253" t="s">
        <v>15</v>
      </c>
      <c r="L56" s="253"/>
      <c r="M56" s="253">
        <f ca="1">M55</f>
        <v>90</v>
      </c>
      <c r="N56" s="253"/>
      <c r="O56" s="253" t="s">
        <v>4</v>
      </c>
      <c r="P56" s="253"/>
      <c r="Q56" s="253">
        <f ca="1">R55*W55</f>
        <v>0.2</v>
      </c>
      <c r="R56" s="253"/>
      <c r="S56" s="253"/>
      <c r="T56" s="253"/>
      <c r="U56" s="253" t="s">
        <v>15</v>
      </c>
      <c r="V56" s="253"/>
      <c r="W56" s="253">
        <f ca="1">M56*Q56</f>
        <v>18</v>
      </c>
      <c r="X56" s="253"/>
      <c r="Y56" s="253"/>
      <c r="Z56" s="253"/>
      <c r="AA56" s="107" t="str">
        <f t="shared" si="21"/>
        <v/>
      </c>
      <c r="AB56" s="107" t="str">
        <f t="shared" si="21"/>
        <v/>
      </c>
      <c r="AC56" s="107" t="str">
        <f t="shared" si="21"/>
        <v/>
      </c>
      <c r="AD56" s="107" t="str">
        <f t="shared" si="21"/>
        <v/>
      </c>
      <c r="AE56" s="107" t="str">
        <f t="shared" si="21"/>
        <v/>
      </c>
      <c r="AF56" s="107" t="str">
        <f t="shared" si="21"/>
        <v/>
      </c>
      <c r="AG56" s="107" t="str">
        <f t="shared" si="21"/>
        <v/>
      </c>
      <c r="AH56" s="107" t="str">
        <f t="shared" si="21"/>
        <v/>
      </c>
      <c r="AI56" s="107" t="str">
        <f t="shared" si="21"/>
        <v/>
      </c>
      <c r="AJ56" s="107" t="str">
        <f t="shared" si="21"/>
        <v/>
      </c>
      <c r="AK56" s="107" t="str">
        <f t="shared" si="21"/>
        <v/>
      </c>
    </row>
    <row r="57" spans="1:37" ht="23.15" customHeight="1" x14ac:dyDescent="0.25">
      <c r="A57" s="107" t="str">
        <f t="shared" ref="A57:AK57" si="22">IF(A25="","",A25)</f>
        <v/>
      </c>
      <c r="B57" s="107" t="str">
        <f t="shared" si="22"/>
        <v/>
      </c>
      <c r="C57" s="107" t="str">
        <f t="shared" si="22"/>
        <v/>
      </c>
      <c r="D57" s="107" t="str">
        <f t="shared" si="22"/>
        <v/>
      </c>
      <c r="E57" s="107" t="str">
        <f t="shared" si="22"/>
        <v/>
      </c>
      <c r="F57" s="107" t="str">
        <f t="shared" si="22"/>
        <v/>
      </c>
      <c r="G57" s="107" t="str">
        <f t="shared" si="22"/>
        <v/>
      </c>
      <c r="H57" s="107" t="str">
        <f t="shared" si="22"/>
        <v/>
      </c>
      <c r="I57" s="107" t="str">
        <f t="shared" si="22"/>
        <v/>
      </c>
      <c r="J57" s="107" t="str">
        <f t="shared" si="22"/>
        <v/>
      </c>
      <c r="K57" s="107" t="str">
        <f t="shared" si="22"/>
        <v/>
      </c>
      <c r="L57" s="107" t="str">
        <f t="shared" si="22"/>
        <v/>
      </c>
      <c r="M57" s="107" t="str">
        <f t="shared" si="22"/>
        <v/>
      </c>
      <c r="N57" s="107" t="str">
        <f t="shared" si="22"/>
        <v/>
      </c>
      <c r="O57" s="107" t="str">
        <f t="shared" si="22"/>
        <v/>
      </c>
      <c r="P57" s="107" t="str">
        <f t="shared" si="22"/>
        <v/>
      </c>
      <c r="Q57" s="107" t="str">
        <f t="shared" si="22"/>
        <v/>
      </c>
      <c r="R57" s="107" t="str">
        <f t="shared" si="22"/>
        <v/>
      </c>
      <c r="S57" s="107" t="str">
        <f t="shared" si="22"/>
        <v/>
      </c>
      <c r="T57" s="107" t="str">
        <f t="shared" si="22"/>
        <v/>
      </c>
      <c r="U57" s="107" t="str">
        <f t="shared" si="22"/>
        <v/>
      </c>
      <c r="V57" s="107" t="str">
        <f t="shared" si="22"/>
        <v/>
      </c>
      <c r="W57" s="107" t="str">
        <f t="shared" si="22"/>
        <v/>
      </c>
      <c r="X57" s="107" t="str">
        <f t="shared" si="22"/>
        <v/>
      </c>
      <c r="Y57" s="107" t="str">
        <f t="shared" si="22"/>
        <v/>
      </c>
      <c r="Z57" s="107" t="str">
        <f t="shared" si="22"/>
        <v/>
      </c>
      <c r="AA57" s="107" t="str">
        <f t="shared" si="22"/>
        <v/>
      </c>
      <c r="AB57" s="107" t="str">
        <f t="shared" si="22"/>
        <v/>
      </c>
      <c r="AC57" s="107" t="str">
        <f t="shared" si="22"/>
        <v/>
      </c>
      <c r="AD57" s="107" t="str">
        <f t="shared" si="22"/>
        <v/>
      </c>
      <c r="AE57" s="256">
        <f ca="1">W56</f>
        <v>18</v>
      </c>
      <c r="AF57" s="256"/>
      <c r="AG57" s="256"/>
      <c r="AH57" s="256"/>
      <c r="AI57" s="106" t="str">
        <f t="shared" si="22"/>
        <v>人</v>
      </c>
      <c r="AJ57" s="106"/>
      <c r="AK57" s="107" t="str">
        <f t="shared" si="22"/>
        <v/>
      </c>
    </row>
    <row r="58" spans="1:37" ht="23.15" customHeight="1" x14ac:dyDescent="0.25">
      <c r="A58" s="107" t="str">
        <f t="shared" ref="A58:AK58" si="23">IF(A26="","",A26)</f>
        <v/>
      </c>
      <c r="B58" s="107" t="str">
        <f t="shared" si="23"/>
        <v/>
      </c>
      <c r="C58" s="107" t="str">
        <f t="shared" si="23"/>
        <v/>
      </c>
      <c r="D58" s="107" t="str">
        <f t="shared" si="23"/>
        <v>(2)</v>
      </c>
      <c r="E58" s="107"/>
      <c r="F58" s="107"/>
      <c r="G58" s="107" t="str">
        <f t="shared" si="23"/>
        <v>しばふにいた人数が</v>
      </c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254">
        <f t="shared" ca="1" si="23"/>
        <v>18</v>
      </c>
      <c r="S58" s="254"/>
      <c r="T58" s="107" t="str">
        <f t="shared" si="23"/>
        <v>人だとすると、</v>
      </c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 t="str">
        <f t="shared" si="23"/>
        <v/>
      </c>
    </row>
    <row r="59" spans="1:37" ht="23.15" customHeight="1" x14ac:dyDescent="0.25">
      <c r="A59" s="107" t="str">
        <f t="shared" ref="A59:AK59" si="24">IF(A27="","",A27)</f>
        <v/>
      </c>
      <c r="B59" s="107" t="str">
        <f t="shared" si="24"/>
        <v/>
      </c>
      <c r="C59" s="107" t="str">
        <f t="shared" si="24"/>
        <v/>
      </c>
      <c r="D59" s="107" t="str">
        <f t="shared" si="24"/>
        <v/>
      </c>
      <c r="E59" s="107" t="str">
        <f t="shared" si="24"/>
        <v/>
      </c>
      <c r="F59" s="107" t="str">
        <f t="shared" si="24"/>
        <v/>
      </c>
      <c r="G59" s="107" t="str">
        <f t="shared" si="24"/>
        <v>公園全体の人数は何人ですか。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 t="str">
        <f t="shared" si="24"/>
        <v/>
      </c>
    </row>
    <row r="60" spans="1:37" ht="23.15" customHeight="1" x14ac:dyDescent="0.25">
      <c r="A60" s="107" t="str">
        <f t="shared" ref="A60:AK60" si="25">IF(A28="","",A28)</f>
        <v/>
      </c>
      <c r="B60" s="107" t="str">
        <f t="shared" si="25"/>
        <v/>
      </c>
      <c r="C60" s="107" t="str">
        <f t="shared" si="25"/>
        <v/>
      </c>
      <c r="D60" s="107" t="str">
        <f t="shared" si="25"/>
        <v/>
      </c>
      <c r="E60" s="107" t="str">
        <f t="shared" si="25"/>
        <v/>
      </c>
      <c r="F60" s="107" t="str">
        <f t="shared" si="25"/>
        <v>（式）</v>
      </c>
      <c r="G60" s="107"/>
      <c r="H60" s="107"/>
      <c r="I60" s="107"/>
      <c r="J60" s="107"/>
      <c r="K60" s="108"/>
      <c r="L60" s="108"/>
      <c r="M60" s="253">
        <f ca="1">R58</f>
        <v>18</v>
      </c>
      <c r="N60" s="253"/>
      <c r="O60" s="108" t="s">
        <v>336</v>
      </c>
      <c r="P60" s="108"/>
      <c r="Q60" s="108"/>
      <c r="R60" s="253">
        <f>R51</f>
        <v>0.5</v>
      </c>
      <c r="S60" s="253"/>
      <c r="T60" s="253"/>
      <c r="U60" s="253" t="s">
        <v>4</v>
      </c>
      <c r="V60" s="253"/>
      <c r="W60" s="253">
        <f ca="1">N52</f>
        <v>0.4</v>
      </c>
      <c r="X60" s="253"/>
      <c r="Y60" s="253"/>
      <c r="Z60" s="108" t="s">
        <v>267</v>
      </c>
      <c r="AA60" s="107" t="str">
        <f t="shared" si="25"/>
        <v/>
      </c>
      <c r="AB60" s="107" t="str">
        <f t="shared" si="25"/>
        <v/>
      </c>
      <c r="AC60" s="107" t="str">
        <f t="shared" si="25"/>
        <v/>
      </c>
      <c r="AD60" s="107" t="str">
        <f t="shared" si="25"/>
        <v/>
      </c>
      <c r="AE60" s="107" t="str">
        <f t="shared" si="25"/>
        <v/>
      </c>
      <c r="AF60" s="107" t="str">
        <f t="shared" si="25"/>
        <v/>
      </c>
      <c r="AG60" s="107" t="str">
        <f t="shared" si="25"/>
        <v/>
      </c>
      <c r="AH60" s="107" t="str">
        <f t="shared" si="25"/>
        <v/>
      </c>
      <c r="AI60" s="107" t="str">
        <f t="shared" si="25"/>
        <v/>
      </c>
      <c r="AJ60" s="107" t="str">
        <f t="shared" si="25"/>
        <v/>
      </c>
      <c r="AK60" s="107" t="str">
        <f t="shared" si="25"/>
        <v/>
      </c>
    </row>
    <row r="61" spans="1:37" ht="23.15" customHeight="1" x14ac:dyDescent="0.25">
      <c r="A61" s="107" t="str">
        <f t="shared" ref="A61:AK61" si="26">IF(A29="","",A29)</f>
        <v/>
      </c>
      <c r="B61" s="107" t="str">
        <f t="shared" si="26"/>
        <v/>
      </c>
      <c r="C61" s="107" t="str">
        <f t="shared" si="26"/>
        <v/>
      </c>
      <c r="D61" s="107" t="str">
        <f t="shared" si="26"/>
        <v/>
      </c>
      <c r="E61" s="107" t="str">
        <f t="shared" si="26"/>
        <v/>
      </c>
      <c r="F61" s="107" t="str">
        <f t="shared" si="26"/>
        <v/>
      </c>
      <c r="G61" s="107" t="str">
        <f t="shared" si="26"/>
        <v/>
      </c>
      <c r="H61" s="107" t="str">
        <f t="shared" si="26"/>
        <v/>
      </c>
      <c r="I61" s="107" t="str">
        <f t="shared" si="26"/>
        <v/>
      </c>
      <c r="J61" s="107" t="str">
        <f t="shared" si="26"/>
        <v/>
      </c>
      <c r="K61" s="253" t="s">
        <v>15</v>
      </c>
      <c r="L61" s="253"/>
      <c r="M61" s="253">
        <f ca="1">M60</f>
        <v>18</v>
      </c>
      <c r="N61" s="253"/>
      <c r="O61" s="253" t="s">
        <v>10</v>
      </c>
      <c r="P61" s="253"/>
      <c r="Q61" s="253">
        <f ca="1">R60*W60</f>
        <v>0.2</v>
      </c>
      <c r="R61" s="253"/>
      <c r="S61" s="253"/>
      <c r="T61" s="253"/>
      <c r="U61" s="253" t="s">
        <v>15</v>
      </c>
      <c r="V61" s="253"/>
      <c r="W61" s="253">
        <f ca="1">M61/Q61</f>
        <v>90</v>
      </c>
      <c r="X61" s="253"/>
      <c r="Y61" s="253"/>
      <c r="Z61" s="107"/>
      <c r="AA61" s="107" t="str">
        <f t="shared" si="26"/>
        <v/>
      </c>
      <c r="AB61" s="107" t="str">
        <f t="shared" si="26"/>
        <v/>
      </c>
      <c r="AC61" s="107" t="str">
        <f t="shared" si="26"/>
        <v/>
      </c>
      <c r="AD61" s="107" t="str">
        <f t="shared" si="26"/>
        <v/>
      </c>
      <c r="AE61" s="107" t="str">
        <f t="shared" si="26"/>
        <v/>
      </c>
      <c r="AF61" s="107" t="str">
        <f t="shared" si="26"/>
        <v/>
      </c>
      <c r="AG61" s="107" t="str">
        <f t="shared" si="26"/>
        <v/>
      </c>
      <c r="AH61" s="107" t="str">
        <f t="shared" si="26"/>
        <v/>
      </c>
      <c r="AI61" s="107" t="str">
        <f t="shared" si="26"/>
        <v/>
      </c>
      <c r="AJ61" s="107" t="str">
        <f t="shared" si="26"/>
        <v/>
      </c>
      <c r="AK61" s="107" t="str">
        <f t="shared" si="26"/>
        <v/>
      </c>
    </row>
    <row r="62" spans="1:37" ht="23.15" customHeight="1" x14ac:dyDescent="0.25">
      <c r="A62" s="107" t="str">
        <f t="shared" ref="A62:AK62" si="27">IF(A30="","",A30)</f>
        <v/>
      </c>
      <c r="B62" s="107" t="str">
        <f t="shared" si="27"/>
        <v/>
      </c>
      <c r="C62" s="107" t="str">
        <f t="shared" si="27"/>
        <v/>
      </c>
      <c r="D62" s="107" t="str">
        <f t="shared" si="27"/>
        <v/>
      </c>
      <c r="E62" s="107" t="str">
        <f t="shared" si="27"/>
        <v/>
      </c>
      <c r="F62" s="107" t="str">
        <f t="shared" si="27"/>
        <v/>
      </c>
      <c r="G62" s="107" t="str">
        <f t="shared" si="27"/>
        <v/>
      </c>
      <c r="H62" s="107" t="str">
        <f t="shared" si="27"/>
        <v/>
      </c>
      <c r="I62" s="107" t="str">
        <f t="shared" si="27"/>
        <v/>
      </c>
      <c r="J62" s="107" t="str">
        <f t="shared" si="27"/>
        <v/>
      </c>
      <c r="K62" s="107" t="str">
        <f t="shared" si="27"/>
        <v/>
      </c>
      <c r="L62" s="107" t="str">
        <f t="shared" si="27"/>
        <v/>
      </c>
      <c r="M62" s="107" t="str">
        <f t="shared" si="27"/>
        <v/>
      </c>
      <c r="N62" s="107" t="str">
        <f t="shared" si="27"/>
        <v/>
      </c>
      <c r="O62" s="107" t="str">
        <f t="shared" si="27"/>
        <v/>
      </c>
      <c r="P62" s="107" t="str">
        <f t="shared" si="27"/>
        <v/>
      </c>
      <c r="Q62" s="107" t="str">
        <f t="shared" si="27"/>
        <v/>
      </c>
      <c r="R62" s="107" t="str">
        <f t="shared" si="27"/>
        <v/>
      </c>
      <c r="S62" s="107" t="str">
        <f t="shared" si="27"/>
        <v/>
      </c>
      <c r="T62" s="107" t="str">
        <f t="shared" si="27"/>
        <v/>
      </c>
      <c r="U62" s="107" t="str">
        <f t="shared" si="27"/>
        <v/>
      </c>
      <c r="V62" s="107" t="str">
        <f t="shared" si="27"/>
        <v/>
      </c>
      <c r="W62" s="107" t="str">
        <f t="shared" si="27"/>
        <v/>
      </c>
      <c r="X62" s="107" t="str">
        <f t="shared" si="27"/>
        <v/>
      </c>
      <c r="Y62" s="107" t="str">
        <f t="shared" si="27"/>
        <v/>
      </c>
      <c r="Z62" s="107" t="str">
        <f t="shared" si="27"/>
        <v/>
      </c>
      <c r="AA62" s="107" t="str">
        <f t="shared" si="27"/>
        <v/>
      </c>
      <c r="AB62" s="107" t="str">
        <f t="shared" si="27"/>
        <v/>
      </c>
      <c r="AC62" s="107" t="str">
        <f t="shared" si="27"/>
        <v/>
      </c>
      <c r="AD62" s="107" t="str">
        <f t="shared" si="27"/>
        <v/>
      </c>
      <c r="AE62" s="107" t="str">
        <f t="shared" si="27"/>
        <v/>
      </c>
      <c r="AF62" s="107" t="str">
        <f t="shared" si="27"/>
        <v/>
      </c>
      <c r="AG62" s="107" t="str">
        <f t="shared" si="27"/>
        <v/>
      </c>
      <c r="AH62" s="107" t="str">
        <f t="shared" si="27"/>
        <v/>
      </c>
      <c r="AI62" s="107" t="str">
        <f t="shared" si="27"/>
        <v/>
      </c>
      <c r="AJ62" s="107" t="str">
        <f t="shared" si="27"/>
        <v/>
      </c>
      <c r="AK62" s="107" t="str">
        <f t="shared" si="27"/>
        <v/>
      </c>
    </row>
    <row r="63" spans="1:37" ht="23.15" customHeight="1" x14ac:dyDescent="0.25">
      <c r="A63" s="107" t="str">
        <f t="shared" ref="A63:AK63" si="28">IF(A31="","",A31)</f>
        <v/>
      </c>
      <c r="B63" s="107" t="str">
        <f t="shared" si="28"/>
        <v/>
      </c>
      <c r="C63" s="107" t="str">
        <f t="shared" si="28"/>
        <v/>
      </c>
      <c r="D63" s="107" t="str">
        <f t="shared" si="28"/>
        <v/>
      </c>
      <c r="E63" s="107" t="str">
        <f t="shared" si="28"/>
        <v/>
      </c>
      <c r="F63" s="107" t="str">
        <f t="shared" si="28"/>
        <v/>
      </c>
      <c r="G63" s="107" t="str">
        <f t="shared" si="28"/>
        <v/>
      </c>
      <c r="H63" s="107" t="str">
        <f t="shared" si="28"/>
        <v/>
      </c>
      <c r="I63" s="107" t="str">
        <f t="shared" si="28"/>
        <v/>
      </c>
      <c r="J63" s="107" t="str">
        <f t="shared" si="28"/>
        <v/>
      </c>
      <c r="K63" s="107" t="str">
        <f t="shared" si="28"/>
        <v/>
      </c>
      <c r="L63" s="107" t="str">
        <f t="shared" si="28"/>
        <v/>
      </c>
      <c r="M63" s="107" t="str">
        <f t="shared" si="28"/>
        <v/>
      </c>
      <c r="N63" s="107" t="str">
        <f t="shared" si="28"/>
        <v/>
      </c>
      <c r="O63" s="107" t="str">
        <f t="shared" si="28"/>
        <v/>
      </c>
      <c r="P63" s="107" t="str">
        <f t="shared" si="28"/>
        <v/>
      </c>
      <c r="Q63" s="107" t="str">
        <f t="shared" si="28"/>
        <v/>
      </c>
      <c r="R63" s="107" t="str">
        <f t="shared" si="28"/>
        <v/>
      </c>
      <c r="S63" s="107" t="str">
        <f t="shared" si="28"/>
        <v/>
      </c>
      <c r="T63" s="107" t="str">
        <f t="shared" si="28"/>
        <v/>
      </c>
      <c r="U63" s="107" t="str">
        <f t="shared" si="28"/>
        <v/>
      </c>
      <c r="V63" s="107" t="str">
        <f t="shared" si="28"/>
        <v/>
      </c>
      <c r="W63" s="107" t="str">
        <f t="shared" si="28"/>
        <v/>
      </c>
      <c r="X63" s="107" t="str">
        <f t="shared" si="28"/>
        <v/>
      </c>
      <c r="Y63" s="107" t="str">
        <f t="shared" si="28"/>
        <v/>
      </c>
      <c r="Z63" s="107" t="str">
        <f t="shared" si="28"/>
        <v/>
      </c>
      <c r="AA63" s="107" t="str">
        <f t="shared" si="28"/>
        <v/>
      </c>
      <c r="AB63" s="107" t="str">
        <f t="shared" si="28"/>
        <v/>
      </c>
      <c r="AC63" s="107" t="str">
        <f t="shared" si="28"/>
        <v/>
      </c>
      <c r="AD63" s="107" t="str">
        <f t="shared" si="28"/>
        <v/>
      </c>
      <c r="AE63" s="106" t="str">
        <f t="shared" si="28"/>
        <v/>
      </c>
      <c r="AF63" s="255">
        <f ca="1">W61</f>
        <v>90</v>
      </c>
      <c r="AG63" s="255"/>
      <c r="AH63" s="255"/>
      <c r="AI63" s="106" t="str">
        <f t="shared" si="28"/>
        <v>人</v>
      </c>
      <c r="AJ63" s="106"/>
      <c r="AK63" s="107" t="str">
        <f t="shared" si="28"/>
        <v/>
      </c>
    </row>
    <row r="64" spans="1:37" ht="23.15" customHeight="1" x14ac:dyDescent="0.25">
      <c r="A64" s="107" t="str">
        <f t="shared" ref="A64:AK64" si="29">IF(A32="","",A32)</f>
        <v/>
      </c>
      <c r="B64" s="107" t="str">
        <f t="shared" si="29"/>
        <v/>
      </c>
      <c r="C64" s="107" t="str">
        <f t="shared" si="29"/>
        <v/>
      </c>
      <c r="D64" s="107" t="str">
        <f t="shared" si="29"/>
        <v/>
      </c>
      <c r="E64" s="107" t="str">
        <f t="shared" si="29"/>
        <v/>
      </c>
      <c r="F64" s="107" t="str">
        <f t="shared" si="29"/>
        <v/>
      </c>
      <c r="G64" s="107" t="str">
        <f t="shared" si="29"/>
        <v/>
      </c>
      <c r="H64" s="107" t="str">
        <f t="shared" si="29"/>
        <v/>
      </c>
      <c r="I64" s="107" t="str">
        <f t="shared" si="29"/>
        <v/>
      </c>
      <c r="J64" s="107" t="str">
        <f t="shared" si="29"/>
        <v/>
      </c>
      <c r="K64" s="107" t="str">
        <f t="shared" si="29"/>
        <v/>
      </c>
      <c r="L64" s="107" t="str">
        <f t="shared" si="29"/>
        <v/>
      </c>
      <c r="M64" s="107" t="str">
        <f t="shared" si="29"/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  <c r="AF64" s="107" t="str">
        <f t="shared" si="29"/>
        <v/>
      </c>
      <c r="AG64" s="107" t="str">
        <f t="shared" si="29"/>
        <v/>
      </c>
      <c r="AH64" s="107" t="str">
        <f t="shared" si="29"/>
        <v/>
      </c>
      <c r="AI64" s="107" t="str">
        <f t="shared" si="29"/>
        <v/>
      </c>
      <c r="AJ64" s="107" t="str">
        <f t="shared" si="29"/>
        <v/>
      </c>
      <c r="AK64" s="107" t="str">
        <f t="shared" si="29"/>
        <v/>
      </c>
    </row>
  </sheetData>
  <mergeCells count="66">
    <mergeCell ref="G49:H49"/>
    <mergeCell ref="I49:L49"/>
    <mergeCell ref="M49:N49"/>
    <mergeCell ref="O49:R49"/>
    <mergeCell ref="S49:T49"/>
    <mergeCell ref="U49:X49"/>
    <mergeCell ref="AD41:AH41"/>
    <mergeCell ref="I48:L48"/>
    <mergeCell ref="P48:R48"/>
    <mergeCell ref="S48:T48"/>
    <mergeCell ref="U48:W48"/>
    <mergeCell ref="P46:S46"/>
    <mergeCell ref="U39:W39"/>
    <mergeCell ref="S39:T39"/>
    <mergeCell ref="G40:H40"/>
    <mergeCell ref="I40:L40"/>
    <mergeCell ref="M40:N40"/>
    <mergeCell ref="O40:R40"/>
    <mergeCell ref="S40:T40"/>
    <mergeCell ref="U40:X40"/>
    <mergeCell ref="I39:L39"/>
    <mergeCell ref="P39:R39"/>
    <mergeCell ref="K56:L56"/>
    <mergeCell ref="M56:N56"/>
    <mergeCell ref="O56:P56"/>
    <mergeCell ref="Q56:T56"/>
    <mergeCell ref="AI1:AJ1"/>
    <mergeCell ref="J13:L13"/>
    <mergeCell ref="P14:S14"/>
    <mergeCell ref="R19:T19"/>
    <mergeCell ref="N20:P20"/>
    <mergeCell ref="L3:O3"/>
    <mergeCell ref="N4:P4"/>
    <mergeCell ref="L5:N5"/>
    <mergeCell ref="J12:L12"/>
    <mergeCell ref="AI33:AJ33"/>
    <mergeCell ref="T21:U21"/>
    <mergeCell ref="R26:S26"/>
    <mergeCell ref="AE50:AH50"/>
    <mergeCell ref="M55:N55"/>
    <mergeCell ref="R55:T55"/>
    <mergeCell ref="U55:V55"/>
    <mergeCell ref="W55:Y55"/>
    <mergeCell ref="R51:T51"/>
    <mergeCell ref="N52:P52"/>
    <mergeCell ref="T53:U53"/>
    <mergeCell ref="L35:O35"/>
    <mergeCell ref="N36:P36"/>
    <mergeCell ref="L37:N37"/>
    <mergeCell ref="J44:L44"/>
    <mergeCell ref="J45:L45"/>
    <mergeCell ref="W56:Z56"/>
    <mergeCell ref="AE57:AH57"/>
    <mergeCell ref="M60:N60"/>
    <mergeCell ref="R60:T60"/>
    <mergeCell ref="U60:V60"/>
    <mergeCell ref="W60:Y60"/>
    <mergeCell ref="R58:S58"/>
    <mergeCell ref="U56:V56"/>
    <mergeCell ref="W61:Y61"/>
    <mergeCell ref="AF63:AH63"/>
    <mergeCell ref="K61:L61"/>
    <mergeCell ref="M61:N61"/>
    <mergeCell ref="O61:P61"/>
    <mergeCell ref="Q61:T61"/>
    <mergeCell ref="U61:V61"/>
  </mergeCells>
  <phoneticPr fontId="1"/>
  <conditionalFormatting sqref="AA5 AH21 AE22:AE23 M31">
    <cfRule type="cellIs" dxfId="48" priority="17" stopIfTrue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38"/>
  <dimension ref="A1:AK76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38</v>
      </c>
      <c r="AG1" s="2" t="s">
        <v>0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9"/>
    </row>
    <row r="4" spans="1:36" ht="22" customHeight="1" x14ac:dyDescent="0.25">
      <c r="A4" s="1" t="s">
        <v>28</v>
      </c>
      <c r="D4" t="s">
        <v>39</v>
      </c>
      <c r="V4" s="174"/>
      <c r="W4" s="174"/>
      <c r="X4" s="174"/>
    </row>
    <row r="5" spans="1:36" ht="22" customHeight="1" x14ac:dyDescent="0.25"/>
    <row r="6" spans="1:36" ht="22" customHeight="1" x14ac:dyDescent="0.25">
      <c r="A6" s="1" t="s">
        <v>30</v>
      </c>
      <c r="B6" s="1"/>
      <c r="D6" t="s">
        <v>40</v>
      </c>
      <c r="H6" s="1"/>
      <c r="I6" s="1"/>
    </row>
    <row r="7" spans="1:36" ht="22" customHeight="1" x14ac:dyDescent="0.25"/>
    <row r="8" spans="1:36" ht="22" customHeight="1" x14ac:dyDescent="0.25">
      <c r="B8" s="1"/>
      <c r="H8" s="1"/>
      <c r="I8" s="1"/>
      <c r="P8" t="s">
        <v>41</v>
      </c>
      <c r="S8" s="2"/>
      <c r="T8" s="2"/>
      <c r="U8" s="2"/>
      <c r="V8" s="2"/>
    </row>
    <row r="9" spans="1:36" ht="22" customHeight="1" x14ac:dyDescent="0.25">
      <c r="P9" t="s">
        <v>42</v>
      </c>
      <c r="S9" s="175">
        <f ca="1">45+INT(RAND()*10)</f>
        <v>52</v>
      </c>
      <c r="T9" s="175"/>
      <c r="U9" t="s">
        <v>44</v>
      </c>
    </row>
    <row r="10" spans="1:36" ht="22" customHeight="1" x14ac:dyDescent="0.25">
      <c r="B10" s="1"/>
      <c r="H10" s="1"/>
      <c r="I10" s="1"/>
      <c r="P10" t="s">
        <v>43</v>
      </c>
      <c r="S10" s="175">
        <f ca="1">55+INT(RAND()*10)</f>
        <v>57</v>
      </c>
      <c r="T10" s="175"/>
      <c r="U10" t="s">
        <v>45</v>
      </c>
    </row>
    <row r="11" spans="1:36" ht="22" customHeight="1" x14ac:dyDescent="0.25"/>
    <row r="12" spans="1:36" ht="22" customHeight="1" x14ac:dyDescent="0.25">
      <c r="B12" s="1"/>
      <c r="H12" s="1"/>
      <c r="W12" t="s">
        <v>49</v>
      </c>
    </row>
    <row r="13" spans="1:36" ht="22" customHeight="1" x14ac:dyDescent="0.25"/>
    <row r="14" spans="1:36" ht="22" customHeight="1" x14ac:dyDescent="0.25">
      <c r="B14" s="1"/>
      <c r="H14" s="1"/>
    </row>
    <row r="15" spans="1:36" ht="22" customHeight="1" x14ac:dyDescent="0.25"/>
    <row r="16" spans="1:36" ht="22" customHeight="1" x14ac:dyDescent="0.25"/>
    <row r="17" spans="1:27" ht="22" customHeight="1" x14ac:dyDescent="0.25">
      <c r="D17" t="s">
        <v>46</v>
      </c>
      <c r="G17" s="175">
        <f ca="1">20+INT(RAND()*10)</f>
        <v>20</v>
      </c>
      <c r="H17" s="175"/>
      <c r="I17" t="s">
        <v>45</v>
      </c>
    </row>
    <row r="18" spans="1:27" ht="22" customHeight="1" x14ac:dyDescent="0.25">
      <c r="B18" s="1"/>
      <c r="D18" t="s">
        <v>47</v>
      </c>
      <c r="G18" s="175">
        <f ca="1">35+INT(RAND()*10)</f>
        <v>42</v>
      </c>
      <c r="H18" s="175"/>
      <c r="I18" t="s">
        <v>45</v>
      </c>
      <c r="V18" t="s">
        <v>50</v>
      </c>
      <c r="Y18" s="2"/>
      <c r="Z18" s="2"/>
      <c r="AA18" s="2"/>
    </row>
    <row r="19" spans="1:27" ht="22" customHeight="1" x14ac:dyDescent="0.25">
      <c r="H19" s="1"/>
      <c r="I19" s="1"/>
      <c r="V19" t="s">
        <v>51</v>
      </c>
      <c r="Y19" s="258">
        <f ca="1">35+INT(RAND()*10)</f>
        <v>40</v>
      </c>
      <c r="Z19" s="258"/>
      <c r="AA19" t="s">
        <v>52</v>
      </c>
    </row>
    <row r="20" spans="1:27" ht="22" customHeight="1" x14ac:dyDescent="0.25">
      <c r="B20" s="1"/>
      <c r="D20" t="s">
        <v>48</v>
      </c>
      <c r="G20" s="2"/>
      <c r="H20" s="2"/>
      <c r="I20" s="2"/>
      <c r="J20" s="2"/>
    </row>
    <row r="21" spans="1:27" ht="22" customHeight="1" x14ac:dyDescent="0.25"/>
    <row r="22" spans="1:27" ht="22" customHeight="1" x14ac:dyDescent="0.25">
      <c r="A22" s="1" t="s">
        <v>31</v>
      </c>
      <c r="B22" s="1"/>
      <c r="D22" t="s">
        <v>53</v>
      </c>
      <c r="H22" s="1"/>
      <c r="I22" s="1"/>
      <c r="V22" s="2"/>
      <c r="W22" s="2"/>
      <c r="X22" s="2"/>
    </row>
    <row r="23" spans="1:27" ht="22" customHeight="1" x14ac:dyDescent="0.25"/>
    <row r="24" spans="1:27" ht="22" customHeight="1" x14ac:dyDescent="0.25">
      <c r="A24" s="1" t="s">
        <v>32</v>
      </c>
      <c r="B24" s="1"/>
      <c r="D24" t="s">
        <v>40</v>
      </c>
      <c r="H24" s="1"/>
    </row>
    <row r="25" spans="1:27" ht="22" customHeight="1" x14ac:dyDescent="0.25"/>
    <row r="26" spans="1:27" ht="22" customHeight="1" x14ac:dyDescent="0.25">
      <c r="B26" s="1"/>
      <c r="H26" s="1"/>
    </row>
    <row r="27" spans="1:27" ht="22" customHeight="1" x14ac:dyDescent="0.25"/>
    <row r="28" spans="1:27" ht="22" customHeight="1" x14ac:dyDescent="0.25"/>
    <row r="29" spans="1:27" ht="22" customHeight="1" x14ac:dyDescent="0.25"/>
    <row r="30" spans="1:27" ht="22" customHeight="1" x14ac:dyDescent="0.25">
      <c r="T30" t="s">
        <v>57</v>
      </c>
      <c r="V30" s="259">
        <f ca="1">55+INT(RAND()*10)</f>
        <v>64</v>
      </c>
      <c r="W30" s="259"/>
      <c r="X30" s="259"/>
      <c r="Y30" t="s">
        <v>52</v>
      </c>
    </row>
    <row r="31" spans="1:27" ht="22" customHeight="1" x14ac:dyDescent="0.25">
      <c r="D31" t="s">
        <v>54</v>
      </c>
      <c r="G31" s="175">
        <f ca="1">55+INT(RAND()*10)</f>
        <v>63</v>
      </c>
      <c r="H31" s="175"/>
      <c r="I31" t="s">
        <v>52</v>
      </c>
      <c r="T31" t="s">
        <v>58</v>
      </c>
      <c r="V31" s="259">
        <f ca="1">145+INT(RAND()*10)</f>
        <v>153</v>
      </c>
      <c r="W31" s="259"/>
      <c r="X31" s="259"/>
      <c r="Y31" t="s">
        <v>52</v>
      </c>
    </row>
    <row r="32" spans="1:27" ht="22" customHeight="1" x14ac:dyDescent="0.25">
      <c r="D32" t="s">
        <v>55</v>
      </c>
      <c r="G32" s="175">
        <f ca="1">75+INT(RAND()*10)</f>
        <v>76</v>
      </c>
      <c r="H32" s="175"/>
      <c r="I32" t="s">
        <v>52</v>
      </c>
      <c r="T32" t="s">
        <v>59</v>
      </c>
      <c r="V32" s="259">
        <f ca="1">75+INT(RAND()*10)</f>
        <v>83</v>
      </c>
      <c r="W32" s="259"/>
      <c r="X32" s="259"/>
      <c r="Y32" t="s">
        <v>52</v>
      </c>
    </row>
    <row r="33" spans="1:37" ht="22" customHeight="1" x14ac:dyDescent="0.25">
      <c r="Q33" s="1"/>
    </row>
    <row r="34" spans="1:37" ht="22" customHeight="1" x14ac:dyDescent="0.25">
      <c r="D34" t="s">
        <v>56</v>
      </c>
      <c r="G34" s="2"/>
      <c r="H34" s="2"/>
      <c r="I34" s="2"/>
      <c r="J34" s="2"/>
      <c r="T34" t="s">
        <v>60</v>
      </c>
      <c r="V34" s="2"/>
      <c r="W34" s="2"/>
      <c r="X34" s="2"/>
      <c r="Y34" s="2"/>
      <c r="Z34" s="2"/>
    </row>
    <row r="35" spans="1:37" ht="22" customHeight="1" x14ac:dyDescent="0.25">
      <c r="H35" s="1"/>
    </row>
    <row r="36" spans="1:37" ht="25" customHeight="1" x14ac:dyDescent="0.25">
      <c r="A36" t="str">
        <f t="shared" ref="A36:D37" si="0">IF(A1="","",A1)</f>
        <v/>
      </c>
      <c r="B36" t="str">
        <f t="shared" si="0"/>
        <v/>
      </c>
      <c r="C36" t="str">
        <f t="shared" si="0"/>
        <v/>
      </c>
      <c r="D36" s="3" t="str">
        <f t="shared" si="0"/>
        <v>三角形・四角形の角</v>
      </c>
      <c r="AG36" s="2" t="str">
        <f>IF(AG1="","",AG1)</f>
        <v>№</v>
      </c>
      <c r="AH36" s="2"/>
      <c r="AI36" s="174" t="str">
        <f>IF(AI1="","",AI1)</f>
        <v/>
      </c>
      <c r="AJ36" s="174"/>
    </row>
    <row r="37" spans="1:37" ht="25" customHeight="1" x14ac:dyDescent="0.25">
      <c r="A37" t="str">
        <f t="shared" si="0"/>
        <v/>
      </c>
      <c r="B37" t="str">
        <f t="shared" si="0"/>
        <v/>
      </c>
      <c r="C37" t="str">
        <f t="shared" si="0"/>
        <v/>
      </c>
      <c r="D37" t="str">
        <f t="shared" si="0"/>
        <v/>
      </c>
      <c r="E37" t="str">
        <f t="shared" ref="E37:Q37" si="1">IF(E2="","",E2)</f>
        <v/>
      </c>
      <c r="F37" t="str">
        <f t="shared" si="1"/>
        <v/>
      </c>
      <c r="G37" t="str">
        <f t="shared" si="1"/>
        <v/>
      </c>
      <c r="H37" t="str">
        <f t="shared" si="1"/>
        <v/>
      </c>
      <c r="I37" t="str">
        <f t="shared" si="1"/>
        <v/>
      </c>
      <c r="J37" t="str">
        <f t="shared" si="1"/>
        <v/>
      </c>
      <c r="K37" t="str">
        <f t="shared" si="1"/>
        <v/>
      </c>
      <c r="L37" t="str">
        <f t="shared" si="1"/>
        <v/>
      </c>
      <c r="M37" t="str">
        <f t="shared" si="1"/>
        <v/>
      </c>
      <c r="N37" t="str">
        <f t="shared" si="1"/>
        <v/>
      </c>
      <c r="O37" t="str">
        <f t="shared" si="1"/>
        <v/>
      </c>
      <c r="P37" t="str">
        <f t="shared" si="1"/>
        <v/>
      </c>
      <c r="Q37" s="4" t="str">
        <f t="shared" si="1"/>
        <v>名前</v>
      </c>
      <c r="R37" s="2"/>
      <c r="S37" s="2"/>
      <c r="T37" s="2"/>
      <c r="U37" s="2" t="str">
        <f>IF(U2="","",U2)</f>
        <v/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t="str">
        <f>IF(AG2="","",AG2)</f>
        <v/>
      </c>
      <c r="AH37" t="str">
        <f>IF(AH2="","",AH2)</f>
        <v/>
      </c>
      <c r="AI37" t="str">
        <f>IF(AI2="","",AI2)</f>
        <v/>
      </c>
      <c r="AJ37" t="str">
        <f>IF(AJ2="","",AJ2)</f>
        <v/>
      </c>
      <c r="AK37" t="str">
        <f>IF(AK2="","",AK2)</f>
        <v/>
      </c>
    </row>
    <row r="38" spans="1:37" ht="25" customHeight="1" x14ac:dyDescent="0.25">
      <c r="Q38" s="9"/>
    </row>
    <row r="39" spans="1:37" ht="22" customHeight="1" x14ac:dyDescent="0.25">
      <c r="A39" s="1" t="str">
        <f t="shared" ref="A39:A70" si="2">IF(A4="","",A4)</f>
        <v>(1)</v>
      </c>
      <c r="C39" t="str">
        <f>IF(C4="","",C4)</f>
        <v/>
      </c>
      <c r="D39" t="str">
        <f>IF(D4="","",D4)</f>
        <v>三角形の３つの角の大きさの和は</v>
      </c>
      <c r="V39" s="260" t="s">
        <v>61</v>
      </c>
      <c r="W39" s="260"/>
      <c r="X39" s="260"/>
    </row>
    <row r="40" spans="1:37" ht="22" customHeight="1" x14ac:dyDescent="0.25">
      <c r="A40" t="str">
        <f t="shared" si="2"/>
        <v/>
      </c>
      <c r="B40" t="str">
        <f>IF(B5="","",B5)</f>
        <v/>
      </c>
      <c r="C40" t="str">
        <f>IF(C5="","",C5)</f>
        <v/>
      </c>
      <c r="D40" t="str">
        <f>IF(D5="","",D5)</f>
        <v/>
      </c>
      <c r="E40" t="str">
        <f t="shared" ref="E40:AK40" si="3">IF(E5="","",E5)</f>
        <v/>
      </c>
      <c r="F40" t="str">
        <f t="shared" si="3"/>
        <v/>
      </c>
      <c r="G40" t="str">
        <f t="shared" si="3"/>
        <v/>
      </c>
      <c r="H40" t="str">
        <f t="shared" si="3"/>
        <v/>
      </c>
      <c r="I40" t="str">
        <f t="shared" si="3"/>
        <v/>
      </c>
      <c r="J40" t="str">
        <f t="shared" si="3"/>
        <v/>
      </c>
      <c r="K40" t="str">
        <f t="shared" si="3"/>
        <v/>
      </c>
      <c r="L40" t="str">
        <f t="shared" si="3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J40" t="str">
        <f t="shared" si="3"/>
        <v/>
      </c>
      <c r="AK40" t="str">
        <f t="shared" si="3"/>
        <v/>
      </c>
    </row>
    <row r="41" spans="1:37" ht="22" customHeight="1" x14ac:dyDescent="0.25">
      <c r="A41" s="1" t="str">
        <f t="shared" si="2"/>
        <v>(2)</v>
      </c>
      <c r="B41" s="1"/>
      <c r="D41" t="str">
        <f t="shared" ref="D41:D70" si="4">IF(D6="","",D6)</f>
        <v>次の図の角の大きさはそれぞれ何度でしょう。</v>
      </c>
      <c r="H41" s="1"/>
      <c r="I41" s="1"/>
    </row>
    <row r="42" spans="1:37" ht="22" customHeight="1" x14ac:dyDescent="0.25">
      <c r="A42" t="str">
        <f t="shared" si="2"/>
        <v/>
      </c>
      <c r="B42" t="str">
        <f t="shared" ref="B42:C56" si="5">IF(B7="","",B7)</f>
        <v/>
      </c>
      <c r="C42" t="str">
        <f t="shared" si="5"/>
        <v/>
      </c>
      <c r="D42" t="str">
        <f t="shared" si="4"/>
        <v/>
      </c>
      <c r="E42" t="str">
        <f t="shared" ref="E42:AK42" si="6">IF(E7="","",E7)</f>
        <v/>
      </c>
      <c r="F42" t="str">
        <f t="shared" si="6"/>
        <v/>
      </c>
      <c r="G42" t="str">
        <f t="shared" si="6"/>
        <v/>
      </c>
      <c r="H42" t="str">
        <f t="shared" si="6"/>
        <v/>
      </c>
      <c r="I42" t="str">
        <f t="shared" si="6"/>
        <v/>
      </c>
      <c r="J42" t="str">
        <f t="shared" si="6"/>
        <v/>
      </c>
      <c r="K42" t="str">
        <f t="shared" si="6"/>
        <v/>
      </c>
      <c r="L42" t="str">
        <f t="shared" si="6"/>
        <v/>
      </c>
      <c r="M42" t="str">
        <f t="shared" si="6"/>
        <v/>
      </c>
      <c r="N42" t="str">
        <f t="shared" si="6"/>
        <v/>
      </c>
      <c r="O42" t="str">
        <f t="shared" si="6"/>
        <v/>
      </c>
      <c r="P42" t="str">
        <f t="shared" si="6"/>
        <v/>
      </c>
      <c r="Q42" t="str">
        <f t="shared" si="6"/>
        <v/>
      </c>
      <c r="R42" t="str">
        <f t="shared" si="6"/>
        <v/>
      </c>
      <c r="S42" t="str">
        <f t="shared" si="6"/>
        <v/>
      </c>
      <c r="T42" t="str">
        <f t="shared" si="6"/>
        <v/>
      </c>
      <c r="U42" t="str">
        <f t="shared" si="6"/>
        <v/>
      </c>
      <c r="V42" t="str">
        <f t="shared" si="6"/>
        <v/>
      </c>
      <c r="W42" t="str">
        <f t="shared" si="6"/>
        <v/>
      </c>
      <c r="X42" t="str">
        <f t="shared" si="6"/>
        <v/>
      </c>
      <c r="Y42" t="str">
        <f t="shared" si="6"/>
        <v/>
      </c>
      <c r="Z42" t="str">
        <f t="shared" si="6"/>
        <v/>
      </c>
      <c r="AA42" t="str">
        <f t="shared" si="6"/>
        <v/>
      </c>
      <c r="AB42" t="str">
        <f t="shared" si="6"/>
        <v/>
      </c>
      <c r="AC42" t="str">
        <f t="shared" si="6"/>
        <v/>
      </c>
      <c r="AD42" t="str">
        <f t="shared" si="6"/>
        <v/>
      </c>
      <c r="AE42" t="str">
        <f t="shared" si="6"/>
        <v/>
      </c>
      <c r="AF42" t="str">
        <f t="shared" si="6"/>
        <v/>
      </c>
      <c r="AG42" t="str">
        <f t="shared" si="6"/>
        <v/>
      </c>
      <c r="AH42" t="str">
        <f t="shared" si="6"/>
        <v/>
      </c>
      <c r="AI42" t="str">
        <f t="shared" si="6"/>
        <v/>
      </c>
      <c r="AJ42" t="str">
        <f t="shared" si="6"/>
        <v/>
      </c>
      <c r="AK42" t="str">
        <f t="shared" si="6"/>
        <v/>
      </c>
    </row>
    <row r="43" spans="1:37" ht="22" customHeight="1" x14ac:dyDescent="0.25">
      <c r="A43" t="str">
        <f t="shared" si="2"/>
        <v/>
      </c>
      <c r="B43" s="1" t="str">
        <f t="shared" si="5"/>
        <v/>
      </c>
      <c r="C43" t="str">
        <f t="shared" si="5"/>
        <v/>
      </c>
      <c r="D43" t="str">
        <f t="shared" si="4"/>
        <v/>
      </c>
      <c r="E43" t="str">
        <f t="shared" ref="E43:P43" si="7">IF(E8="","",E8)</f>
        <v/>
      </c>
      <c r="F43" t="str">
        <f t="shared" si="7"/>
        <v/>
      </c>
      <c r="G43" t="str">
        <f t="shared" si="7"/>
        <v/>
      </c>
      <c r="H43" s="1" t="str">
        <f t="shared" si="7"/>
        <v/>
      </c>
      <c r="I43" s="1" t="str">
        <f t="shared" si="7"/>
        <v/>
      </c>
      <c r="J43" t="str">
        <f t="shared" si="7"/>
        <v/>
      </c>
      <c r="K43" t="str">
        <f t="shared" si="7"/>
        <v/>
      </c>
      <c r="L43" t="str">
        <f t="shared" si="7"/>
        <v/>
      </c>
      <c r="M43" t="str">
        <f t="shared" si="7"/>
        <v/>
      </c>
      <c r="N43" t="str">
        <f t="shared" si="7"/>
        <v/>
      </c>
      <c r="O43" t="str">
        <f t="shared" si="7"/>
        <v/>
      </c>
      <c r="P43" t="str">
        <f t="shared" si="7"/>
        <v>あ</v>
      </c>
      <c r="S43" s="260">
        <f ca="1">180-S44-S45</f>
        <v>71</v>
      </c>
      <c r="T43" s="260"/>
      <c r="U43" s="48" t="s">
        <v>69</v>
      </c>
      <c r="V43" s="2" t="str">
        <f t="shared" ref="V43:AK43" si="8">IF(V8="","",V8)</f>
        <v/>
      </c>
      <c r="W43" t="str">
        <f t="shared" si="8"/>
        <v/>
      </c>
      <c r="X43" t="str">
        <f t="shared" si="8"/>
        <v/>
      </c>
      <c r="Y43" t="str">
        <f t="shared" si="8"/>
        <v/>
      </c>
      <c r="Z43" t="str">
        <f t="shared" si="8"/>
        <v/>
      </c>
      <c r="AA43" t="str">
        <f t="shared" si="8"/>
        <v/>
      </c>
      <c r="AB43" t="str">
        <f t="shared" si="8"/>
        <v/>
      </c>
      <c r="AC43" t="str">
        <f t="shared" si="8"/>
        <v/>
      </c>
      <c r="AD43" t="str">
        <f t="shared" si="8"/>
        <v/>
      </c>
      <c r="AE43" t="str">
        <f t="shared" si="8"/>
        <v/>
      </c>
      <c r="AF43" t="str">
        <f t="shared" si="8"/>
        <v/>
      </c>
      <c r="AG43" t="str">
        <f t="shared" si="8"/>
        <v/>
      </c>
      <c r="AH43" t="str">
        <f t="shared" si="8"/>
        <v/>
      </c>
      <c r="AI43" t="str">
        <f t="shared" si="8"/>
        <v/>
      </c>
      <c r="AJ43" t="str">
        <f t="shared" si="8"/>
        <v/>
      </c>
      <c r="AK43" t="str">
        <f t="shared" si="8"/>
        <v/>
      </c>
    </row>
    <row r="44" spans="1:37" ht="22" customHeight="1" x14ac:dyDescent="0.25">
      <c r="A44" t="str">
        <f t="shared" si="2"/>
        <v/>
      </c>
      <c r="B44" t="str">
        <f t="shared" si="5"/>
        <v/>
      </c>
      <c r="C44" t="str">
        <f t="shared" si="5"/>
        <v/>
      </c>
      <c r="D44" t="str">
        <f t="shared" si="4"/>
        <v/>
      </c>
      <c r="E44" t="str">
        <f t="shared" ref="E44:P44" si="9">IF(E9="","",E9)</f>
        <v/>
      </c>
      <c r="F44" t="str">
        <f t="shared" si="9"/>
        <v/>
      </c>
      <c r="G44" t="str">
        <f t="shared" si="9"/>
        <v/>
      </c>
      <c r="H44" t="str">
        <f t="shared" si="9"/>
        <v/>
      </c>
      <c r="I44" t="str">
        <f t="shared" si="9"/>
        <v/>
      </c>
      <c r="J44" t="str">
        <f t="shared" si="9"/>
        <v/>
      </c>
      <c r="K44" t="str">
        <f t="shared" si="9"/>
        <v/>
      </c>
      <c r="L44" t="str">
        <f t="shared" si="9"/>
        <v/>
      </c>
      <c r="M44" t="str">
        <f t="shared" si="9"/>
        <v/>
      </c>
      <c r="N44" t="str">
        <f t="shared" si="9"/>
        <v/>
      </c>
      <c r="O44" t="str">
        <f t="shared" si="9"/>
        <v/>
      </c>
      <c r="P44" t="str">
        <f t="shared" si="9"/>
        <v>い</v>
      </c>
      <c r="S44" s="175">
        <f t="shared" ref="S44:S56" ca="1" si="10">IF(S9="","",S9)</f>
        <v>52</v>
      </c>
      <c r="T44" s="175"/>
      <c r="U44" t="str">
        <f t="shared" ref="U44:U56" si="11">IF(U9="","",U9)</f>
        <v>°</v>
      </c>
      <c r="V44" t="str">
        <f t="shared" ref="V44:AK44" si="12">IF(V9="","",V9)</f>
        <v/>
      </c>
      <c r="W44" t="str">
        <f t="shared" si="12"/>
        <v/>
      </c>
      <c r="X44" t="str">
        <f t="shared" si="12"/>
        <v/>
      </c>
      <c r="Y44" t="str">
        <f t="shared" si="12"/>
        <v/>
      </c>
      <c r="Z44" t="str">
        <f t="shared" si="12"/>
        <v/>
      </c>
      <c r="AA44" t="str">
        <f t="shared" si="12"/>
        <v/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  <c r="AJ44" t="str">
        <f t="shared" si="12"/>
        <v/>
      </c>
      <c r="AK44" t="str">
        <f t="shared" si="12"/>
        <v/>
      </c>
    </row>
    <row r="45" spans="1:37" ht="22" customHeight="1" x14ac:dyDescent="0.25">
      <c r="A45" t="str">
        <f t="shared" si="2"/>
        <v/>
      </c>
      <c r="B45" s="1" t="str">
        <f t="shared" si="5"/>
        <v/>
      </c>
      <c r="C45" t="str">
        <f t="shared" si="5"/>
        <v/>
      </c>
      <c r="D45" t="str">
        <f t="shared" si="4"/>
        <v/>
      </c>
      <c r="E45" t="str">
        <f t="shared" ref="E45:P45" si="13">IF(E10="","",E10)</f>
        <v/>
      </c>
      <c r="F45" t="str">
        <f t="shared" si="13"/>
        <v/>
      </c>
      <c r="G45" t="str">
        <f t="shared" si="13"/>
        <v/>
      </c>
      <c r="H45" s="1" t="str">
        <f t="shared" si="13"/>
        <v/>
      </c>
      <c r="I45" s="1" t="str">
        <f t="shared" si="13"/>
        <v/>
      </c>
      <c r="J45" t="str">
        <f t="shared" si="13"/>
        <v/>
      </c>
      <c r="K45" t="str">
        <f t="shared" si="13"/>
        <v/>
      </c>
      <c r="L45" t="str">
        <f t="shared" si="13"/>
        <v/>
      </c>
      <c r="M45" t="str">
        <f t="shared" si="13"/>
        <v/>
      </c>
      <c r="N45" t="str">
        <f t="shared" si="13"/>
        <v/>
      </c>
      <c r="O45" t="str">
        <f t="shared" si="13"/>
        <v/>
      </c>
      <c r="P45" t="str">
        <f t="shared" si="13"/>
        <v>う</v>
      </c>
      <c r="S45" s="175">
        <f t="shared" ca="1" si="10"/>
        <v>57</v>
      </c>
      <c r="T45" s="175"/>
      <c r="U45" t="str">
        <f t="shared" si="11"/>
        <v>°</v>
      </c>
      <c r="V45" t="str">
        <f t="shared" ref="V45:AK45" si="14">IF(V10="","",V10)</f>
        <v/>
      </c>
      <c r="W45" t="str">
        <f t="shared" si="14"/>
        <v/>
      </c>
      <c r="X45" t="str">
        <f t="shared" si="14"/>
        <v/>
      </c>
      <c r="Y45" t="str">
        <f t="shared" si="14"/>
        <v/>
      </c>
      <c r="Z45" t="str">
        <f t="shared" si="14"/>
        <v/>
      </c>
      <c r="AA45" t="str">
        <f t="shared" si="14"/>
        <v/>
      </c>
      <c r="AB45" t="str">
        <f t="shared" si="14"/>
        <v/>
      </c>
      <c r="AC45" t="str">
        <f t="shared" si="14"/>
        <v/>
      </c>
      <c r="AD45" t="str">
        <f t="shared" si="14"/>
        <v/>
      </c>
      <c r="AE45" t="str">
        <f t="shared" si="14"/>
        <v/>
      </c>
      <c r="AF45" t="str">
        <f t="shared" si="14"/>
        <v/>
      </c>
      <c r="AG45" t="str">
        <f t="shared" si="14"/>
        <v/>
      </c>
      <c r="AH45" t="str">
        <f t="shared" si="14"/>
        <v/>
      </c>
      <c r="AI45" t="str">
        <f t="shared" si="14"/>
        <v/>
      </c>
      <c r="AJ45" t="str">
        <f t="shared" si="14"/>
        <v/>
      </c>
      <c r="AK45" t="str">
        <f t="shared" si="14"/>
        <v/>
      </c>
    </row>
    <row r="46" spans="1:37" ht="22" customHeight="1" x14ac:dyDescent="0.25">
      <c r="A46" t="str">
        <f t="shared" si="2"/>
        <v/>
      </c>
      <c r="B46" t="str">
        <f t="shared" si="5"/>
        <v/>
      </c>
      <c r="C46" t="str">
        <f t="shared" si="5"/>
        <v/>
      </c>
      <c r="D46" t="str">
        <f t="shared" si="4"/>
        <v/>
      </c>
      <c r="E46" t="str">
        <f t="shared" ref="E46:P46" si="15">IF(E11="","",E11)</f>
        <v/>
      </c>
      <c r="F46" t="str">
        <f t="shared" si="15"/>
        <v/>
      </c>
      <c r="G46" t="str">
        <f t="shared" si="15"/>
        <v/>
      </c>
      <c r="H46" t="str">
        <f t="shared" si="15"/>
        <v/>
      </c>
      <c r="I46" t="str">
        <f t="shared" si="15"/>
        <v/>
      </c>
      <c r="J46" t="str">
        <f t="shared" si="15"/>
        <v/>
      </c>
      <c r="K46" t="str">
        <f t="shared" si="15"/>
        <v/>
      </c>
      <c r="L46" t="str">
        <f t="shared" si="15"/>
        <v/>
      </c>
      <c r="M46" t="str">
        <f t="shared" si="15"/>
        <v/>
      </c>
      <c r="N46" t="str">
        <f t="shared" si="15"/>
        <v/>
      </c>
      <c r="O46" t="str">
        <f t="shared" si="15"/>
        <v/>
      </c>
      <c r="P46" t="str">
        <f t="shared" si="15"/>
        <v/>
      </c>
      <c r="Q46" t="str">
        <f t="shared" ref="Q46:R56" si="16">IF(Q11="","",Q11)</f>
        <v/>
      </c>
      <c r="R46" t="str">
        <f t="shared" si="16"/>
        <v/>
      </c>
      <c r="S46" t="str">
        <f t="shared" si="10"/>
        <v/>
      </c>
      <c r="T46" t="str">
        <f t="shared" ref="T46:T56" si="17">IF(T11="","",T11)</f>
        <v/>
      </c>
      <c r="U46" t="str">
        <f t="shared" si="11"/>
        <v/>
      </c>
      <c r="V46" t="str">
        <f t="shared" ref="V46:AK46" si="18">IF(V11="","",V11)</f>
        <v/>
      </c>
      <c r="W46" t="str">
        <f t="shared" si="18"/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 t="shared" si="18"/>
        <v/>
      </c>
      <c r="AB46" t="str">
        <f t="shared" si="18"/>
        <v/>
      </c>
      <c r="AC46" t="str">
        <f t="shared" si="18"/>
        <v/>
      </c>
      <c r="AD46" t="str">
        <f t="shared" si="18"/>
        <v/>
      </c>
      <c r="AE46" t="str">
        <f t="shared" si="18"/>
        <v/>
      </c>
      <c r="AF46" t="str">
        <f t="shared" si="18"/>
        <v/>
      </c>
      <c r="AG46" t="str">
        <f t="shared" si="18"/>
        <v/>
      </c>
      <c r="AH46" t="str">
        <f t="shared" si="18"/>
        <v/>
      </c>
      <c r="AI46" t="str">
        <f t="shared" si="18"/>
        <v/>
      </c>
      <c r="AJ46" t="str">
        <f t="shared" si="18"/>
        <v/>
      </c>
      <c r="AK46" t="str">
        <f t="shared" si="18"/>
        <v/>
      </c>
    </row>
    <row r="47" spans="1:37" ht="22" customHeight="1" x14ac:dyDescent="0.25">
      <c r="A47" t="str">
        <f t="shared" si="2"/>
        <v/>
      </c>
      <c r="B47" s="1" t="str">
        <f t="shared" si="5"/>
        <v/>
      </c>
      <c r="C47" t="str">
        <f t="shared" si="5"/>
        <v/>
      </c>
      <c r="D47" t="str">
        <f t="shared" si="4"/>
        <v/>
      </c>
      <c r="E47" t="str">
        <f t="shared" ref="E47:P47" si="19">IF(E12="","",E12)</f>
        <v/>
      </c>
      <c r="F47" t="str">
        <f t="shared" si="19"/>
        <v/>
      </c>
      <c r="G47" t="str">
        <f t="shared" si="19"/>
        <v/>
      </c>
      <c r="H47" s="1" t="str">
        <f t="shared" si="19"/>
        <v/>
      </c>
      <c r="I47" t="str">
        <f t="shared" si="19"/>
        <v/>
      </c>
      <c r="J47" t="str">
        <f t="shared" si="19"/>
        <v/>
      </c>
      <c r="K47" t="str">
        <f t="shared" si="19"/>
        <v/>
      </c>
      <c r="L47" t="str">
        <f t="shared" si="19"/>
        <v/>
      </c>
      <c r="M47" t="str">
        <f t="shared" si="19"/>
        <v/>
      </c>
      <c r="N47" t="str">
        <f t="shared" si="19"/>
        <v/>
      </c>
      <c r="O47" t="str">
        <f t="shared" si="19"/>
        <v/>
      </c>
      <c r="P47" t="str">
        <f t="shared" si="19"/>
        <v/>
      </c>
      <c r="Q47" t="str">
        <f t="shared" si="16"/>
        <v/>
      </c>
      <c r="R47" t="str">
        <f t="shared" si="16"/>
        <v/>
      </c>
      <c r="S47" t="str">
        <f t="shared" si="10"/>
        <v/>
      </c>
      <c r="T47" t="str">
        <f t="shared" si="17"/>
        <v/>
      </c>
      <c r="U47" t="str">
        <f t="shared" si="11"/>
        <v/>
      </c>
      <c r="V47" t="str">
        <f t="shared" ref="V47:W52" si="20">IF(V12="","",V12)</f>
        <v/>
      </c>
      <c r="W47" t="str">
        <f t="shared" si="20"/>
        <v>二等辺三角形</v>
      </c>
    </row>
    <row r="48" spans="1:37" ht="22" customHeight="1" x14ac:dyDescent="0.25">
      <c r="A48" t="str">
        <f t="shared" si="2"/>
        <v/>
      </c>
      <c r="B48" t="str">
        <f t="shared" si="5"/>
        <v/>
      </c>
      <c r="C48" t="str">
        <f t="shared" si="5"/>
        <v/>
      </c>
      <c r="D48" t="str">
        <f t="shared" si="4"/>
        <v/>
      </c>
      <c r="E48" t="str">
        <f t="shared" ref="E48:P48" si="21">IF(E13="","",E13)</f>
        <v/>
      </c>
      <c r="F48" t="str">
        <f t="shared" si="21"/>
        <v/>
      </c>
      <c r="G48" t="str">
        <f t="shared" si="21"/>
        <v/>
      </c>
      <c r="H48" t="str">
        <f t="shared" si="21"/>
        <v/>
      </c>
      <c r="I48" t="str">
        <f t="shared" si="21"/>
        <v/>
      </c>
      <c r="J48" t="str">
        <f t="shared" si="21"/>
        <v/>
      </c>
      <c r="K48" t="str">
        <f t="shared" si="21"/>
        <v/>
      </c>
      <c r="L48" t="str">
        <f t="shared" si="21"/>
        <v/>
      </c>
      <c r="M48" t="str">
        <f t="shared" si="21"/>
        <v/>
      </c>
      <c r="N48" t="str">
        <f t="shared" si="21"/>
        <v/>
      </c>
      <c r="O48" t="str">
        <f t="shared" si="21"/>
        <v/>
      </c>
      <c r="P48" t="str">
        <f t="shared" si="21"/>
        <v/>
      </c>
      <c r="Q48" t="str">
        <f t="shared" si="16"/>
        <v/>
      </c>
      <c r="R48" t="str">
        <f t="shared" si="16"/>
        <v/>
      </c>
      <c r="S48" t="str">
        <f t="shared" si="10"/>
        <v/>
      </c>
      <c r="T48" t="str">
        <f t="shared" si="17"/>
        <v/>
      </c>
      <c r="U48" t="str">
        <f t="shared" si="11"/>
        <v/>
      </c>
      <c r="V48" t="str">
        <f t="shared" si="20"/>
        <v/>
      </c>
      <c r="W48" t="str">
        <f t="shared" si="20"/>
        <v/>
      </c>
      <c r="X48" t="str">
        <f t="shared" ref="X48:AK48" si="22">IF(X13="","",X13)</f>
        <v/>
      </c>
      <c r="Y48" t="str">
        <f t="shared" si="22"/>
        <v/>
      </c>
      <c r="Z48" t="str">
        <f t="shared" si="22"/>
        <v/>
      </c>
      <c r="AA48" t="str">
        <f t="shared" si="22"/>
        <v/>
      </c>
      <c r="AB48" t="str">
        <f t="shared" si="22"/>
        <v/>
      </c>
      <c r="AC48" t="str">
        <f t="shared" si="22"/>
        <v/>
      </c>
      <c r="AD48" t="str">
        <f t="shared" si="22"/>
        <v/>
      </c>
      <c r="AE48" t="str">
        <f t="shared" si="22"/>
        <v/>
      </c>
      <c r="AF48" t="str">
        <f t="shared" si="22"/>
        <v/>
      </c>
      <c r="AG48" t="str">
        <f t="shared" si="22"/>
        <v/>
      </c>
      <c r="AH48" t="str">
        <f t="shared" si="22"/>
        <v/>
      </c>
      <c r="AI48" t="str">
        <f t="shared" si="22"/>
        <v/>
      </c>
      <c r="AJ48" t="str">
        <f t="shared" si="22"/>
        <v/>
      </c>
      <c r="AK48" t="str">
        <f t="shared" si="22"/>
        <v/>
      </c>
    </row>
    <row r="49" spans="1:37" ht="22" customHeight="1" x14ac:dyDescent="0.25">
      <c r="A49" t="str">
        <f t="shared" si="2"/>
        <v/>
      </c>
      <c r="B49" s="1" t="str">
        <f t="shared" si="5"/>
        <v/>
      </c>
      <c r="C49" t="str">
        <f t="shared" si="5"/>
        <v/>
      </c>
      <c r="D49" t="str">
        <f t="shared" si="4"/>
        <v/>
      </c>
      <c r="E49" t="str">
        <f t="shared" ref="E49:P49" si="23">IF(E14="","",E14)</f>
        <v/>
      </c>
      <c r="F49" t="str">
        <f t="shared" si="23"/>
        <v/>
      </c>
      <c r="G49" t="str">
        <f t="shared" si="23"/>
        <v/>
      </c>
      <c r="H49" s="1" t="str">
        <f t="shared" si="23"/>
        <v/>
      </c>
      <c r="I49" t="str">
        <f t="shared" si="23"/>
        <v/>
      </c>
      <c r="J49" t="str">
        <f t="shared" si="23"/>
        <v/>
      </c>
      <c r="K49" t="str">
        <f t="shared" si="23"/>
        <v/>
      </c>
      <c r="L49" t="str">
        <f t="shared" si="23"/>
        <v/>
      </c>
      <c r="M49" t="str">
        <f t="shared" si="23"/>
        <v/>
      </c>
      <c r="N49" t="str">
        <f t="shared" si="23"/>
        <v/>
      </c>
      <c r="O49" t="str">
        <f t="shared" si="23"/>
        <v/>
      </c>
      <c r="P49" t="str">
        <f t="shared" si="23"/>
        <v/>
      </c>
      <c r="Q49" t="str">
        <f t="shared" si="16"/>
        <v/>
      </c>
      <c r="R49" t="str">
        <f t="shared" si="16"/>
        <v/>
      </c>
      <c r="S49" t="str">
        <f t="shared" si="10"/>
        <v/>
      </c>
      <c r="T49" t="str">
        <f t="shared" si="17"/>
        <v/>
      </c>
      <c r="U49" t="str">
        <f t="shared" si="11"/>
        <v/>
      </c>
      <c r="V49" t="str">
        <f t="shared" si="20"/>
        <v/>
      </c>
      <c r="W49" t="str">
        <f t="shared" si="20"/>
        <v/>
      </c>
      <c r="X49" t="str">
        <f t="shared" ref="X49:AK49" si="24">IF(X14="","",X14)</f>
        <v/>
      </c>
      <c r="Y49" t="str">
        <f t="shared" si="24"/>
        <v/>
      </c>
      <c r="Z49" t="str">
        <f t="shared" si="24"/>
        <v/>
      </c>
      <c r="AA49" t="str">
        <f t="shared" si="24"/>
        <v/>
      </c>
      <c r="AB49" t="str">
        <f t="shared" si="24"/>
        <v/>
      </c>
      <c r="AC49" t="str">
        <f t="shared" si="24"/>
        <v/>
      </c>
      <c r="AD49" t="str">
        <f t="shared" si="24"/>
        <v/>
      </c>
      <c r="AE49" t="str">
        <f t="shared" si="24"/>
        <v/>
      </c>
      <c r="AF49" t="str">
        <f t="shared" si="24"/>
        <v/>
      </c>
      <c r="AG49" t="str">
        <f t="shared" si="24"/>
        <v/>
      </c>
      <c r="AH49" t="str">
        <f t="shared" si="24"/>
        <v/>
      </c>
      <c r="AI49" t="str">
        <f t="shared" si="24"/>
        <v/>
      </c>
      <c r="AJ49" t="str">
        <f t="shared" si="24"/>
        <v/>
      </c>
      <c r="AK49" t="str">
        <f t="shared" si="24"/>
        <v/>
      </c>
    </row>
    <row r="50" spans="1:37" ht="22" customHeight="1" x14ac:dyDescent="0.25">
      <c r="A50" t="str">
        <f t="shared" si="2"/>
        <v/>
      </c>
      <c r="B50" t="str">
        <f t="shared" si="5"/>
        <v/>
      </c>
      <c r="C50" t="str">
        <f t="shared" si="5"/>
        <v/>
      </c>
      <c r="D50" t="str">
        <f t="shared" si="4"/>
        <v/>
      </c>
      <c r="E50" t="str">
        <f t="shared" ref="E50:P50" si="25">IF(E15="","",E15)</f>
        <v/>
      </c>
      <c r="F50" t="str">
        <f t="shared" si="25"/>
        <v/>
      </c>
      <c r="G50" t="str">
        <f t="shared" si="25"/>
        <v/>
      </c>
      <c r="H50" t="str">
        <f t="shared" si="25"/>
        <v/>
      </c>
      <c r="I50" t="str">
        <f t="shared" si="25"/>
        <v/>
      </c>
      <c r="J50" t="str">
        <f t="shared" si="25"/>
        <v/>
      </c>
      <c r="K50" t="str">
        <f t="shared" si="25"/>
        <v/>
      </c>
      <c r="L50" t="str">
        <f t="shared" si="25"/>
        <v/>
      </c>
      <c r="M50" t="str">
        <f t="shared" si="25"/>
        <v/>
      </c>
      <c r="N50" t="str">
        <f t="shared" si="25"/>
        <v/>
      </c>
      <c r="O50" t="str">
        <f t="shared" si="25"/>
        <v/>
      </c>
      <c r="P50" t="str">
        <f t="shared" si="25"/>
        <v/>
      </c>
      <c r="Q50" t="str">
        <f t="shared" si="16"/>
        <v/>
      </c>
      <c r="R50" t="str">
        <f t="shared" si="16"/>
        <v/>
      </c>
      <c r="S50" t="str">
        <f t="shared" si="10"/>
        <v/>
      </c>
      <c r="T50" t="str">
        <f t="shared" si="17"/>
        <v/>
      </c>
      <c r="U50" t="str">
        <f t="shared" si="11"/>
        <v/>
      </c>
      <c r="V50" t="str">
        <f t="shared" si="20"/>
        <v/>
      </c>
      <c r="W50" t="str">
        <f t="shared" si="20"/>
        <v/>
      </c>
      <c r="X50" t="str">
        <f t="shared" ref="X50:AK50" si="26">IF(X15="","",X15)</f>
        <v/>
      </c>
      <c r="Y50" t="str">
        <f t="shared" si="26"/>
        <v/>
      </c>
      <c r="Z50" t="str">
        <f t="shared" si="26"/>
        <v/>
      </c>
      <c r="AA50" t="str">
        <f t="shared" si="26"/>
        <v/>
      </c>
      <c r="AB50" t="str">
        <f t="shared" si="26"/>
        <v/>
      </c>
      <c r="AC50" t="str">
        <f t="shared" si="26"/>
        <v/>
      </c>
      <c r="AD50" t="str">
        <f t="shared" si="26"/>
        <v/>
      </c>
      <c r="AE50" t="str">
        <f t="shared" si="26"/>
        <v/>
      </c>
      <c r="AF50" t="str">
        <f t="shared" si="26"/>
        <v/>
      </c>
      <c r="AG50" t="str">
        <f t="shared" si="26"/>
        <v/>
      </c>
      <c r="AH50" t="str">
        <f t="shared" si="26"/>
        <v/>
      </c>
      <c r="AI50" t="str">
        <f t="shared" si="26"/>
        <v/>
      </c>
      <c r="AJ50" t="str">
        <f t="shared" si="26"/>
        <v/>
      </c>
      <c r="AK50" t="str">
        <f t="shared" si="26"/>
        <v/>
      </c>
    </row>
    <row r="51" spans="1:37" ht="22" customHeight="1" x14ac:dyDescent="0.25">
      <c r="A51" t="str">
        <f t="shared" si="2"/>
        <v/>
      </c>
      <c r="B51" t="str">
        <f t="shared" si="5"/>
        <v/>
      </c>
      <c r="C51" t="str">
        <f t="shared" si="5"/>
        <v/>
      </c>
      <c r="D51" t="str">
        <f t="shared" si="4"/>
        <v/>
      </c>
      <c r="E51" t="str">
        <f t="shared" ref="E51:P51" si="27">IF(E16="","",E16)</f>
        <v/>
      </c>
      <c r="F51" t="str">
        <f t="shared" si="27"/>
        <v/>
      </c>
      <c r="G51" t="str">
        <f t="shared" si="27"/>
        <v/>
      </c>
      <c r="H51" t="str">
        <f t="shared" si="27"/>
        <v/>
      </c>
      <c r="I51" t="str">
        <f t="shared" si="27"/>
        <v/>
      </c>
      <c r="J51" t="str">
        <f t="shared" si="27"/>
        <v/>
      </c>
      <c r="K51" t="str">
        <f t="shared" si="27"/>
        <v/>
      </c>
      <c r="L51" t="str">
        <f t="shared" si="27"/>
        <v/>
      </c>
      <c r="M51" t="str">
        <f t="shared" si="27"/>
        <v/>
      </c>
      <c r="N51" t="str">
        <f t="shared" si="27"/>
        <v/>
      </c>
      <c r="O51" t="str">
        <f t="shared" si="27"/>
        <v/>
      </c>
      <c r="P51" t="str">
        <f t="shared" si="27"/>
        <v/>
      </c>
      <c r="Q51" t="str">
        <f t="shared" si="16"/>
        <v/>
      </c>
      <c r="R51" t="str">
        <f t="shared" si="16"/>
        <v/>
      </c>
      <c r="S51" t="str">
        <f t="shared" si="10"/>
        <v/>
      </c>
      <c r="T51" t="str">
        <f t="shared" si="17"/>
        <v/>
      </c>
      <c r="U51" t="str">
        <f t="shared" si="11"/>
        <v/>
      </c>
      <c r="V51" t="str">
        <f t="shared" si="20"/>
        <v/>
      </c>
      <c r="W51" t="str">
        <f t="shared" si="20"/>
        <v/>
      </c>
      <c r="X51" t="str">
        <f t="shared" ref="X51:AK51" si="28">IF(X16="","",X16)</f>
        <v/>
      </c>
      <c r="Y51" t="str">
        <f t="shared" si="28"/>
        <v/>
      </c>
      <c r="Z51" t="str">
        <f t="shared" si="28"/>
        <v/>
      </c>
      <c r="AA51" t="str">
        <f t="shared" si="28"/>
        <v/>
      </c>
      <c r="AB51" t="str">
        <f t="shared" si="28"/>
        <v/>
      </c>
      <c r="AC51" t="str">
        <f t="shared" si="28"/>
        <v/>
      </c>
      <c r="AD51" t="str">
        <f t="shared" si="28"/>
        <v/>
      </c>
      <c r="AE51" t="str">
        <f t="shared" si="28"/>
        <v/>
      </c>
      <c r="AF51" t="str">
        <f t="shared" si="28"/>
        <v/>
      </c>
      <c r="AG51" t="str">
        <f t="shared" si="28"/>
        <v/>
      </c>
      <c r="AH51" t="str">
        <f t="shared" si="28"/>
        <v/>
      </c>
      <c r="AI51" t="str">
        <f t="shared" si="28"/>
        <v/>
      </c>
      <c r="AJ51" t="str">
        <f t="shared" si="28"/>
        <v/>
      </c>
      <c r="AK51" t="str">
        <f t="shared" si="28"/>
        <v/>
      </c>
    </row>
    <row r="52" spans="1:37" ht="22" customHeight="1" x14ac:dyDescent="0.25">
      <c r="A52" t="str">
        <f t="shared" si="2"/>
        <v/>
      </c>
      <c r="B52" t="str">
        <f t="shared" si="5"/>
        <v/>
      </c>
      <c r="C52" t="str">
        <f t="shared" si="5"/>
        <v/>
      </c>
      <c r="D52" t="str">
        <f t="shared" si="4"/>
        <v>か</v>
      </c>
      <c r="G52" s="175">
        <f ca="1">IF(G17="","",G17)</f>
        <v>20</v>
      </c>
      <c r="H52" s="175"/>
      <c r="I52" t="str">
        <f t="shared" ref="I52:P54" si="29">IF(I17="","",I17)</f>
        <v>°</v>
      </c>
      <c r="J52" t="str">
        <f t="shared" si="29"/>
        <v/>
      </c>
      <c r="K52" t="str">
        <f t="shared" si="29"/>
        <v/>
      </c>
      <c r="L52" t="str">
        <f t="shared" si="29"/>
        <v/>
      </c>
      <c r="M52" t="str">
        <f t="shared" si="29"/>
        <v/>
      </c>
      <c r="N52" t="str">
        <f t="shared" si="29"/>
        <v/>
      </c>
      <c r="O52" t="str">
        <f t="shared" si="29"/>
        <v/>
      </c>
      <c r="P52" t="str">
        <f t="shared" si="29"/>
        <v/>
      </c>
      <c r="Q52" t="str">
        <f t="shared" si="16"/>
        <v/>
      </c>
      <c r="R52" t="str">
        <f t="shared" si="16"/>
        <v/>
      </c>
      <c r="S52" t="str">
        <f t="shared" si="10"/>
        <v/>
      </c>
      <c r="T52" t="str">
        <f t="shared" si="17"/>
        <v/>
      </c>
      <c r="U52" t="str">
        <f t="shared" si="11"/>
        <v/>
      </c>
      <c r="V52" t="str">
        <f t="shared" si="20"/>
        <v/>
      </c>
      <c r="W52" t="str">
        <f t="shared" si="20"/>
        <v/>
      </c>
      <c r="X52" t="str">
        <f t="shared" ref="X52:AK52" si="30">IF(X17="","",X17)</f>
        <v/>
      </c>
      <c r="Y52" t="str">
        <f t="shared" si="30"/>
        <v/>
      </c>
      <c r="Z52" t="str">
        <f t="shared" si="30"/>
        <v/>
      </c>
      <c r="AA52" t="str">
        <f t="shared" si="30"/>
        <v/>
      </c>
      <c r="AB52" t="str">
        <f t="shared" si="30"/>
        <v/>
      </c>
      <c r="AC52" t="str">
        <f t="shared" si="30"/>
        <v/>
      </c>
      <c r="AD52" t="str">
        <f t="shared" si="30"/>
        <v/>
      </c>
      <c r="AE52" t="str">
        <f t="shared" si="30"/>
        <v/>
      </c>
      <c r="AF52" t="str">
        <f t="shared" si="30"/>
        <v/>
      </c>
      <c r="AG52" t="str">
        <f t="shared" si="30"/>
        <v/>
      </c>
      <c r="AH52" t="str">
        <f t="shared" si="30"/>
        <v/>
      </c>
      <c r="AI52" t="str">
        <f t="shared" si="30"/>
        <v/>
      </c>
      <c r="AJ52" t="str">
        <f t="shared" si="30"/>
        <v/>
      </c>
      <c r="AK52" t="str">
        <f t="shared" si="30"/>
        <v/>
      </c>
    </row>
    <row r="53" spans="1:37" ht="22" customHeight="1" x14ac:dyDescent="0.25">
      <c r="A53" t="str">
        <f t="shared" si="2"/>
        <v/>
      </c>
      <c r="B53" s="1" t="str">
        <f t="shared" si="5"/>
        <v/>
      </c>
      <c r="C53" t="str">
        <f t="shared" si="5"/>
        <v/>
      </c>
      <c r="D53" t="str">
        <f t="shared" si="4"/>
        <v>き</v>
      </c>
      <c r="G53" s="175">
        <f ca="1">IF(G18="","",G18)</f>
        <v>42</v>
      </c>
      <c r="H53" s="175"/>
      <c r="I53" t="str">
        <f t="shared" si="29"/>
        <v>°</v>
      </c>
      <c r="J53" t="str">
        <f t="shared" si="29"/>
        <v/>
      </c>
      <c r="K53" t="str">
        <f t="shared" si="29"/>
        <v/>
      </c>
      <c r="L53" t="str">
        <f t="shared" si="29"/>
        <v/>
      </c>
      <c r="M53" t="str">
        <f t="shared" si="29"/>
        <v/>
      </c>
      <c r="N53" t="str">
        <f t="shared" si="29"/>
        <v/>
      </c>
      <c r="O53" t="str">
        <f t="shared" si="29"/>
        <v/>
      </c>
      <c r="P53" t="str">
        <f t="shared" si="29"/>
        <v/>
      </c>
      <c r="Q53" t="str">
        <f t="shared" si="16"/>
        <v/>
      </c>
      <c r="R53" t="str">
        <f t="shared" si="16"/>
        <v/>
      </c>
      <c r="S53" t="str">
        <f t="shared" si="10"/>
        <v/>
      </c>
      <c r="T53" t="str">
        <f t="shared" si="17"/>
        <v/>
      </c>
      <c r="U53" t="str">
        <f t="shared" si="11"/>
        <v/>
      </c>
      <c r="V53" t="str">
        <f>IF(V18="","",V18)</f>
        <v>さ</v>
      </c>
      <c r="X53" t="str">
        <f>IF(X18="","",X18)</f>
        <v/>
      </c>
      <c r="Y53" s="260">
        <f ca="1">180-Y54*2</f>
        <v>100</v>
      </c>
      <c r="Z53" s="260"/>
      <c r="AA53" s="260"/>
      <c r="AB53" s="8" t="s">
        <v>52</v>
      </c>
      <c r="AC53" t="str">
        <f t="shared" ref="AC53:AK53" si="31">IF(AC18="","",AC18)</f>
        <v/>
      </c>
      <c r="AD53" t="str">
        <f t="shared" si="31"/>
        <v/>
      </c>
      <c r="AE53" t="str">
        <f t="shared" si="31"/>
        <v/>
      </c>
      <c r="AF53" t="str">
        <f t="shared" si="31"/>
        <v/>
      </c>
      <c r="AG53" t="str">
        <f t="shared" si="31"/>
        <v/>
      </c>
      <c r="AH53" t="str">
        <f t="shared" si="31"/>
        <v/>
      </c>
      <c r="AI53" t="str">
        <f t="shared" si="31"/>
        <v/>
      </c>
      <c r="AJ53" t="str">
        <f t="shared" si="31"/>
        <v/>
      </c>
      <c r="AK53" t="str">
        <f t="shared" si="31"/>
        <v/>
      </c>
    </row>
    <row r="54" spans="1:37" ht="22" customHeight="1" x14ac:dyDescent="0.25">
      <c r="A54" t="str">
        <f t="shared" si="2"/>
        <v/>
      </c>
      <c r="B54" t="str">
        <f t="shared" si="5"/>
        <v/>
      </c>
      <c r="C54" t="str">
        <f t="shared" si="5"/>
        <v/>
      </c>
      <c r="D54" t="str">
        <f t="shared" si="4"/>
        <v/>
      </c>
      <c r="E54" t="str">
        <f>IF(E19="","",E19)</f>
        <v/>
      </c>
      <c r="F54" t="str">
        <f>IF(F19="","",F19)</f>
        <v/>
      </c>
      <c r="G54" t="str">
        <f>IF(G19="","",G19)</f>
        <v/>
      </c>
      <c r="H54" s="1" t="str">
        <f>IF(H19="","",H19)</f>
        <v/>
      </c>
      <c r="I54" s="1" t="str">
        <f t="shared" si="29"/>
        <v/>
      </c>
      <c r="J54" t="str">
        <f t="shared" si="29"/>
        <v/>
      </c>
      <c r="K54" t="str">
        <f t="shared" si="29"/>
        <v/>
      </c>
      <c r="L54" t="str">
        <f t="shared" si="29"/>
        <v/>
      </c>
      <c r="M54" t="str">
        <f t="shared" si="29"/>
        <v/>
      </c>
      <c r="N54" t="str">
        <f t="shared" si="29"/>
        <v/>
      </c>
      <c r="O54" t="str">
        <f t="shared" si="29"/>
        <v/>
      </c>
      <c r="P54" t="str">
        <f t="shared" si="29"/>
        <v/>
      </c>
      <c r="Q54" t="str">
        <f t="shared" si="16"/>
        <v/>
      </c>
      <c r="R54" t="str">
        <f t="shared" si="16"/>
        <v/>
      </c>
      <c r="S54" t="str">
        <f t="shared" si="10"/>
        <v/>
      </c>
      <c r="T54" t="str">
        <f t="shared" si="17"/>
        <v/>
      </c>
      <c r="U54" t="str">
        <f t="shared" si="11"/>
        <v/>
      </c>
      <c r="V54" t="str">
        <f>IF(V19="","",V19)</f>
        <v>し</v>
      </c>
      <c r="X54" t="str">
        <f>IF(X19="","",X19)</f>
        <v/>
      </c>
      <c r="Y54" s="258">
        <f ca="1">IF(Y19="","",Y19)</f>
        <v>40</v>
      </c>
      <c r="Z54" s="258"/>
      <c r="AA54" t="str">
        <f t="shared" ref="AA54:AB56" si="32">IF(AA19="","",AA19)</f>
        <v>°</v>
      </c>
      <c r="AB54" t="str">
        <f t="shared" si="32"/>
        <v/>
      </c>
      <c r="AC54" t="str">
        <f t="shared" ref="AC54:AK54" si="33">IF(AC19="","",AC19)</f>
        <v/>
      </c>
      <c r="AD54" t="str">
        <f t="shared" si="33"/>
        <v/>
      </c>
      <c r="AE54" t="str">
        <f t="shared" si="33"/>
        <v/>
      </c>
      <c r="AF54" t="str">
        <f t="shared" si="33"/>
        <v/>
      </c>
      <c r="AG54" t="str">
        <f t="shared" si="33"/>
        <v/>
      </c>
      <c r="AH54" t="str">
        <f t="shared" si="33"/>
        <v/>
      </c>
      <c r="AI54" t="str">
        <f t="shared" si="33"/>
        <v/>
      </c>
      <c r="AJ54" t="str">
        <f t="shared" si="33"/>
        <v/>
      </c>
      <c r="AK54" t="str">
        <f t="shared" si="33"/>
        <v/>
      </c>
    </row>
    <row r="55" spans="1:37" ht="22" customHeight="1" x14ac:dyDescent="0.25">
      <c r="A55" t="str">
        <f t="shared" si="2"/>
        <v/>
      </c>
      <c r="B55" s="1" t="str">
        <f t="shared" si="5"/>
        <v/>
      </c>
      <c r="C55" t="str">
        <f t="shared" si="5"/>
        <v/>
      </c>
      <c r="D55" t="str">
        <f t="shared" si="4"/>
        <v>く</v>
      </c>
      <c r="F55" t="str">
        <f>IF(F20="","",F20)</f>
        <v/>
      </c>
      <c r="G55" s="260">
        <f ca="1">G52+G53</f>
        <v>62</v>
      </c>
      <c r="H55" s="260"/>
      <c r="I55" s="260"/>
      <c r="J55" s="48" t="s">
        <v>52</v>
      </c>
      <c r="K55" t="str">
        <f t="shared" ref="K55:P56" si="34">IF(K20="","",K20)</f>
        <v/>
      </c>
      <c r="L55" t="str">
        <f t="shared" si="34"/>
        <v/>
      </c>
      <c r="M55" t="str">
        <f t="shared" si="34"/>
        <v/>
      </c>
      <c r="N55" t="str">
        <f t="shared" si="34"/>
        <v/>
      </c>
      <c r="O55" t="str">
        <f t="shared" si="34"/>
        <v/>
      </c>
      <c r="P55" t="str">
        <f t="shared" si="34"/>
        <v/>
      </c>
      <c r="Q55" t="str">
        <f t="shared" si="16"/>
        <v/>
      </c>
      <c r="R55" t="str">
        <f t="shared" si="16"/>
        <v/>
      </c>
      <c r="S55" t="str">
        <f t="shared" si="10"/>
        <v/>
      </c>
      <c r="T55" t="str">
        <f t="shared" si="17"/>
        <v/>
      </c>
      <c r="U55" t="str">
        <f t="shared" si="11"/>
        <v/>
      </c>
      <c r="V55" t="str">
        <f>IF(V20="","",V20)</f>
        <v/>
      </c>
      <c r="W55" t="str">
        <f>IF(W20="","",W20)</f>
        <v/>
      </c>
      <c r="X55" t="str">
        <f>IF(X20="","",X20)</f>
        <v/>
      </c>
      <c r="Y55" t="str">
        <f>IF(Y20="","",Y20)</f>
        <v/>
      </c>
      <c r="Z55" t="str">
        <f>IF(Z20="","",Z20)</f>
        <v/>
      </c>
      <c r="AA55" t="str">
        <f t="shared" si="32"/>
        <v/>
      </c>
      <c r="AB55" t="str">
        <f t="shared" si="32"/>
        <v/>
      </c>
      <c r="AC55" t="str">
        <f t="shared" ref="AC55:AK55" si="35">IF(AC20="","",AC20)</f>
        <v/>
      </c>
      <c r="AD55" t="str">
        <f t="shared" si="35"/>
        <v/>
      </c>
      <c r="AE55" t="str">
        <f t="shared" si="35"/>
        <v/>
      </c>
      <c r="AF55" t="str">
        <f t="shared" si="35"/>
        <v/>
      </c>
      <c r="AG55" t="str">
        <f t="shared" si="35"/>
        <v/>
      </c>
      <c r="AH55" t="str">
        <f t="shared" si="35"/>
        <v/>
      </c>
      <c r="AI55" t="str">
        <f t="shared" si="35"/>
        <v/>
      </c>
      <c r="AJ55" t="str">
        <f t="shared" si="35"/>
        <v/>
      </c>
      <c r="AK55" t="str">
        <f t="shared" si="35"/>
        <v/>
      </c>
    </row>
    <row r="56" spans="1:37" ht="22" customHeight="1" x14ac:dyDescent="0.25">
      <c r="A56" t="str">
        <f t="shared" si="2"/>
        <v/>
      </c>
      <c r="B56" t="str">
        <f t="shared" si="5"/>
        <v/>
      </c>
      <c r="C56" t="str">
        <f t="shared" si="5"/>
        <v/>
      </c>
      <c r="D56" t="str">
        <f t="shared" si="4"/>
        <v/>
      </c>
      <c r="E56" t="str">
        <f>IF(E21="","",E21)</f>
        <v/>
      </c>
      <c r="F56" t="str">
        <f>IF(F21="","",F21)</f>
        <v/>
      </c>
      <c r="G56" t="str">
        <f>IF(G21="","",G21)</f>
        <v/>
      </c>
      <c r="H56" t="str">
        <f>IF(H21="","",H21)</f>
        <v/>
      </c>
      <c r="I56" t="str">
        <f>IF(I21="","",I21)</f>
        <v/>
      </c>
      <c r="J56" t="str">
        <f>IF(J21="","",J21)</f>
        <v/>
      </c>
      <c r="K56" t="str">
        <f t="shared" si="34"/>
        <v/>
      </c>
      <c r="L56" t="str">
        <f t="shared" si="34"/>
        <v/>
      </c>
      <c r="M56" t="str">
        <f t="shared" si="34"/>
        <v/>
      </c>
      <c r="N56" t="str">
        <f t="shared" si="34"/>
        <v/>
      </c>
      <c r="O56" t="str">
        <f t="shared" si="34"/>
        <v/>
      </c>
      <c r="P56" t="str">
        <f t="shared" si="34"/>
        <v/>
      </c>
      <c r="Q56" t="str">
        <f t="shared" si="16"/>
        <v/>
      </c>
      <c r="R56" t="str">
        <f t="shared" si="16"/>
        <v/>
      </c>
      <c r="S56" t="str">
        <f t="shared" si="10"/>
        <v/>
      </c>
      <c r="T56" t="str">
        <f t="shared" si="17"/>
        <v/>
      </c>
      <c r="U56" t="str">
        <f t="shared" si="11"/>
        <v/>
      </c>
      <c r="V56" t="str">
        <f>IF(V21="","",V21)</f>
        <v/>
      </c>
      <c r="W56" t="str">
        <f>IF(W21="","",W21)</f>
        <v/>
      </c>
      <c r="X56" t="str">
        <f>IF(X21="","",X21)</f>
        <v/>
      </c>
      <c r="Y56" t="str">
        <f>IF(Y21="","",Y21)</f>
        <v/>
      </c>
      <c r="Z56" t="str">
        <f>IF(Z21="","",Z21)</f>
        <v/>
      </c>
      <c r="AA56" t="str">
        <f t="shared" si="32"/>
        <v/>
      </c>
      <c r="AB56" t="str">
        <f t="shared" si="32"/>
        <v/>
      </c>
      <c r="AC56" t="str">
        <f t="shared" ref="AC56:AK56" si="36">IF(AC21="","",AC21)</f>
        <v/>
      </c>
      <c r="AD56" t="str">
        <f t="shared" si="36"/>
        <v/>
      </c>
      <c r="AE56" t="str">
        <f t="shared" si="36"/>
        <v/>
      </c>
      <c r="AF56" t="str">
        <f t="shared" si="36"/>
        <v/>
      </c>
      <c r="AG56" t="str">
        <f t="shared" si="36"/>
        <v/>
      </c>
      <c r="AH56" t="str">
        <f t="shared" si="36"/>
        <v/>
      </c>
      <c r="AI56" t="str">
        <f t="shared" si="36"/>
        <v/>
      </c>
      <c r="AJ56" t="str">
        <f t="shared" si="36"/>
        <v/>
      </c>
      <c r="AK56" t="str">
        <f t="shared" si="36"/>
        <v/>
      </c>
    </row>
    <row r="57" spans="1:37" ht="22" customHeight="1" x14ac:dyDescent="0.25">
      <c r="A57" s="1" t="str">
        <f t="shared" si="2"/>
        <v>(3)</v>
      </c>
      <c r="B57" s="1"/>
      <c r="D57" t="str">
        <f t="shared" si="4"/>
        <v>四角形の４つの角の大きさの和は</v>
      </c>
      <c r="H57" s="1"/>
      <c r="I57" s="1"/>
      <c r="V57" s="48" t="s">
        <v>70</v>
      </c>
      <c r="W57" s="48"/>
      <c r="X57" s="48"/>
    </row>
    <row r="58" spans="1:37" ht="22" customHeight="1" x14ac:dyDescent="0.25">
      <c r="A58" t="str">
        <f t="shared" si="2"/>
        <v/>
      </c>
      <c r="B58" t="str">
        <f>IF(B23="","",B23)</f>
        <v/>
      </c>
      <c r="C58" t="str">
        <f>IF(C23="","",C23)</f>
        <v/>
      </c>
      <c r="D58" t="str">
        <f t="shared" si="4"/>
        <v/>
      </c>
      <c r="E58" t="str">
        <f t="shared" ref="E58:AK58" si="37">IF(E23="","",E23)</f>
        <v/>
      </c>
      <c r="F58" t="str">
        <f t="shared" si="37"/>
        <v/>
      </c>
      <c r="G58" t="str">
        <f t="shared" si="37"/>
        <v/>
      </c>
      <c r="H58" t="str">
        <f t="shared" si="37"/>
        <v/>
      </c>
      <c r="I58" t="str">
        <f t="shared" si="37"/>
        <v/>
      </c>
      <c r="J58" t="str">
        <f t="shared" si="37"/>
        <v/>
      </c>
      <c r="K58" t="str">
        <f t="shared" si="37"/>
        <v/>
      </c>
      <c r="L58" t="str">
        <f t="shared" si="37"/>
        <v/>
      </c>
      <c r="M58" t="str">
        <f t="shared" si="37"/>
        <v/>
      </c>
      <c r="N58" t="str">
        <f t="shared" si="37"/>
        <v/>
      </c>
      <c r="O58" t="str">
        <f t="shared" si="37"/>
        <v/>
      </c>
      <c r="P58" t="str">
        <f t="shared" si="37"/>
        <v/>
      </c>
      <c r="Q58" t="str">
        <f t="shared" si="37"/>
        <v/>
      </c>
      <c r="R58" t="str">
        <f t="shared" si="37"/>
        <v/>
      </c>
      <c r="S58" t="str">
        <f t="shared" si="37"/>
        <v/>
      </c>
      <c r="T58" t="str">
        <f t="shared" si="37"/>
        <v/>
      </c>
      <c r="U58" t="str">
        <f t="shared" si="37"/>
        <v/>
      </c>
      <c r="V58" t="str">
        <f t="shared" si="37"/>
        <v/>
      </c>
      <c r="W58" t="str">
        <f t="shared" si="37"/>
        <v/>
      </c>
      <c r="X58" t="str">
        <f t="shared" si="37"/>
        <v/>
      </c>
      <c r="Y58" t="str">
        <f t="shared" si="37"/>
        <v/>
      </c>
      <c r="Z58" t="str">
        <f t="shared" si="37"/>
        <v/>
      </c>
      <c r="AA58" t="str">
        <f t="shared" si="37"/>
        <v/>
      </c>
      <c r="AB58" t="str">
        <f t="shared" si="37"/>
        <v/>
      </c>
      <c r="AC58" t="str">
        <f t="shared" si="37"/>
        <v/>
      </c>
      <c r="AD58" t="str">
        <f t="shared" si="37"/>
        <v/>
      </c>
      <c r="AE58" t="str">
        <f t="shared" si="37"/>
        <v/>
      </c>
      <c r="AF58" t="str">
        <f t="shared" si="37"/>
        <v/>
      </c>
      <c r="AG58" t="str">
        <f t="shared" si="37"/>
        <v/>
      </c>
      <c r="AH58" t="str">
        <f t="shared" si="37"/>
        <v/>
      </c>
      <c r="AI58" t="str">
        <f t="shared" si="37"/>
        <v/>
      </c>
      <c r="AJ58" t="str">
        <f t="shared" si="37"/>
        <v/>
      </c>
      <c r="AK58" t="str">
        <f t="shared" si="37"/>
        <v/>
      </c>
    </row>
    <row r="59" spans="1:37" ht="22" customHeight="1" x14ac:dyDescent="0.25">
      <c r="A59" s="1" t="str">
        <f t="shared" si="2"/>
        <v>(4)</v>
      </c>
      <c r="B59" s="1"/>
      <c r="D59" t="str">
        <f t="shared" si="4"/>
        <v>次の図の角の大きさはそれぞれ何度でしょう。</v>
      </c>
      <c r="H59" s="1"/>
    </row>
    <row r="60" spans="1:37" ht="22" customHeight="1" x14ac:dyDescent="0.25">
      <c r="A60" t="str">
        <f t="shared" si="2"/>
        <v/>
      </c>
      <c r="B60" t="str">
        <f t="shared" ref="B60:C70" si="38">IF(B25="","",B25)</f>
        <v/>
      </c>
      <c r="C60" t="str">
        <f t="shared" si="38"/>
        <v/>
      </c>
      <c r="D60" t="str">
        <f t="shared" si="4"/>
        <v/>
      </c>
      <c r="E60" t="str">
        <f t="shared" ref="E60:AK60" si="39">IF(E25="","",E25)</f>
        <v/>
      </c>
      <c r="F60" t="str">
        <f t="shared" si="39"/>
        <v/>
      </c>
      <c r="G60" t="str">
        <f t="shared" si="39"/>
        <v/>
      </c>
      <c r="H60" t="str">
        <f t="shared" si="39"/>
        <v/>
      </c>
      <c r="I60" t="str">
        <f t="shared" si="39"/>
        <v/>
      </c>
      <c r="J60" t="str">
        <f t="shared" si="39"/>
        <v/>
      </c>
      <c r="K60" t="str">
        <f t="shared" si="39"/>
        <v/>
      </c>
      <c r="L60" t="str">
        <f t="shared" si="39"/>
        <v/>
      </c>
      <c r="M60" t="str">
        <f t="shared" si="39"/>
        <v/>
      </c>
      <c r="N60" t="str">
        <f t="shared" si="39"/>
        <v/>
      </c>
      <c r="O60" t="str">
        <f t="shared" si="39"/>
        <v/>
      </c>
      <c r="P60" t="str">
        <f t="shared" si="39"/>
        <v/>
      </c>
      <c r="Q60" t="str">
        <f t="shared" si="39"/>
        <v/>
      </c>
      <c r="R60" t="str">
        <f t="shared" si="39"/>
        <v/>
      </c>
      <c r="S60" t="str">
        <f t="shared" si="39"/>
        <v/>
      </c>
      <c r="T60" t="str">
        <f t="shared" si="39"/>
        <v/>
      </c>
      <c r="U60" t="str">
        <f t="shared" si="39"/>
        <v/>
      </c>
      <c r="V60" t="str">
        <f t="shared" si="39"/>
        <v/>
      </c>
      <c r="W60" t="str">
        <f t="shared" si="39"/>
        <v/>
      </c>
      <c r="X60" t="str">
        <f t="shared" si="39"/>
        <v/>
      </c>
      <c r="Y60" t="str">
        <f t="shared" si="39"/>
        <v/>
      </c>
      <c r="Z60" t="str">
        <f t="shared" si="39"/>
        <v/>
      </c>
      <c r="AA60" t="str">
        <f t="shared" si="39"/>
        <v/>
      </c>
      <c r="AB60" t="str">
        <f t="shared" si="39"/>
        <v/>
      </c>
      <c r="AC60" t="str">
        <f t="shared" si="39"/>
        <v/>
      </c>
      <c r="AD60" t="str">
        <f t="shared" si="39"/>
        <v/>
      </c>
      <c r="AE60" t="str">
        <f t="shared" si="39"/>
        <v/>
      </c>
      <c r="AF60" t="str">
        <f t="shared" si="39"/>
        <v/>
      </c>
      <c r="AG60" t="str">
        <f t="shared" si="39"/>
        <v/>
      </c>
      <c r="AH60" t="str">
        <f t="shared" si="39"/>
        <v/>
      </c>
      <c r="AI60" t="str">
        <f t="shared" si="39"/>
        <v/>
      </c>
      <c r="AJ60" t="str">
        <f t="shared" si="39"/>
        <v/>
      </c>
      <c r="AK60" t="str">
        <f t="shared" si="39"/>
        <v/>
      </c>
    </row>
    <row r="61" spans="1:37" ht="22" customHeight="1" x14ac:dyDescent="0.25">
      <c r="A61" t="str">
        <f t="shared" si="2"/>
        <v/>
      </c>
      <c r="B61" s="1" t="str">
        <f t="shared" si="38"/>
        <v/>
      </c>
      <c r="C61" t="str">
        <f t="shared" si="38"/>
        <v/>
      </c>
      <c r="D61" t="str">
        <f t="shared" si="4"/>
        <v/>
      </c>
      <c r="E61" t="str">
        <f t="shared" ref="E61:AK61" si="40">IF(E26="","",E26)</f>
        <v/>
      </c>
      <c r="F61" t="str">
        <f t="shared" si="40"/>
        <v/>
      </c>
      <c r="G61" t="str">
        <f t="shared" si="40"/>
        <v/>
      </c>
      <c r="H61" s="1" t="str">
        <f t="shared" si="40"/>
        <v/>
      </c>
      <c r="I61" t="str">
        <f t="shared" si="40"/>
        <v/>
      </c>
      <c r="J61" t="str">
        <f t="shared" si="40"/>
        <v/>
      </c>
      <c r="K61" t="str">
        <f t="shared" si="40"/>
        <v/>
      </c>
      <c r="L61" t="str">
        <f t="shared" si="40"/>
        <v/>
      </c>
      <c r="M61" t="str">
        <f t="shared" si="40"/>
        <v/>
      </c>
      <c r="N61" t="str">
        <f t="shared" si="40"/>
        <v/>
      </c>
      <c r="O61" t="str">
        <f t="shared" si="40"/>
        <v/>
      </c>
      <c r="P61" t="str">
        <f t="shared" si="40"/>
        <v/>
      </c>
      <c r="Q61" t="str">
        <f t="shared" si="40"/>
        <v/>
      </c>
      <c r="R61" t="str">
        <f t="shared" si="40"/>
        <v/>
      </c>
      <c r="S61" t="str">
        <f t="shared" si="40"/>
        <v/>
      </c>
      <c r="T61" t="str">
        <f t="shared" si="40"/>
        <v/>
      </c>
      <c r="U61" t="str">
        <f t="shared" si="40"/>
        <v/>
      </c>
      <c r="V61" t="str">
        <f t="shared" si="40"/>
        <v/>
      </c>
      <c r="W61" t="str">
        <f t="shared" si="40"/>
        <v/>
      </c>
      <c r="X61" t="str">
        <f t="shared" si="40"/>
        <v/>
      </c>
      <c r="Y61" t="str">
        <f t="shared" si="40"/>
        <v/>
      </c>
      <c r="Z61" t="str">
        <f t="shared" si="40"/>
        <v/>
      </c>
      <c r="AA61" t="str">
        <f t="shared" si="40"/>
        <v/>
      </c>
      <c r="AB61" t="str">
        <f t="shared" si="40"/>
        <v/>
      </c>
      <c r="AC61" t="str">
        <f t="shared" si="40"/>
        <v/>
      </c>
      <c r="AD61" t="str">
        <f t="shared" si="40"/>
        <v/>
      </c>
      <c r="AE61" t="str">
        <f t="shared" si="40"/>
        <v/>
      </c>
      <c r="AF61" t="str">
        <f t="shared" si="40"/>
        <v/>
      </c>
      <c r="AG61" t="str">
        <f t="shared" si="40"/>
        <v/>
      </c>
      <c r="AH61" t="str">
        <f t="shared" si="40"/>
        <v/>
      </c>
      <c r="AI61" t="str">
        <f t="shared" si="40"/>
        <v/>
      </c>
      <c r="AJ61" t="str">
        <f t="shared" si="40"/>
        <v/>
      </c>
      <c r="AK61" t="str">
        <f t="shared" si="40"/>
        <v/>
      </c>
    </row>
    <row r="62" spans="1:37" ht="22" customHeight="1" x14ac:dyDescent="0.25">
      <c r="A62" t="str">
        <f t="shared" si="2"/>
        <v/>
      </c>
      <c r="B62" t="str">
        <f t="shared" si="38"/>
        <v/>
      </c>
      <c r="C62" t="str">
        <f t="shared" si="38"/>
        <v/>
      </c>
      <c r="D62" t="str">
        <f t="shared" si="4"/>
        <v/>
      </c>
      <c r="E62" t="str">
        <f t="shared" ref="E62:AK62" si="41">IF(E27="","",E27)</f>
        <v/>
      </c>
      <c r="F62" t="str">
        <f t="shared" si="41"/>
        <v/>
      </c>
      <c r="G62" t="str">
        <f t="shared" si="41"/>
        <v/>
      </c>
      <c r="H62" t="str">
        <f t="shared" si="41"/>
        <v/>
      </c>
      <c r="I62" t="str">
        <f t="shared" si="41"/>
        <v/>
      </c>
      <c r="J62" t="str">
        <f t="shared" si="41"/>
        <v/>
      </c>
      <c r="K62" t="str">
        <f t="shared" si="41"/>
        <v/>
      </c>
      <c r="L62" t="str">
        <f t="shared" si="41"/>
        <v/>
      </c>
      <c r="M62" t="str">
        <f t="shared" si="41"/>
        <v/>
      </c>
      <c r="N62" t="str">
        <f t="shared" si="41"/>
        <v/>
      </c>
      <c r="O62" t="str">
        <f t="shared" si="41"/>
        <v/>
      </c>
      <c r="P62" t="str">
        <f t="shared" si="41"/>
        <v/>
      </c>
      <c r="Q62" t="str">
        <f t="shared" si="41"/>
        <v/>
      </c>
      <c r="R62" t="str">
        <f t="shared" si="41"/>
        <v/>
      </c>
      <c r="S62" t="str">
        <f t="shared" si="41"/>
        <v/>
      </c>
      <c r="T62" t="str">
        <f t="shared" si="41"/>
        <v/>
      </c>
      <c r="U62" t="str">
        <f t="shared" si="41"/>
        <v/>
      </c>
      <c r="V62" t="str">
        <f t="shared" si="41"/>
        <v/>
      </c>
      <c r="W62" t="str">
        <f t="shared" si="41"/>
        <v/>
      </c>
      <c r="X62" t="str">
        <f t="shared" si="41"/>
        <v/>
      </c>
      <c r="Y62" t="str">
        <f t="shared" si="41"/>
        <v/>
      </c>
      <c r="Z62" t="str">
        <f t="shared" si="41"/>
        <v/>
      </c>
      <c r="AA62" t="str">
        <f t="shared" si="41"/>
        <v/>
      </c>
      <c r="AB62" t="str">
        <f t="shared" si="41"/>
        <v/>
      </c>
      <c r="AC62" t="str">
        <f t="shared" si="41"/>
        <v/>
      </c>
      <c r="AD62" t="str">
        <f t="shared" si="41"/>
        <v/>
      </c>
      <c r="AE62" t="str">
        <f t="shared" si="41"/>
        <v/>
      </c>
      <c r="AF62" t="str">
        <f t="shared" si="41"/>
        <v/>
      </c>
      <c r="AG62" t="str">
        <f t="shared" si="41"/>
        <v/>
      </c>
      <c r="AH62" t="str">
        <f t="shared" si="41"/>
        <v/>
      </c>
      <c r="AI62" t="str">
        <f t="shared" si="41"/>
        <v/>
      </c>
      <c r="AJ62" t="str">
        <f t="shared" si="41"/>
        <v/>
      </c>
      <c r="AK62" t="str">
        <f t="shared" si="41"/>
        <v/>
      </c>
    </row>
    <row r="63" spans="1:37" ht="22" customHeight="1" x14ac:dyDescent="0.25">
      <c r="A63" t="str">
        <f t="shared" si="2"/>
        <v/>
      </c>
      <c r="B63" t="str">
        <f t="shared" si="38"/>
        <v/>
      </c>
      <c r="C63" t="str">
        <f t="shared" si="38"/>
        <v/>
      </c>
      <c r="D63" t="str">
        <f t="shared" si="4"/>
        <v/>
      </c>
      <c r="E63" t="str">
        <f t="shared" ref="E63:AK63" si="42">IF(E28="","",E28)</f>
        <v/>
      </c>
      <c r="F63" t="str">
        <f t="shared" si="42"/>
        <v/>
      </c>
      <c r="G63" t="str">
        <f t="shared" si="42"/>
        <v/>
      </c>
      <c r="H63" t="str">
        <f t="shared" si="42"/>
        <v/>
      </c>
      <c r="I63" t="str">
        <f t="shared" si="42"/>
        <v/>
      </c>
      <c r="J63" t="str">
        <f t="shared" si="42"/>
        <v/>
      </c>
      <c r="K63" t="str">
        <f t="shared" si="42"/>
        <v/>
      </c>
      <c r="L63" t="str">
        <f t="shared" si="42"/>
        <v/>
      </c>
      <c r="M63" t="str">
        <f t="shared" si="42"/>
        <v/>
      </c>
      <c r="N63" t="str">
        <f t="shared" si="42"/>
        <v/>
      </c>
      <c r="O63" t="str">
        <f t="shared" si="42"/>
        <v/>
      </c>
      <c r="P63" t="str">
        <f t="shared" si="42"/>
        <v/>
      </c>
      <c r="Q63" t="str">
        <f t="shared" si="42"/>
        <v/>
      </c>
      <c r="R63" t="str">
        <f t="shared" si="42"/>
        <v/>
      </c>
      <c r="S63" t="str">
        <f t="shared" si="42"/>
        <v/>
      </c>
      <c r="T63" t="str">
        <f t="shared" si="42"/>
        <v/>
      </c>
      <c r="U63" t="str">
        <f t="shared" si="42"/>
        <v/>
      </c>
      <c r="V63" t="str">
        <f t="shared" si="42"/>
        <v/>
      </c>
      <c r="W63" t="str">
        <f t="shared" si="42"/>
        <v/>
      </c>
      <c r="X63" t="str">
        <f t="shared" si="42"/>
        <v/>
      </c>
      <c r="Y63" t="str">
        <f t="shared" si="42"/>
        <v/>
      </c>
      <c r="Z63" t="str">
        <f t="shared" si="42"/>
        <v/>
      </c>
      <c r="AA63" t="str">
        <f t="shared" si="42"/>
        <v/>
      </c>
      <c r="AB63" t="str">
        <f t="shared" si="42"/>
        <v/>
      </c>
      <c r="AC63" t="str">
        <f t="shared" si="42"/>
        <v/>
      </c>
      <c r="AD63" t="str">
        <f t="shared" si="42"/>
        <v/>
      </c>
      <c r="AE63" t="str">
        <f t="shared" si="42"/>
        <v/>
      </c>
      <c r="AF63" t="str">
        <f t="shared" si="42"/>
        <v/>
      </c>
      <c r="AG63" t="str">
        <f t="shared" si="42"/>
        <v/>
      </c>
      <c r="AH63" t="str">
        <f t="shared" si="42"/>
        <v/>
      </c>
      <c r="AI63" t="str">
        <f t="shared" si="42"/>
        <v/>
      </c>
      <c r="AJ63" t="str">
        <f t="shared" si="42"/>
        <v/>
      </c>
      <c r="AK63" t="str">
        <f t="shared" si="42"/>
        <v/>
      </c>
    </row>
    <row r="64" spans="1:37" ht="22" customHeight="1" x14ac:dyDescent="0.25">
      <c r="A64" t="str">
        <f t="shared" si="2"/>
        <v/>
      </c>
      <c r="B64" t="str">
        <f t="shared" si="38"/>
        <v/>
      </c>
      <c r="C64" t="str">
        <f t="shared" si="38"/>
        <v/>
      </c>
      <c r="D64" t="str">
        <f t="shared" si="4"/>
        <v/>
      </c>
      <c r="E64" t="str">
        <f t="shared" ref="E64:AK64" si="43">IF(E29="","",E29)</f>
        <v/>
      </c>
      <c r="F64" t="str">
        <f t="shared" si="43"/>
        <v/>
      </c>
      <c r="G64" t="str">
        <f t="shared" si="43"/>
        <v/>
      </c>
      <c r="H64" t="str">
        <f t="shared" si="43"/>
        <v/>
      </c>
      <c r="I64" t="str">
        <f t="shared" si="43"/>
        <v/>
      </c>
      <c r="J64" t="str">
        <f t="shared" si="43"/>
        <v/>
      </c>
      <c r="K64" t="str">
        <f t="shared" si="43"/>
        <v/>
      </c>
      <c r="L64" t="str">
        <f t="shared" si="43"/>
        <v/>
      </c>
      <c r="M64" t="str">
        <f t="shared" si="43"/>
        <v/>
      </c>
      <c r="N64" t="str">
        <f t="shared" si="43"/>
        <v/>
      </c>
      <c r="O64" t="str">
        <f t="shared" si="43"/>
        <v/>
      </c>
      <c r="P64" t="str">
        <f t="shared" si="43"/>
        <v/>
      </c>
      <c r="Q64" t="str">
        <f t="shared" si="43"/>
        <v/>
      </c>
      <c r="R64" t="str">
        <f t="shared" si="43"/>
        <v/>
      </c>
      <c r="S64" t="str">
        <f t="shared" si="43"/>
        <v/>
      </c>
      <c r="T64" t="str">
        <f t="shared" si="43"/>
        <v/>
      </c>
      <c r="U64" t="str">
        <f t="shared" si="43"/>
        <v/>
      </c>
      <c r="V64" t="str">
        <f t="shared" si="43"/>
        <v/>
      </c>
      <c r="W64" t="str">
        <f t="shared" si="43"/>
        <v/>
      </c>
      <c r="X64" t="str">
        <f t="shared" si="43"/>
        <v/>
      </c>
      <c r="Y64" t="str">
        <f t="shared" si="43"/>
        <v/>
      </c>
      <c r="Z64" t="str">
        <f t="shared" si="43"/>
        <v/>
      </c>
      <c r="AA64" t="str">
        <f t="shared" si="43"/>
        <v/>
      </c>
      <c r="AB64" t="str">
        <f t="shared" si="43"/>
        <v/>
      </c>
      <c r="AC64" t="str">
        <f t="shared" si="43"/>
        <v/>
      </c>
      <c r="AD64" t="str">
        <f t="shared" si="43"/>
        <v/>
      </c>
      <c r="AE64" t="str">
        <f t="shared" si="43"/>
        <v/>
      </c>
      <c r="AF64" t="str">
        <f t="shared" si="43"/>
        <v/>
      </c>
      <c r="AG64" t="str">
        <f t="shared" si="43"/>
        <v/>
      </c>
      <c r="AH64" t="str">
        <f t="shared" si="43"/>
        <v/>
      </c>
      <c r="AI64" t="str">
        <f t="shared" si="43"/>
        <v/>
      </c>
      <c r="AJ64" t="str">
        <f t="shared" si="43"/>
        <v/>
      </c>
      <c r="AK64" t="str">
        <f t="shared" si="43"/>
        <v/>
      </c>
    </row>
    <row r="65" spans="1:37" ht="22" customHeight="1" x14ac:dyDescent="0.25">
      <c r="A65" t="str">
        <f t="shared" si="2"/>
        <v/>
      </c>
      <c r="B65" t="str">
        <f t="shared" si="38"/>
        <v/>
      </c>
      <c r="C65" t="str">
        <f t="shared" si="38"/>
        <v/>
      </c>
      <c r="D65" t="str">
        <f t="shared" si="4"/>
        <v/>
      </c>
      <c r="E65" t="str">
        <f t="shared" ref="E65:T65" si="44">IF(E30="","",E30)</f>
        <v/>
      </c>
      <c r="F65" t="str">
        <f t="shared" si="44"/>
        <v/>
      </c>
      <c r="G65" t="str">
        <f t="shared" si="44"/>
        <v/>
      </c>
      <c r="H65" t="str">
        <f t="shared" si="44"/>
        <v/>
      </c>
      <c r="I65" t="str">
        <f t="shared" si="44"/>
        <v/>
      </c>
      <c r="J65" t="str">
        <f t="shared" si="44"/>
        <v/>
      </c>
      <c r="K65" t="str">
        <f t="shared" si="44"/>
        <v/>
      </c>
      <c r="L65" t="str">
        <f t="shared" si="44"/>
        <v/>
      </c>
      <c r="M65" t="str">
        <f t="shared" si="44"/>
        <v/>
      </c>
      <c r="N65" t="str">
        <f t="shared" si="44"/>
        <v/>
      </c>
      <c r="O65" t="str">
        <f t="shared" si="44"/>
        <v/>
      </c>
      <c r="P65" t="str">
        <f t="shared" si="44"/>
        <v/>
      </c>
      <c r="Q65" t="str">
        <f t="shared" si="44"/>
        <v/>
      </c>
      <c r="R65" t="str">
        <f t="shared" si="44"/>
        <v/>
      </c>
      <c r="S65" t="str">
        <f t="shared" si="44"/>
        <v/>
      </c>
      <c r="T65" t="str">
        <f t="shared" si="44"/>
        <v>か</v>
      </c>
      <c r="V65" s="259">
        <f ca="1">IF(V30="","",V30)</f>
        <v>64</v>
      </c>
      <c r="W65" s="259"/>
      <c r="X65" s="259"/>
      <c r="Y65" t="str">
        <f t="shared" ref="Y65:AK65" si="45">IF(Y30="","",Y30)</f>
        <v>°</v>
      </c>
      <c r="Z65" t="str">
        <f t="shared" si="45"/>
        <v/>
      </c>
      <c r="AA65" t="str">
        <f t="shared" si="45"/>
        <v/>
      </c>
      <c r="AB65" t="str">
        <f t="shared" si="45"/>
        <v/>
      </c>
      <c r="AC65" t="str">
        <f t="shared" si="45"/>
        <v/>
      </c>
      <c r="AD65" t="str">
        <f t="shared" si="45"/>
        <v/>
      </c>
      <c r="AE65" t="str">
        <f t="shared" si="45"/>
        <v/>
      </c>
      <c r="AF65" t="str">
        <f t="shared" si="45"/>
        <v/>
      </c>
      <c r="AG65" t="str">
        <f t="shared" si="45"/>
        <v/>
      </c>
      <c r="AH65" t="str">
        <f t="shared" si="45"/>
        <v/>
      </c>
      <c r="AI65" t="str">
        <f t="shared" si="45"/>
        <v/>
      </c>
      <c r="AJ65" t="str">
        <f t="shared" si="45"/>
        <v/>
      </c>
      <c r="AK65" t="str">
        <f t="shared" si="45"/>
        <v/>
      </c>
    </row>
    <row r="66" spans="1:37" ht="22" customHeight="1" x14ac:dyDescent="0.25">
      <c r="A66" t="str">
        <f t="shared" si="2"/>
        <v/>
      </c>
      <c r="B66" t="str">
        <f t="shared" si="38"/>
        <v/>
      </c>
      <c r="C66" t="str">
        <f t="shared" si="38"/>
        <v/>
      </c>
      <c r="D66" t="str">
        <f t="shared" si="4"/>
        <v>あ</v>
      </c>
      <c r="F66" t="str">
        <f t="shared" ref="F66:G68" si="46">IF(F31="","",F31)</f>
        <v/>
      </c>
      <c r="G66" s="175">
        <f t="shared" ca="1" si="46"/>
        <v>63</v>
      </c>
      <c r="H66" s="175"/>
      <c r="I66" t="str">
        <f t="shared" ref="I66:T66" si="47">IF(I31="","",I31)</f>
        <v>°</v>
      </c>
      <c r="J66" t="str">
        <f t="shared" si="47"/>
        <v/>
      </c>
      <c r="K66" t="str">
        <f t="shared" si="47"/>
        <v/>
      </c>
      <c r="L66" t="str">
        <f t="shared" si="47"/>
        <v/>
      </c>
      <c r="M66" t="str">
        <f t="shared" si="47"/>
        <v/>
      </c>
      <c r="N66" t="str">
        <f t="shared" si="47"/>
        <v/>
      </c>
      <c r="O66" t="str">
        <f t="shared" si="47"/>
        <v/>
      </c>
      <c r="P66" t="str">
        <f t="shared" si="47"/>
        <v/>
      </c>
      <c r="Q66" t="str">
        <f t="shared" si="47"/>
        <v/>
      </c>
      <c r="R66" t="str">
        <f t="shared" si="47"/>
        <v/>
      </c>
      <c r="S66" t="str">
        <f t="shared" si="47"/>
        <v/>
      </c>
      <c r="T66" t="str">
        <f t="shared" si="47"/>
        <v>き</v>
      </c>
      <c r="V66" s="259">
        <f ca="1">IF(V31="","",V31)</f>
        <v>153</v>
      </c>
      <c r="W66" s="259"/>
      <c r="X66" s="259"/>
      <c r="Y66" t="str">
        <f t="shared" ref="Y66:AK66" si="48">IF(Y31="","",Y31)</f>
        <v>°</v>
      </c>
      <c r="Z66" t="str">
        <f t="shared" si="48"/>
        <v/>
      </c>
      <c r="AA66" t="str">
        <f t="shared" si="48"/>
        <v/>
      </c>
      <c r="AB66" t="str">
        <f t="shared" si="48"/>
        <v/>
      </c>
      <c r="AC66" t="str">
        <f t="shared" si="48"/>
        <v/>
      </c>
      <c r="AD66" t="str">
        <f t="shared" si="48"/>
        <v/>
      </c>
      <c r="AE66" t="str">
        <f t="shared" si="48"/>
        <v/>
      </c>
      <c r="AF66" t="str">
        <f t="shared" si="48"/>
        <v/>
      </c>
      <c r="AG66" t="str">
        <f t="shared" si="48"/>
        <v/>
      </c>
      <c r="AH66" t="str">
        <f t="shared" si="48"/>
        <v/>
      </c>
      <c r="AI66" t="str">
        <f t="shared" si="48"/>
        <v/>
      </c>
      <c r="AJ66" t="str">
        <f t="shared" si="48"/>
        <v/>
      </c>
      <c r="AK66" t="str">
        <f t="shared" si="48"/>
        <v/>
      </c>
    </row>
    <row r="67" spans="1:37" ht="22" customHeight="1" x14ac:dyDescent="0.25">
      <c r="A67" t="str">
        <f t="shared" si="2"/>
        <v/>
      </c>
      <c r="B67" t="str">
        <f t="shared" si="38"/>
        <v/>
      </c>
      <c r="C67" t="str">
        <f t="shared" si="38"/>
        <v/>
      </c>
      <c r="D67" t="str">
        <f t="shared" si="4"/>
        <v>い</v>
      </c>
      <c r="F67" t="str">
        <f t="shared" si="46"/>
        <v/>
      </c>
      <c r="G67" s="175">
        <f t="shared" ca="1" si="46"/>
        <v>76</v>
      </c>
      <c r="H67" s="175"/>
      <c r="I67" t="str">
        <f t="shared" ref="I67:T67" si="49">IF(I32="","",I32)</f>
        <v>°</v>
      </c>
      <c r="J67" t="str">
        <f t="shared" si="49"/>
        <v/>
      </c>
      <c r="K67" t="str">
        <f t="shared" si="49"/>
        <v/>
      </c>
      <c r="L67" t="str">
        <f t="shared" si="49"/>
        <v/>
      </c>
      <c r="M67" t="str">
        <f t="shared" si="49"/>
        <v/>
      </c>
      <c r="N67" t="str">
        <f t="shared" si="49"/>
        <v/>
      </c>
      <c r="O67" t="str">
        <f t="shared" si="49"/>
        <v/>
      </c>
      <c r="P67" t="str">
        <f t="shared" si="49"/>
        <v/>
      </c>
      <c r="Q67" t="str">
        <f t="shared" si="49"/>
        <v/>
      </c>
      <c r="R67" t="str">
        <f t="shared" si="49"/>
        <v/>
      </c>
      <c r="S67" t="str">
        <f t="shared" si="49"/>
        <v/>
      </c>
      <c r="T67" t="str">
        <f t="shared" si="49"/>
        <v>く</v>
      </c>
      <c r="V67" s="259">
        <f ca="1">IF(V32="","",V32)</f>
        <v>83</v>
      </c>
      <c r="W67" s="259"/>
      <c r="X67" s="259"/>
      <c r="Y67" t="str">
        <f t="shared" ref="Y67:AK67" si="50">IF(Y32="","",Y32)</f>
        <v>°</v>
      </c>
      <c r="Z67" t="str">
        <f t="shared" si="50"/>
        <v/>
      </c>
      <c r="AA67" t="str">
        <f t="shared" si="50"/>
        <v/>
      </c>
      <c r="AB67" t="str">
        <f t="shared" si="50"/>
        <v/>
      </c>
      <c r="AC67" t="str">
        <f t="shared" si="50"/>
        <v/>
      </c>
      <c r="AD67" t="str">
        <f t="shared" si="50"/>
        <v/>
      </c>
      <c r="AE67" t="str">
        <f t="shared" si="50"/>
        <v/>
      </c>
      <c r="AF67" t="str">
        <f t="shared" si="50"/>
        <v/>
      </c>
      <c r="AG67" t="str">
        <f t="shared" si="50"/>
        <v/>
      </c>
      <c r="AH67" t="str">
        <f t="shared" si="50"/>
        <v/>
      </c>
      <c r="AI67" t="str">
        <f t="shared" si="50"/>
        <v/>
      </c>
      <c r="AJ67" t="str">
        <f t="shared" si="50"/>
        <v/>
      </c>
      <c r="AK67" t="str">
        <f t="shared" si="50"/>
        <v/>
      </c>
    </row>
    <row r="68" spans="1:37" ht="22" customHeight="1" x14ac:dyDescent="0.25">
      <c r="A68" t="str">
        <f t="shared" si="2"/>
        <v/>
      </c>
      <c r="B68" t="str">
        <f t="shared" si="38"/>
        <v/>
      </c>
      <c r="C68" t="str">
        <f t="shared" si="38"/>
        <v/>
      </c>
      <c r="D68" t="str">
        <f t="shared" si="4"/>
        <v/>
      </c>
      <c r="F68" t="str">
        <f t="shared" si="46"/>
        <v/>
      </c>
      <c r="G68" t="str">
        <f t="shared" si="46"/>
        <v/>
      </c>
      <c r="H68" t="str">
        <f>IF(H33="","",H33)</f>
        <v/>
      </c>
      <c r="I68" t="str">
        <f t="shared" ref="I68:T68" si="51">IF(I33="","",I33)</f>
        <v/>
      </c>
      <c r="J68" t="str">
        <f t="shared" si="51"/>
        <v/>
      </c>
      <c r="K68" t="str">
        <f t="shared" si="51"/>
        <v/>
      </c>
      <c r="L68" t="str">
        <f t="shared" si="51"/>
        <v/>
      </c>
      <c r="M68" t="str">
        <f t="shared" si="51"/>
        <v/>
      </c>
      <c r="N68" t="str">
        <f t="shared" si="51"/>
        <v/>
      </c>
      <c r="O68" t="str">
        <f t="shared" si="51"/>
        <v/>
      </c>
      <c r="P68" t="str">
        <f t="shared" si="51"/>
        <v/>
      </c>
      <c r="Q68" s="1" t="str">
        <f t="shared" si="51"/>
        <v/>
      </c>
      <c r="R68" t="str">
        <f t="shared" si="51"/>
        <v/>
      </c>
      <c r="S68" t="str">
        <f t="shared" si="51"/>
        <v/>
      </c>
      <c r="T68" t="str">
        <f t="shared" si="51"/>
        <v/>
      </c>
      <c r="V68" t="str">
        <f>IF(V33="","",V33)</f>
        <v/>
      </c>
      <c r="W68" t="str">
        <f>IF(W33="","",W33)</f>
        <v/>
      </c>
      <c r="X68" t="str">
        <f>IF(X33="","",X33)</f>
        <v/>
      </c>
      <c r="Y68" t="str">
        <f t="shared" ref="Y68:AK68" si="52">IF(Y33="","",Y33)</f>
        <v/>
      </c>
      <c r="Z68" t="str">
        <f t="shared" si="52"/>
        <v/>
      </c>
      <c r="AA68" t="str">
        <f t="shared" si="52"/>
        <v/>
      </c>
      <c r="AB68" t="str">
        <f t="shared" si="52"/>
        <v/>
      </c>
      <c r="AC68" t="str">
        <f t="shared" si="52"/>
        <v/>
      </c>
      <c r="AD68" t="str">
        <f t="shared" si="52"/>
        <v/>
      </c>
      <c r="AE68" t="str">
        <f t="shared" si="52"/>
        <v/>
      </c>
      <c r="AF68" t="str">
        <f t="shared" si="52"/>
        <v/>
      </c>
      <c r="AG68" t="str">
        <f t="shared" si="52"/>
        <v/>
      </c>
      <c r="AH68" t="str">
        <f t="shared" si="52"/>
        <v/>
      </c>
      <c r="AI68" t="str">
        <f t="shared" si="52"/>
        <v/>
      </c>
      <c r="AJ68" t="str">
        <f t="shared" si="52"/>
        <v/>
      </c>
      <c r="AK68" t="str">
        <f t="shared" si="52"/>
        <v/>
      </c>
    </row>
    <row r="69" spans="1:37" ht="22" customHeight="1" x14ac:dyDescent="0.25">
      <c r="A69" t="str">
        <f t="shared" si="2"/>
        <v/>
      </c>
      <c r="B69" t="str">
        <f t="shared" si="38"/>
        <v/>
      </c>
      <c r="C69" t="str">
        <f t="shared" si="38"/>
        <v/>
      </c>
      <c r="D69" t="str">
        <f t="shared" si="4"/>
        <v>う</v>
      </c>
      <c r="F69" t="str">
        <f>IF(F34="","",F34)</f>
        <v/>
      </c>
      <c r="G69" s="260">
        <f ca="1">360-90-G66-G67</f>
        <v>131</v>
      </c>
      <c r="H69" s="260"/>
      <c r="I69" s="260"/>
      <c r="J69" s="48" t="s">
        <v>44</v>
      </c>
      <c r="K69" t="str">
        <f t="shared" ref="K69:T69" si="53">IF(K34="","",K34)</f>
        <v/>
      </c>
      <c r="L69" t="str">
        <f t="shared" si="53"/>
        <v/>
      </c>
      <c r="M69" t="str">
        <f t="shared" si="53"/>
        <v/>
      </c>
      <c r="N69" t="str">
        <f t="shared" si="53"/>
        <v/>
      </c>
      <c r="O69" t="str">
        <f t="shared" si="53"/>
        <v/>
      </c>
      <c r="P69" t="str">
        <f t="shared" si="53"/>
        <v/>
      </c>
      <c r="Q69" t="str">
        <f t="shared" si="53"/>
        <v/>
      </c>
      <c r="R69" t="str">
        <f t="shared" si="53"/>
        <v/>
      </c>
      <c r="S69" t="str">
        <f t="shared" si="53"/>
        <v/>
      </c>
      <c r="T69" t="str">
        <f t="shared" si="53"/>
        <v>け</v>
      </c>
      <c r="V69" s="260">
        <f ca="1">180-(360-V65-V66-V67)</f>
        <v>120</v>
      </c>
      <c r="W69" s="260"/>
      <c r="X69" s="260"/>
      <c r="Y69" s="48" t="s">
        <v>71</v>
      </c>
      <c r="Z69" s="2" t="str">
        <f t="shared" ref="Z69:AK69" si="54">IF(Z34="","",Z34)</f>
        <v/>
      </c>
      <c r="AA69" t="str">
        <f t="shared" si="54"/>
        <v/>
      </c>
      <c r="AB69" t="str">
        <f t="shared" si="54"/>
        <v/>
      </c>
      <c r="AC69" t="str">
        <f t="shared" si="54"/>
        <v/>
      </c>
      <c r="AD69" t="str">
        <f t="shared" si="54"/>
        <v/>
      </c>
      <c r="AE69" t="str">
        <f t="shared" si="54"/>
        <v/>
      </c>
      <c r="AF69" t="str">
        <f t="shared" si="54"/>
        <v/>
      </c>
      <c r="AG69" t="str">
        <f t="shared" si="54"/>
        <v/>
      </c>
      <c r="AH69" t="str">
        <f t="shared" si="54"/>
        <v/>
      </c>
      <c r="AI69" t="str">
        <f t="shared" si="54"/>
        <v/>
      </c>
      <c r="AJ69" t="str">
        <f t="shared" si="54"/>
        <v/>
      </c>
      <c r="AK69" t="str">
        <f t="shared" si="54"/>
        <v/>
      </c>
    </row>
    <row r="70" spans="1:37" ht="22" customHeight="1" x14ac:dyDescent="0.25">
      <c r="A70" t="str">
        <f t="shared" si="2"/>
        <v/>
      </c>
      <c r="B70" t="str">
        <f t="shared" si="38"/>
        <v/>
      </c>
      <c r="C70" t="str">
        <f t="shared" si="38"/>
        <v/>
      </c>
      <c r="D70" t="str">
        <f t="shared" si="4"/>
        <v/>
      </c>
      <c r="E70" t="str">
        <f>IF(E35="","",E35)</f>
        <v/>
      </c>
      <c r="F70" t="str">
        <f>IF(F35="","",F35)</f>
        <v/>
      </c>
      <c r="G70" t="str">
        <f>IF(G35="","",G35)</f>
        <v/>
      </c>
      <c r="H70" s="1" t="str">
        <f>IF(H35="","",H35)</f>
        <v/>
      </c>
      <c r="I70" t="str">
        <f>IF(I35="","",I35)</f>
        <v/>
      </c>
      <c r="J70" t="str">
        <f>IF(J35="","",J35)</f>
        <v/>
      </c>
      <c r="K70" t="str">
        <f t="shared" ref="K70:T70" si="55">IF(K35="","",K35)</f>
        <v/>
      </c>
      <c r="L70" t="str">
        <f t="shared" si="55"/>
        <v/>
      </c>
      <c r="M70" t="str">
        <f t="shared" si="55"/>
        <v/>
      </c>
      <c r="N70" t="str">
        <f t="shared" si="55"/>
        <v/>
      </c>
      <c r="O70" t="str">
        <f t="shared" si="55"/>
        <v/>
      </c>
      <c r="P70" t="str">
        <f t="shared" si="55"/>
        <v/>
      </c>
      <c r="Q70" t="str">
        <f t="shared" si="55"/>
        <v/>
      </c>
      <c r="R70" t="str">
        <f t="shared" si="55"/>
        <v/>
      </c>
      <c r="S70" t="str">
        <f t="shared" si="55"/>
        <v/>
      </c>
      <c r="T70" t="str">
        <f t="shared" si="55"/>
        <v/>
      </c>
      <c r="U70" t="str">
        <f>IF(U35="","",U35)</f>
        <v/>
      </c>
      <c r="V70" t="str">
        <f>IF(V35="","",V35)</f>
        <v/>
      </c>
      <c r="W70" t="str">
        <f>IF(W35="","",W35)</f>
        <v/>
      </c>
      <c r="X70" t="str">
        <f>IF(X35="","",X35)</f>
        <v/>
      </c>
      <c r="Y70" t="str">
        <f>IF(Y35="","",Y35)</f>
        <v/>
      </c>
      <c r="Z70" t="str">
        <f t="shared" ref="Z70:AK70" si="56">IF(Z35="","",Z35)</f>
        <v/>
      </c>
      <c r="AA70" t="str">
        <f t="shared" si="56"/>
        <v/>
      </c>
      <c r="AB70" t="str">
        <f t="shared" si="56"/>
        <v/>
      </c>
      <c r="AC70" t="str">
        <f t="shared" si="56"/>
        <v/>
      </c>
      <c r="AD70" t="str">
        <f t="shared" si="56"/>
        <v/>
      </c>
      <c r="AE70" t="str">
        <f t="shared" si="56"/>
        <v/>
      </c>
      <c r="AF70" t="str">
        <f t="shared" si="56"/>
        <v/>
      </c>
      <c r="AG70" t="str">
        <f t="shared" si="56"/>
        <v/>
      </c>
      <c r="AH70" t="str">
        <f t="shared" si="56"/>
        <v/>
      </c>
      <c r="AI70" t="str">
        <f t="shared" si="56"/>
        <v/>
      </c>
      <c r="AJ70" t="str">
        <f t="shared" si="56"/>
        <v/>
      </c>
      <c r="AK70" t="str">
        <f t="shared" si="56"/>
        <v/>
      </c>
    </row>
    <row r="71" spans="1:37" ht="30" customHeight="1" x14ac:dyDescent="0.25"/>
    <row r="72" spans="1:37" ht="30" customHeight="1" x14ac:dyDescent="0.25"/>
    <row r="73" spans="1:37" ht="30" customHeight="1" x14ac:dyDescent="0.25"/>
    <row r="74" spans="1:37" ht="30" customHeight="1" x14ac:dyDescent="0.25"/>
    <row r="75" spans="1:37" ht="30" customHeight="1" x14ac:dyDescent="0.25"/>
    <row r="76" spans="1:37" ht="30" customHeight="1" x14ac:dyDescent="0.25"/>
  </sheetData>
  <mergeCells count="29">
    <mergeCell ref="V39:X39"/>
    <mergeCell ref="G53:H53"/>
    <mergeCell ref="S43:T43"/>
    <mergeCell ref="G69:I69"/>
    <mergeCell ref="V69:X69"/>
    <mergeCell ref="G66:H66"/>
    <mergeCell ref="G67:H67"/>
    <mergeCell ref="V65:X65"/>
    <mergeCell ref="V66:X66"/>
    <mergeCell ref="V67:X67"/>
    <mergeCell ref="Y54:Z54"/>
    <mergeCell ref="G55:I55"/>
    <mergeCell ref="Y53:AA53"/>
    <mergeCell ref="S44:T44"/>
    <mergeCell ref="S45:T45"/>
    <mergeCell ref="G52:H52"/>
    <mergeCell ref="AI1:AJ1"/>
    <mergeCell ref="V4:X4"/>
    <mergeCell ref="S9:T9"/>
    <mergeCell ref="S10:T10"/>
    <mergeCell ref="AI36:AJ36"/>
    <mergeCell ref="V31:X31"/>
    <mergeCell ref="V30:X30"/>
    <mergeCell ref="G17:H17"/>
    <mergeCell ref="G18:H18"/>
    <mergeCell ref="Y19:Z19"/>
    <mergeCell ref="G32:H32"/>
    <mergeCell ref="V32:X32"/>
    <mergeCell ref="G31:H31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2050" r:id="rId4">
          <objectPr defaultSize="0" autoPict="0" r:id="rId5">
            <anchor moveWithCells="1">
              <from>
                <xdr:col>2</xdr:col>
                <xdr:colOff>12700</xdr:colOff>
                <xdr:row>6</xdr:row>
                <xdr:rowOff>12700</xdr:rowOff>
              </from>
              <to>
                <xdr:col>13</xdr:col>
                <xdr:colOff>38100</xdr:colOff>
                <xdr:row>10</xdr:row>
                <xdr:rowOff>209550</xdr:rowOff>
              </to>
            </anchor>
          </objectPr>
        </oleObject>
      </mc:Choice>
      <mc:Fallback>
        <oleObject progId="HANAKO.Document.9" shapeId="2050" r:id="rId4"/>
      </mc:Fallback>
    </mc:AlternateContent>
    <mc:AlternateContent xmlns:mc="http://schemas.openxmlformats.org/markup-compatibility/2006">
      <mc:Choice Requires="x14">
        <oleObject progId="HANAKO.Document.9" shapeId="2051" r:id="rId6">
          <objectPr defaultSize="0" autoPict="0" r:id="rId7">
            <anchor moveWithCells="1">
              <from>
                <xdr:col>2</xdr:col>
                <xdr:colOff>50800</xdr:colOff>
                <xdr:row>11</xdr:row>
                <xdr:rowOff>0</xdr:rowOff>
              </from>
              <to>
                <xdr:col>13</xdr:col>
                <xdr:colOff>88900</xdr:colOff>
                <xdr:row>15</xdr:row>
                <xdr:rowOff>260350</xdr:rowOff>
              </to>
            </anchor>
          </objectPr>
        </oleObject>
      </mc:Choice>
      <mc:Fallback>
        <oleObject progId="HANAKO.Document.9" shapeId="2051" r:id="rId6"/>
      </mc:Fallback>
    </mc:AlternateContent>
    <mc:AlternateContent xmlns:mc="http://schemas.openxmlformats.org/markup-compatibility/2006">
      <mc:Choice Requires="x14">
        <oleObject progId="HANAKO.Document.9" shapeId="2052" r:id="rId8">
          <objectPr defaultSize="0" autoPict="0" r:id="rId9">
            <anchor moveWithCells="1">
              <from>
                <xdr:col>19</xdr:col>
                <xdr:colOff>12700</xdr:colOff>
                <xdr:row>12</xdr:row>
                <xdr:rowOff>88900</xdr:rowOff>
              </from>
              <to>
                <xdr:col>32</xdr:col>
                <xdr:colOff>76200</xdr:colOff>
                <xdr:row>15</xdr:row>
                <xdr:rowOff>228600</xdr:rowOff>
              </to>
            </anchor>
          </objectPr>
        </oleObject>
      </mc:Choice>
      <mc:Fallback>
        <oleObject progId="HANAKO.Document.9" shapeId="2052" r:id="rId8"/>
      </mc:Fallback>
    </mc:AlternateContent>
    <mc:AlternateContent xmlns:mc="http://schemas.openxmlformats.org/markup-compatibility/2006">
      <mc:Choice Requires="x14">
        <oleObject progId="HANAKO.Document.9" shapeId="2055" r:id="rId10">
          <objectPr defaultSize="0" autoPict="0" r:id="rId11">
            <anchor moveWithCells="1">
              <from>
                <xdr:col>2</xdr:col>
                <xdr:colOff>0</xdr:colOff>
                <xdr:row>24</xdr:row>
                <xdr:rowOff>0</xdr:rowOff>
              </from>
              <to>
                <xdr:col>12</xdr:col>
                <xdr:colOff>19050</xdr:colOff>
                <xdr:row>29</xdr:row>
                <xdr:rowOff>247650</xdr:rowOff>
              </to>
            </anchor>
          </objectPr>
        </oleObject>
      </mc:Choice>
      <mc:Fallback>
        <oleObject progId="HANAKO.Document.9" shapeId="2055" r:id="rId10"/>
      </mc:Fallback>
    </mc:AlternateContent>
    <mc:AlternateContent xmlns:mc="http://schemas.openxmlformats.org/markup-compatibility/2006">
      <mc:Choice Requires="x14">
        <oleObject progId="HANAKO.Document.9" shapeId="2056" r:id="rId12">
          <objectPr defaultSize="0" autoPict="0" r:id="rId13">
            <anchor moveWithCells="1">
              <from>
                <xdr:col>18</xdr:col>
                <xdr:colOff>31750</xdr:colOff>
                <xdr:row>24</xdr:row>
                <xdr:rowOff>146050</xdr:rowOff>
              </from>
              <to>
                <xdr:col>31</xdr:col>
                <xdr:colOff>12700</xdr:colOff>
                <xdr:row>28</xdr:row>
                <xdr:rowOff>209550</xdr:rowOff>
              </to>
            </anchor>
          </objectPr>
        </oleObject>
      </mc:Choice>
      <mc:Fallback>
        <oleObject progId="HANAKO.Document.9" shapeId="2056" r:id="rId12"/>
      </mc:Fallback>
    </mc:AlternateContent>
    <mc:AlternateContent xmlns:mc="http://schemas.openxmlformats.org/markup-compatibility/2006">
      <mc:Choice Requires="x14">
        <oleObject progId="HANAKO.Document.9" shapeId="2057" r:id="rId14">
          <objectPr defaultSize="0" autoPict="0" r:id="rId5">
            <anchor moveWithCells="1">
              <from>
                <xdr:col>3</xdr:col>
                <xdr:colOff>12700</xdr:colOff>
                <xdr:row>41</xdr:row>
                <xdr:rowOff>12700</xdr:rowOff>
              </from>
              <to>
                <xdr:col>14</xdr:col>
                <xdr:colOff>38100</xdr:colOff>
                <xdr:row>45</xdr:row>
                <xdr:rowOff>209550</xdr:rowOff>
              </to>
            </anchor>
          </objectPr>
        </oleObject>
      </mc:Choice>
      <mc:Fallback>
        <oleObject progId="HANAKO.Document.9" shapeId="2057" r:id="rId14"/>
      </mc:Fallback>
    </mc:AlternateContent>
    <mc:AlternateContent xmlns:mc="http://schemas.openxmlformats.org/markup-compatibility/2006">
      <mc:Choice Requires="x14">
        <oleObject progId="HANAKO.Document.9" shapeId="2058" r:id="rId15">
          <objectPr defaultSize="0" autoPict="0" r:id="rId7">
            <anchor moveWithCells="1">
              <from>
                <xdr:col>3</xdr:col>
                <xdr:colOff>50800</xdr:colOff>
                <xdr:row>46</xdr:row>
                <xdr:rowOff>0</xdr:rowOff>
              </from>
              <to>
                <xdr:col>14</xdr:col>
                <xdr:colOff>88900</xdr:colOff>
                <xdr:row>50</xdr:row>
                <xdr:rowOff>260350</xdr:rowOff>
              </to>
            </anchor>
          </objectPr>
        </oleObject>
      </mc:Choice>
      <mc:Fallback>
        <oleObject progId="HANAKO.Document.9" shapeId="2058" r:id="rId15"/>
      </mc:Fallback>
    </mc:AlternateContent>
    <mc:AlternateContent xmlns:mc="http://schemas.openxmlformats.org/markup-compatibility/2006">
      <mc:Choice Requires="x14">
        <oleObject progId="HANAKO.Document.9" shapeId="2059" r:id="rId16">
          <objectPr defaultSize="0" autoPict="0" r:id="rId9">
            <anchor moveWithCells="1">
              <from>
                <xdr:col>19</xdr:col>
                <xdr:colOff>12700</xdr:colOff>
                <xdr:row>47</xdr:row>
                <xdr:rowOff>88900</xdr:rowOff>
              </from>
              <to>
                <xdr:col>32</xdr:col>
                <xdr:colOff>76200</xdr:colOff>
                <xdr:row>50</xdr:row>
                <xdr:rowOff>228600</xdr:rowOff>
              </to>
            </anchor>
          </objectPr>
        </oleObject>
      </mc:Choice>
      <mc:Fallback>
        <oleObject progId="HANAKO.Document.9" shapeId="2059" r:id="rId16"/>
      </mc:Fallback>
    </mc:AlternateContent>
    <mc:AlternateContent xmlns:mc="http://schemas.openxmlformats.org/markup-compatibility/2006">
      <mc:Choice Requires="x14">
        <oleObject progId="HANAKO.Document.9" shapeId="2060" r:id="rId17">
          <objectPr defaultSize="0" autoPict="0" r:id="rId11">
            <anchor moveWithCells="1">
              <from>
                <xdr:col>2</xdr:col>
                <xdr:colOff>0</xdr:colOff>
                <xdr:row>59</xdr:row>
                <xdr:rowOff>0</xdr:rowOff>
              </from>
              <to>
                <xdr:col>12</xdr:col>
                <xdr:colOff>19050</xdr:colOff>
                <xdr:row>64</xdr:row>
                <xdr:rowOff>247650</xdr:rowOff>
              </to>
            </anchor>
          </objectPr>
        </oleObject>
      </mc:Choice>
      <mc:Fallback>
        <oleObject progId="HANAKO.Document.9" shapeId="2060" r:id="rId17"/>
      </mc:Fallback>
    </mc:AlternateContent>
    <mc:AlternateContent xmlns:mc="http://schemas.openxmlformats.org/markup-compatibility/2006">
      <mc:Choice Requires="x14">
        <oleObject progId="HANAKO.Document.9" shapeId="2061" r:id="rId18">
          <objectPr defaultSize="0" autoPict="0" r:id="rId13">
            <anchor moveWithCells="1">
              <from>
                <xdr:col>18</xdr:col>
                <xdr:colOff>12700</xdr:colOff>
                <xdr:row>59</xdr:row>
                <xdr:rowOff>152400</xdr:rowOff>
              </from>
              <to>
                <xdr:col>30</xdr:col>
                <xdr:colOff>152400</xdr:colOff>
                <xdr:row>63</xdr:row>
                <xdr:rowOff>222250</xdr:rowOff>
              </to>
            </anchor>
          </objectPr>
        </oleObject>
      </mc:Choice>
      <mc:Fallback>
        <oleObject progId="HANAKO.Document.9" shapeId="2061" r:id="rId18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51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76</v>
      </c>
      <c r="AG1" s="2" t="s">
        <v>77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9"/>
    </row>
    <row r="4" spans="1:36" ht="25" customHeight="1" x14ac:dyDescent="0.25">
      <c r="A4" t="s">
        <v>272</v>
      </c>
    </row>
    <row r="5" spans="1:36" ht="25" customHeight="1" x14ac:dyDescent="0.25">
      <c r="B5" t="s">
        <v>273</v>
      </c>
    </row>
    <row r="6" spans="1:36" ht="32.15" customHeight="1" x14ac:dyDescent="0.25">
      <c r="A6" s="1" t="s">
        <v>78</v>
      </c>
      <c r="E6">
        <f ca="1">INT(RAND()*7+3)</f>
        <v>7</v>
      </c>
      <c r="F6" t="s">
        <v>79</v>
      </c>
      <c r="H6" s="192">
        <f ca="1">E6+1</f>
        <v>8</v>
      </c>
      <c r="I6" s="192"/>
      <c r="J6" s="1"/>
    </row>
    <row r="7" spans="1:36" ht="32.15" customHeight="1" x14ac:dyDescent="0.25"/>
    <row r="8" spans="1:36" ht="32.15" customHeight="1" x14ac:dyDescent="0.25">
      <c r="A8" s="1" t="s">
        <v>80</v>
      </c>
      <c r="E8">
        <f ca="1">INT(RAND()*7+3)</f>
        <v>5</v>
      </c>
      <c r="F8" t="s">
        <v>79</v>
      </c>
      <c r="H8" s="192">
        <f ca="1">E8+2</f>
        <v>7</v>
      </c>
      <c r="I8" s="192"/>
      <c r="J8" s="1"/>
    </row>
    <row r="9" spans="1:36" ht="32.15" customHeight="1" x14ac:dyDescent="0.25"/>
    <row r="10" spans="1:36" ht="32.15" customHeight="1" x14ac:dyDescent="0.25">
      <c r="A10" s="1" t="s">
        <v>81</v>
      </c>
      <c r="E10">
        <f ca="1">INT(RAND()*5+5)</f>
        <v>8</v>
      </c>
      <c r="F10" t="s">
        <v>79</v>
      </c>
      <c r="H10" s="192">
        <f ca="1">E10-1</f>
        <v>7</v>
      </c>
      <c r="I10" s="192"/>
      <c r="J10" s="1"/>
    </row>
    <row r="11" spans="1:36" ht="32.15" customHeight="1" x14ac:dyDescent="0.25"/>
    <row r="12" spans="1:36" ht="32.15" customHeight="1" x14ac:dyDescent="0.25">
      <c r="A12" s="1" t="s">
        <v>82</v>
      </c>
      <c r="E12">
        <f ca="1">INT(RAND()*3+5)</f>
        <v>5</v>
      </c>
      <c r="F12" t="s">
        <v>79</v>
      </c>
      <c r="H12" s="192">
        <f ca="1">E12-2</f>
        <v>3</v>
      </c>
      <c r="I12" s="192"/>
      <c r="J12" s="1"/>
    </row>
    <row r="13" spans="1:36" ht="32.15" customHeight="1" x14ac:dyDescent="0.25"/>
    <row r="14" spans="1:36" ht="32.15" customHeight="1" x14ac:dyDescent="0.25">
      <c r="A14" s="1" t="s">
        <v>83</v>
      </c>
      <c r="E14">
        <f ca="1">INT(RAND()*7+3)</f>
        <v>8</v>
      </c>
      <c r="F14" t="s">
        <v>79</v>
      </c>
      <c r="H14" s="192">
        <f ca="1">E14+2</f>
        <v>10</v>
      </c>
      <c r="I14" s="192"/>
      <c r="J14" s="1"/>
    </row>
    <row r="15" spans="1:36" ht="32.15" customHeight="1" x14ac:dyDescent="0.25"/>
    <row r="16" spans="1:36" ht="32.15" customHeight="1" x14ac:dyDescent="0.25">
      <c r="A16" s="1" t="s">
        <v>84</v>
      </c>
      <c r="E16">
        <f ca="1">INT(RAND()*8+2)</f>
        <v>3</v>
      </c>
      <c r="F16" t="s">
        <v>79</v>
      </c>
      <c r="H16" s="192">
        <f ca="1">E16+1</f>
        <v>4</v>
      </c>
      <c r="I16" s="192"/>
      <c r="J16" s="1"/>
    </row>
    <row r="17" spans="1:37" ht="32.15" customHeight="1" x14ac:dyDescent="0.25"/>
    <row r="18" spans="1:37" ht="32.15" customHeight="1" x14ac:dyDescent="0.25">
      <c r="A18" s="1" t="s">
        <v>85</v>
      </c>
      <c r="E18">
        <f ca="1">INT(RAND()*6+2)</f>
        <v>3</v>
      </c>
      <c r="F18" t="s">
        <v>79</v>
      </c>
      <c r="H18" s="192">
        <f ca="1">E18+4</f>
        <v>7</v>
      </c>
      <c r="I18" s="192"/>
      <c r="J18" s="1"/>
    </row>
    <row r="19" spans="1:37" ht="32.15" customHeight="1" x14ac:dyDescent="0.25"/>
    <row r="20" spans="1:37" ht="32.15" customHeight="1" x14ac:dyDescent="0.25">
      <c r="A20" s="1" t="s">
        <v>86</v>
      </c>
      <c r="E20">
        <f ca="1">INT(RAND()*2+2)</f>
        <v>3</v>
      </c>
      <c r="F20" t="s">
        <v>79</v>
      </c>
      <c r="H20" s="192">
        <f ca="1">E20+4</f>
        <v>7</v>
      </c>
      <c r="I20" s="192"/>
      <c r="J20" s="1"/>
    </row>
    <row r="21" spans="1:37" ht="32.15" customHeight="1" x14ac:dyDescent="0.25"/>
    <row r="22" spans="1:37" ht="32.15" customHeight="1" x14ac:dyDescent="0.25">
      <c r="A22" s="1" t="s">
        <v>87</v>
      </c>
      <c r="E22">
        <f ca="1">INT(RAND()*2+2)</f>
        <v>2</v>
      </c>
      <c r="F22" t="s">
        <v>79</v>
      </c>
      <c r="H22" s="192">
        <f ca="1">E22*2</f>
        <v>4</v>
      </c>
      <c r="I22" s="192"/>
      <c r="J22" t="s">
        <v>79</v>
      </c>
      <c r="L22" s="185">
        <f ca="1">E22+1</f>
        <v>3</v>
      </c>
      <c r="M22" s="185"/>
    </row>
    <row r="23" spans="1:37" ht="32.15" customHeight="1" x14ac:dyDescent="0.25"/>
    <row r="24" spans="1:37" ht="32.15" customHeight="1" x14ac:dyDescent="0.25">
      <c r="A24" s="1" t="s">
        <v>88</v>
      </c>
      <c r="E24">
        <f ca="1">INT(RAND()*3+2)</f>
        <v>4</v>
      </c>
      <c r="F24" t="s">
        <v>79</v>
      </c>
      <c r="H24" s="192">
        <f ca="1">E24+1</f>
        <v>5</v>
      </c>
      <c r="I24" s="192"/>
      <c r="J24" t="s">
        <v>79</v>
      </c>
      <c r="L24" s="185">
        <f ca="1">E24+2</f>
        <v>6</v>
      </c>
      <c r="M24" s="185"/>
    </row>
    <row r="25" spans="1:37" ht="32.15" customHeight="1" x14ac:dyDescent="0.25"/>
    <row r="26" spans="1:37" ht="25" customHeight="1" x14ac:dyDescent="0.25">
      <c r="D26" s="3" t="str">
        <f>IF(D1="","",D1)</f>
        <v>公倍数</v>
      </c>
      <c r="AG26" s="2" t="str">
        <f>IF(AG1="","",AG1)</f>
        <v>№</v>
      </c>
      <c r="AH26" s="2"/>
      <c r="AI26" s="174" t="str">
        <f>IF(AI1="","",AI1)</f>
        <v/>
      </c>
      <c r="AJ26" s="174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E28" s="5"/>
      <c r="Q28" s="9"/>
    </row>
    <row r="29" spans="1:37" ht="25" customHeight="1" x14ac:dyDescent="0.25">
      <c r="A29" s="261" t="str">
        <f>IF(A4="","",A4)</f>
        <v>◎次の数の公倍数を，小さい順に３つかきましょう。</v>
      </c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t="str">
        <f t="shared" ref="AD29:AK29" si="0">IF(AD4="","",AD4)</f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  <c r="AJ29" t="str">
        <f t="shared" si="0"/>
        <v/>
      </c>
      <c r="AK29" t="str">
        <f t="shared" si="0"/>
        <v/>
      </c>
    </row>
    <row r="30" spans="1:37" ht="25" customHeight="1" x14ac:dyDescent="0.25">
      <c r="A30" s="58"/>
      <c r="B30" t="str">
        <f t="shared" ref="B30:H40" si="1">IF(B5="","",B5)</f>
        <v>また，最小公倍数をかきましょう。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37" ht="31" customHeight="1" x14ac:dyDescent="0.25">
      <c r="A31" t="str">
        <f t="shared" ref="A31:A50" si="2">IF(A6="","",A6)</f>
        <v>（１）</v>
      </c>
      <c r="D31" t="str">
        <f t="shared" si="1"/>
        <v/>
      </c>
      <c r="E31">
        <f t="shared" ca="1" si="1"/>
        <v>7</v>
      </c>
      <c r="F31" t="str">
        <f t="shared" si="1"/>
        <v>，</v>
      </c>
      <c r="G31" t="str">
        <f t="shared" si="1"/>
        <v/>
      </c>
      <c r="H31" s="192">
        <f t="shared" ca="1" si="1"/>
        <v>8</v>
      </c>
      <c r="I31" s="192"/>
      <c r="J31" t="str">
        <f>IF(J6="","",J6)</f>
        <v/>
      </c>
      <c r="X31" t="str">
        <f t="shared" ref="X31:AK31" si="3">IF(X6="","",X6)</f>
        <v/>
      </c>
      <c r="Y31" t="str">
        <f t="shared" si="3"/>
        <v/>
      </c>
      <c r="Z31" t="str">
        <f t="shared" si="3"/>
        <v/>
      </c>
      <c r="AA31" t="str">
        <f t="shared" si="3"/>
        <v/>
      </c>
      <c r="AB31" t="str">
        <f t="shared" si="3"/>
        <v/>
      </c>
      <c r="AC31" t="str">
        <f t="shared" si="3"/>
        <v/>
      </c>
      <c r="AD31" t="str">
        <f t="shared" si="3"/>
        <v/>
      </c>
      <c r="AE31" t="str">
        <f t="shared" si="3"/>
        <v/>
      </c>
      <c r="AF31" t="str">
        <f t="shared" si="3"/>
        <v/>
      </c>
      <c r="AG31" t="str">
        <f t="shared" si="3"/>
        <v/>
      </c>
      <c r="AH31" t="str">
        <f t="shared" si="3"/>
        <v/>
      </c>
      <c r="AI31" t="str">
        <f t="shared" si="3"/>
        <v/>
      </c>
      <c r="AJ31" t="str">
        <f t="shared" si="3"/>
        <v/>
      </c>
      <c r="AK31" t="str">
        <f t="shared" si="3"/>
        <v/>
      </c>
    </row>
    <row r="32" spans="1:37" ht="31" customHeight="1" x14ac:dyDescent="0.25">
      <c r="A32" t="str">
        <f t="shared" si="2"/>
        <v/>
      </c>
      <c r="D32" t="str">
        <f t="shared" si="1"/>
        <v/>
      </c>
      <c r="E32" t="str">
        <f t="shared" si="1"/>
        <v/>
      </c>
      <c r="F32" t="str">
        <f t="shared" si="1"/>
        <v/>
      </c>
      <c r="G32" t="str">
        <f t="shared" si="1"/>
        <v/>
      </c>
      <c r="H32" t="str">
        <f t="shared" si="1"/>
        <v/>
      </c>
      <c r="I32" s="191">
        <f ca="1">LCM(E6,H6)</f>
        <v>56</v>
      </c>
      <c r="J32" s="191"/>
      <c r="K32" s="191"/>
      <c r="L32" s="8"/>
      <c r="M32" s="59" t="s">
        <v>89</v>
      </c>
      <c r="N32" s="191">
        <f ca="1">I32*2</f>
        <v>112</v>
      </c>
      <c r="O32" s="191"/>
      <c r="P32" s="191"/>
      <c r="Q32" s="8" t="str">
        <f>IF(Q7="","",Q7)</f>
        <v/>
      </c>
      <c r="R32" s="59" t="s">
        <v>89</v>
      </c>
      <c r="S32" s="191">
        <f ca="1">I32*3</f>
        <v>168</v>
      </c>
      <c r="T32" s="191"/>
      <c r="U32" s="191"/>
      <c r="V32" t="str">
        <f>IF(V7="","",V7)</f>
        <v/>
      </c>
      <c r="W32" t="str">
        <f>IF(W7="","",W7)</f>
        <v/>
      </c>
      <c r="X32" t="str">
        <f>IF(X7="","",X7)</f>
        <v/>
      </c>
      <c r="Y32" t="str">
        <f>IF(Y7="","",Y7)</f>
        <v/>
      </c>
      <c r="Z32" s="65" t="s">
        <v>268</v>
      </c>
      <c r="AG32" s="177">
        <f ca="1">I32</f>
        <v>56</v>
      </c>
      <c r="AH32" s="177"/>
      <c r="AI32" s="177"/>
      <c r="AJ32" s="177"/>
    </row>
    <row r="33" spans="1:37" ht="31" customHeight="1" x14ac:dyDescent="0.25">
      <c r="A33" t="str">
        <f t="shared" si="2"/>
        <v>（２）</v>
      </c>
      <c r="D33" t="str">
        <f t="shared" si="1"/>
        <v/>
      </c>
      <c r="E33">
        <f t="shared" ca="1" si="1"/>
        <v>5</v>
      </c>
      <c r="F33" t="str">
        <f t="shared" si="1"/>
        <v>，</v>
      </c>
      <c r="G33" t="str">
        <f t="shared" si="1"/>
        <v/>
      </c>
      <c r="H33" s="192">
        <f t="shared" ca="1" si="1"/>
        <v>7</v>
      </c>
      <c r="I33" s="192"/>
      <c r="J33" t="str">
        <f>IF(J8="","",J8)</f>
        <v/>
      </c>
      <c r="X33" t="str">
        <f t="shared" ref="X33:AK33" si="4">IF(X8="","",X8)</f>
        <v/>
      </c>
      <c r="Y33" t="str">
        <f t="shared" si="4"/>
        <v/>
      </c>
      <c r="Z33" t="str">
        <f t="shared" si="4"/>
        <v/>
      </c>
      <c r="AA33" t="str">
        <f t="shared" si="4"/>
        <v/>
      </c>
      <c r="AB33" t="str">
        <f t="shared" si="4"/>
        <v/>
      </c>
      <c r="AC33" t="str">
        <f t="shared" si="4"/>
        <v/>
      </c>
      <c r="AD33" t="str">
        <f t="shared" si="4"/>
        <v/>
      </c>
      <c r="AE33" t="str">
        <f t="shared" si="4"/>
        <v/>
      </c>
      <c r="AF33" t="str">
        <f t="shared" si="4"/>
        <v/>
      </c>
      <c r="AG33" t="str">
        <f t="shared" si="4"/>
        <v/>
      </c>
      <c r="AH33" t="str">
        <f t="shared" si="4"/>
        <v/>
      </c>
      <c r="AI33" t="str">
        <f t="shared" si="4"/>
        <v/>
      </c>
      <c r="AJ33" t="str">
        <f t="shared" si="4"/>
        <v/>
      </c>
      <c r="AK33" t="str">
        <f t="shared" si="4"/>
        <v/>
      </c>
    </row>
    <row r="34" spans="1:37" ht="31" customHeight="1" x14ac:dyDescent="0.25">
      <c r="A34" t="str">
        <f t="shared" si="2"/>
        <v/>
      </c>
      <c r="D34" t="str">
        <f t="shared" si="1"/>
        <v/>
      </c>
      <c r="E34" t="str">
        <f t="shared" si="1"/>
        <v/>
      </c>
      <c r="F34" t="str">
        <f t="shared" si="1"/>
        <v/>
      </c>
      <c r="G34" t="str">
        <f t="shared" si="1"/>
        <v/>
      </c>
      <c r="H34" t="str">
        <f t="shared" si="1"/>
        <v/>
      </c>
      <c r="I34" s="191">
        <f ca="1">LCM(E8,H8)</f>
        <v>35</v>
      </c>
      <c r="J34" s="191"/>
      <c r="K34" s="191"/>
      <c r="L34" s="8"/>
      <c r="M34" s="59" t="s">
        <v>89</v>
      </c>
      <c r="N34" s="191">
        <f ca="1">I34*2</f>
        <v>70</v>
      </c>
      <c r="O34" s="191"/>
      <c r="P34" s="191"/>
      <c r="Q34" s="8" t="str">
        <f>IF(Q9="","",Q9)</f>
        <v/>
      </c>
      <c r="R34" s="59" t="s">
        <v>89</v>
      </c>
      <c r="S34" s="191">
        <f ca="1">I34*3</f>
        <v>105</v>
      </c>
      <c r="T34" s="191"/>
      <c r="U34" s="191"/>
      <c r="V34" t="str">
        <f>IF(V9="","",V9)</f>
        <v/>
      </c>
      <c r="W34" t="str">
        <f>IF(W9="","",W9)</f>
        <v/>
      </c>
      <c r="X34" t="str">
        <f>IF(X9="","",X9)</f>
        <v/>
      </c>
      <c r="Y34" t="str">
        <f>IF(Y9="","",Y9)</f>
        <v/>
      </c>
      <c r="Z34" s="65" t="s">
        <v>268</v>
      </c>
      <c r="AG34" s="177">
        <f ca="1">I34</f>
        <v>35</v>
      </c>
      <c r="AH34" s="177"/>
      <c r="AI34" s="177"/>
      <c r="AJ34" s="177"/>
      <c r="AK34" t="str">
        <f>IF(AK9="","",AK9)</f>
        <v/>
      </c>
    </row>
    <row r="35" spans="1:37" ht="31" customHeight="1" x14ac:dyDescent="0.25">
      <c r="A35" t="str">
        <f t="shared" si="2"/>
        <v>（３）</v>
      </c>
      <c r="D35" t="str">
        <f t="shared" si="1"/>
        <v/>
      </c>
      <c r="E35">
        <f t="shared" ca="1" si="1"/>
        <v>8</v>
      </c>
      <c r="F35" t="str">
        <f t="shared" si="1"/>
        <v>，</v>
      </c>
      <c r="G35" t="str">
        <f t="shared" si="1"/>
        <v/>
      </c>
      <c r="H35" s="192">
        <f t="shared" ca="1" si="1"/>
        <v>7</v>
      </c>
      <c r="I35" s="192"/>
      <c r="J35" t="str">
        <f>IF(J10="","",J10)</f>
        <v/>
      </c>
      <c r="X35" t="str">
        <f t="shared" ref="X35:AK35" si="5">IF(X10="","",X10)</f>
        <v/>
      </c>
      <c r="Y35" t="str">
        <f t="shared" si="5"/>
        <v/>
      </c>
      <c r="Z35" t="str">
        <f t="shared" si="5"/>
        <v/>
      </c>
      <c r="AA35" t="str">
        <f t="shared" si="5"/>
        <v/>
      </c>
      <c r="AB35" t="str">
        <f t="shared" si="5"/>
        <v/>
      </c>
      <c r="AC35" t="str">
        <f t="shared" si="5"/>
        <v/>
      </c>
      <c r="AD35" t="str">
        <f t="shared" si="5"/>
        <v/>
      </c>
      <c r="AE35" t="str">
        <f t="shared" si="5"/>
        <v/>
      </c>
      <c r="AF35" t="str">
        <f t="shared" si="5"/>
        <v/>
      </c>
      <c r="AG35" t="str">
        <f t="shared" si="5"/>
        <v/>
      </c>
      <c r="AH35" t="str">
        <f t="shared" si="5"/>
        <v/>
      </c>
      <c r="AI35" t="str">
        <f t="shared" si="5"/>
        <v/>
      </c>
      <c r="AJ35" t="str">
        <f t="shared" si="5"/>
        <v/>
      </c>
      <c r="AK35" t="str">
        <f t="shared" si="5"/>
        <v/>
      </c>
    </row>
    <row r="36" spans="1:37" ht="31" customHeight="1" x14ac:dyDescent="0.25">
      <c r="A36" t="str">
        <f t="shared" si="2"/>
        <v/>
      </c>
      <c r="D36" t="str">
        <f t="shared" si="1"/>
        <v/>
      </c>
      <c r="E36" t="str">
        <f t="shared" si="1"/>
        <v/>
      </c>
      <c r="F36" t="str">
        <f t="shared" si="1"/>
        <v/>
      </c>
      <c r="G36" t="str">
        <f t="shared" si="1"/>
        <v/>
      </c>
      <c r="H36" t="str">
        <f t="shared" si="1"/>
        <v/>
      </c>
      <c r="I36" s="191">
        <f ca="1">LCM(E10,H10)</f>
        <v>56</v>
      </c>
      <c r="J36" s="191"/>
      <c r="K36" s="191"/>
      <c r="L36" s="8"/>
      <c r="M36" s="59" t="s">
        <v>89</v>
      </c>
      <c r="N36" s="191">
        <f ca="1">I36*2</f>
        <v>112</v>
      </c>
      <c r="O36" s="191"/>
      <c r="P36" s="191"/>
      <c r="Q36" s="8" t="str">
        <f>IF(Q11="","",Q11)</f>
        <v/>
      </c>
      <c r="R36" s="59" t="s">
        <v>89</v>
      </c>
      <c r="S36" s="191">
        <f ca="1">I36*3</f>
        <v>168</v>
      </c>
      <c r="T36" s="191"/>
      <c r="U36" s="191"/>
      <c r="V36" t="str">
        <f>IF(V11="","",V11)</f>
        <v/>
      </c>
      <c r="W36" t="str">
        <f>IF(W11="","",W11)</f>
        <v/>
      </c>
      <c r="X36" t="str">
        <f>IF(X11="","",X11)</f>
        <v/>
      </c>
      <c r="Y36" t="str">
        <f>IF(Y11="","",Y11)</f>
        <v/>
      </c>
      <c r="Z36" s="65" t="s">
        <v>268</v>
      </c>
      <c r="AG36" s="177">
        <f ca="1">I36</f>
        <v>56</v>
      </c>
      <c r="AH36" s="177"/>
      <c r="AI36" s="177"/>
      <c r="AJ36" s="177"/>
      <c r="AK36" t="str">
        <f>IF(AK11="","",AK11)</f>
        <v/>
      </c>
    </row>
    <row r="37" spans="1:37" ht="31" customHeight="1" x14ac:dyDescent="0.25">
      <c r="A37" t="str">
        <f t="shared" si="2"/>
        <v>（４）</v>
      </c>
      <c r="D37" t="str">
        <f t="shared" si="1"/>
        <v/>
      </c>
      <c r="E37">
        <f t="shared" ca="1" si="1"/>
        <v>5</v>
      </c>
      <c r="F37" t="str">
        <f t="shared" si="1"/>
        <v>，</v>
      </c>
      <c r="G37" t="str">
        <f t="shared" si="1"/>
        <v/>
      </c>
      <c r="H37" s="192">
        <f t="shared" ca="1" si="1"/>
        <v>3</v>
      </c>
      <c r="I37" s="192"/>
      <c r="J37" t="str">
        <f>IF(J12="","",J12)</f>
        <v/>
      </c>
      <c r="Y37" t="str">
        <f t="shared" ref="Y37:AK37" si="6">IF(Y12="","",Y12)</f>
        <v/>
      </c>
      <c r="Z37" t="str">
        <f t="shared" si="6"/>
        <v/>
      </c>
      <c r="AA37" t="str">
        <f t="shared" si="6"/>
        <v/>
      </c>
      <c r="AB37" t="str">
        <f t="shared" si="6"/>
        <v/>
      </c>
      <c r="AC37" t="str">
        <f t="shared" si="6"/>
        <v/>
      </c>
      <c r="AD37" t="str">
        <f t="shared" si="6"/>
        <v/>
      </c>
      <c r="AE37" t="str">
        <f t="shared" si="6"/>
        <v/>
      </c>
      <c r="AF37" t="str">
        <f t="shared" si="6"/>
        <v/>
      </c>
      <c r="AG37" t="str">
        <f t="shared" si="6"/>
        <v/>
      </c>
      <c r="AH37" t="str">
        <f t="shared" si="6"/>
        <v/>
      </c>
      <c r="AI37" t="str">
        <f t="shared" si="6"/>
        <v/>
      </c>
      <c r="AJ37" t="str">
        <f t="shared" si="6"/>
        <v/>
      </c>
      <c r="AK37" t="str">
        <f t="shared" si="6"/>
        <v/>
      </c>
    </row>
    <row r="38" spans="1:37" ht="31" customHeight="1" x14ac:dyDescent="0.25">
      <c r="A38" t="str">
        <f t="shared" si="2"/>
        <v/>
      </c>
      <c r="D38" t="str">
        <f t="shared" si="1"/>
        <v/>
      </c>
      <c r="E38" t="str">
        <f t="shared" si="1"/>
        <v/>
      </c>
      <c r="F38" t="str">
        <f t="shared" si="1"/>
        <v/>
      </c>
      <c r="G38" t="str">
        <f t="shared" si="1"/>
        <v/>
      </c>
      <c r="H38" t="str">
        <f t="shared" si="1"/>
        <v/>
      </c>
      <c r="I38" s="191">
        <f ca="1">LCM(E12,H12)</f>
        <v>15</v>
      </c>
      <c r="J38" s="191"/>
      <c r="K38" s="191"/>
      <c r="L38" s="8"/>
      <c r="M38" s="59" t="s">
        <v>89</v>
      </c>
      <c r="N38" s="191">
        <f ca="1">I38*2</f>
        <v>30</v>
      </c>
      <c r="O38" s="191"/>
      <c r="P38" s="191"/>
      <c r="Q38" s="8" t="str">
        <f>IF(Q13="","",Q13)</f>
        <v/>
      </c>
      <c r="R38" s="59" t="s">
        <v>89</v>
      </c>
      <c r="S38" s="191">
        <f ca="1">I38*3</f>
        <v>45</v>
      </c>
      <c r="T38" s="191"/>
      <c r="U38" s="191"/>
      <c r="V38" t="str">
        <f>IF(V13="","",V13)</f>
        <v/>
      </c>
      <c r="W38" t="str">
        <f>IF(W13="","",W13)</f>
        <v/>
      </c>
      <c r="X38" t="str">
        <f>IF(X13="","",X13)</f>
        <v/>
      </c>
      <c r="Y38" t="str">
        <f>IF(Y13="","",Y13)</f>
        <v/>
      </c>
      <c r="Z38" s="65" t="s">
        <v>268</v>
      </c>
      <c r="AG38" s="177">
        <f ca="1">I38</f>
        <v>15</v>
      </c>
      <c r="AH38" s="177"/>
      <c r="AI38" s="177"/>
      <c r="AJ38" s="177"/>
      <c r="AK38" t="str">
        <f>IF(AK13="","",AK13)</f>
        <v/>
      </c>
    </row>
    <row r="39" spans="1:37" ht="31" customHeight="1" x14ac:dyDescent="0.25">
      <c r="A39" t="str">
        <f t="shared" si="2"/>
        <v>（５）</v>
      </c>
      <c r="D39" t="str">
        <f t="shared" si="1"/>
        <v/>
      </c>
      <c r="E39">
        <f t="shared" ca="1" si="1"/>
        <v>8</v>
      </c>
      <c r="F39" t="str">
        <f t="shared" si="1"/>
        <v>，</v>
      </c>
      <c r="G39" t="str">
        <f t="shared" si="1"/>
        <v/>
      </c>
      <c r="H39" s="192">
        <f t="shared" ca="1" si="1"/>
        <v>10</v>
      </c>
      <c r="I39" s="192"/>
      <c r="J39" t="str">
        <f>IF(J14="","",J14)</f>
        <v/>
      </c>
      <c r="X39" t="str">
        <f t="shared" ref="X39:X50" si="7">IF(X14="","",X14)</f>
        <v/>
      </c>
      <c r="Y39" t="str">
        <f t="shared" ref="Y39:AK39" si="8">IF(Y14="","",Y14)</f>
        <v/>
      </c>
      <c r="Z39" t="str">
        <f t="shared" si="8"/>
        <v/>
      </c>
      <c r="AA39" t="str">
        <f t="shared" si="8"/>
        <v/>
      </c>
      <c r="AB39" t="str">
        <f t="shared" si="8"/>
        <v/>
      </c>
      <c r="AC39" t="str">
        <f t="shared" si="8"/>
        <v/>
      </c>
      <c r="AD39" t="str">
        <f t="shared" si="8"/>
        <v/>
      </c>
      <c r="AE39" t="str">
        <f t="shared" si="8"/>
        <v/>
      </c>
      <c r="AF39" t="str">
        <f t="shared" si="8"/>
        <v/>
      </c>
      <c r="AG39" t="str">
        <f t="shared" si="8"/>
        <v/>
      </c>
      <c r="AH39" t="str">
        <f t="shared" si="8"/>
        <v/>
      </c>
      <c r="AI39" t="str">
        <f t="shared" si="8"/>
        <v/>
      </c>
      <c r="AJ39" t="str">
        <f t="shared" si="8"/>
        <v/>
      </c>
      <c r="AK39" t="str">
        <f t="shared" si="8"/>
        <v/>
      </c>
    </row>
    <row r="40" spans="1:37" ht="31" customHeight="1" x14ac:dyDescent="0.25">
      <c r="A40" t="str">
        <f t="shared" si="2"/>
        <v/>
      </c>
      <c r="D40" t="str">
        <f t="shared" si="1"/>
        <v/>
      </c>
      <c r="E40" t="str">
        <f t="shared" si="1"/>
        <v/>
      </c>
      <c r="F40" t="str">
        <f t="shared" si="1"/>
        <v/>
      </c>
      <c r="G40" t="str">
        <f t="shared" si="1"/>
        <v/>
      </c>
      <c r="H40" t="str">
        <f t="shared" si="1"/>
        <v/>
      </c>
      <c r="I40" s="191">
        <f ca="1">LCM(E14,H14)</f>
        <v>40</v>
      </c>
      <c r="J40" s="191"/>
      <c r="K40" s="191"/>
      <c r="L40" s="8"/>
      <c r="M40" s="59" t="s">
        <v>89</v>
      </c>
      <c r="N40" s="191">
        <f ca="1">I40*2</f>
        <v>80</v>
      </c>
      <c r="O40" s="191"/>
      <c r="P40" s="191"/>
      <c r="Q40" s="8" t="str">
        <f>IF(Q15="","",Q15)</f>
        <v/>
      </c>
      <c r="R40" s="59" t="s">
        <v>89</v>
      </c>
      <c r="S40" s="191">
        <f ca="1">I40*3</f>
        <v>120</v>
      </c>
      <c r="T40" s="191"/>
      <c r="U40" s="191"/>
      <c r="V40" t="str">
        <f>IF(V15="","",V15)</f>
        <v/>
      </c>
      <c r="W40" t="str">
        <f>IF(W15="","",W15)</f>
        <v/>
      </c>
      <c r="X40" t="str">
        <f t="shared" si="7"/>
        <v/>
      </c>
      <c r="Y40" t="str">
        <f>IF(Y15="","",Y15)</f>
        <v/>
      </c>
      <c r="Z40" s="65" t="s">
        <v>268</v>
      </c>
      <c r="AG40" s="177">
        <f ca="1">I40</f>
        <v>40</v>
      </c>
      <c r="AH40" s="177"/>
      <c r="AI40" s="177"/>
      <c r="AJ40" s="177"/>
      <c r="AK40" t="str">
        <f>IF(AK15="","",AK15)</f>
        <v/>
      </c>
    </row>
    <row r="41" spans="1:37" ht="31" customHeight="1" x14ac:dyDescent="0.25">
      <c r="A41" t="str">
        <f t="shared" si="2"/>
        <v>（６）</v>
      </c>
      <c r="D41" t="str">
        <f t="shared" ref="D41:H50" si="9">IF(D16="","",D16)</f>
        <v/>
      </c>
      <c r="E41">
        <f t="shared" ca="1" si="9"/>
        <v>3</v>
      </c>
      <c r="F41" t="str">
        <f t="shared" si="9"/>
        <v>，</v>
      </c>
      <c r="G41" t="str">
        <f t="shared" si="9"/>
        <v/>
      </c>
      <c r="H41" s="192">
        <f t="shared" ca="1" si="9"/>
        <v>4</v>
      </c>
      <c r="I41" s="192"/>
      <c r="J41" t="str">
        <f>IF(J16="","",J16)</f>
        <v/>
      </c>
      <c r="X41" t="str">
        <f t="shared" si="7"/>
        <v/>
      </c>
      <c r="Y41" t="str">
        <f t="shared" ref="Y41:AK41" si="10">IF(Y16="","",Y16)</f>
        <v/>
      </c>
      <c r="Z41" t="str">
        <f t="shared" si="10"/>
        <v/>
      </c>
      <c r="AA41" t="str">
        <f t="shared" si="10"/>
        <v/>
      </c>
      <c r="AB41" t="str">
        <f t="shared" si="10"/>
        <v/>
      </c>
      <c r="AC41" t="str">
        <f t="shared" si="10"/>
        <v/>
      </c>
      <c r="AD41" t="str">
        <f t="shared" si="10"/>
        <v/>
      </c>
      <c r="AE41" t="str">
        <f t="shared" si="10"/>
        <v/>
      </c>
      <c r="AF41" t="str">
        <f t="shared" si="10"/>
        <v/>
      </c>
      <c r="AG41" t="str">
        <f t="shared" si="10"/>
        <v/>
      </c>
      <c r="AH41" t="str">
        <f t="shared" si="10"/>
        <v/>
      </c>
      <c r="AI41" t="str">
        <f t="shared" si="10"/>
        <v/>
      </c>
      <c r="AJ41" t="str">
        <f t="shared" si="10"/>
        <v/>
      </c>
      <c r="AK41" t="str">
        <f t="shared" si="10"/>
        <v/>
      </c>
    </row>
    <row r="42" spans="1:37" ht="31" customHeight="1" x14ac:dyDescent="0.25">
      <c r="A42" t="str">
        <f t="shared" si="2"/>
        <v/>
      </c>
      <c r="D42" t="str">
        <f t="shared" si="9"/>
        <v/>
      </c>
      <c r="E42" t="str">
        <f t="shared" si="9"/>
        <v/>
      </c>
      <c r="F42" t="str">
        <f t="shared" si="9"/>
        <v/>
      </c>
      <c r="G42" t="str">
        <f t="shared" si="9"/>
        <v/>
      </c>
      <c r="H42" t="str">
        <f t="shared" si="9"/>
        <v/>
      </c>
      <c r="I42" s="191">
        <f ca="1">LCM(E16,H16)</f>
        <v>12</v>
      </c>
      <c r="J42" s="191"/>
      <c r="K42" s="191"/>
      <c r="L42" s="8"/>
      <c r="M42" s="59" t="s">
        <v>89</v>
      </c>
      <c r="N42" s="191">
        <f ca="1">I42*2</f>
        <v>24</v>
      </c>
      <c r="O42" s="191"/>
      <c r="P42" s="191"/>
      <c r="Q42" s="8" t="str">
        <f>IF(Q17="","",Q17)</f>
        <v/>
      </c>
      <c r="R42" s="59" t="s">
        <v>89</v>
      </c>
      <c r="S42" s="191">
        <f ca="1">I42*3</f>
        <v>36</v>
      </c>
      <c r="T42" s="191"/>
      <c r="U42" s="191"/>
      <c r="V42" t="str">
        <f>IF(V17="","",V17)</f>
        <v/>
      </c>
      <c r="W42" t="str">
        <f>IF(W17="","",W17)</f>
        <v/>
      </c>
      <c r="X42" t="str">
        <f t="shared" si="7"/>
        <v/>
      </c>
      <c r="Y42" t="str">
        <f>IF(Y17="","",Y17)</f>
        <v/>
      </c>
      <c r="Z42" s="65" t="s">
        <v>268</v>
      </c>
      <c r="AG42" s="177">
        <f ca="1">I42</f>
        <v>12</v>
      </c>
      <c r="AH42" s="177"/>
      <c r="AI42" s="177"/>
      <c r="AJ42" s="177"/>
      <c r="AK42" t="str">
        <f>IF(AK17="","",AK17)</f>
        <v/>
      </c>
    </row>
    <row r="43" spans="1:37" ht="31" customHeight="1" x14ac:dyDescent="0.25">
      <c r="A43" t="str">
        <f t="shared" si="2"/>
        <v>（７）</v>
      </c>
      <c r="D43" t="str">
        <f t="shared" si="9"/>
        <v/>
      </c>
      <c r="E43">
        <f t="shared" ca="1" si="9"/>
        <v>3</v>
      </c>
      <c r="F43" t="str">
        <f t="shared" si="9"/>
        <v>，</v>
      </c>
      <c r="G43" t="str">
        <f t="shared" si="9"/>
        <v/>
      </c>
      <c r="H43" s="192">
        <f t="shared" ca="1" si="9"/>
        <v>7</v>
      </c>
      <c r="I43" s="192"/>
      <c r="J43" t="str">
        <f>IF(J18="","",J18)</f>
        <v/>
      </c>
      <c r="X43" t="str">
        <f t="shared" si="7"/>
        <v/>
      </c>
      <c r="Y43" t="str">
        <f t="shared" ref="Y43:AK43" si="11">IF(Y18="","",Y18)</f>
        <v/>
      </c>
      <c r="Z43" t="str">
        <f t="shared" si="11"/>
        <v/>
      </c>
      <c r="AA43" t="str">
        <f t="shared" si="11"/>
        <v/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  <c r="AJ43" t="str">
        <f t="shared" si="11"/>
        <v/>
      </c>
      <c r="AK43" t="str">
        <f t="shared" si="11"/>
        <v/>
      </c>
    </row>
    <row r="44" spans="1:37" ht="31" customHeight="1" x14ac:dyDescent="0.25">
      <c r="A44" t="str">
        <f t="shared" si="2"/>
        <v/>
      </c>
      <c r="D44" t="str">
        <f t="shared" si="9"/>
        <v/>
      </c>
      <c r="E44" t="str">
        <f t="shared" si="9"/>
        <v/>
      </c>
      <c r="F44" t="str">
        <f t="shared" si="9"/>
        <v/>
      </c>
      <c r="G44" t="str">
        <f t="shared" si="9"/>
        <v/>
      </c>
      <c r="H44" t="str">
        <f t="shared" si="9"/>
        <v/>
      </c>
      <c r="I44" s="191">
        <f ca="1">LCM(E18,H18)</f>
        <v>21</v>
      </c>
      <c r="J44" s="191"/>
      <c r="K44" s="191"/>
      <c r="L44" s="8"/>
      <c r="M44" s="59" t="s">
        <v>89</v>
      </c>
      <c r="N44" s="191">
        <f ca="1">I44*2</f>
        <v>42</v>
      </c>
      <c r="O44" s="191"/>
      <c r="P44" s="191"/>
      <c r="Q44" s="8" t="str">
        <f>IF(Q19="","",Q19)</f>
        <v/>
      </c>
      <c r="R44" s="59" t="s">
        <v>89</v>
      </c>
      <c r="S44" s="191">
        <f ca="1">I44*3</f>
        <v>63</v>
      </c>
      <c r="T44" s="191"/>
      <c r="U44" s="191"/>
      <c r="V44" t="str">
        <f>IF(V19="","",V19)</f>
        <v/>
      </c>
      <c r="W44" t="str">
        <f>IF(W19="","",W19)</f>
        <v/>
      </c>
      <c r="X44" t="str">
        <f t="shared" si="7"/>
        <v/>
      </c>
      <c r="Y44" t="str">
        <f>IF(Y19="","",Y19)</f>
        <v/>
      </c>
      <c r="Z44" s="65" t="s">
        <v>268</v>
      </c>
      <c r="AG44" s="177">
        <f ca="1">I44</f>
        <v>21</v>
      </c>
      <c r="AH44" s="177"/>
      <c r="AI44" s="177"/>
      <c r="AJ44" s="177"/>
      <c r="AK44" t="str">
        <f>IF(AK19="","",AK19)</f>
        <v/>
      </c>
    </row>
    <row r="45" spans="1:37" ht="31" customHeight="1" x14ac:dyDescent="0.25">
      <c r="A45" t="str">
        <f t="shared" si="2"/>
        <v>（８）</v>
      </c>
      <c r="D45" t="str">
        <f t="shared" si="9"/>
        <v/>
      </c>
      <c r="E45">
        <f t="shared" ca="1" si="9"/>
        <v>3</v>
      </c>
      <c r="F45" t="str">
        <f t="shared" si="9"/>
        <v>，</v>
      </c>
      <c r="G45" t="str">
        <f t="shared" si="9"/>
        <v/>
      </c>
      <c r="H45" s="192">
        <f t="shared" ca="1" si="9"/>
        <v>7</v>
      </c>
      <c r="I45" s="192"/>
      <c r="J45" t="str">
        <f>IF(J20="","",J20)</f>
        <v/>
      </c>
      <c r="X45" t="str">
        <f t="shared" si="7"/>
        <v/>
      </c>
      <c r="Y45" t="str">
        <f t="shared" ref="Y45:AK45" si="12">IF(Y20="","",Y20)</f>
        <v/>
      </c>
      <c r="Z45" t="str">
        <f t="shared" si="12"/>
        <v/>
      </c>
      <c r="AA45" t="str">
        <f t="shared" si="12"/>
        <v/>
      </c>
      <c r="AB45" t="str">
        <f t="shared" si="12"/>
        <v/>
      </c>
      <c r="AC45" t="str">
        <f t="shared" si="12"/>
        <v/>
      </c>
      <c r="AD45" t="str">
        <f t="shared" si="12"/>
        <v/>
      </c>
      <c r="AE45" t="str">
        <f t="shared" si="12"/>
        <v/>
      </c>
      <c r="AF45" t="str">
        <f t="shared" si="12"/>
        <v/>
      </c>
      <c r="AG45" t="str">
        <f t="shared" si="12"/>
        <v/>
      </c>
      <c r="AH45" t="str">
        <f t="shared" si="12"/>
        <v/>
      </c>
      <c r="AI45" t="str">
        <f t="shared" si="12"/>
        <v/>
      </c>
      <c r="AJ45" t="str">
        <f t="shared" si="12"/>
        <v/>
      </c>
      <c r="AK45" t="str">
        <f t="shared" si="12"/>
        <v/>
      </c>
    </row>
    <row r="46" spans="1:37" ht="31" customHeight="1" x14ac:dyDescent="0.25">
      <c r="A46" t="str">
        <f t="shared" si="2"/>
        <v/>
      </c>
      <c r="D46" t="str">
        <f t="shared" si="9"/>
        <v/>
      </c>
      <c r="E46" t="str">
        <f t="shared" si="9"/>
        <v/>
      </c>
      <c r="F46" t="str">
        <f t="shared" si="9"/>
        <v/>
      </c>
      <c r="G46" t="str">
        <f t="shared" si="9"/>
        <v/>
      </c>
      <c r="H46" t="str">
        <f t="shared" si="9"/>
        <v/>
      </c>
      <c r="I46" s="191">
        <f ca="1">LCM(E20,H20)</f>
        <v>21</v>
      </c>
      <c r="J46" s="191"/>
      <c r="K46" s="191"/>
      <c r="L46" s="8"/>
      <c r="M46" s="59" t="s">
        <v>89</v>
      </c>
      <c r="N46" s="191">
        <f ca="1">I46*2</f>
        <v>42</v>
      </c>
      <c r="O46" s="191"/>
      <c r="P46" s="191"/>
      <c r="Q46" s="8" t="str">
        <f>IF(Q21="","",Q21)</f>
        <v/>
      </c>
      <c r="R46" s="59" t="s">
        <v>89</v>
      </c>
      <c r="S46" s="191">
        <f ca="1">I46*3</f>
        <v>63</v>
      </c>
      <c r="T46" s="191"/>
      <c r="U46" s="191"/>
      <c r="V46" t="str">
        <f>IF(V21="","",V21)</f>
        <v/>
      </c>
      <c r="W46" t="str">
        <f>IF(W21="","",W21)</f>
        <v/>
      </c>
      <c r="X46" t="str">
        <f t="shared" si="7"/>
        <v/>
      </c>
      <c r="Y46" t="str">
        <f>IF(Y21="","",Y21)</f>
        <v/>
      </c>
      <c r="Z46" s="65" t="s">
        <v>268</v>
      </c>
      <c r="AG46" s="177">
        <f ca="1">I46</f>
        <v>21</v>
      </c>
      <c r="AH46" s="177"/>
      <c r="AI46" s="177"/>
      <c r="AJ46" s="177"/>
      <c r="AK46" t="str">
        <f>IF(AK21="","",AK21)</f>
        <v/>
      </c>
    </row>
    <row r="47" spans="1:37" ht="31" customHeight="1" x14ac:dyDescent="0.25">
      <c r="A47" t="str">
        <f t="shared" si="2"/>
        <v>（９）</v>
      </c>
      <c r="D47" t="str">
        <f t="shared" si="9"/>
        <v/>
      </c>
      <c r="E47">
        <f t="shared" ca="1" si="9"/>
        <v>2</v>
      </c>
      <c r="F47" t="str">
        <f t="shared" si="9"/>
        <v>，</v>
      </c>
      <c r="G47" t="str">
        <f t="shared" si="9"/>
        <v/>
      </c>
      <c r="H47" s="192">
        <f t="shared" ca="1" si="9"/>
        <v>4</v>
      </c>
      <c r="I47" s="192"/>
      <c r="J47" t="str">
        <f>IF(J22="","",J22)</f>
        <v>，</v>
      </c>
      <c r="L47" s="185">
        <f ca="1">IF(L22="　","　",L22)</f>
        <v>3</v>
      </c>
      <c r="M47" s="185"/>
      <c r="X47" t="str">
        <f t="shared" si="7"/>
        <v/>
      </c>
      <c r="Y47" t="str">
        <f t="shared" ref="Y47:AK47" si="13">IF(Y22="","",Y22)</f>
        <v/>
      </c>
      <c r="Z47" t="str">
        <f t="shared" si="13"/>
        <v/>
      </c>
      <c r="AA47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</row>
    <row r="48" spans="1:37" ht="31" customHeight="1" x14ac:dyDescent="0.25">
      <c r="A48" t="str">
        <f t="shared" si="2"/>
        <v/>
      </c>
      <c r="D48" t="str">
        <f t="shared" si="9"/>
        <v/>
      </c>
      <c r="E48" t="str">
        <f t="shared" si="9"/>
        <v/>
      </c>
      <c r="F48" t="str">
        <f t="shared" si="9"/>
        <v/>
      </c>
      <c r="G48" t="str">
        <f t="shared" si="9"/>
        <v/>
      </c>
      <c r="H48" t="str">
        <f t="shared" si="9"/>
        <v/>
      </c>
      <c r="I48" s="191">
        <f ca="1">LCM(E22,H22,L22)</f>
        <v>12</v>
      </c>
      <c r="J48" s="191"/>
      <c r="K48" s="191"/>
      <c r="L48" s="8"/>
      <c r="M48" s="59" t="s">
        <v>89</v>
      </c>
      <c r="N48" s="191">
        <f ca="1">I48*2</f>
        <v>24</v>
      </c>
      <c r="O48" s="191"/>
      <c r="P48" s="191"/>
      <c r="Q48" s="8" t="str">
        <f>IF(Q23="","",Q23)</f>
        <v/>
      </c>
      <c r="R48" s="59" t="s">
        <v>89</v>
      </c>
      <c r="S48" s="191">
        <f ca="1">I48*3</f>
        <v>36</v>
      </c>
      <c r="T48" s="191"/>
      <c r="U48" s="191"/>
      <c r="V48" t="str">
        <f>IF(V23="","",V23)</f>
        <v/>
      </c>
      <c r="W48" t="str">
        <f>IF(W23="","",W23)</f>
        <v/>
      </c>
      <c r="X48" t="str">
        <f t="shared" si="7"/>
        <v/>
      </c>
      <c r="Y48" t="str">
        <f>IF(Y23="","",Y23)</f>
        <v/>
      </c>
      <c r="Z48" s="65" t="s">
        <v>268</v>
      </c>
      <c r="AG48" s="177">
        <f ca="1">I48</f>
        <v>12</v>
      </c>
      <c r="AH48" s="177"/>
      <c r="AI48" s="177"/>
      <c r="AJ48" s="177"/>
      <c r="AK48" t="str">
        <f>IF(AK23="","",AK23)</f>
        <v/>
      </c>
    </row>
    <row r="49" spans="1:37" ht="31" customHeight="1" x14ac:dyDescent="0.25">
      <c r="A49" t="str">
        <f t="shared" si="2"/>
        <v>（10）</v>
      </c>
      <c r="D49" t="str">
        <f t="shared" si="9"/>
        <v/>
      </c>
      <c r="E49">
        <f t="shared" ca="1" si="9"/>
        <v>4</v>
      </c>
      <c r="F49" t="str">
        <f t="shared" si="9"/>
        <v>，</v>
      </c>
      <c r="G49" t="str">
        <f t="shared" si="9"/>
        <v/>
      </c>
      <c r="H49" s="192">
        <f t="shared" ca="1" si="9"/>
        <v>5</v>
      </c>
      <c r="I49" s="192"/>
      <c r="J49" t="str">
        <f>IF(J24="","",J24)</f>
        <v>，</v>
      </c>
      <c r="L49" s="185">
        <f ca="1">IF(L24="　","　",L24)</f>
        <v>6</v>
      </c>
      <c r="M49" s="185"/>
      <c r="X49" t="str">
        <f t="shared" si="7"/>
        <v/>
      </c>
      <c r="Y49" t="str">
        <f t="shared" ref="Y49:AK49" si="14">IF(Y24="","",Y24)</f>
        <v/>
      </c>
      <c r="Z49" t="str">
        <f t="shared" si="14"/>
        <v/>
      </c>
      <c r="AA49" t="str">
        <f t="shared" si="14"/>
        <v/>
      </c>
      <c r="AB49" t="str">
        <f t="shared" si="14"/>
        <v/>
      </c>
      <c r="AC49" t="str">
        <f t="shared" si="14"/>
        <v/>
      </c>
      <c r="AD49" t="str">
        <f t="shared" si="14"/>
        <v/>
      </c>
      <c r="AE49" t="str">
        <f t="shared" si="14"/>
        <v/>
      </c>
      <c r="AF49" t="str">
        <f t="shared" si="14"/>
        <v/>
      </c>
      <c r="AG49" t="str">
        <f t="shared" si="14"/>
        <v/>
      </c>
      <c r="AH49" t="str">
        <f t="shared" si="14"/>
        <v/>
      </c>
      <c r="AI49" t="str">
        <f t="shared" si="14"/>
        <v/>
      </c>
      <c r="AJ49" t="str">
        <f t="shared" si="14"/>
        <v/>
      </c>
      <c r="AK49" t="str">
        <f t="shared" si="14"/>
        <v/>
      </c>
    </row>
    <row r="50" spans="1:37" ht="31" customHeight="1" x14ac:dyDescent="0.25">
      <c r="A50" t="str">
        <f t="shared" si="2"/>
        <v/>
      </c>
      <c r="B50" t="str">
        <f>IF(B25="","",B25)</f>
        <v/>
      </c>
      <c r="C50" t="str">
        <f>IF(C25="","",C25)</f>
        <v/>
      </c>
      <c r="D50" t="str">
        <f t="shared" si="9"/>
        <v/>
      </c>
      <c r="E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s="191">
        <f ca="1">LCM(E24,H24,L24)</f>
        <v>60</v>
      </c>
      <c r="J50" s="191"/>
      <c r="K50" s="191"/>
      <c r="L50" s="8"/>
      <c r="M50" s="59" t="s">
        <v>89</v>
      </c>
      <c r="N50" s="191">
        <f ca="1">I50*2</f>
        <v>120</v>
      </c>
      <c r="O50" s="191"/>
      <c r="P50" s="191"/>
      <c r="Q50" s="8" t="str">
        <f>IF(Q25="","",Q25)</f>
        <v/>
      </c>
      <c r="R50" s="59" t="s">
        <v>89</v>
      </c>
      <c r="S50" s="191">
        <f ca="1">I50*3</f>
        <v>180</v>
      </c>
      <c r="T50" s="191"/>
      <c r="U50" s="191"/>
      <c r="V50" t="str">
        <f>IF(V25="","",V25)</f>
        <v/>
      </c>
      <c r="W50" t="str">
        <f>IF(W25="","",W25)</f>
        <v/>
      </c>
      <c r="X50" t="str">
        <f t="shared" si="7"/>
        <v/>
      </c>
      <c r="Y50" t="str">
        <f>IF(Y25="","",Y25)</f>
        <v/>
      </c>
      <c r="Z50" s="65" t="s">
        <v>268</v>
      </c>
      <c r="AG50" s="177">
        <f ca="1">I50</f>
        <v>60</v>
      </c>
      <c r="AH50" s="177"/>
      <c r="AI50" s="177"/>
      <c r="AJ50" s="177"/>
      <c r="AK50" t="str">
        <f>IF(AK25="","",AK25)</f>
        <v/>
      </c>
    </row>
    <row r="51" spans="1:37" ht="31" customHeight="1" x14ac:dyDescent="0.25"/>
  </sheetData>
  <mergeCells count="67">
    <mergeCell ref="AG44:AJ44"/>
    <mergeCell ref="AG46:AJ46"/>
    <mergeCell ref="AG48:AJ48"/>
    <mergeCell ref="AG50:AJ50"/>
    <mergeCell ref="AG32:AJ32"/>
    <mergeCell ref="AG34:AJ34"/>
    <mergeCell ref="AG36:AJ36"/>
    <mergeCell ref="AG38:AJ38"/>
    <mergeCell ref="AG40:AJ40"/>
    <mergeCell ref="AG42:AJ42"/>
    <mergeCell ref="L22:M22"/>
    <mergeCell ref="H20:I20"/>
    <mergeCell ref="H22:I22"/>
    <mergeCell ref="AI1:AJ1"/>
    <mergeCell ref="AI26:AJ26"/>
    <mergeCell ref="H10:I10"/>
    <mergeCell ref="H8:I8"/>
    <mergeCell ref="H6:I6"/>
    <mergeCell ref="H12:I12"/>
    <mergeCell ref="L24:M24"/>
    <mergeCell ref="H14:I14"/>
    <mergeCell ref="H16:I16"/>
    <mergeCell ref="H18:I18"/>
    <mergeCell ref="I38:K38"/>
    <mergeCell ref="N42:P42"/>
    <mergeCell ref="S42:U42"/>
    <mergeCell ref="S36:U36"/>
    <mergeCell ref="I42:K42"/>
    <mergeCell ref="H39:I39"/>
    <mergeCell ref="H41:I41"/>
    <mergeCell ref="I44:K44"/>
    <mergeCell ref="H24:I24"/>
    <mergeCell ref="H31:I31"/>
    <mergeCell ref="A29:AC29"/>
    <mergeCell ref="L47:M47"/>
    <mergeCell ref="S46:U46"/>
    <mergeCell ref="H35:I35"/>
    <mergeCell ref="H37:I37"/>
    <mergeCell ref="N38:P38"/>
    <mergeCell ref="H45:I45"/>
    <mergeCell ref="N34:P34"/>
    <mergeCell ref="S34:U34"/>
    <mergeCell ref="I36:K36"/>
    <mergeCell ref="N36:P36"/>
    <mergeCell ref="I32:K32"/>
    <mergeCell ref="N32:P32"/>
    <mergeCell ref="S32:U32"/>
    <mergeCell ref="H43:I43"/>
    <mergeCell ref="I48:K48"/>
    <mergeCell ref="N48:P48"/>
    <mergeCell ref="S48:U48"/>
    <mergeCell ref="H33:I33"/>
    <mergeCell ref="S38:U38"/>
    <mergeCell ref="I40:K40"/>
    <mergeCell ref="N40:P40"/>
    <mergeCell ref="S40:U40"/>
    <mergeCell ref="I34:K34"/>
    <mergeCell ref="N44:P44"/>
    <mergeCell ref="S44:U44"/>
    <mergeCell ref="H47:I47"/>
    <mergeCell ref="I46:K46"/>
    <mergeCell ref="N46:P46"/>
    <mergeCell ref="I50:K50"/>
    <mergeCell ref="N50:P50"/>
    <mergeCell ref="S50:U50"/>
    <mergeCell ref="H49:I49"/>
    <mergeCell ref="L49:M49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65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303</v>
      </c>
      <c r="AG1" s="2" t="s">
        <v>146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6" ht="17.5" customHeight="1" x14ac:dyDescent="0.25">
      <c r="A3" s="180" t="s">
        <v>118</v>
      </c>
      <c r="B3" s="180"/>
      <c r="C3" s="175">
        <f ca="1">INT(RAND()*8999+1001)/10</f>
        <v>720.8</v>
      </c>
      <c r="D3" s="175"/>
      <c r="E3" s="175"/>
      <c r="F3" s="175"/>
      <c r="H3" s="175" t="s">
        <v>147</v>
      </c>
      <c r="I3" s="175"/>
      <c r="J3" s="174">
        <v>1</v>
      </c>
      <c r="K3" s="174"/>
      <c r="L3" s="175" t="s">
        <v>148</v>
      </c>
      <c r="M3" s="175"/>
      <c r="N3" s="174">
        <v>1</v>
      </c>
      <c r="O3" s="174"/>
      <c r="P3" s="174"/>
      <c r="Q3" s="181" t="s">
        <v>148</v>
      </c>
      <c r="R3" s="181"/>
      <c r="S3" s="174">
        <v>1</v>
      </c>
      <c r="T3" s="174"/>
      <c r="U3" s="174"/>
      <c r="V3" s="173" t="s">
        <v>149</v>
      </c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</row>
    <row r="4" spans="1:36" ht="17.5" customHeight="1" x14ac:dyDescent="0.25">
      <c r="A4" s="180"/>
      <c r="B4" s="180"/>
      <c r="C4" s="175"/>
      <c r="D4" s="175"/>
      <c r="E4" s="175"/>
      <c r="F4" s="175"/>
      <c r="H4" s="175"/>
      <c r="I4" s="175"/>
      <c r="J4" s="175">
        <v>10</v>
      </c>
      <c r="K4" s="175"/>
      <c r="L4" s="175"/>
      <c r="M4" s="175"/>
      <c r="N4" s="175">
        <v>100</v>
      </c>
      <c r="O4" s="175"/>
      <c r="P4" s="175"/>
      <c r="Q4" s="181"/>
      <c r="R4" s="181"/>
      <c r="S4" s="175">
        <v>1000</v>
      </c>
      <c r="T4" s="175"/>
      <c r="U4" s="175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</row>
    <row r="5" spans="1:36" ht="35.15" customHeight="1" x14ac:dyDescent="0.25"/>
    <row r="6" spans="1:36" ht="35.15" customHeight="1" x14ac:dyDescent="0.25"/>
    <row r="7" spans="1:36" ht="35.15" customHeight="1" x14ac:dyDescent="0.25">
      <c r="A7" s="1"/>
    </row>
    <row r="8" spans="1:36" ht="17.5" customHeight="1" x14ac:dyDescent="0.25">
      <c r="A8" s="180" t="s">
        <v>120</v>
      </c>
      <c r="B8" s="173"/>
      <c r="C8" s="174">
        <v>1</v>
      </c>
      <c r="D8" s="174"/>
      <c r="E8" s="175" t="s">
        <v>148</v>
      </c>
      <c r="F8" s="175"/>
      <c r="G8" s="174">
        <v>1</v>
      </c>
      <c r="H8" s="174"/>
      <c r="I8" s="174"/>
      <c r="J8" s="181" t="s">
        <v>148</v>
      </c>
      <c r="K8" s="181"/>
      <c r="L8" s="174">
        <v>1</v>
      </c>
      <c r="M8" s="174"/>
      <c r="N8" s="174"/>
      <c r="O8" s="173" t="s">
        <v>149</v>
      </c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</row>
    <row r="9" spans="1:36" ht="17.5" customHeight="1" x14ac:dyDescent="0.25">
      <c r="A9" s="173"/>
      <c r="B9" s="173"/>
      <c r="C9" s="175">
        <v>10</v>
      </c>
      <c r="D9" s="175"/>
      <c r="E9" s="175"/>
      <c r="F9" s="175"/>
      <c r="G9" s="175">
        <v>100</v>
      </c>
      <c r="H9" s="175"/>
      <c r="I9" s="175"/>
      <c r="J9" s="181"/>
      <c r="K9" s="181"/>
      <c r="L9" s="175">
        <v>1000</v>
      </c>
      <c r="M9" s="175"/>
      <c r="N9" s="175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</row>
    <row r="10" spans="1:36" ht="35.15" customHeight="1" x14ac:dyDescent="0.25">
      <c r="A10" s="1"/>
      <c r="B10" s="1" t="s">
        <v>122</v>
      </c>
      <c r="E10" s="173">
        <f ca="1">INT(RAND()*8999+1001)/10</f>
        <v>419</v>
      </c>
      <c r="F10" s="173"/>
      <c r="G10" s="173"/>
      <c r="H10" s="173"/>
      <c r="S10" s="1"/>
    </row>
    <row r="11" spans="1:36" ht="35.15" customHeight="1" x14ac:dyDescent="0.25">
      <c r="A11" s="1"/>
      <c r="E11" s="31"/>
      <c r="F11" s="31"/>
      <c r="G11" s="31"/>
      <c r="H11" s="31"/>
    </row>
    <row r="12" spans="1:36" ht="35.15" customHeight="1" x14ac:dyDescent="0.25">
      <c r="A12" s="1"/>
      <c r="B12" s="1" t="s">
        <v>123</v>
      </c>
      <c r="E12" s="173">
        <f ca="1">INT(RAND()*899+101)/10</f>
        <v>18.100000000000001</v>
      </c>
      <c r="F12" s="173"/>
      <c r="G12" s="173"/>
      <c r="H12" s="31"/>
    </row>
    <row r="13" spans="1:36" ht="35.15" customHeight="1" x14ac:dyDescent="0.25">
      <c r="E13" s="31"/>
      <c r="F13" s="31"/>
      <c r="G13" s="31"/>
      <c r="H13" s="31"/>
    </row>
    <row r="14" spans="1:36" ht="35.15" customHeight="1" x14ac:dyDescent="0.25">
      <c r="A14" s="1"/>
      <c r="B14" s="1" t="s">
        <v>124</v>
      </c>
      <c r="E14" s="173">
        <f ca="1">INT(RAND()*9+1)*10</f>
        <v>40</v>
      </c>
      <c r="F14" s="173"/>
      <c r="G14" s="173"/>
      <c r="H14" s="173"/>
      <c r="S14" s="1"/>
    </row>
    <row r="15" spans="1:36" ht="35.15" customHeight="1" x14ac:dyDescent="0.25"/>
    <row r="16" spans="1:36" ht="35.15" customHeight="1" x14ac:dyDescent="0.25">
      <c r="A16" s="1" t="s">
        <v>125</v>
      </c>
      <c r="C16" t="s">
        <v>126</v>
      </c>
      <c r="I16" s="173">
        <f ca="1">INT(RAND()*899+101)/10</f>
        <v>28.4</v>
      </c>
      <c r="J16" s="173"/>
      <c r="K16" s="173"/>
      <c r="L16" t="s">
        <v>150</v>
      </c>
    </row>
    <row r="17" spans="1:37" ht="35.15" customHeight="1" x14ac:dyDescent="0.25">
      <c r="B17" s="1" t="s">
        <v>122</v>
      </c>
      <c r="E17" s="173">
        <f ca="1">$I$16/10</f>
        <v>2.84</v>
      </c>
      <c r="F17" s="173"/>
      <c r="G17" s="173"/>
      <c r="H17" s="173"/>
      <c r="I17" s="173"/>
    </row>
    <row r="18" spans="1:37" ht="35.15" customHeight="1" x14ac:dyDescent="0.25">
      <c r="A18" s="1"/>
      <c r="B18" s="1" t="s">
        <v>123</v>
      </c>
      <c r="E18" s="173">
        <f ca="1">$I$16/10^3</f>
        <v>2.8399999999999998E-2</v>
      </c>
      <c r="F18" s="173"/>
      <c r="G18" s="173"/>
      <c r="H18" s="173"/>
      <c r="I18" s="173"/>
      <c r="S18" s="1"/>
    </row>
    <row r="19" spans="1:37" ht="35.15" customHeight="1" x14ac:dyDescent="0.25">
      <c r="A19" s="1"/>
      <c r="B19" s="1" t="s">
        <v>124</v>
      </c>
      <c r="E19" s="173">
        <f ca="1">$I$16/10^2</f>
        <v>0.28399999999999997</v>
      </c>
      <c r="F19" s="173"/>
      <c r="G19" s="173"/>
      <c r="H19" s="173"/>
      <c r="I19" s="173"/>
    </row>
    <row r="20" spans="1:37" ht="35.15" customHeight="1" x14ac:dyDescent="0.25">
      <c r="A20" s="1"/>
    </row>
    <row r="21" spans="1:37" ht="35.15" customHeight="1" x14ac:dyDescent="0.25">
      <c r="A21" s="1" t="s">
        <v>151</v>
      </c>
      <c r="C21" t="s">
        <v>131</v>
      </c>
    </row>
    <row r="22" spans="1:37" ht="35.15" customHeight="1" x14ac:dyDescent="0.25">
      <c r="A22" s="1"/>
      <c r="B22" s="1" t="s">
        <v>122</v>
      </c>
      <c r="E22" s="175">
        <f ca="1">INT(RAND()*89+11)/10</f>
        <v>9.6999999999999993</v>
      </c>
      <c r="F22" s="175"/>
      <c r="G22" s="175"/>
      <c r="H22" s="175" t="s">
        <v>152</v>
      </c>
      <c r="I22" s="175"/>
      <c r="J22" s="173">
        <v>10</v>
      </c>
      <c r="K22" s="173"/>
      <c r="L22" s="31"/>
      <c r="S22" s="1"/>
    </row>
    <row r="23" spans="1:37" ht="35.15" customHeight="1" x14ac:dyDescent="0.25">
      <c r="B23" s="1" t="s">
        <v>123</v>
      </c>
      <c r="E23" s="175">
        <f ca="1">INT(RAND()*899+101)/10</f>
        <v>55.7</v>
      </c>
      <c r="F23" s="175"/>
      <c r="G23" s="175"/>
      <c r="H23" s="175" t="s">
        <v>152</v>
      </c>
      <c r="I23" s="175"/>
      <c r="J23" s="173">
        <v>100</v>
      </c>
      <c r="K23" s="173"/>
      <c r="L23" s="173"/>
    </row>
    <row r="24" spans="1:37" ht="35.15" customHeight="1" x14ac:dyDescent="0.25">
      <c r="B24" s="1" t="s">
        <v>124</v>
      </c>
      <c r="E24" s="175">
        <f ca="1">INT(RAND()*899+101)/10</f>
        <v>76.3</v>
      </c>
      <c r="F24" s="175"/>
      <c r="G24" s="175"/>
      <c r="H24" s="175" t="s">
        <v>152</v>
      </c>
      <c r="I24" s="175"/>
      <c r="J24" s="173">
        <v>1000</v>
      </c>
      <c r="K24" s="173"/>
      <c r="L24" s="173"/>
    </row>
    <row r="25" spans="1:37" ht="35.15" customHeight="1" x14ac:dyDescent="0.25">
      <c r="A25" s="1"/>
    </row>
    <row r="26" spans="1:37" ht="25" customHeight="1" x14ac:dyDescent="0.25">
      <c r="A26" t="str">
        <f>IF(A1="","",A1)</f>
        <v/>
      </c>
      <c r="D26" s="3" t="str">
        <f>IF(D1="","",D1)</f>
        <v>整数と小数</v>
      </c>
      <c r="AG26" s="2" t="str">
        <f>IF(AG1="","",AG1)</f>
        <v>№</v>
      </c>
      <c r="AH26" s="2"/>
      <c r="AI26" s="174" t="str">
        <f>IF(AI1="","",AI1)</f>
        <v/>
      </c>
      <c r="AJ26" s="174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17.5" customHeight="1" x14ac:dyDescent="0.25">
      <c r="A28" s="180" t="str">
        <f>IF(A3="","",A3)</f>
        <v>１</v>
      </c>
      <c r="B28" s="180" t="str">
        <f t="shared" ref="B28:AK28" si="0">IF(B3="","",B3)</f>
        <v/>
      </c>
      <c r="C28" s="175">
        <f t="shared" ca="1" si="0"/>
        <v>720.8</v>
      </c>
      <c r="D28" s="175" t="str">
        <f t="shared" si="0"/>
        <v/>
      </c>
      <c r="E28" s="175" t="str">
        <f t="shared" si="0"/>
        <v/>
      </c>
      <c r="F28" s="175" t="str">
        <f t="shared" si="0"/>
        <v/>
      </c>
      <c r="G28" t="str">
        <f t="shared" si="0"/>
        <v/>
      </c>
      <c r="H28" s="175" t="str">
        <f t="shared" si="0"/>
        <v>の</v>
      </c>
      <c r="I28" s="175" t="str">
        <f t="shared" si="0"/>
        <v/>
      </c>
      <c r="J28" s="174">
        <f t="shared" si="0"/>
        <v>1</v>
      </c>
      <c r="K28" s="174" t="str">
        <f t="shared" si="0"/>
        <v/>
      </c>
      <c r="L28" s="175" t="str">
        <f t="shared" si="0"/>
        <v>，</v>
      </c>
      <c r="M28" s="175" t="str">
        <f t="shared" si="0"/>
        <v/>
      </c>
      <c r="N28" s="174">
        <f t="shared" si="0"/>
        <v>1</v>
      </c>
      <c r="O28" s="174" t="str">
        <f t="shared" si="0"/>
        <v/>
      </c>
      <c r="P28" s="174" t="str">
        <f t="shared" si="0"/>
        <v/>
      </c>
      <c r="Q28" s="181" t="str">
        <f t="shared" si="0"/>
        <v>，</v>
      </c>
      <c r="R28" s="181" t="str">
        <f t="shared" si="0"/>
        <v/>
      </c>
      <c r="S28" s="174">
        <f t="shared" si="0"/>
        <v>1</v>
      </c>
      <c r="T28" s="174" t="str">
        <f t="shared" si="0"/>
        <v/>
      </c>
      <c r="U28" s="174" t="str">
        <f t="shared" si="0"/>
        <v/>
      </c>
      <c r="V28" s="173" t="str">
        <f t="shared" si="0"/>
        <v>の数をかきましょう。</v>
      </c>
      <c r="W28" s="173" t="str">
        <f t="shared" si="0"/>
        <v/>
      </c>
      <c r="X28" s="173" t="str">
        <f t="shared" si="0"/>
        <v/>
      </c>
      <c r="Y28" s="173" t="str">
        <f t="shared" si="0"/>
        <v/>
      </c>
      <c r="Z28" s="173" t="str">
        <f t="shared" si="0"/>
        <v/>
      </c>
      <c r="AA28" s="173" t="str">
        <f t="shared" si="0"/>
        <v/>
      </c>
      <c r="AB28" s="173" t="str">
        <f t="shared" si="0"/>
        <v/>
      </c>
      <c r="AC28" s="173" t="str">
        <f t="shared" si="0"/>
        <v/>
      </c>
      <c r="AD28" s="173" t="str">
        <f t="shared" si="0"/>
        <v/>
      </c>
      <c r="AE28" s="173" t="str">
        <f t="shared" si="0"/>
        <v/>
      </c>
      <c r="AF28" s="173" t="str">
        <f t="shared" si="0"/>
        <v/>
      </c>
      <c r="AG28" s="173" t="str">
        <f t="shared" si="0"/>
        <v/>
      </c>
      <c r="AH28" s="173" t="str">
        <f t="shared" si="0"/>
        <v/>
      </c>
      <c r="AI28" s="173" t="str">
        <f t="shared" si="0"/>
        <v/>
      </c>
      <c r="AJ28" s="173" t="str">
        <f t="shared" si="0"/>
        <v/>
      </c>
      <c r="AK28" t="str">
        <f t="shared" si="0"/>
        <v/>
      </c>
    </row>
    <row r="29" spans="1:37" ht="17.5" customHeight="1" x14ac:dyDescent="0.25">
      <c r="A29" s="180" t="str">
        <f t="shared" ref="A29:AK29" si="1">IF(A4="","",A4)</f>
        <v/>
      </c>
      <c r="B29" s="180" t="str">
        <f t="shared" si="1"/>
        <v/>
      </c>
      <c r="C29" s="175" t="str">
        <f t="shared" si="1"/>
        <v/>
      </c>
      <c r="D29" s="175" t="str">
        <f t="shared" si="1"/>
        <v/>
      </c>
      <c r="E29" s="175" t="str">
        <f t="shared" si="1"/>
        <v/>
      </c>
      <c r="F29" s="175" t="str">
        <f t="shared" si="1"/>
        <v/>
      </c>
      <c r="G29" t="str">
        <f t="shared" si="1"/>
        <v/>
      </c>
      <c r="H29" s="175" t="str">
        <f t="shared" si="1"/>
        <v/>
      </c>
      <c r="I29" s="175" t="str">
        <f t="shared" si="1"/>
        <v/>
      </c>
      <c r="J29" s="175">
        <f t="shared" si="1"/>
        <v>10</v>
      </c>
      <c r="K29" s="175" t="str">
        <f t="shared" si="1"/>
        <v/>
      </c>
      <c r="L29" s="175" t="str">
        <f t="shared" si="1"/>
        <v/>
      </c>
      <c r="M29" s="175" t="str">
        <f t="shared" si="1"/>
        <v/>
      </c>
      <c r="N29" s="175">
        <f t="shared" si="1"/>
        <v>100</v>
      </c>
      <c r="O29" s="175" t="str">
        <f t="shared" si="1"/>
        <v/>
      </c>
      <c r="P29" s="175" t="str">
        <f t="shared" si="1"/>
        <v/>
      </c>
      <c r="Q29" s="181" t="str">
        <f t="shared" si="1"/>
        <v/>
      </c>
      <c r="R29" s="181" t="str">
        <f t="shared" si="1"/>
        <v/>
      </c>
      <c r="S29" s="175">
        <f t="shared" si="1"/>
        <v>1000</v>
      </c>
      <c r="T29" s="175" t="str">
        <f t="shared" si="1"/>
        <v/>
      </c>
      <c r="U29" s="175" t="str">
        <f t="shared" si="1"/>
        <v/>
      </c>
      <c r="V29" s="173" t="str">
        <f t="shared" si="1"/>
        <v/>
      </c>
      <c r="W29" s="173" t="str">
        <f t="shared" si="1"/>
        <v/>
      </c>
      <c r="X29" s="173" t="str">
        <f t="shared" si="1"/>
        <v/>
      </c>
      <c r="Y29" s="173" t="str">
        <f t="shared" si="1"/>
        <v/>
      </c>
      <c r="Z29" s="173" t="str">
        <f t="shared" si="1"/>
        <v/>
      </c>
      <c r="AA29" s="173" t="str">
        <f t="shared" si="1"/>
        <v/>
      </c>
      <c r="AB29" s="173" t="str">
        <f t="shared" si="1"/>
        <v/>
      </c>
      <c r="AC29" s="173" t="str">
        <f t="shared" si="1"/>
        <v/>
      </c>
      <c r="AD29" s="173" t="str">
        <f t="shared" si="1"/>
        <v/>
      </c>
      <c r="AE29" s="173" t="str">
        <f t="shared" si="1"/>
        <v/>
      </c>
      <c r="AF29" s="173" t="str">
        <f t="shared" si="1"/>
        <v/>
      </c>
      <c r="AG29" s="173" t="str">
        <f t="shared" si="1"/>
        <v/>
      </c>
      <c r="AH29" s="173" t="str">
        <f t="shared" si="1"/>
        <v/>
      </c>
      <c r="AI29" s="173" t="str">
        <f t="shared" si="1"/>
        <v/>
      </c>
      <c r="AJ29" s="173" t="str">
        <f t="shared" si="1"/>
        <v/>
      </c>
      <c r="AK29" t="str">
        <f t="shared" si="1"/>
        <v/>
      </c>
    </row>
    <row r="30" spans="1:37" ht="17.5" customHeight="1" x14ac:dyDescent="0.25">
      <c r="A30" s="69"/>
      <c r="B30" s="69"/>
      <c r="D30" s="182">
        <v>1</v>
      </c>
      <c r="E30" s="182"/>
      <c r="F30" s="70"/>
      <c r="G30" s="176" t="s">
        <v>153</v>
      </c>
      <c r="H30" s="176"/>
      <c r="I30" s="176">
        <f ca="1">$C$28</f>
        <v>720.8</v>
      </c>
      <c r="J30" s="176"/>
      <c r="K30" s="176"/>
      <c r="L30" s="176"/>
      <c r="M30" s="176" t="s">
        <v>154</v>
      </c>
      <c r="N30" s="176"/>
      <c r="O30" s="177">
        <v>10</v>
      </c>
      <c r="P30" s="177"/>
      <c r="Q30" s="177"/>
      <c r="R30" s="183" t="s">
        <v>155</v>
      </c>
      <c r="S30" s="183"/>
      <c r="T30" s="177">
        <f ca="1">I30/O30</f>
        <v>72.08</v>
      </c>
      <c r="U30" s="177"/>
      <c r="V30" s="177"/>
      <c r="W30" s="177"/>
      <c r="X30" s="177"/>
      <c r="Y30" s="66"/>
      <c r="Z30" s="66"/>
      <c r="AA30" s="66"/>
      <c r="AB30" s="66"/>
      <c r="AC30" s="182">
        <f ca="1">T30</f>
        <v>72.08</v>
      </c>
      <c r="AD30" s="182"/>
      <c r="AE30" s="182"/>
      <c r="AF30" s="182"/>
      <c r="AG30" s="182"/>
      <c r="AH30" s="31"/>
      <c r="AI30" s="31"/>
      <c r="AJ30" s="31"/>
    </row>
    <row r="31" spans="1:37" ht="17.5" customHeight="1" x14ac:dyDescent="0.25">
      <c r="A31" s="69"/>
      <c r="B31" s="69"/>
      <c r="D31" s="176">
        <v>10</v>
      </c>
      <c r="E31" s="176"/>
      <c r="F31" s="70"/>
      <c r="G31" s="176"/>
      <c r="H31" s="176"/>
      <c r="I31" s="176"/>
      <c r="J31" s="176"/>
      <c r="K31" s="176"/>
      <c r="L31" s="176"/>
      <c r="M31" s="176"/>
      <c r="N31" s="176"/>
      <c r="O31" s="177"/>
      <c r="P31" s="177"/>
      <c r="Q31" s="177"/>
      <c r="R31" s="183"/>
      <c r="S31" s="183"/>
      <c r="T31" s="177"/>
      <c r="U31" s="177"/>
      <c r="V31" s="177"/>
      <c r="W31" s="177"/>
      <c r="X31" s="177"/>
      <c r="Y31" s="66"/>
      <c r="Z31" s="66"/>
      <c r="AA31" s="66"/>
      <c r="AB31" s="66"/>
      <c r="AC31" s="184"/>
      <c r="AD31" s="184"/>
      <c r="AE31" s="184"/>
      <c r="AF31" s="184"/>
      <c r="AG31" s="184"/>
      <c r="AH31" s="31"/>
      <c r="AI31" s="31"/>
      <c r="AJ31" s="31"/>
    </row>
    <row r="32" spans="1:37" ht="17.5" customHeight="1" x14ac:dyDescent="0.25">
      <c r="A32" s="69"/>
      <c r="B32" s="69"/>
      <c r="D32" s="182">
        <v>1</v>
      </c>
      <c r="E32" s="182"/>
      <c r="F32" s="182"/>
      <c r="G32" s="176" t="s">
        <v>153</v>
      </c>
      <c r="H32" s="176"/>
      <c r="I32" s="176">
        <f ca="1">$C$28</f>
        <v>720.8</v>
      </c>
      <c r="J32" s="176"/>
      <c r="K32" s="176"/>
      <c r="L32" s="176"/>
      <c r="M32" s="176" t="s">
        <v>156</v>
      </c>
      <c r="N32" s="176"/>
      <c r="O32" s="177">
        <v>100</v>
      </c>
      <c r="P32" s="177"/>
      <c r="Q32" s="177"/>
      <c r="R32" s="183" t="s">
        <v>157</v>
      </c>
      <c r="S32" s="183"/>
      <c r="T32" s="177">
        <f ca="1">I32/O32</f>
        <v>7.2079999999999993</v>
      </c>
      <c r="U32" s="177"/>
      <c r="V32" s="177"/>
      <c r="W32" s="177"/>
      <c r="X32" s="177"/>
      <c r="Y32" s="66"/>
      <c r="Z32" s="66"/>
      <c r="AA32" s="66"/>
      <c r="AB32" s="66"/>
      <c r="AC32" s="184">
        <f ca="1">T32</f>
        <v>7.2079999999999993</v>
      </c>
      <c r="AD32" s="184"/>
      <c r="AE32" s="184"/>
      <c r="AF32" s="184"/>
      <c r="AG32" s="184"/>
      <c r="AH32" s="31"/>
      <c r="AI32" s="31"/>
      <c r="AJ32" s="31"/>
    </row>
    <row r="33" spans="1:37" ht="17.5" customHeight="1" x14ac:dyDescent="0.25">
      <c r="A33" t="str">
        <f t="shared" ref="A33:P38" si="2">IF(A5="","",A5)</f>
        <v/>
      </c>
      <c r="B33" t="str">
        <f t="shared" si="2"/>
        <v/>
      </c>
      <c r="D33" s="176">
        <v>100</v>
      </c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7"/>
      <c r="P33" s="177"/>
      <c r="Q33" s="177"/>
      <c r="R33" s="183"/>
      <c r="S33" s="183"/>
      <c r="T33" s="177"/>
      <c r="U33" s="177"/>
      <c r="V33" s="177"/>
      <c r="W33" s="177"/>
      <c r="X33" s="177"/>
      <c r="Y33" s="65" t="str">
        <f t="shared" ref="Y33:AB35" si="3">IF(Y5="","",Y5)</f>
        <v/>
      </c>
      <c r="Z33" s="65" t="str">
        <f t="shared" si="3"/>
        <v/>
      </c>
      <c r="AA33" s="65" t="str">
        <f t="shared" si="3"/>
        <v/>
      </c>
      <c r="AB33" s="65" t="str">
        <f t="shared" si="3"/>
        <v/>
      </c>
      <c r="AC33" s="184"/>
      <c r="AD33" s="184"/>
      <c r="AE33" s="184"/>
      <c r="AF33" s="184"/>
      <c r="AG33" s="184"/>
      <c r="AH33" t="str">
        <f t="shared" ref="AH33:AK35" si="4">IF(AH5="","",AH5)</f>
        <v/>
      </c>
      <c r="AI33" t="str">
        <f t="shared" si="4"/>
        <v/>
      </c>
      <c r="AJ33" t="str">
        <f t="shared" si="4"/>
        <v/>
      </c>
      <c r="AK33" t="str">
        <f t="shared" si="4"/>
        <v/>
      </c>
    </row>
    <row r="34" spans="1:37" ht="17.5" customHeight="1" x14ac:dyDescent="0.25">
      <c r="A34" t="str">
        <f t="shared" si="2"/>
        <v/>
      </c>
      <c r="B34" t="str">
        <f t="shared" si="2"/>
        <v/>
      </c>
      <c r="D34" s="182">
        <v>1</v>
      </c>
      <c r="E34" s="182"/>
      <c r="F34" s="182"/>
      <c r="G34" s="176" t="s">
        <v>158</v>
      </c>
      <c r="H34" s="176"/>
      <c r="I34" s="176">
        <f ca="1">$C$28</f>
        <v>720.8</v>
      </c>
      <c r="J34" s="176"/>
      <c r="K34" s="176"/>
      <c r="L34" s="176"/>
      <c r="M34" s="176" t="s">
        <v>159</v>
      </c>
      <c r="N34" s="176"/>
      <c r="O34" s="177">
        <v>1000</v>
      </c>
      <c r="P34" s="177"/>
      <c r="Q34" s="177"/>
      <c r="R34" s="183" t="s">
        <v>160</v>
      </c>
      <c r="S34" s="183"/>
      <c r="T34" s="177">
        <f ca="1">I34/O34</f>
        <v>0.7208</v>
      </c>
      <c r="U34" s="177"/>
      <c r="V34" s="177"/>
      <c r="W34" s="177"/>
      <c r="X34" s="177"/>
      <c r="Y34" s="65" t="str">
        <f t="shared" si="3"/>
        <v/>
      </c>
      <c r="Z34" s="65" t="str">
        <f t="shared" si="3"/>
        <v/>
      </c>
      <c r="AA34" s="65" t="str">
        <f t="shared" si="3"/>
        <v/>
      </c>
      <c r="AB34" s="65" t="str">
        <f t="shared" si="3"/>
        <v/>
      </c>
      <c r="AC34" s="184">
        <f ca="1">T34</f>
        <v>0.7208</v>
      </c>
      <c r="AD34" s="184"/>
      <c r="AE34" s="184"/>
      <c r="AF34" s="184"/>
      <c r="AG34" s="184"/>
      <c r="AH34" t="str">
        <f t="shared" si="4"/>
        <v/>
      </c>
      <c r="AI34" t="str">
        <f t="shared" si="4"/>
        <v/>
      </c>
      <c r="AJ34" t="str">
        <f t="shared" si="4"/>
        <v/>
      </c>
      <c r="AK34" t="str">
        <f t="shared" si="4"/>
        <v/>
      </c>
    </row>
    <row r="35" spans="1:37" ht="17.5" customHeight="1" x14ac:dyDescent="0.25">
      <c r="A35" s="1" t="str">
        <f t="shared" si="2"/>
        <v/>
      </c>
      <c r="B35" t="str">
        <f t="shared" si="2"/>
        <v/>
      </c>
      <c r="D35" s="176">
        <v>1000</v>
      </c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7"/>
      <c r="P35" s="177"/>
      <c r="Q35" s="177"/>
      <c r="R35" s="183"/>
      <c r="S35" s="183"/>
      <c r="T35" s="177"/>
      <c r="U35" s="177"/>
      <c r="V35" s="177"/>
      <c r="W35" s="177"/>
      <c r="X35" s="177"/>
      <c r="Y35" s="65" t="str">
        <f t="shared" si="3"/>
        <v/>
      </c>
      <c r="Z35" s="65" t="str">
        <f t="shared" si="3"/>
        <v/>
      </c>
      <c r="AA35" s="65" t="str">
        <f t="shared" si="3"/>
        <v/>
      </c>
      <c r="AB35" s="65" t="str">
        <f t="shared" si="3"/>
        <v/>
      </c>
      <c r="AC35" s="184"/>
      <c r="AD35" s="184"/>
      <c r="AE35" s="184"/>
      <c r="AF35" s="184"/>
      <c r="AG35" s="184"/>
      <c r="AH35" t="str">
        <f t="shared" si="4"/>
        <v/>
      </c>
      <c r="AI35" t="str">
        <f t="shared" si="4"/>
        <v/>
      </c>
      <c r="AJ35" t="str">
        <f t="shared" si="4"/>
        <v/>
      </c>
      <c r="AK35" t="str">
        <f t="shared" si="4"/>
        <v/>
      </c>
    </row>
    <row r="36" spans="1:37" ht="17.5" customHeight="1" x14ac:dyDescent="0.25">
      <c r="A36" s="180" t="str">
        <f t="shared" si="2"/>
        <v>２</v>
      </c>
      <c r="B36" s="173" t="str">
        <f t="shared" si="2"/>
        <v/>
      </c>
      <c r="C36" s="174">
        <f t="shared" si="2"/>
        <v>1</v>
      </c>
      <c r="D36" s="174" t="str">
        <f t="shared" si="2"/>
        <v/>
      </c>
      <c r="E36" s="175" t="str">
        <f t="shared" si="2"/>
        <v>，</v>
      </c>
      <c r="F36" s="175" t="str">
        <f t="shared" si="2"/>
        <v/>
      </c>
      <c r="G36" s="174">
        <f t="shared" si="2"/>
        <v>1</v>
      </c>
      <c r="H36" s="174" t="str">
        <f t="shared" si="2"/>
        <v/>
      </c>
      <c r="I36" s="174" t="str">
        <f t="shared" si="2"/>
        <v/>
      </c>
      <c r="J36" s="181" t="str">
        <f t="shared" si="2"/>
        <v>，</v>
      </c>
      <c r="K36" s="181" t="str">
        <f t="shared" si="2"/>
        <v/>
      </c>
      <c r="L36" s="174">
        <f t="shared" si="2"/>
        <v>1</v>
      </c>
      <c r="M36" s="174" t="str">
        <f t="shared" si="2"/>
        <v/>
      </c>
      <c r="N36" s="174" t="str">
        <f t="shared" si="2"/>
        <v/>
      </c>
      <c r="O36" s="173" t="str">
        <f t="shared" si="2"/>
        <v>の数をかきましょう。</v>
      </c>
      <c r="P36" s="173" t="str">
        <f t="shared" si="2"/>
        <v/>
      </c>
      <c r="Q36" s="173" t="str">
        <f t="shared" ref="Q36:AK38" si="5">IF(Q8="","",Q8)</f>
        <v/>
      </c>
      <c r="R36" s="173" t="str">
        <f t="shared" si="5"/>
        <v/>
      </c>
      <c r="S36" s="173" t="str">
        <f t="shared" si="5"/>
        <v/>
      </c>
      <c r="T36" s="173" t="str">
        <f t="shared" si="5"/>
        <v/>
      </c>
      <c r="U36" s="173" t="str">
        <f t="shared" si="5"/>
        <v/>
      </c>
      <c r="V36" s="173" t="str">
        <f t="shared" si="5"/>
        <v/>
      </c>
      <c r="W36" s="173" t="str">
        <f t="shared" si="5"/>
        <v/>
      </c>
      <c r="X36" s="173" t="str">
        <f t="shared" si="5"/>
        <v/>
      </c>
      <c r="Y36" s="173" t="str">
        <f t="shared" si="5"/>
        <v/>
      </c>
      <c r="Z36" s="173" t="str">
        <f t="shared" si="5"/>
        <v/>
      </c>
      <c r="AA36" s="173" t="str">
        <f t="shared" si="5"/>
        <v/>
      </c>
      <c r="AB36" s="173" t="str">
        <f t="shared" si="5"/>
        <v/>
      </c>
      <c r="AC36" s="173" t="str">
        <f t="shared" si="5"/>
        <v/>
      </c>
      <c r="AD36" t="str">
        <f t="shared" si="5"/>
        <v/>
      </c>
      <c r="AE36" t="str">
        <f t="shared" si="5"/>
        <v/>
      </c>
      <c r="AF36" t="str">
        <f t="shared" si="5"/>
        <v/>
      </c>
      <c r="AG36" t="str">
        <f t="shared" si="5"/>
        <v/>
      </c>
      <c r="AH36" t="str">
        <f t="shared" si="5"/>
        <v/>
      </c>
      <c r="AI36" t="str">
        <f t="shared" si="5"/>
        <v/>
      </c>
      <c r="AJ36" t="str">
        <f t="shared" si="5"/>
        <v/>
      </c>
      <c r="AK36" t="str">
        <f t="shared" si="5"/>
        <v/>
      </c>
    </row>
    <row r="37" spans="1:37" ht="17.5" customHeight="1" x14ac:dyDescent="0.25">
      <c r="A37" s="173" t="str">
        <f t="shared" si="2"/>
        <v/>
      </c>
      <c r="B37" s="173" t="str">
        <f t="shared" si="2"/>
        <v/>
      </c>
      <c r="C37" s="175">
        <f t="shared" si="2"/>
        <v>10</v>
      </c>
      <c r="D37" s="175" t="str">
        <f t="shared" si="2"/>
        <v/>
      </c>
      <c r="E37" s="175" t="str">
        <f t="shared" si="2"/>
        <v/>
      </c>
      <c r="F37" s="175" t="str">
        <f t="shared" si="2"/>
        <v/>
      </c>
      <c r="G37" s="175">
        <f t="shared" si="2"/>
        <v>100</v>
      </c>
      <c r="H37" s="175" t="str">
        <f t="shared" si="2"/>
        <v/>
      </c>
      <c r="I37" s="175" t="str">
        <f t="shared" si="2"/>
        <v/>
      </c>
      <c r="J37" s="181" t="str">
        <f t="shared" si="2"/>
        <v/>
      </c>
      <c r="K37" s="181" t="str">
        <f t="shared" si="2"/>
        <v/>
      </c>
      <c r="L37" s="175">
        <f t="shared" si="2"/>
        <v>1000</v>
      </c>
      <c r="M37" s="175" t="str">
        <f t="shared" si="2"/>
        <v/>
      </c>
      <c r="N37" s="175" t="str">
        <f t="shared" si="2"/>
        <v/>
      </c>
      <c r="O37" s="173" t="str">
        <f t="shared" si="2"/>
        <v/>
      </c>
      <c r="P37" s="173" t="str">
        <f t="shared" si="2"/>
        <v/>
      </c>
      <c r="Q37" s="173" t="str">
        <f t="shared" si="5"/>
        <v/>
      </c>
      <c r="R37" s="173" t="str">
        <f t="shared" si="5"/>
        <v/>
      </c>
      <c r="S37" s="173" t="str">
        <f t="shared" si="5"/>
        <v/>
      </c>
      <c r="T37" s="173" t="str">
        <f t="shared" si="5"/>
        <v/>
      </c>
      <c r="U37" s="173" t="str">
        <f t="shared" si="5"/>
        <v/>
      </c>
      <c r="V37" s="173" t="str">
        <f t="shared" si="5"/>
        <v/>
      </c>
      <c r="W37" s="173" t="str">
        <f t="shared" si="5"/>
        <v/>
      </c>
      <c r="X37" s="173" t="str">
        <f t="shared" si="5"/>
        <v/>
      </c>
      <c r="Y37" s="173" t="str">
        <f t="shared" si="5"/>
        <v/>
      </c>
      <c r="Z37" s="173" t="str">
        <f t="shared" si="5"/>
        <v/>
      </c>
      <c r="AA37" s="173" t="str">
        <f t="shared" si="5"/>
        <v/>
      </c>
      <c r="AB37" s="173" t="str">
        <f t="shared" si="5"/>
        <v/>
      </c>
      <c r="AC37" s="173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35.15" customHeight="1" x14ac:dyDescent="0.25">
      <c r="A38" s="1" t="str">
        <f>IF(A10="","",A10)</f>
        <v/>
      </c>
      <c r="B38" s="1" t="str">
        <f>IF(B10="","",B10)</f>
        <v>(1)</v>
      </c>
      <c r="E38" s="173">
        <f t="shared" ca="1" si="2"/>
        <v>419</v>
      </c>
      <c r="F38" s="173" t="str">
        <f t="shared" si="2"/>
        <v/>
      </c>
      <c r="G38" s="173" t="str">
        <f t="shared" si="2"/>
        <v/>
      </c>
      <c r="H38" s="173" t="str">
        <f t="shared" si="2"/>
        <v/>
      </c>
      <c r="I38" t="str">
        <f t="shared" si="2"/>
        <v/>
      </c>
      <c r="J38" t="str">
        <f t="shared" si="2"/>
        <v/>
      </c>
      <c r="K38" t="str">
        <f t="shared" si="2"/>
        <v/>
      </c>
      <c r="L38" t="str">
        <f t="shared" si="2"/>
        <v/>
      </c>
      <c r="M38" t="str">
        <f t="shared" si="2"/>
        <v/>
      </c>
      <c r="N38" t="str">
        <f t="shared" si="2"/>
        <v/>
      </c>
      <c r="O38" t="str">
        <f t="shared" si="2"/>
        <v/>
      </c>
      <c r="P38" t="str">
        <f t="shared" si="2"/>
        <v/>
      </c>
      <c r="Q38" t="str">
        <f t="shared" si="5"/>
        <v/>
      </c>
      <c r="R38" t="str">
        <f t="shared" si="5"/>
        <v/>
      </c>
      <c r="S38" s="1" t="str">
        <f t="shared" si="5"/>
        <v/>
      </c>
      <c r="T38" t="str">
        <f t="shared" si="5"/>
        <v/>
      </c>
      <c r="U38" t="str">
        <f t="shared" si="5"/>
        <v/>
      </c>
      <c r="V38" t="str">
        <f t="shared" si="5"/>
        <v/>
      </c>
      <c r="W38" t="str">
        <f t="shared" si="5"/>
        <v/>
      </c>
      <c r="X38" t="str">
        <f t="shared" si="5"/>
        <v/>
      </c>
      <c r="Y38" t="str">
        <f t="shared" si="5"/>
        <v/>
      </c>
      <c r="Z38" t="str">
        <f t="shared" si="5"/>
        <v/>
      </c>
      <c r="AA38" t="str">
        <f t="shared" si="5"/>
        <v/>
      </c>
      <c r="AB38" t="str">
        <f t="shared" si="5"/>
        <v/>
      </c>
      <c r="AC38" t="str">
        <f t="shared" si="5"/>
        <v/>
      </c>
      <c r="AD38" t="str">
        <f t="shared" si="5"/>
        <v/>
      </c>
      <c r="AE38" t="str">
        <f t="shared" si="5"/>
        <v/>
      </c>
      <c r="AF38" t="str">
        <f t="shared" si="5"/>
        <v/>
      </c>
      <c r="AG38" t="str">
        <f t="shared" si="5"/>
        <v/>
      </c>
      <c r="AH38" t="str">
        <f t="shared" si="5"/>
        <v/>
      </c>
      <c r="AI38" t="str">
        <f t="shared" si="5"/>
        <v/>
      </c>
      <c r="AJ38" t="str">
        <f t="shared" si="5"/>
        <v/>
      </c>
      <c r="AK38" t="str">
        <f t="shared" si="5"/>
        <v/>
      </c>
    </row>
    <row r="39" spans="1:37" ht="17.5" customHeight="1" x14ac:dyDescent="0.25">
      <c r="A39" s="1"/>
      <c r="B39" s="1"/>
      <c r="C39" s="182">
        <v>1</v>
      </c>
      <c r="D39" s="182" t="s">
        <v>161</v>
      </c>
      <c r="E39" s="176" t="s">
        <v>162</v>
      </c>
      <c r="F39" s="176"/>
      <c r="G39" s="176">
        <f ca="1">E38/C40</f>
        <v>41.9</v>
      </c>
      <c r="H39" s="176"/>
      <c r="I39" s="176"/>
      <c r="J39" s="176"/>
      <c r="K39" s="176"/>
      <c r="L39" s="65"/>
      <c r="M39" s="182">
        <v>1</v>
      </c>
      <c r="N39" s="182" t="s">
        <v>161</v>
      </c>
      <c r="O39" s="182" t="s">
        <v>161</v>
      </c>
      <c r="P39" s="176" t="s">
        <v>162</v>
      </c>
      <c r="Q39" s="176"/>
      <c r="R39" s="176">
        <f ca="1">E38/M40</f>
        <v>4.1900000000000004</v>
      </c>
      <c r="S39" s="176"/>
      <c r="T39" s="176"/>
      <c r="U39" s="176"/>
      <c r="V39" s="176"/>
      <c r="W39" s="65"/>
      <c r="X39" s="182">
        <v>1</v>
      </c>
      <c r="Y39" s="182" t="s">
        <v>161</v>
      </c>
      <c r="Z39" s="182" t="s">
        <v>161</v>
      </c>
      <c r="AA39" s="176" t="s">
        <v>162</v>
      </c>
      <c r="AB39" s="176"/>
      <c r="AC39" s="176">
        <f ca="1">E38/X40</f>
        <v>0.41899999999999998</v>
      </c>
      <c r="AD39" s="176"/>
      <c r="AE39" s="176"/>
      <c r="AF39" s="176"/>
      <c r="AG39" s="176"/>
    </row>
    <row r="40" spans="1:37" ht="17.5" customHeight="1" x14ac:dyDescent="0.25">
      <c r="A40" s="1" t="str">
        <f>IF(A11="","",A11)</f>
        <v/>
      </c>
      <c r="B40" t="str">
        <f>IF(B11="","",B11)</f>
        <v/>
      </c>
      <c r="C40" s="176">
        <v>10</v>
      </c>
      <c r="D40" s="176" t="s">
        <v>161</v>
      </c>
      <c r="E40" s="176"/>
      <c r="F40" s="176"/>
      <c r="G40" s="176"/>
      <c r="H40" s="176"/>
      <c r="I40" s="176"/>
      <c r="J40" s="176"/>
      <c r="K40" s="176"/>
      <c r="L40" s="65" t="str">
        <f>IF(L11="","",L11)</f>
        <v/>
      </c>
      <c r="M40" s="176">
        <v>100</v>
      </c>
      <c r="N40" s="176" t="s">
        <v>161</v>
      </c>
      <c r="O40" s="176" t="s">
        <v>161</v>
      </c>
      <c r="P40" s="176"/>
      <c r="Q40" s="176"/>
      <c r="R40" s="176"/>
      <c r="S40" s="176"/>
      <c r="T40" s="176"/>
      <c r="U40" s="176"/>
      <c r="V40" s="176"/>
      <c r="W40" s="65" t="str">
        <f>IF(W11="","",W11)</f>
        <v/>
      </c>
      <c r="X40" s="176">
        <v>1000</v>
      </c>
      <c r="Y40" s="176" t="s">
        <v>161</v>
      </c>
      <c r="Z40" s="176" t="s">
        <v>161</v>
      </c>
      <c r="AA40" s="176"/>
      <c r="AB40" s="176"/>
      <c r="AC40" s="176"/>
      <c r="AD40" s="176"/>
      <c r="AE40" s="176"/>
      <c r="AF40" s="176"/>
      <c r="AG40" s="176"/>
      <c r="AH40" t="str">
        <f t="shared" ref="AH40:AK41" si="6">IF(AH11="","",AH11)</f>
        <v/>
      </c>
      <c r="AI40" t="str">
        <f t="shared" si="6"/>
        <v/>
      </c>
      <c r="AJ40" t="str">
        <f t="shared" si="6"/>
        <v/>
      </c>
      <c r="AK40" t="str">
        <f t="shared" si="6"/>
        <v/>
      </c>
    </row>
    <row r="41" spans="1:37" ht="35.15" customHeight="1" x14ac:dyDescent="0.25">
      <c r="A41" s="1" t="str">
        <f>IF(A12="","",A12)</f>
        <v/>
      </c>
      <c r="B41" s="1" t="str">
        <f>IF(B12="","",B12)</f>
        <v>(2)</v>
      </c>
      <c r="E41" s="173">
        <f t="shared" ref="E41:K41" ca="1" si="7">IF(E12="","",E12)</f>
        <v>18.100000000000001</v>
      </c>
      <c r="F41" s="173" t="str">
        <f t="shared" si="7"/>
        <v/>
      </c>
      <c r="G41" s="173" t="str">
        <f t="shared" si="7"/>
        <v/>
      </c>
      <c r="H41" s="31" t="str">
        <f t="shared" si="7"/>
        <v/>
      </c>
      <c r="I41" t="str">
        <f t="shared" si="7"/>
        <v/>
      </c>
      <c r="J41" t="str">
        <f t="shared" si="7"/>
        <v/>
      </c>
      <c r="K41" t="str">
        <f t="shared" si="7"/>
        <v/>
      </c>
      <c r="L41" t="str">
        <f>IF(L12="","",L12)</f>
        <v/>
      </c>
      <c r="M41" t="str">
        <f t="shared" ref="M41:V41" si="8">IF(M12="","",M12)</f>
        <v/>
      </c>
      <c r="N41" t="str">
        <f t="shared" si="8"/>
        <v/>
      </c>
      <c r="O41" t="str">
        <f t="shared" si="8"/>
        <v/>
      </c>
      <c r="P41" t="str">
        <f t="shared" si="8"/>
        <v/>
      </c>
      <c r="Q41" t="str">
        <f t="shared" si="8"/>
        <v/>
      </c>
      <c r="R41" t="str">
        <f t="shared" si="8"/>
        <v/>
      </c>
      <c r="S41" t="str">
        <f t="shared" si="8"/>
        <v/>
      </c>
      <c r="T41" t="str">
        <f t="shared" si="8"/>
        <v/>
      </c>
      <c r="U41" t="str">
        <f t="shared" si="8"/>
        <v/>
      </c>
      <c r="V41" t="str">
        <f t="shared" si="8"/>
        <v/>
      </c>
      <c r="W41" t="str">
        <f>IF(W12="","",W12)</f>
        <v/>
      </c>
      <c r="X41" t="str">
        <f t="shared" ref="X41:AG41" si="9">IF(X12="","",X12)</f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9"/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6"/>
        <v/>
      </c>
      <c r="AI41" t="str">
        <f t="shared" si="6"/>
        <v/>
      </c>
      <c r="AJ41" t="str">
        <f t="shared" si="6"/>
        <v/>
      </c>
      <c r="AK41" t="str">
        <f t="shared" si="6"/>
        <v/>
      </c>
    </row>
    <row r="42" spans="1:37" ht="17.5" customHeight="1" x14ac:dyDescent="0.25">
      <c r="A42" s="1"/>
      <c r="B42" s="1"/>
      <c r="C42" s="182">
        <v>1</v>
      </c>
      <c r="D42" s="182" t="s">
        <v>161</v>
      </c>
      <c r="E42" s="176" t="s">
        <v>162</v>
      </c>
      <c r="F42" s="176"/>
      <c r="G42" s="176">
        <f ca="1">E41/C43</f>
        <v>1.81</v>
      </c>
      <c r="H42" s="176"/>
      <c r="I42" s="176"/>
      <c r="J42" s="176"/>
      <c r="K42" s="176"/>
      <c r="L42" s="65"/>
      <c r="M42" s="182">
        <v>1</v>
      </c>
      <c r="N42" s="182" t="s">
        <v>161</v>
      </c>
      <c r="O42" s="182" t="s">
        <v>161</v>
      </c>
      <c r="P42" s="176" t="s">
        <v>162</v>
      </c>
      <c r="Q42" s="176"/>
      <c r="R42" s="176">
        <f ca="1">E41/M43</f>
        <v>0.18100000000000002</v>
      </c>
      <c r="S42" s="176"/>
      <c r="T42" s="176"/>
      <c r="U42" s="176"/>
      <c r="V42" s="176"/>
      <c r="W42" s="65"/>
      <c r="X42" s="182">
        <v>1</v>
      </c>
      <c r="Y42" s="182" t="s">
        <v>161</v>
      </c>
      <c r="Z42" s="182" t="s">
        <v>161</v>
      </c>
      <c r="AA42" s="176" t="s">
        <v>162</v>
      </c>
      <c r="AB42" s="176"/>
      <c r="AC42" s="176">
        <f ca="1">E41/X43</f>
        <v>1.8100000000000002E-2</v>
      </c>
      <c r="AD42" s="176"/>
      <c r="AE42" s="176"/>
      <c r="AF42" s="176"/>
      <c r="AG42" s="176"/>
    </row>
    <row r="43" spans="1:37" s="71" customFormat="1" ht="17.5" customHeight="1" x14ac:dyDescent="0.25">
      <c r="A43" s="71" t="str">
        <f>IF(A13="","",A13)</f>
        <v/>
      </c>
      <c r="B43" s="71" t="str">
        <f>IF(B13="","",B13)</f>
        <v/>
      </c>
      <c r="C43" s="176">
        <v>10</v>
      </c>
      <c r="D43" s="176" t="s">
        <v>161</v>
      </c>
      <c r="E43" s="176"/>
      <c r="F43" s="176"/>
      <c r="G43" s="176"/>
      <c r="H43" s="176"/>
      <c r="I43" s="176"/>
      <c r="J43" s="176"/>
      <c r="K43" s="176"/>
      <c r="L43" s="65" t="str">
        <f>IF(L14="","",L14)</f>
        <v/>
      </c>
      <c r="M43" s="176">
        <v>100</v>
      </c>
      <c r="N43" s="176" t="s">
        <v>161</v>
      </c>
      <c r="O43" s="176" t="s">
        <v>161</v>
      </c>
      <c r="P43" s="176"/>
      <c r="Q43" s="176"/>
      <c r="R43" s="176"/>
      <c r="S43" s="176"/>
      <c r="T43" s="176"/>
      <c r="U43" s="176"/>
      <c r="V43" s="176"/>
      <c r="W43" s="65" t="str">
        <f>IF(W14="","",W14)</f>
        <v/>
      </c>
      <c r="X43" s="176">
        <v>1000</v>
      </c>
      <c r="Y43" s="176" t="s">
        <v>161</v>
      </c>
      <c r="Z43" s="176" t="s">
        <v>161</v>
      </c>
      <c r="AA43" s="176"/>
      <c r="AB43" s="176"/>
      <c r="AC43" s="176"/>
      <c r="AD43" s="176"/>
      <c r="AE43" s="176"/>
      <c r="AF43" s="176"/>
      <c r="AG43" s="176"/>
      <c r="AH43" s="71" t="str">
        <f t="shared" ref="AH43:AK44" si="10">IF(AH13="","",AH13)</f>
        <v/>
      </c>
      <c r="AI43" s="71" t="str">
        <f t="shared" si="10"/>
        <v/>
      </c>
      <c r="AJ43" s="71" t="str">
        <f t="shared" si="10"/>
        <v/>
      </c>
      <c r="AK43" s="71" t="str">
        <f t="shared" si="10"/>
        <v/>
      </c>
    </row>
    <row r="44" spans="1:37" ht="35.15" customHeight="1" x14ac:dyDescent="0.25">
      <c r="A44" s="1" t="str">
        <f>IF(A14="","",A14)</f>
        <v/>
      </c>
      <c r="B44" s="1" t="str">
        <f>IF(B14="","",B14)</f>
        <v>(3)</v>
      </c>
      <c r="E44" s="173">
        <f t="shared" ref="E44:AG44" ca="1" si="11">IF(E14="","",E14)</f>
        <v>40</v>
      </c>
      <c r="F44" s="173" t="str">
        <f t="shared" si="11"/>
        <v/>
      </c>
      <c r="G44" s="173" t="str">
        <f t="shared" si="11"/>
        <v/>
      </c>
      <c r="H44" s="173" t="str">
        <f t="shared" si="11"/>
        <v/>
      </c>
      <c r="I44" t="str">
        <f t="shared" si="11"/>
        <v/>
      </c>
      <c r="J44" t="str">
        <f t="shared" si="11"/>
        <v/>
      </c>
      <c r="K44" t="str">
        <f t="shared" si="11"/>
        <v/>
      </c>
      <c r="L44" t="str">
        <f t="shared" si="11"/>
        <v/>
      </c>
      <c r="M44" t="str">
        <f t="shared" si="11"/>
        <v/>
      </c>
      <c r="N44" t="str">
        <f t="shared" si="11"/>
        <v/>
      </c>
      <c r="O44" t="str">
        <f t="shared" si="11"/>
        <v/>
      </c>
      <c r="P44" t="str">
        <f t="shared" si="11"/>
        <v/>
      </c>
      <c r="Q44" t="str">
        <f t="shared" si="11"/>
        <v/>
      </c>
      <c r="R44" t="str">
        <f t="shared" si="11"/>
        <v/>
      </c>
      <c r="S44" s="1" t="str">
        <f t="shared" si="11"/>
        <v/>
      </c>
      <c r="T44" t="str">
        <f t="shared" si="11"/>
        <v/>
      </c>
      <c r="U44" t="str">
        <f t="shared" si="11"/>
        <v/>
      </c>
      <c r="V44" t="str">
        <f t="shared" si="11"/>
        <v/>
      </c>
      <c r="W44" t="str">
        <f t="shared" si="11"/>
        <v/>
      </c>
      <c r="X44" t="str">
        <f t="shared" si="11"/>
        <v/>
      </c>
      <c r="Y44" t="str">
        <f t="shared" si="11"/>
        <v/>
      </c>
      <c r="Z44" t="str">
        <f t="shared" si="11"/>
        <v/>
      </c>
      <c r="AA44" t="str">
        <f t="shared" si="11"/>
        <v/>
      </c>
      <c r="AB44" t="str">
        <f t="shared" si="11"/>
        <v/>
      </c>
      <c r="AC44" t="str">
        <f t="shared" si="11"/>
        <v/>
      </c>
      <c r="AD44" t="str">
        <f t="shared" si="11"/>
        <v/>
      </c>
      <c r="AE44" t="str">
        <f t="shared" si="11"/>
        <v/>
      </c>
      <c r="AF44" t="str">
        <f t="shared" si="11"/>
        <v/>
      </c>
      <c r="AG44" t="str">
        <f t="shared" si="11"/>
        <v/>
      </c>
      <c r="AH44" t="str">
        <f t="shared" si="10"/>
        <v/>
      </c>
      <c r="AI44" t="str">
        <f t="shared" si="10"/>
        <v/>
      </c>
      <c r="AJ44" t="str">
        <f t="shared" si="10"/>
        <v/>
      </c>
      <c r="AK44" t="str">
        <f t="shared" si="10"/>
        <v/>
      </c>
    </row>
    <row r="45" spans="1:37" ht="17.5" customHeight="1" x14ac:dyDescent="0.25">
      <c r="A45" s="1"/>
      <c r="B45" s="1"/>
      <c r="C45" s="182">
        <v>1</v>
      </c>
      <c r="D45" s="182" t="s">
        <v>161</v>
      </c>
      <c r="E45" s="176" t="s">
        <v>162</v>
      </c>
      <c r="F45" s="176"/>
      <c r="G45" s="176">
        <f ca="1">E44/C46</f>
        <v>4</v>
      </c>
      <c r="H45" s="176"/>
      <c r="I45" s="176"/>
      <c r="J45" s="176"/>
      <c r="K45" s="176"/>
      <c r="L45" s="65"/>
      <c r="M45" s="182">
        <v>1</v>
      </c>
      <c r="N45" s="182" t="s">
        <v>161</v>
      </c>
      <c r="O45" s="182" t="s">
        <v>161</v>
      </c>
      <c r="P45" s="176" t="s">
        <v>162</v>
      </c>
      <c r="Q45" s="176"/>
      <c r="R45" s="176">
        <f ca="1">E44/M46</f>
        <v>0.4</v>
      </c>
      <c r="S45" s="176"/>
      <c r="T45" s="176"/>
      <c r="U45" s="176"/>
      <c r="V45" s="176"/>
      <c r="W45" s="65"/>
      <c r="X45" s="182">
        <v>1</v>
      </c>
      <c r="Y45" s="182" t="s">
        <v>161</v>
      </c>
      <c r="Z45" s="182" t="s">
        <v>161</v>
      </c>
      <c r="AA45" s="176" t="s">
        <v>162</v>
      </c>
      <c r="AB45" s="176"/>
      <c r="AC45" s="176">
        <f ca="1">E44/X46</f>
        <v>0.04</v>
      </c>
      <c r="AD45" s="176"/>
      <c r="AE45" s="176"/>
      <c r="AF45" s="176"/>
      <c r="AG45" s="176"/>
    </row>
    <row r="46" spans="1:37" ht="17.5" customHeight="1" x14ac:dyDescent="0.25">
      <c r="A46" t="str">
        <f>IF(A15="","",A15)</f>
        <v/>
      </c>
      <c r="B46" t="str">
        <f>IF(B15="","",B15)</f>
        <v/>
      </c>
      <c r="C46" s="176">
        <v>10</v>
      </c>
      <c r="D46" s="176" t="s">
        <v>161</v>
      </c>
      <c r="E46" s="176"/>
      <c r="F46" s="176"/>
      <c r="G46" s="176"/>
      <c r="H46" s="176"/>
      <c r="I46" s="176"/>
      <c r="J46" s="176"/>
      <c r="K46" s="176"/>
      <c r="L46" s="65" t="str">
        <f>IF(L17="","",L17)</f>
        <v/>
      </c>
      <c r="M46" s="176">
        <v>100</v>
      </c>
      <c r="N46" s="176" t="s">
        <v>161</v>
      </c>
      <c r="O46" s="176" t="s">
        <v>161</v>
      </c>
      <c r="P46" s="176"/>
      <c r="Q46" s="176"/>
      <c r="R46" s="176"/>
      <c r="S46" s="176"/>
      <c r="T46" s="176"/>
      <c r="U46" s="176"/>
      <c r="V46" s="176"/>
      <c r="W46" s="65" t="str">
        <f>IF(W17="","",W17)</f>
        <v/>
      </c>
      <c r="X46" s="176">
        <v>1000</v>
      </c>
      <c r="Y46" s="176" t="s">
        <v>161</v>
      </c>
      <c r="Z46" s="176" t="s">
        <v>161</v>
      </c>
      <c r="AA46" s="176"/>
      <c r="AB46" s="176"/>
      <c r="AC46" s="176"/>
      <c r="AD46" s="176"/>
      <c r="AE46" s="176"/>
      <c r="AF46" s="176"/>
      <c r="AG46" s="176"/>
      <c r="AH46" t="str">
        <f>IF(AH15="","",AH15)</f>
        <v/>
      </c>
      <c r="AI46" t="str">
        <f>IF(AI15="","",AI15)</f>
        <v/>
      </c>
      <c r="AJ46" t="str">
        <f>IF(AJ15="","",AJ15)</f>
        <v/>
      </c>
      <c r="AK46" t="str">
        <f>IF(AK15="","",AK15)</f>
        <v/>
      </c>
    </row>
    <row r="47" spans="1:37" ht="35.15" customHeight="1" x14ac:dyDescent="0.25">
      <c r="A47" s="1" t="str">
        <f>IF(A16="","",A16)</f>
        <v>３</v>
      </c>
      <c r="C47" t="str">
        <f>IF(C16="","",C16)</f>
        <v>次の数は，</v>
      </c>
      <c r="I47" s="175">
        <f ca="1">IF(I16="","",I16)</f>
        <v>28.4</v>
      </c>
      <c r="J47" s="175"/>
      <c r="K47" s="175"/>
      <c r="L47" t="str">
        <f>IF(L16="","",L16)</f>
        <v>の何分の１ですか。</v>
      </c>
    </row>
    <row r="48" spans="1:37" ht="17.5" customHeight="1" x14ac:dyDescent="0.25">
      <c r="A48" t="str">
        <f>IF(A17="","",A17)</f>
        <v/>
      </c>
      <c r="B48" s="1" t="str">
        <f>IF(B17="","",B17)</f>
        <v>(1)</v>
      </c>
      <c r="E48" s="173">
        <f ca="1">IF(E17="","",E17)</f>
        <v>2.84</v>
      </c>
      <c r="F48" s="173" t="str">
        <f>IF(F17="","",F17)</f>
        <v/>
      </c>
      <c r="G48" s="173" t="str">
        <f>IF(G17="","",G17)</f>
        <v/>
      </c>
      <c r="H48" s="173" t="str">
        <f>IF(H17="","",H17)</f>
        <v/>
      </c>
      <c r="I48" s="173" t="str">
        <f>IF(I17="","",I17)</f>
        <v/>
      </c>
      <c r="J48" t="str">
        <f>IF(J17="","",J17)</f>
        <v/>
      </c>
      <c r="K48" t="str">
        <f>IF(K17="","",K17)</f>
        <v/>
      </c>
      <c r="L48" s="176">
        <f ca="1">$I$47</f>
        <v>28.4</v>
      </c>
      <c r="M48" s="176"/>
      <c r="N48" s="176"/>
      <c r="O48" s="176" t="s">
        <v>163</v>
      </c>
      <c r="P48" s="176"/>
      <c r="Q48" s="182">
        <v>1</v>
      </c>
      <c r="R48" s="182" t="s">
        <v>161</v>
      </c>
      <c r="S48" t="str">
        <f t="shared" ref="S48:AK48" si="12">IF(S17="","",S17)</f>
        <v/>
      </c>
      <c r="T48" t="str">
        <f t="shared" si="12"/>
        <v/>
      </c>
      <c r="U48" t="str">
        <f t="shared" si="12"/>
        <v/>
      </c>
      <c r="V48" t="str">
        <f t="shared" si="12"/>
        <v/>
      </c>
      <c r="W48" t="str">
        <f t="shared" si="12"/>
        <v/>
      </c>
      <c r="X48" t="str">
        <f t="shared" si="12"/>
        <v/>
      </c>
      <c r="Y48" t="str">
        <f t="shared" si="12"/>
        <v/>
      </c>
      <c r="Z48" t="str">
        <f t="shared" si="12"/>
        <v/>
      </c>
      <c r="AA48" t="str">
        <f t="shared" si="12"/>
        <v/>
      </c>
      <c r="AB48" t="str">
        <f t="shared" si="12"/>
        <v/>
      </c>
      <c r="AC48" t="str">
        <f t="shared" si="12"/>
        <v/>
      </c>
      <c r="AD48" t="str">
        <f t="shared" si="12"/>
        <v/>
      </c>
      <c r="AE48" t="str">
        <f t="shared" si="12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J48" t="str">
        <f t="shared" si="12"/>
        <v/>
      </c>
      <c r="AK48" t="str">
        <f t="shared" si="12"/>
        <v/>
      </c>
    </row>
    <row r="49" spans="1:37" ht="17.5" customHeight="1" x14ac:dyDescent="0.25">
      <c r="B49" s="1"/>
      <c r="E49" s="31"/>
      <c r="F49" s="31"/>
      <c r="G49" s="31"/>
      <c r="H49" s="31"/>
      <c r="I49" s="31"/>
      <c r="L49" s="176"/>
      <c r="M49" s="176"/>
      <c r="N49" s="176"/>
      <c r="O49" s="176"/>
      <c r="P49" s="176"/>
      <c r="Q49" s="176">
        <v>10</v>
      </c>
      <c r="R49" s="176" t="s">
        <v>161</v>
      </c>
    </row>
    <row r="50" spans="1:37" ht="17.5" customHeight="1" x14ac:dyDescent="0.25">
      <c r="A50" s="1" t="str">
        <f>IF(A18="","",A18)</f>
        <v/>
      </c>
      <c r="B50" s="1" t="str">
        <f>IF(B18="","",B18)</f>
        <v>(2)</v>
      </c>
      <c r="E50" s="173">
        <f t="shared" ref="E50:K50" ca="1" si="13">IF(E18="","",E18)</f>
        <v>2.8399999999999998E-2</v>
      </c>
      <c r="F50" s="173" t="str">
        <f t="shared" si="13"/>
        <v/>
      </c>
      <c r="G50" s="173" t="str">
        <f t="shared" si="13"/>
        <v/>
      </c>
      <c r="H50" s="173" t="str">
        <f t="shared" si="13"/>
        <v/>
      </c>
      <c r="I50" s="173" t="str">
        <f t="shared" si="13"/>
        <v/>
      </c>
      <c r="J50" t="str">
        <f t="shared" si="13"/>
        <v/>
      </c>
      <c r="K50" t="str">
        <f t="shared" si="13"/>
        <v/>
      </c>
      <c r="L50" s="176">
        <f ca="1">$I$47</f>
        <v>28.4</v>
      </c>
      <c r="M50" s="176"/>
      <c r="N50" s="176"/>
      <c r="O50" s="176" t="s">
        <v>163</v>
      </c>
      <c r="P50" s="176"/>
      <c r="Q50" s="182">
        <v>1</v>
      </c>
      <c r="R50" s="182" t="s">
        <v>161</v>
      </c>
      <c r="S50" s="182" t="s">
        <v>161</v>
      </c>
      <c r="T50" t="str">
        <f t="shared" ref="T50:AK50" si="14">IF(T18="","",T18)</f>
        <v/>
      </c>
      <c r="U50" t="str">
        <f t="shared" si="14"/>
        <v/>
      </c>
      <c r="V50" t="str">
        <f t="shared" si="14"/>
        <v/>
      </c>
      <c r="W50" t="str">
        <f t="shared" si="14"/>
        <v/>
      </c>
      <c r="X50" t="str">
        <f t="shared" si="14"/>
        <v/>
      </c>
      <c r="Y5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</row>
    <row r="51" spans="1:37" ht="17.5" customHeight="1" x14ac:dyDescent="0.25">
      <c r="A51" s="1"/>
      <c r="B51" s="1"/>
      <c r="E51" s="31"/>
      <c r="F51" s="31"/>
      <c r="G51" s="31"/>
      <c r="H51" s="31"/>
      <c r="I51" s="31"/>
      <c r="L51" s="176"/>
      <c r="M51" s="176"/>
      <c r="N51" s="176"/>
      <c r="O51" s="176"/>
      <c r="P51" s="176"/>
      <c r="Q51" s="176">
        <v>1000</v>
      </c>
      <c r="R51" s="176" t="s">
        <v>161</v>
      </c>
      <c r="S51" s="176" t="s">
        <v>161</v>
      </c>
    </row>
    <row r="52" spans="1:37" ht="17.5" customHeight="1" x14ac:dyDescent="0.25">
      <c r="A52" s="1" t="str">
        <f>IF(A19="","",A19)</f>
        <v/>
      </c>
      <c r="B52" s="1" t="str">
        <f>IF(B19="","",B19)</f>
        <v>(3)</v>
      </c>
      <c r="E52" s="173">
        <f t="shared" ref="E52:K53" ca="1" si="15">IF(E19="","",E19)</f>
        <v>0.28399999999999997</v>
      </c>
      <c r="F52" s="173" t="str">
        <f t="shared" si="15"/>
        <v/>
      </c>
      <c r="G52" s="173" t="str">
        <f t="shared" si="15"/>
        <v/>
      </c>
      <c r="H52" s="173" t="str">
        <f t="shared" si="15"/>
        <v/>
      </c>
      <c r="I52" s="173" t="str">
        <f t="shared" si="15"/>
        <v/>
      </c>
      <c r="J52" t="str">
        <f t="shared" si="15"/>
        <v/>
      </c>
      <c r="K52" t="str">
        <f t="shared" si="15"/>
        <v/>
      </c>
      <c r="L52" s="176">
        <f ca="1">$I$47</f>
        <v>28.4</v>
      </c>
      <c r="M52" s="176"/>
      <c r="N52" s="176"/>
      <c r="O52" s="176" t="s">
        <v>164</v>
      </c>
      <c r="P52" s="176"/>
      <c r="Q52" s="182">
        <v>1</v>
      </c>
      <c r="R52" s="182" t="s">
        <v>161</v>
      </c>
      <c r="S52" s="182" t="s">
        <v>161</v>
      </c>
      <c r="T52" t="str">
        <f t="shared" ref="T52:AK53" si="16">IF(T19="","",T19)</f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6"/>
        <v/>
      </c>
      <c r="AK52" t="str">
        <f t="shared" si="16"/>
        <v/>
      </c>
    </row>
    <row r="53" spans="1:37" ht="17.5" customHeight="1" x14ac:dyDescent="0.25">
      <c r="A53" s="1" t="str">
        <f>IF(A20="","",A20)</f>
        <v/>
      </c>
      <c r="B53" t="str">
        <f>IF(B20="","",B20)</f>
        <v/>
      </c>
      <c r="E53" t="str">
        <f t="shared" si="15"/>
        <v/>
      </c>
      <c r="F53" t="str">
        <f t="shared" si="15"/>
        <v/>
      </c>
      <c r="G53" t="str">
        <f t="shared" si="15"/>
        <v/>
      </c>
      <c r="H53" t="str">
        <f t="shared" si="15"/>
        <v/>
      </c>
      <c r="I53" t="str">
        <f t="shared" si="15"/>
        <v/>
      </c>
      <c r="J53" t="str">
        <f t="shared" si="15"/>
        <v/>
      </c>
      <c r="K53" t="str">
        <f t="shared" si="15"/>
        <v/>
      </c>
      <c r="L53" s="176"/>
      <c r="M53" s="176"/>
      <c r="N53" s="176"/>
      <c r="O53" s="176"/>
      <c r="P53" s="176"/>
      <c r="Q53" s="176">
        <v>100</v>
      </c>
      <c r="R53" s="176" t="s">
        <v>161</v>
      </c>
      <c r="S53" s="176" t="s">
        <v>161</v>
      </c>
      <c r="T53" t="str">
        <f t="shared" si="16"/>
        <v/>
      </c>
      <c r="U53" t="str">
        <f t="shared" si="16"/>
        <v/>
      </c>
      <c r="V53" t="str">
        <f t="shared" si="16"/>
        <v/>
      </c>
      <c r="W53" t="str">
        <f t="shared" si="16"/>
        <v/>
      </c>
      <c r="X53" t="str">
        <f t="shared" si="16"/>
        <v/>
      </c>
      <c r="Y53" t="str">
        <f t="shared" si="16"/>
        <v/>
      </c>
      <c r="Z53" t="str">
        <f t="shared" si="16"/>
        <v/>
      </c>
      <c r="AA53" t="str">
        <f t="shared" si="16"/>
        <v/>
      </c>
      <c r="AB53" t="str">
        <f t="shared" si="16"/>
        <v/>
      </c>
      <c r="AC53" t="str">
        <f t="shared" si="16"/>
        <v/>
      </c>
      <c r="AD53" t="str">
        <f t="shared" si="16"/>
        <v/>
      </c>
      <c r="AE53" t="str">
        <f t="shared" si="16"/>
        <v/>
      </c>
      <c r="AF53" t="str">
        <f t="shared" si="16"/>
        <v/>
      </c>
      <c r="AG53" t="str">
        <f t="shared" si="16"/>
        <v/>
      </c>
      <c r="AH53" t="str">
        <f t="shared" si="16"/>
        <v/>
      </c>
      <c r="AI53" t="str">
        <f t="shared" si="16"/>
        <v/>
      </c>
      <c r="AJ53" t="str">
        <f t="shared" si="16"/>
        <v/>
      </c>
      <c r="AK53" t="str">
        <f t="shared" si="16"/>
        <v/>
      </c>
    </row>
    <row r="54" spans="1:37" ht="35.15" customHeight="1" x14ac:dyDescent="0.25">
      <c r="A54" s="1" t="str">
        <f>IF(A21="","",A21)</f>
        <v>４</v>
      </c>
      <c r="C54" t="str">
        <f>IF(C21="","",C21)</f>
        <v>次の計算をしましょう。</v>
      </c>
    </row>
    <row r="55" spans="1:37" ht="35.15" customHeight="1" x14ac:dyDescent="0.25">
      <c r="A55" s="1" t="str">
        <f>IF(A22="","",A22)</f>
        <v/>
      </c>
      <c r="B55" s="1" t="str">
        <f>IF(B22="","",B22)</f>
        <v>(1)</v>
      </c>
      <c r="E55" s="175">
        <f t="shared" ref="E55:R58" ca="1" si="17">IF(E22="","",E22)</f>
        <v>9.6999999999999993</v>
      </c>
      <c r="F55" s="175" t="str">
        <f t="shared" si="17"/>
        <v/>
      </c>
      <c r="G55" s="175" t="str">
        <f t="shared" si="17"/>
        <v/>
      </c>
      <c r="H55" s="175" t="str">
        <f t="shared" si="17"/>
        <v>÷</v>
      </c>
      <c r="I55" s="175" t="str">
        <f t="shared" si="17"/>
        <v/>
      </c>
      <c r="J55" s="173">
        <f t="shared" si="17"/>
        <v>10</v>
      </c>
      <c r="K55" s="173" t="str">
        <f t="shared" si="17"/>
        <v/>
      </c>
      <c r="L55" s="31" t="str">
        <f t="shared" si="17"/>
        <v/>
      </c>
      <c r="M55" s="175" t="s">
        <v>157</v>
      </c>
      <c r="N55" s="175"/>
      <c r="O55" s="177">
        <f ca="1">E55/J55</f>
        <v>0.97</v>
      </c>
      <c r="P55" s="177"/>
      <c r="Q55" s="177"/>
      <c r="R55" s="177"/>
      <c r="S55" s="1" t="str">
        <f t="shared" ref="S55:AK58" si="18">IF(S22="","",S22)</f>
        <v/>
      </c>
      <c r="T55" t="str">
        <f t="shared" si="18"/>
        <v/>
      </c>
      <c r="U55" t="str">
        <f t="shared" si="18"/>
        <v/>
      </c>
      <c r="V55" t="str">
        <f t="shared" si="18"/>
        <v/>
      </c>
      <c r="W55" t="str">
        <f t="shared" si="18"/>
        <v/>
      </c>
      <c r="X55" t="str">
        <f t="shared" si="18"/>
        <v/>
      </c>
      <c r="Y55" t="str">
        <f t="shared" si="18"/>
        <v/>
      </c>
      <c r="Z55" t="str">
        <f t="shared" si="18"/>
        <v/>
      </c>
      <c r="AA55" t="str">
        <f t="shared" si="18"/>
        <v/>
      </c>
      <c r="AB55" t="str">
        <f t="shared" si="18"/>
        <v/>
      </c>
      <c r="AC55" t="str">
        <f t="shared" si="18"/>
        <v/>
      </c>
      <c r="AD55" t="str">
        <f t="shared" si="18"/>
        <v/>
      </c>
      <c r="AE55" t="str">
        <f t="shared" si="18"/>
        <v/>
      </c>
      <c r="AF55" t="str">
        <f t="shared" si="18"/>
        <v/>
      </c>
      <c r="AG55" t="str">
        <f t="shared" si="18"/>
        <v/>
      </c>
      <c r="AH55" t="str">
        <f t="shared" si="18"/>
        <v/>
      </c>
      <c r="AI55" t="str">
        <f t="shared" si="18"/>
        <v/>
      </c>
      <c r="AJ55" t="str">
        <f t="shared" si="18"/>
        <v/>
      </c>
      <c r="AK55" t="str">
        <f t="shared" si="18"/>
        <v/>
      </c>
    </row>
    <row r="56" spans="1:37" ht="35.15" customHeight="1" x14ac:dyDescent="0.25">
      <c r="A56" t="str">
        <f>IF(A23="","",A23)</f>
        <v/>
      </c>
      <c r="B56" s="1" t="str">
        <f>IF(B23="","",B23)</f>
        <v>(2)</v>
      </c>
      <c r="E56" s="175">
        <f t="shared" ca="1" si="17"/>
        <v>55.7</v>
      </c>
      <c r="F56" s="175" t="str">
        <f t="shared" si="17"/>
        <v/>
      </c>
      <c r="G56" s="175" t="str">
        <f t="shared" si="17"/>
        <v/>
      </c>
      <c r="H56" s="175" t="str">
        <f t="shared" si="17"/>
        <v>÷</v>
      </c>
      <c r="I56" s="175" t="str">
        <f t="shared" si="17"/>
        <v/>
      </c>
      <c r="J56" s="173">
        <f t="shared" si="17"/>
        <v>100</v>
      </c>
      <c r="K56" s="173" t="str">
        <f t="shared" si="17"/>
        <v/>
      </c>
      <c r="L56" s="173" t="str">
        <f t="shared" si="17"/>
        <v/>
      </c>
      <c r="M56" s="175" t="s">
        <v>157</v>
      </c>
      <c r="N56" s="175"/>
      <c r="O56" s="177">
        <f ca="1">E56/J56</f>
        <v>0.55700000000000005</v>
      </c>
      <c r="P56" s="177"/>
      <c r="Q56" s="177"/>
      <c r="R56" s="177"/>
      <c r="S56" t="str">
        <f t="shared" si="18"/>
        <v/>
      </c>
      <c r="T56" t="str">
        <f t="shared" si="18"/>
        <v/>
      </c>
      <c r="U56" t="str">
        <f t="shared" si="18"/>
        <v/>
      </c>
      <c r="V56" t="str">
        <f t="shared" si="18"/>
        <v/>
      </c>
      <c r="W56" t="str">
        <f t="shared" si="18"/>
        <v/>
      </c>
      <c r="X56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</row>
    <row r="57" spans="1:37" ht="30" customHeight="1" x14ac:dyDescent="0.25">
      <c r="A57" t="str">
        <f>IF(A24="","",A24)</f>
        <v/>
      </c>
      <c r="B57" s="1" t="str">
        <f>IF(B24="","",B24)</f>
        <v>(3)</v>
      </c>
      <c r="E57" s="175">
        <f t="shared" ca="1" si="17"/>
        <v>76.3</v>
      </c>
      <c r="F57" s="175" t="str">
        <f t="shared" si="17"/>
        <v/>
      </c>
      <c r="G57" s="175" t="str">
        <f t="shared" si="17"/>
        <v/>
      </c>
      <c r="H57" s="175" t="str">
        <f t="shared" si="17"/>
        <v>÷</v>
      </c>
      <c r="I57" s="175" t="str">
        <f t="shared" si="17"/>
        <v/>
      </c>
      <c r="J57" s="173">
        <f t="shared" si="17"/>
        <v>1000</v>
      </c>
      <c r="K57" s="173" t="str">
        <f t="shared" si="17"/>
        <v/>
      </c>
      <c r="L57" s="173" t="str">
        <f t="shared" si="17"/>
        <v/>
      </c>
      <c r="M57" s="175" t="s">
        <v>157</v>
      </c>
      <c r="N57" s="175"/>
      <c r="O57" s="177">
        <f ca="1">E57/J57</f>
        <v>7.6299999999999993E-2</v>
      </c>
      <c r="P57" s="177"/>
      <c r="Q57" s="177"/>
      <c r="R57" s="177"/>
      <c r="S57" t="str">
        <f t="shared" si="18"/>
        <v/>
      </c>
      <c r="T57" t="str">
        <f t="shared" si="18"/>
        <v/>
      </c>
      <c r="U57" t="str">
        <f t="shared" si="18"/>
        <v/>
      </c>
      <c r="V57" t="str">
        <f t="shared" si="18"/>
        <v/>
      </c>
      <c r="W57" t="str">
        <f t="shared" si="18"/>
        <v/>
      </c>
      <c r="X57" t="str">
        <f t="shared" si="18"/>
        <v/>
      </c>
      <c r="Y57" t="str">
        <f t="shared" si="18"/>
        <v/>
      </c>
      <c r="Z57" t="str">
        <f t="shared" si="18"/>
        <v/>
      </c>
      <c r="AA57" t="str">
        <f t="shared" si="18"/>
        <v/>
      </c>
      <c r="AB57" t="str">
        <f t="shared" si="18"/>
        <v/>
      </c>
      <c r="AC57" t="str">
        <f t="shared" si="18"/>
        <v/>
      </c>
      <c r="AD57" t="str">
        <f t="shared" si="18"/>
        <v/>
      </c>
      <c r="AE57" t="str">
        <f t="shared" si="18"/>
        <v/>
      </c>
      <c r="AF57" t="str">
        <f t="shared" si="18"/>
        <v/>
      </c>
      <c r="AG57" t="str">
        <f t="shared" si="18"/>
        <v/>
      </c>
      <c r="AH57" t="str">
        <f t="shared" si="18"/>
        <v/>
      </c>
      <c r="AI57" t="str">
        <f t="shared" si="18"/>
        <v/>
      </c>
      <c r="AJ57" t="str">
        <f t="shared" si="18"/>
        <v/>
      </c>
      <c r="AK57" t="str">
        <f t="shared" si="18"/>
        <v/>
      </c>
    </row>
    <row r="58" spans="1:37" ht="30" customHeight="1" x14ac:dyDescent="0.25">
      <c r="A58" s="1" t="str">
        <f>IF(A25="","",A25)</f>
        <v/>
      </c>
      <c r="B58" t="str">
        <f>IF(B25="","",B25)</f>
        <v/>
      </c>
      <c r="E58" t="str">
        <f t="shared" si="17"/>
        <v/>
      </c>
      <c r="F58" t="str">
        <f t="shared" si="17"/>
        <v/>
      </c>
      <c r="G58" t="str">
        <f t="shared" si="17"/>
        <v/>
      </c>
      <c r="H58" t="str">
        <f t="shared" si="17"/>
        <v/>
      </c>
      <c r="I58" t="str">
        <f t="shared" si="17"/>
        <v/>
      </c>
      <c r="J58" t="str">
        <f t="shared" si="17"/>
        <v/>
      </c>
      <c r="K58" t="str">
        <f t="shared" si="17"/>
        <v/>
      </c>
      <c r="L58" t="str">
        <f t="shared" si="17"/>
        <v/>
      </c>
      <c r="M58" t="str">
        <f t="shared" si="17"/>
        <v/>
      </c>
      <c r="N58" t="str">
        <f t="shared" si="17"/>
        <v/>
      </c>
      <c r="O58" t="str">
        <f t="shared" si="17"/>
        <v/>
      </c>
      <c r="P58" t="str">
        <f t="shared" si="17"/>
        <v/>
      </c>
      <c r="Q58" t="str">
        <f t="shared" si="17"/>
        <v/>
      </c>
      <c r="R58" t="str">
        <f t="shared" si="17"/>
        <v/>
      </c>
      <c r="S58" t="str">
        <f t="shared" si="18"/>
        <v/>
      </c>
      <c r="T58" t="str">
        <f t="shared" si="18"/>
        <v/>
      </c>
      <c r="U58" t="str">
        <f t="shared" si="18"/>
        <v/>
      </c>
      <c r="V58" t="str">
        <f t="shared" si="18"/>
        <v/>
      </c>
      <c r="W58" t="str">
        <f t="shared" si="18"/>
        <v/>
      </c>
      <c r="X58" t="str">
        <f t="shared" si="18"/>
        <v/>
      </c>
      <c r="Y58" t="str">
        <f t="shared" si="18"/>
        <v/>
      </c>
      <c r="Z58" t="str">
        <f t="shared" si="18"/>
        <v/>
      </c>
      <c r="AA58" t="str">
        <f t="shared" si="18"/>
        <v/>
      </c>
      <c r="AB58" t="str">
        <f t="shared" si="18"/>
        <v/>
      </c>
      <c r="AC58" t="str">
        <f t="shared" si="18"/>
        <v/>
      </c>
      <c r="AD58" t="str">
        <f t="shared" si="18"/>
        <v/>
      </c>
      <c r="AE58" t="str">
        <f t="shared" si="18"/>
        <v/>
      </c>
      <c r="AF58" t="str">
        <f t="shared" si="18"/>
        <v/>
      </c>
      <c r="AG58" t="str">
        <f t="shared" si="18"/>
        <v/>
      </c>
      <c r="AH58" t="str">
        <f t="shared" si="18"/>
        <v/>
      </c>
      <c r="AI58" t="str">
        <f t="shared" si="18"/>
        <v/>
      </c>
      <c r="AJ58" t="str">
        <f t="shared" si="18"/>
        <v/>
      </c>
      <c r="AK58" t="str">
        <f t="shared" si="18"/>
        <v/>
      </c>
    </row>
    <row r="59" spans="1:37" ht="30" customHeight="1" x14ac:dyDescent="0.25"/>
    <row r="60" spans="1:37" ht="30" customHeight="1" x14ac:dyDescent="0.25"/>
    <row r="61" spans="1:37" ht="30" customHeight="1" x14ac:dyDescent="0.25"/>
    <row r="62" spans="1:37" ht="30" customHeight="1" x14ac:dyDescent="0.25"/>
    <row r="63" spans="1:37" ht="30" customHeight="1" x14ac:dyDescent="0.25"/>
    <row r="64" spans="1:37" ht="30" customHeight="1" x14ac:dyDescent="0.25"/>
    <row r="65" ht="30" customHeight="1" x14ac:dyDescent="0.25"/>
  </sheetData>
  <mergeCells count="159">
    <mergeCell ref="E57:G57"/>
    <mergeCell ref="H57:I57"/>
    <mergeCell ref="J57:L57"/>
    <mergeCell ref="M57:N57"/>
    <mergeCell ref="O57:R57"/>
    <mergeCell ref="E55:G55"/>
    <mergeCell ref="H55:I55"/>
    <mergeCell ref="J55:K55"/>
    <mergeCell ref="M55:N55"/>
    <mergeCell ref="O55:R55"/>
    <mergeCell ref="E56:G56"/>
    <mergeCell ref="H56:I56"/>
    <mergeCell ref="J56:L56"/>
    <mergeCell ref="M56:N56"/>
    <mergeCell ref="O56:R56"/>
    <mergeCell ref="E50:I50"/>
    <mergeCell ref="L50:N51"/>
    <mergeCell ref="O50:P51"/>
    <mergeCell ref="Q50:S50"/>
    <mergeCell ref="Q51:S51"/>
    <mergeCell ref="E52:I52"/>
    <mergeCell ref="L52:N53"/>
    <mergeCell ref="O52:P53"/>
    <mergeCell ref="Q52:S52"/>
    <mergeCell ref="Q53:S53"/>
    <mergeCell ref="I47:K47"/>
    <mergeCell ref="E48:I48"/>
    <mergeCell ref="L48:N49"/>
    <mergeCell ref="O48:P49"/>
    <mergeCell ref="Q48:R48"/>
    <mergeCell ref="Q49:R49"/>
    <mergeCell ref="R45:V46"/>
    <mergeCell ref="X45:Z45"/>
    <mergeCell ref="AA45:AB46"/>
    <mergeCell ref="AC45:AG46"/>
    <mergeCell ref="C46:D46"/>
    <mergeCell ref="M46:O46"/>
    <mergeCell ref="X46:Z46"/>
    <mergeCell ref="E44:H44"/>
    <mergeCell ref="C45:D45"/>
    <mergeCell ref="E45:F46"/>
    <mergeCell ref="G45:K46"/>
    <mergeCell ref="M45:O45"/>
    <mergeCell ref="P45:Q46"/>
    <mergeCell ref="P39:Q40"/>
    <mergeCell ref="R42:V43"/>
    <mergeCell ref="X42:Z42"/>
    <mergeCell ref="AA42:AB43"/>
    <mergeCell ref="AC42:AG43"/>
    <mergeCell ref="C43:D43"/>
    <mergeCell ref="M43:O43"/>
    <mergeCell ref="X43:Z43"/>
    <mergeCell ref="E41:G41"/>
    <mergeCell ref="C42:D42"/>
    <mergeCell ref="E42:F43"/>
    <mergeCell ref="G42:K43"/>
    <mergeCell ref="M42:O42"/>
    <mergeCell ref="P42:Q43"/>
    <mergeCell ref="AC34:AG35"/>
    <mergeCell ref="D35:F35"/>
    <mergeCell ref="A36:B37"/>
    <mergeCell ref="C36:D36"/>
    <mergeCell ref="E36:F37"/>
    <mergeCell ref="G36:I36"/>
    <mergeCell ref="J36:K37"/>
    <mergeCell ref="L36:N36"/>
    <mergeCell ref="R39:V40"/>
    <mergeCell ref="X39:Z39"/>
    <mergeCell ref="AA39:AB40"/>
    <mergeCell ref="AC39:AG40"/>
    <mergeCell ref="C40:D40"/>
    <mergeCell ref="M40:O40"/>
    <mergeCell ref="X40:Z40"/>
    <mergeCell ref="O36:AC37"/>
    <mergeCell ref="C37:D37"/>
    <mergeCell ref="G37:I37"/>
    <mergeCell ref="L37:N37"/>
    <mergeCell ref="E38:H38"/>
    <mergeCell ref="C39:D39"/>
    <mergeCell ref="E39:F40"/>
    <mergeCell ref="G39:K40"/>
    <mergeCell ref="M39:O39"/>
    <mergeCell ref="I32:L33"/>
    <mergeCell ref="M32:N33"/>
    <mergeCell ref="O32:Q33"/>
    <mergeCell ref="R32:S33"/>
    <mergeCell ref="T32:X33"/>
    <mergeCell ref="AC32:AG33"/>
    <mergeCell ref="D30:E30"/>
    <mergeCell ref="G30:H31"/>
    <mergeCell ref="I30:L31"/>
    <mergeCell ref="M30:N31"/>
    <mergeCell ref="O30:Q31"/>
    <mergeCell ref="R30:S31"/>
    <mergeCell ref="T30:X31"/>
    <mergeCell ref="D33:F33"/>
    <mergeCell ref="D34:F34"/>
    <mergeCell ref="G34:H35"/>
    <mergeCell ref="I34:L35"/>
    <mergeCell ref="M34:N35"/>
    <mergeCell ref="O34:Q35"/>
    <mergeCell ref="R34:S35"/>
    <mergeCell ref="T34:X35"/>
    <mergeCell ref="AI26:AJ26"/>
    <mergeCell ref="A28:B29"/>
    <mergeCell ref="C28:F29"/>
    <mergeCell ref="H28:I29"/>
    <mergeCell ref="J28:K28"/>
    <mergeCell ref="L28:M29"/>
    <mergeCell ref="N28:P28"/>
    <mergeCell ref="Q28:R29"/>
    <mergeCell ref="S28:U28"/>
    <mergeCell ref="V28:AJ29"/>
    <mergeCell ref="J29:K29"/>
    <mergeCell ref="N29:P29"/>
    <mergeCell ref="S29:U29"/>
    <mergeCell ref="AC30:AG31"/>
    <mergeCell ref="D31:E31"/>
    <mergeCell ref="D32:F32"/>
    <mergeCell ref="G32:H33"/>
    <mergeCell ref="E24:G24"/>
    <mergeCell ref="H24:I24"/>
    <mergeCell ref="J24:L24"/>
    <mergeCell ref="I16:K16"/>
    <mergeCell ref="E17:I17"/>
    <mergeCell ref="E18:I18"/>
    <mergeCell ref="E19:I19"/>
    <mergeCell ref="E22:G22"/>
    <mergeCell ref="H22:I22"/>
    <mergeCell ref="J22:K22"/>
    <mergeCell ref="E10:H10"/>
    <mergeCell ref="E12:G12"/>
    <mergeCell ref="E14:H14"/>
    <mergeCell ref="J4:K4"/>
    <mergeCell ref="N4:P4"/>
    <mergeCell ref="S4:U4"/>
    <mergeCell ref="E23:G23"/>
    <mergeCell ref="H23:I23"/>
    <mergeCell ref="J23:L23"/>
    <mergeCell ref="A8:B9"/>
    <mergeCell ref="C8:D8"/>
    <mergeCell ref="E8:F9"/>
    <mergeCell ref="G8:I8"/>
    <mergeCell ref="J8:K9"/>
    <mergeCell ref="L8:N8"/>
    <mergeCell ref="O8:AC9"/>
    <mergeCell ref="AI1:AJ1"/>
    <mergeCell ref="A3:B4"/>
    <mergeCell ref="C3:F4"/>
    <mergeCell ref="H3:I4"/>
    <mergeCell ref="J3:K3"/>
    <mergeCell ref="L3:M4"/>
    <mergeCell ref="N3:P3"/>
    <mergeCell ref="Q3:R4"/>
    <mergeCell ref="S3:U3"/>
    <mergeCell ref="V3:AJ4"/>
    <mergeCell ref="C9:D9"/>
    <mergeCell ref="G9:I9"/>
    <mergeCell ref="L9:N9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V56"/>
  <sheetViews>
    <sheetView workbookViewId="0"/>
  </sheetViews>
  <sheetFormatPr defaultRowHeight="25" customHeight="1" x14ac:dyDescent="0.25"/>
  <cols>
    <col min="1" max="38" width="1.7109375" customWidth="1"/>
    <col min="39" max="47" width="8.78515625" style="23"/>
    <col min="48" max="58" width="8.78515625"/>
  </cols>
  <sheetData>
    <row r="1" spans="1:37" ht="25" customHeight="1" x14ac:dyDescent="0.25">
      <c r="D1" s="3" t="s">
        <v>269</v>
      </c>
      <c r="E1" s="3"/>
      <c r="AH1" s="2" t="s">
        <v>92</v>
      </c>
      <c r="AI1" s="2"/>
      <c r="AJ1" s="174"/>
      <c r="AK1" s="174"/>
    </row>
    <row r="2" spans="1:37" ht="25" customHeight="1" x14ac:dyDescent="0.25">
      <c r="R2" s="4" t="s">
        <v>1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7" ht="34" customHeight="1" x14ac:dyDescent="0.25">
      <c r="A3" t="s">
        <v>91</v>
      </c>
      <c r="R3" s="9"/>
    </row>
    <row r="4" spans="1:37" ht="34" customHeight="1" x14ac:dyDescent="0.25">
      <c r="A4" s="1" t="s">
        <v>93</v>
      </c>
      <c r="D4" s="175">
        <f ca="1">INT(RAND()*9+1)*INT(RAND()*8+2)</f>
        <v>18</v>
      </c>
      <c r="E4" s="175"/>
      <c r="R4" s="9"/>
    </row>
    <row r="5" spans="1:37" ht="34" customHeight="1" x14ac:dyDescent="0.25">
      <c r="A5" s="1"/>
    </row>
    <row r="6" spans="1:37" ht="34" customHeight="1" x14ac:dyDescent="0.25">
      <c r="A6" s="1" t="s">
        <v>94</v>
      </c>
      <c r="D6" s="175">
        <f ca="1">INT(RAND()*9+1)*INT(RAND()*8+2)</f>
        <v>56</v>
      </c>
      <c r="E6" s="175"/>
      <c r="K6" s="1"/>
    </row>
    <row r="7" spans="1:37" ht="34" customHeight="1" x14ac:dyDescent="0.25"/>
    <row r="8" spans="1:37" ht="34" customHeight="1" x14ac:dyDescent="0.25">
      <c r="A8" s="1" t="s">
        <v>95</v>
      </c>
      <c r="D8" s="175">
        <f ca="1">INT(RAND()*9+1)*INT(RAND()*8+2)</f>
        <v>63</v>
      </c>
      <c r="E8" s="175"/>
      <c r="K8" s="1"/>
    </row>
    <row r="9" spans="1:37" ht="34" customHeight="1" x14ac:dyDescent="0.25">
      <c r="A9" s="1"/>
    </row>
    <row r="10" spans="1:37" ht="34" customHeight="1" x14ac:dyDescent="0.25">
      <c r="A10" s="1" t="s">
        <v>96</v>
      </c>
      <c r="D10" s="175">
        <f ca="1">INT(RAND()*9+1)*INT(RAND()*8+2)</f>
        <v>8</v>
      </c>
      <c r="E10" s="175"/>
      <c r="K10" s="1"/>
    </row>
    <row r="11" spans="1:37" ht="34" customHeight="1" x14ac:dyDescent="0.25"/>
    <row r="12" spans="1:37" ht="34" customHeight="1" x14ac:dyDescent="0.25">
      <c r="A12" s="1" t="s">
        <v>97</v>
      </c>
      <c r="D12" s="175">
        <f ca="1">INT(RAND()*9+1)*INT(RAND()*8+2)</f>
        <v>9</v>
      </c>
      <c r="E12" s="175"/>
      <c r="K12" s="1"/>
    </row>
    <row r="13" spans="1:37" ht="34" customHeight="1" x14ac:dyDescent="0.25">
      <c r="A13" s="1"/>
    </row>
    <row r="14" spans="1:37" ht="34" customHeight="1" x14ac:dyDescent="0.25">
      <c r="A14" s="1" t="s">
        <v>98</v>
      </c>
      <c r="D14" s="175">
        <f ca="1">INT(RAND()*9+1)*INT(RAND()*8+2)</f>
        <v>81</v>
      </c>
      <c r="E14" s="175"/>
      <c r="K14" s="1"/>
    </row>
    <row r="15" spans="1:37" ht="34" customHeight="1" x14ac:dyDescent="0.25"/>
    <row r="16" spans="1:37" ht="34" customHeight="1" x14ac:dyDescent="0.25">
      <c r="A16" s="1" t="s">
        <v>99</v>
      </c>
      <c r="D16" s="175">
        <f ca="1">INT(RAND()*9+1)*INT(RAND()*8+2)</f>
        <v>40</v>
      </c>
      <c r="E16" s="175"/>
      <c r="K16" s="1"/>
    </row>
    <row r="17" spans="1:48" ht="34" customHeight="1" x14ac:dyDescent="0.25">
      <c r="A17" s="1"/>
    </row>
    <row r="18" spans="1:48" ht="34" customHeight="1" x14ac:dyDescent="0.25">
      <c r="A18" s="1" t="s">
        <v>100</v>
      </c>
      <c r="D18" s="175">
        <f ca="1">INT(RAND()*9+1)*INT(RAND()*8+2)</f>
        <v>18</v>
      </c>
      <c r="E18" s="175"/>
      <c r="K18" s="1"/>
    </row>
    <row r="19" spans="1:48" ht="34" customHeight="1" x14ac:dyDescent="0.25"/>
    <row r="20" spans="1:48" ht="34" customHeight="1" x14ac:dyDescent="0.25">
      <c r="A20" s="1" t="s">
        <v>101</v>
      </c>
      <c r="D20" s="175">
        <f ca="1">INT(RAND()*9+1)*INT(RAND()*8+2)</f>
        <v>20</v>
      </c>
      <c r="E20" s="175"/>
      <c r="K20" s="1"/>
    </row>
    <row r="21" spans="1:48" ht="34" customHeight="1" x14ac:dyDescent="0.25">
      <c r="A21" s="1"/>
    </row>
    <row r="22" spans="1:48" ht="34" customHeight="1" x14ac:dyDescent="0.25">
      <c r="A22" s="1" t="s">
        <v>102</v>
      </c>
      <c r="D22" s="175">
        <f ca="1">INT(RAND()*9+1)*INT(RAND()*8+2)</f>
        <v>10</v>
      </c>
      <c r="E22" s="175"/>
      <c r="K22" s="1"/>
    </row>
    <row r="23" spans="1:48" ht="34" customHeight="1" x14ac:dyDescent="0.25"/>
    <row r="24" spans="1:48" ht="25" customHeight="1" x14ac:dyDescent="0.25">
      <c r="A24" t="str">
        <f>IF(A1="","",A1)</f>
        <v/>
      </c>
      <c r="D24" s="3" t="str">
        <f>IF(D1="","",D1)</f>
        <v>約数</v>
      </c>
      <c r="E24" s="3"/>
      <c r="AH24" s="2" t="str">
        <f>IF(AH1="","",AH1)</f>
        <v>№</v>
      </c>
      <c r="AI24" s="2"/>
      <c r="AJ24" s="174" t="str">
        <f>IF(AJ1="","",AJ1)</f>
        <v/>
      </c>
      <c r="AK24" s="174"/>
    </row>
    <row r="25" spans="1:48" ht="25" customHeight="1" x14ac:dyDescent="0.25">
      <c r="F25" s="5" t="s">
        <v>2</v>
      </c>
      <c r="R25" s="4" t="str">
        <f>IF(R2="","",R2)</f>
        <v>名前</v>
      </c>
      <c r="S25" s="2"/>
      <c r="T25" s="2"/>
      <c r="U25" s="2"/>
      <c r="V25" s="2" t="str">
        <f>IF(V2="","",V2)</f>
        <v/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48" ht="23.15" customHeight="1" x14ac:dyDescent="0.25">
      <c r="A26" t="str">
        <f>IF(A3="","",A3)</f>
        <v>◆　次の数の約数をみんなかきましょう。</v>
      </c>
    </row>
    <row r="27" spans="1:48" ht="23.15" customHeight="1" x14ac:dyDescent="0.25">
      <c r="A27" t="str">
        <f>IF(A4="","",A4)</f>
        <v>(1)</v>
      </c>
      <c r="D27" s="175">
        <f ca="1">IF(D4="","",D4)</f>
        <v>18</v>
      </c>
      <c r="E27" s="175"/>
      <c r="F27" t="str">
        <f>IF(F4="","",F4)</f>
        <v/>
      </c>
      <c r="G27" s="8" t="str">
        <f ca="1">AF29&amp;AE29&amp;AC29&amp;AB29&amp;Z29&amp;Y29&amp;W29&amp;V29&amp;T29&amp;S29&amp;Q29&amp;P29&amp;N29&amp;M29&amp;K29&amp;J29&amp;H29&amp;G29&amp;AF28&amp;AE28&amp;AC28&amp;AB28&amp;Z28&amp;Y28&amp;W28&amp;V28&amp;T28&amp;S28&amp;Q28&amp;P28&amp;N28&amp;M28&amp;K28&amp;J28&amp;H28</f>
        <v>1,2,3,6,9,18</v>
      </c>
      <c r="AV27" s="7"/>
    </row>
    <row r="28" spans="1:48" ht="23.15" customHeight="1" x14ac:dyDescent="0.25">
      <c r="A28" t="str">
        <f>IF(A5="","",A5)</f>
        <v/>
      </c>
      <c r="D28" t="str">
        <f>IF(D5="","",D5)</f>
        <v/>
      </c>
      <c r="E28" t="str">
        <f>IF(E5="","",E5)</f>
        <v/>
      </c>
      <c r="F28" t="str">
        <f>IF(F5="","",F5)</f>
        <v/>
      </c>
      <c r="G28" s="23"/>
      <c r="H28" s="262">
        <f ca="1">IF(AM28&gt;9,AM28,"")</f>
        <v>18</v>
      </c>
      <c r="I28" s="262"/>
      <c r="J28" s="23" t="str">
        <f ca="1">IF(K28="","",",")</f>
        <v/>
      </c>
      <c r="K28" s="262" t="str">
        <f ca="1">IF(AN28&gt;9,AN28,"")</f>
        <v/>
      </c>
      <c r="L28" s="262"/>
      <c r="M28" s="23" t="str">
        <f ca="1">IF(N28="","",",")</f>
        <v/>
      </c>
      <c r="N28" s="262" t="str">
        <f ca="1">IF(AO28&gt;9,AO28,"")</f>
        <v/>
      </c>
      <c r="O28" s="262"/>
      <c r="P28" s="23" t="str">
        <f ca="1">IF(Q28="","",",")</f>
        <v/>
      </c>
      <c r="Q28" s="262" t="str">
        <f ca="1">IF(AP28&gt;9,AP28,"")</f>
        <v/>
      </c>
      <c r="R28" s="262"/>
      <c r="S28" s="23" t="str">
        <f ca="1">IF(T28="","",",")</f>
        <v/>
      </c>
      <c r="T28" s="262" t="str">
        <f ca="1">IF(AQ28&gt;9,AQ28,"")</f>
        <v/>
      </c>
      <c r="U28" s="262"/>
      <c r="V28" s="23" t="str">
        <f ca="1">IF(W28="","",",")</f>
        <v/>
      </c>
      <c r="W28" s="262" t="str">
        <f ca="1">IF(AR28&gt;9,AR28,"")</f>
        <v/>
      </c>
      <c r="X28" s="262"/>
      <c r="Y28" s="23" t="str">
        <f ca="1">IF(Z28="","",",")</f>
        <v/>
      </c>
      <c r="Z28" s="262" t="str">
        <f ca="1">IF(AS28&gt;9,AS28,"")</f>
        <v/>
      </c>
      <c r="AA28" s="262"/>
      <c r="AB28" s="23" t="str">
        <f ca="1">IF(AC28="","",",")</f>
        <v/>
      </c>
      <c r="AC28" s="262" t="str">
        <f ca="1">IF(AT28&gt;9,AT28,"")</f>
        <v/>
      </c>
      <c r="AD28" s="262"/>
      <c r="AE28" s="23" t="str">
        <f ca="1">IF(AF28="","",",")</f>
        <v/>
      </c>
      <c r="AF28" s="262" t="str">
        <f ca="1">IF(AU28&gt;9,AU28,"")</f>
        <v/>
      </c>
      <c r="AG28" s="262"/>
      <c r="AH28" s="8" t="str">
        <f t="shared" ref="AH28:AL29" si="0">IF(AH4="","",AH4)</f>
        <v/>
      </c>
      <c r="AI28" s="8" t="str">
        <f t="shared" si="0"/>
        <v/>
      </c>
      <c r="AJ28" s="8" t="str">
        <f t="shared" si="0"/>
        <v/>
      </c>
      <c r="AK28" s="8" t="str">
        <f t="shared" si="0"/>
        <v/>
      </c>
      <c r="AL28" s="8" t="str">
        <f t="shared" si="0"/>
        <v/>
      </c>
      <c r="AM28" s="25">
        <f ca="1">D27</f>
        <v>18</v>
      </c>
      <c r="AN28" s="25">
        <f ca="1">IF(D27/2=INT(D27/2),D27/2,"")</f>
        <v>9</v>
      </c>
      <c r="AO28" s="25">
        <f ca="1">IF(D27/3=INT(D27/3),D27/3,"")</f>
        <v>6</v>
      </c>
      <c r="AP28" s="25" t="str">
        <f ca="1">IF(D27/4=INT(D27/4),D27/4,"")</f>
        <v/>
      </c>
      <c r="AQ28" s="25" t="str">
        <f ca="1">IF(D27/5=INT(D27/5),D27/5,"")</f>
        <v/>
      </c>
      <c r="AR28" s="25">
        <f ca="1">IF(D27/6=INT(D27/6),D27/6,"")</f>
        <v>3</v>
      </c>
      <c r="AS28" s="25" t="str">
        <f ca="1">IF(D27/7=INT(D27/7),D27/7,"")</f>
        <v/>
      </c>
      <c r="AT28" s="25" t="str">
        <f ca="1">IF(D27/8=INT(D27/8),D27/8,"")</f>
        <v/>
      </c>
      <c r="AU28" s="25">
        <f ca="1">IF(D27/9=INT(D27/9),D27/9,"")</f>
        <v>2</v>
      </c>
      <c r="AV28" s="7"/>
    </row>
    <row r="29" spans="1:48" ht="23.15" customHeight="1" x14ac:dyDescent="0.25">
      <c r="G29" s="23" t="str">
        <f ca="1">IF(H29="","",",")</f>
        <v>,</v>
      </c>
      <c r="H29" s="262">
        <f ca="1">IF(AM29="","",AM29)</f>
        <v>9</v>
      </c>
      <c r="I29" s="262"/>
      <c r="J29" s="23" t="str">
        <f ca="1">IF(K29="","",",")</f>
        <v/>
      </c>
      <c r="K29" s="262" t="str">
        <f ca="1">IF(AN29="","",AN29)</f>
        <v/>
      </c>
      <c r="L29" s="262"/>
      <c r="M29" s="23" t="str">
        <f ca="1">IF(N29="","",",")</f>
        <v/>
      </c>
      <c r="N29" s="262" t="str">
        <f ca="1">IF(AO29="","",AO29)</f>
        <v/>
      </c>
      <c r="O29" s="262"/>
      <c r="P29" s="23" t="str">
        <f ca="1">IF(Q29="","",",")</f>
        <v>,</v>
      </c>
      <c r="Q29" s="262">
        <f ca="1">IF(AP29="","",AP29)</f>
        <v>6</v>
      </c>
      <c r="R29" s="262"/>
      <c r="S29" s="23" t="str">
        <f ca="1">IF(T29="","",",")</f>
        <v/>
      </c>
      <c r="T29" s="262" t="str">
        <f ca="1">IF(AQ29="","",AQ29)</f>
        <v/>
      </c>
      <c r="U29" s="262"/>
      <c r="V29" s="23" t="str">
        <f ca="1">IF(W29="","",",")</f>
        <v/>
      </c>
      <c r="W29" s="262" t="str">
        <f ca="1">IF(AR29="","",AR29)</f>
        <v/>
      </c>
      <c r="X29" s="262"/>
      <c r="Y29" s="23" t="str">
        <f ca="1">IF(Z29="","",",")</f>
        <v>,</v>
      </c>
      <c r="Z29" s="262">
        <f ca="1">IF(AS29="","",AS29)</f>
        <v>3</v>
      </c>
      <c r="AA29" s="262"/>
      <c r="AB29" s="23" t="str">
        <f ca="1">IF(AC29="","",",")</f>
        <v>,</v>
      </c>
      <c r="AC29" s="262">
        <f ca="1">IF(AT29="","",AT29)</f>
        <v>2</v>
      </c>
      <c r="AD29" s="262"/>
      <c r="AE29" s="23" t="str">
        <f ca="1">IF(AF29="","",",")</f>
        <v>,</v>
      </c>
      <c r="AF29" s="262">
        <f ca="1">IF(AU29="","",AU29)</f>
        <v>1</v>
      </c>
      <c r="AG29" s="262"/>
      <c r="AH29" s="8" t="str">
        <f t="shared" si="0"/>
        <v/>
      </c>
      <c r="AI29" s="8" t="str">
        <f t="shared" si="0"/>
        <v/>
      </c>
      <c r="AJ29" s="8" t="str">
        <f t="shared" si="0"/>
        <v/>
      </c>
      <c r="AK29" s="8" t="str">
        <f t="shared" si="0"/>
        <v/>
      </c>
      <c r="AL29" s="8" t="str">
        <f t="shared" si="0"/>
        <v/>
      </c>
      <c r="AM29" s="25">
        <f ca="1">IF(AU28="","",D27/AU28)</f>
        <v>9</v>
      </c>
      <c r="AN29" s="25" t="str">
        <f ca="1">IF(AT28="","",D27/AT28)</f>
        <v/>
      </c>
      <c r="AO29" s="25" t="str">
        <f ca="1">IF(AS28="","",D27/AS28)</f>
        <v/>
      </c>
      <c r="AP29" s="25">
        <f ca="1">IF(AR28="","",D27/AR28)</f>
        <v>6</v>
      </c>
      <c r="AQ29" s="25" t="str">
        <f ca="1">IF(AQ28="","",D27/AQ28)</f>
        <v/>
      </c>
      <c r="AR29" s="25" t="str">
        <f ca="1">IF(AP28="","",D27/AP28)</f>
        <v/>
      </c>
      <c r="AS29" s="25">
        <f ca="1">IF(AO28="","",D27/AO28)</f>
        <v>3</v>
      </c>
      <c r="AT29" s="25">
        <f ca="1">IF(AN28="","",D27/AN28)</f>
        <v>2</v>
      </c>
      <c r="AU29" s="25">
        <f ca="1">IF(AM28="","",D27/AM28)</f>
        <v>1</v>
      </c>
    </row>
    <row r="30" spans="1:48" ht="23.15" customHeight="1" x14ac:dyDescent="0.25">
      <c r="A30" t="str">
        <f>IF(A6="","",A6)</f>
        <v>(2)</v>
      </c>
      <c r="D30" s="175">
        <f ca="1">IF(D6="","",D6)</f>
        <v>56</v>
      </c>
      <c r="E30" s="175"/>
      <c r="F30" t="str">
        <f>IF(F6="","",F6)</f>
        <v/>
      </c>
      <c r="G30" s="8" t="str">
        <f ca="1">AF32&amp;AE32&amp;AC32&amp;AB32&amp;Z32&amp;Y32&amp;W32&amp;V32&amp;T32&amp;S32&amp;Q32&amp;P32&amp;N32&amp;M32&amp;K32&amp;J32&amp;H32&amp;G32&amp;AF31&amp;AE31&amp;AC31&amp;AB31&amp;Z31&amp;Y31&amp;W31&amp;V31&amp;T31&amp;S31&amp;Q31&amp;P31&amp;N31&amp;M31&amp;K31&amp;J31&amp;H31</f>
        <v>1,2,4,7,8,14,28,56</v>
      </c>
      <c r="AV30" s="7"/>
    </row>
    <row r="31" spans="1:48" ht="23.15" customHeight="1" x14ac:dyDescent="0.25">
      <c r="A31" t="str">
        <f>IF(A7="","",A7)</f>
        <v/>
      </c>
      <c r="D31" t="str">
        <f>IF(D7="","",D7)</f>
        <v/>
      </c>
      <c r="E31" t="str">
        <f>IF(E7="","",E7)</f>
        <v/>
      </c>
      <c r="F31" t="str">
        <f>IF(F7="","",F7)</f>
        <v/>
      </c>
      <c r="G31" s="23"/>
      <c r="H31" s="262">
        <f ca="1">IF(AM31&gt;9,AM31,"")</f>
        <v>56</v>
      </c>
      <c r="I31" s="262"/>
      <c r="J31" s="23" t="str">
        <f ca="1">IF(K31="","",",")</f>
        <v>,</v>
      </c>
      <c r="K31" s="262">
        <f ca="1">IF(AN31&gt;9,AN31,"")</f>
        <v>28</v>
      </c>
      <c r="L31" s="262"/>
      <c r="M31" s="23" t="str">
        <f ca="1">IF(N31="","",",")</f>
        <v/>
      </c>
      <c r="N31" s="262" t="str">
        <f ca="1">IF(AO31&gt;9,AO31,"")</f>
        <v/>
      </c>
      <c r="O31" s="262"/>
      <c r="P31" s="23" t="str">
        <f ca="1">IF(Q31="","",",")</f>
        <v>,</v>
      </c>
      <c r="Q31" s="262">
        <f ca="1">IF(AP31&gt;9,AP31,"")</f>
        <v>14</v>
      </c>
      <c r="R31" s="262"/>
      <c r="S31" s="23" t="str">
        <f ca="1">IF(T31="","",",")</f>
        <v/>
      </c>
      <c r="T31" s="262" t="str">
        <f ca="1">IF(AQ31&gt;9,AQ31,"")</f>
        <v/>
      </c>
      <c r="U31" s="262"/>
      <c r="V31" s="23" t="str">
        <f ca="1">IF(W31="","",",")</f>
        <v/>
      </c>
      <c r="W31" s="262" t="str">
        <f ca="1">IF(AR31&gt;9,AR31,"")</f>
        <v/>
      </c>
      <c r="X31" s="262"/>
      <c r="Y31" s="23" t="str">
        <f ca="1">IF(Z31="","",",")</f>
        <v/>
      </c>
      <c r="Z31" s="262" t="str">
        <f ca="1">IF(AS31&gt;9,AS31,"")</f>
        <v/>
      </c>
      <c r="AA31" s="262"/>
      <c r="AB31" s="23" t="str">
        <f ca="1">IF(AC31="","",",")</f>
        <v/>
      </c>
      <c r="AC31" s="262" t="str">
        <f ca="1">IF(AT31&gt;9,AT31,"")</f>
        <v/>
      </c>
      <c r="AD31" s="262"/>
      <c r="AE31" s="23" t="str">
        <f ca="1">IF(AF31="","",",")</f>
        <v/>
      </c>
      <c r="AF31" s="262" t="str">
        <f ca="1">IF(AU31&gt;9,AU31,"")</f>
        <v/>
      </c>
      <c r="AG31" s="262"/>
      <c r="AH31" s="8" t="str">
        <f t="shared" ref="AH31:AL32" si="1">IF(AH7="","",AH7)</f>
        <v/>
      </c>
      <c r="AI31" s="8" t="str">
        <f t="shared" si="1"/>
        <v/>
      </c>
      <c r="AJ31" s="8" t="str">
        <f t="shared" si="1"/>
        <v/>
      </c>
      <c r="AK31" s="8" t="str">
        <f t="shared" si="1"/>
        <v/>
      </c>
      <c r="AL31" s="8" t="str">
        <f t="shared" si="1"/>
        <v/>
      </c>
      <c r="AM31" s="25">
        <f ca="1">D30</f>
        <v>56</v>
      </c>
      <c r="AN31" s="25">
        <f ca="1">IF(D30/2=INT(D30/2),D30/2,"")</f>
        <v>28</v>
      </c>
      <c r="AO31" s="25" t="str">
        <f ca="1">IF(D30/3=INT(D30/3),D30/3,"")</f>
        <v/>
      </c>
      <c r="AP31" s="25">
        <f ca="1">IF(D30/4=INT(D30/4),D30/4,"")</f>
        <v>14</v>
      </c>
      <c r="AQ31" s="25" t="str">
        <f ca="1">IF(D30/5=INT(D30/5),D30/5,"")</f>
        <v/>
      </c>
      <c r="AR31" s="25" t="str">
        <f ca="1">IF(D30/6=INT(D30/6),D30/6,"")</f>
        <v/>
      </c>
      <c r="AS31" s="25">
        <f ca="1">IF(D30/7=INT(D30/7),D30/7,"")</f>
        <v>8</v>
      </c>
      <c r="AT31" s="25">
        <f ca="1">IF(D30/8=INT(D30/8),D30/8,"")</f>
        <v>7</v>
      </c>
      <c r="AU31" s="25" t="str">
        <f ca="1">IF(D30/9=INT(D30/9),D30/9,"")</f>
        <v/>
      </c>
      <c r="AV31" s="7"/>
    </row>
    <row r="32" spans="1:48" ht="23.15" customHeight="1" x14ac:dyDescent="0.25">
      <c r="G32" s="23" t="str">
        <f ca="1">IF(H32="","",",")</f>
        <v/>
      </c>
      <c r="H32" s="262" t="str">
        <f ca="1">IF(AM32="","",AM32)</f>
        <v/>
      </c>
      <c r="I32" s="262"/>
      <c r="J32" s="23" t="str">
        <f ca="1">IF(K32="","",",")</f>
        <v>,</v>
      </c>
      <c r="K32" s="262">
        <f ca="1">IF(AN32="","",AN32)</f>
        <v>8</v>
      </c>
      <c r="L32" s="262"/>
      <c r="M32" s="23" t="str">
        <f ca="1">IF(N32="","",",")</f>
        <v>,</v>
      </c>
      <c r="N32" s="262">
        <f ca="1">IF(AO32="","",AO32)</f>
        <v>7</v>
      </c>
      <c r="O32" s="262"/>
      <c r="P32" s="23" t="str">
        <f ca="1">IF(Q32="","",",")</f>
        <v/>
      </c>
      <c r="Q32" s="262" t="str">
        <f ca="1">IF(AP32="","",AP32)</f>
        <v/>
      </c>
      <c r="R32" s="262"/>
      <c r="S32" s="23" t="str">
        <f ca="1">IF(T32="","",",")</f>
        <v/>
      </c>
      <c r="T32" s="262" t="str">
        <f ca="1">IF(AQ32="","",AQ32)</f>
        <v/>
      </c>
      <c r="U32" s="262"/>
      <c r="V32" s="23" t="str">
        <f ca="1">IF(W32="","",",")</f>
        <v>,</v>
      </c>
      <c r="W32" s="262">
        <f ca="1">IF(AR32="","",AR32)</f>
        <v>4</v>
      </c>
      <c r="X32" s="262"/>
      <c r="Y32" s="23" t="str">
        <f ca="1">IF(Z32="","",",")</f>
        <v/>
      </c>
      <c r="Z32" s="262" t="str">
        <f ca="1">IF(AS32="","",AS32)</f>
        <v/>
      </c>
      <c r="AA32" s="262"/>
      <c r="AB32" s="23" t="str">
        <f ca="1">IF(AC32="","",",")</f>
        <v>,</v>
      </c>
      <c r="AC32" s="262">
        <f ca="1">IF(AT32="","",AT32)</f>
        <v>2</v>
      </c>
      <c r="AD32" s="262"/>
      <c r="AE32" s="23" t="str">
        <f ca="1">IF(AF32="","",",")</f>
        <v>,</v>
      </c>
      <c r="AF32" s="262">
        <f ca="1">IF(AU32="","",AU32)</f>
        <v>1</v>
      </c>
      <c r="AG32" s="262"/>
      <c r="AH32" s="8" t="str">
        <f t="shared" si="1"/>
        <v/>
      </c>
      <c r="AI32" s="8" t="str">
        <f t="shared" si="1"/>
        <v/>
      </c>
      <c r="AJ32" s="8" t="str">
        <f t="shared" si="1"/>
        <v/>
      </c>
      <c r="AK32" s="8" t="str">
        <f t="shared" si="1"/>
        <v/>
      </c>
      <c r="AL32" s="8" t="str">
        <f t="shared" si="1"/>
        <v/>
      </c>
      <c r="AM32" s="25" t="str">
        <f ca="1">IF(AU31="","",D30/AU31)</f>
        <v/>
      </c>
      <c r="AN32" s="25">
        <f ca="1">IF(AT31="","",D30/AT31)</f>
        <v>8</v>
      </c>
      <c r="AO32" s="25">
        <f ca="1">IF(AS31="","",D30/AS31)</f>
        <v>7</v>
      </c>
      <c r="AP32" s="25" t="str">
        <f ca="1">IF(AR31="","",D30/AR31)</f>
        <v/>
      </c>
      <c r="AQ32" s="25" t="str">
        <f ca="1">IF(AQ31="","",D30/AQ31)</f>
        <v/>
      </c>
      <c r="AR32" s="25">
        <f ca="1">IF(AP31="","",D30/AP31)</f>
        <v>4</v>
      </c>
      <c r="AS32" s="25" t="str">
        <f ca="1">IF(AO31="","",D30/AO31)</f>
        <v/>
      </c>
      <c r="AT32" s="25">
        <f ca="1">IF(AN31="","",D30/AN31)</f>
        <v>2</v>
      </c>
      <c r="AU32" s="25">
        <f ca="1">IF(AM31="","",D30/AM31)</f>
        <v>1</v>
      </c>
    </row>
    <row r="33" spans="1:48" ht="23.15" customHeight="1" x14ac:dyDescent="0.25">
      <c r="A33" t="str">
        <f>IF(A8="","",A8)</f>
        <v>(3)</v>
      </c>
      <c r="D33" s="175">
        <f ca="1">IF(D8="","",D8)</f>
        <v>63</v>
      </c>
      <c r="E33" s="175"/>
      <c r="F33" t="str">
        <f>IF(F8="","",F8)</f>
        <v/>
      </c>
      <c r="G33" s="8" t="str">
        <f ca="1">AF35&amp;AE35&amp;AC35&amp;AB35&amp;Z35&amp;Y35&amp;W35&amp;V35&amp;T35&amp;S35&amp;Q35&amp;P35&amp;N35&amp;M35&amp;K35&amp;J35&amp;H35&amp;G35&amp;AF34&amp;AE34&amp;AC34&amp;AB34&amp;Z34&amp;Y34&amp;W34&amp;V34&amp;T34&amp;S34&amp;Q34&amp;P34&amp;N34&amp;M34&amp;K34&amp;J34&amp;H34</f>
        <v>1,3,7,9,21,63</v>
      </c>
      <c r="AV33" s="7"/>
    </row>
    <row r="34" spans="1:48" ht="23.15" customHeight="1" x14ac:dyDescent="0.25">
      <c r="A34" t="str">
        <f>IF(A9="","",A9)</f>
        <v/>
      </c>
      <c r="D34" t="str">
        <f>IF(D9="","",D9)</f>
        <v/>
      </c>
      <c r="E34" t="str">
        <f>IF(E9="","",E9)</f>
        <v/>
      </c>
      <c r="F34" t="str">
        <f>IF(F9="","",F9)</f>
        <v/>
      </c>
      <c r="G34" s="23"/>
      <c r="H34" s="262">
        <f ca="1">IF(AM34&gt;9,AM34,"")</f>
        <v>63</v>
      </c>
      <c r="I34" s="262"/>
      <c r="J34" s="23" t="str">
        <f ca="1">IF(K34="","",",")</f>
        <v/>
      </c>
      <c r="K34" s="262" t="str">
        <f ca="1">IF(AN34&gt;9,AN34,"")</f>
        <v/>
      </c>
      <c r="L34" s="262"/>
      <c r="M34" s="23" t="str">
        <f ca="1">IF(N34="","",",")</f>
        <v>,</v>
      </c>
      <c r="N34" s="262">
        <f ca="1">IF(AO34&gt;9,AO34,"")</f>
        <v>21</v>
      </c>
      <c r="O34" s="262"/>
      <c r="P34" s="23" t="str">
        <f ca="1">IF(Q34="","",",")</f>
        <v/>
      </c>
      <c r="Q34" s="262" t="str">
        <f ca="1">IF(AP34&gt;9,AP34,"")</f>
        <v/>
      </c>
      <c r="R34" s="262"/>
      <c r="S34" s="23" t="str">
        <f ca="1">IF(T34="","",",")</f>
        <v/>
      </c>
      <c r="T34" s="262" t="str">
        <f ca="1">IF(AQ34&gt;9,AQ34,"")</f>
        <v/>
      </c>
      <c r="U34" s="262"/>
      <c r="V34" s="23" t="str">
        <f ca="1">IF(W34="","",",")</f>
        <v/>
      </c>
      <c r="W34" s="262" t="str">
        <f ca="1">IF(AR34&gt;9,AR34,"")</f>
        <v/>
      </c>
      <c r="X34" s="262"/>
      <c r="Y34" s="23" t="str">
        <f ca="1">IF(Z34="","",",")</f>
        <v/>
      </c>
      <c r="Z34" s="262" t="str">
        <f ca="1">IF(AS34&gt;9,AS34,"")</f>
        <v/>
      </c>
      <c r="AA34" s="262"/>
      <c r="AB34" s="23" t="str">
        <f ca="1">IF(AC34="","",",")</f>
        <v/>
      </c>
      <c r="AC34" s="262" t="str">
        <f ca="1">IF(AT34&gt;9,AT34,"")</f>
        <v/>
      </c>
      <c r="AD34" s="262"/>
      <c r="AE34" s="23" t="str">
        <f ca="1">IF(AF34="","",",")</f>
        <v/>
      </c>
      <c r="AF34" s="262" t="str">
        <f ca="1">IF(AU34&gt;9,AU34,"")</f>
        <v/>
      </c>
      <c r="AG34" s="262"/>
      <c r="AH34" s="8" t="str">
        <f t="shared" ref="AH34:AL35" si="2">IF(AH10="","",AH10)</f>
        <v/>
      </c>
      <c r="AI34" s="8" t="str">
        <f t="shared" si="2"/>
        <v/>
      </c>
      <c r="AJ34" s="8" t="str">
        <f t="shared" si="2"/>
        <v/>
      </c>
      <c r="AK34" s="8" t="str">
        <f t="shared" si="2"/>
        <v/>
      </c>
      <c r="AL34" s="8" t="str">
        <f t="shared" si="2"/>
        <v/>
      </c>
      <c r="AM34" s="25">
        <f ca="1">D33</f>
        <v>63</v>
      </c>
      <c r="AN34" s="25" t="str">
        <f ca="1">IF(D33/2=INT(D33/2),D33/2,"")</f>
        <v/>
      </c>
      <c r="AO34" s="25">
        <f ca="1">IF(D33/3=INT(D33/3),D33/3,"")</f>
        <v>21</v>
      </c>
      <c r="AP34" s="25" t="str">
        <f ca="1">IF(D33/4=INT(D33/4),D33/4,"")</f>
        <v/>
      </c>
      <c r="AQ34" s="25" t="str">
        <f ca="1">IF(D33/5=INT(D33/5),D33/5,"")</f>
        <v/>
      </c>
      <c r="AR34" s="25" t="str">
        <f ca="1">IF(D33/6=INT(D33/6),D33/6,"")</f>
        <v/>
      </c>
      <c r="AS34" s="25">
        <f ca="1">IF(D33/7=INT(D33/7),D33/7,"")</f>
        <v>9</v>
      </c>
      <c r="AT34" s="25" t="str">
        <f ca="1">IF(D33/8=INT(D33/8),D33/8,"")</f>
        <v/>
      </c>
      <c r="AU34" s="25">
        <f ca="1">IF(D33/9=INT(D33/9),D33/9,"")</f>
        <v>7</v>
      </c>
      <c r="AV34" s="7"/>
    </row>
    <row r="35" spans="1:48" ht="23.15" customHeight="1" x14ac:dyDescent="0.25">
      <c r="G35" s="23" t="str">
        <f ca="1">IF(H35="","",",")</f>
        <v>,</v>
      </c>
      <c r="H35" s="262">
        <f ca="1">IF(AM35="","",AM35)</f>
        <v>9</v>
      </c>
      <c r="I35" s="262"/>
      <c r="J35" s="23" t="str">
        <f ca="1">IF(K35="","",",")</f>
        <v/>
      </c>
      <c r="K35" s="262" t="str">
        <f ca="1">IF(AN35="","",AN35)</f>
        <v/>
      </c>
      <c r="L35" s="262"/>
      <c r="M35" s="23" t="str">
        <f ca="1">IF(N35="","",",")</f>
        <v>,</v>
      </c>
      <c r="N35" s="262">
        <f ca="1">IF(AO35="","",AO35)</f>
        <v>7</v>
      </c>
      <c r="O35" s="262"/>
      <c r="P35" s="23" t="str">
        <f ca="1">IF(Q35="","",",")</f>
        <v/>
      </c>
      <c r="Q35" s="262" t="str">
        <f ca="1">IF(AP35="","",AP35)</f>
        <v/>
      </c>
      <c r="R35" s="262"/>
      <c r="S35" s="23" t="str">
        <f ca="1">IF(T35="","",",")</f>
        <v/>
      </c>
      <c r="T35" s="262" t="str">
        <f ca="1">IF(AQ35="","",AQ35)</f>
        <v/>
      </c>
      <c r="U35" s="262"/>
      <c r="V35" s="23" t="str">
        <f ca="1">IF(W35="","",",")</f>
        <v/>
      </c>
      <c r="W35" s="262" t="str">
        <f ca="1">IF(AR35="","",AR35)</f>
        <v/>
      </c>
      <c r="X35" s="262"/>
      <c r="Y35" s="23" t="str">
        <f ca="1">IF(Z35="","",",")</f>
        <v>,</v>
      </c>
      <c r="Z35" s="262">
        <f ca="1">IF(AS35="","",AS35)</f>
        <v>3</v>
      </c>
      <c r="AA35" s="262"/>
      <c r="AB35" s="23" t="str">
        <f ca="1">IF(AC35="","",",")</f>
        <v/>
      </c>
      <c r="AC35" s="262" t="str">
        <f ca="1">IF(AT35="","",AT35)</f>
        <v/>
      </c>
      <c r="AD35" s="262"/>
      <c r="AE35" s="23" t="str">
        <f ca="1">IF(AF35="","",",")</f>
        <v>,</v>
      </c>
      <c r="AF35" s="262">
        <f ca="1">IF(AU35="","",AU35)</f>
        <v>1</v>
      </c>
      <c r="AG35" s="262"/>
      <c r="AH35" s="8" t="str">
        <f t="shared" si="2"/>
        <v/>
      </c>
      <c r="AI35" s="8" t="str">
        <f t="shared" si="2"/>
        <v/>
      </c>
      <c r="AJ35" s="8" t="str">
        <f t="shared" si="2"/>
        <v/>
      </c>
      <c r="AK35" s="8" t="str">
        <f t="shared" si="2"/>
        <v/>
      </c>
      <c r="AL35" s="8" t="str">
        <f t="shared" si="2"/>
        <v/>
      </c>
      <c r="AM35" s="25">
        <f ca="1">IF(AU34="","",D33/AU34)</f>
        <v>9</v>
      </c>
      <c r="AN35" s="25" t="str">
        <f ca="1">IF(AT34="","",D33/AT34)</f>
        <v/>
      </c>
      <c r="AO35" s="25">
        <f ca="1">IF(AS34="","",D33/AS34)</f>
        <v>7</v>
      </c>
      <c r="AP35" s="25" t="str">
        <f ca="1">IF(AR34="","",D33/AR34)</f>
        <v/>
      </c>
      <c r="AQ35" s="25" t="str">
        <f ca="1">IF(AQ34="","",D33/AQ34)</f>
        <v/>
      </c>
      <c r="AR35" s="25" t="str">
        <f ca="1">IF(AP34="","",D33/AP34)</f>
        <v/>
      </c>
      <c r="AS35" s="25">
        <f ca="1">IF(AO34="","",D33/AO34)</f>
        <v>3</v>
      </c>
      <c r="AT35" s="25" t="str">
        <f ca="1">IF(AN34="","",D33/AN34)</f>
        <v/>
      </c>
      <c r="AU35" s="25">
        <f ca="1">IF(AM34="","",D33/AM34)</f>
        <v>1</v>
      </c>
    </row>
    <row r="36" spans="1:48" ht="23.15" customHeight="1" x14ac:dyDescent="0.25">
      <c r="A36" t="str">
        <f>IF(A10="","",A10)</f>
        <v>(4)</v>
      </c>
      <c r="D36" s="175">
        <f ca="1">IF(D10="","",D10)</f>
        <v>8</v>
      </c>
      <c r="E36" s="175"/>
      <c r="F36" t="str">
        <f>IF(F10="","",F10)</f>
        <v/>
      </c>
      <c r="G36" s="8" t="str">
        <f ca="1">AF38&amp;AE38&amp;AC38&amp;AB38&amp;Z38&amp;Y38&amp;W38&amp;V38&amp;T38&amp;S38&amp;Q38&amp;P38&amp;N38&amp;M38&amp;K38&amp;J38&amp;H38&amp;G38&amp;AF37&amp;AE37&amp;AC37&amp;AB37&amp;Z37&amp;Y37&amp;W37&amp;V37&amp;T37&amp;S37&amp;Q37&amp;P37&amp;N37&amp;M37&amp;K37&amp;J37&amp;H37</f>
        <v>1,2,4,8,</v>
      </c>
      <c r="AV36" s="7"/>
    </row>
    <row r="37" spans="1:48" ht="23.15" customHeight="1" x14ac:dyDescent="0.25">
      <c r="A37" t="str">
        <f>IF(A11="","",A11)</f>
        <v/>
      </c>
      <c r="D37" t="str">
        <f>IF(D11="","",D11)</f>
        <v/>
      </c>
      <c r="E37" t="str">
        <f>IF(E11="","",E11)</f>
        <v/>
      </c>
      <c r="F37" t="str">
        <f>IF(F11="","",F11)</f>
        <v/>
      </c>
      <c r="G37" s="23"/>
      <c r="H37" s="262" t="str">
        <f ca="1">IF(AM37&gt;9,AM37,"")</f>
        <v/>
      </c>
      <c r="I37" s="262"/>
      <c r="J37" s="23" t="str">
        <f ca="1">IF(K37="","",",")</f>
        <v/>
      </c>
      <c r="K37" s="262" t="str">
        <f ca="1">IF(AN37&gt;9,AN37,"")</f>
        <v/>
      </c>
      <c r="L37" s="262"/>
      <c r="M37" s="23" t="str">
        <f ca="1">IF(N37="","",",")</f>
        <v/>
      </c>
      <c r="N37" s="262" t="str">
        <f ca="1">IF(AO37&gt;9,AO37,"")</f>
        <v/>
      </c>
      <c r="O37" s="262"/>
      <c r="P37" s="23" t="str">
        <f ca="1">IF(Q37="","",",")</f>
        <v/>
      </c>
      <c r="Q37" s="262" t="str">
        <f ca="1">IF(AP37&gt;9,AP37,"")</f>
        <v/>
      </c>
      <c r="R37" s="262"/>
      <c r="S37" s="23" t="str">
        <f ca="1">IF(T37="","",",")</f>
        <v/>
      </c>
      <c r="T37" s="262" t="str">
        <f ca="1">IF(AQ37&gt;9,AQ37,"")</f>
        <v/>
      </c>
      <c r="U37" s="262"/>
      <c r="V37" s="23" t="str">
        <f ca="1">IF(W37="","",",")</f>
        <v/>
      </c>
      <c r="W37" s="262" t="str">
        <f ca="1">IF(AR37&gt;9,AR37,"")</f>
        <v/>
      </c>
      <c r="X37" s="262"/>
      <c r="Y37" s="23" t="str">
        <f ca="1">IF(Z37="","",",")</f>
        <v/>
      </c>
      <c r="Z37" s="262" t="str">
        <f ca="1">IF(AS37&gt;9,AS37,"")</f>
        <v/>
      </c>
      <c r="AA37" s="262"/>
      <c r="AB37" s="23" t="str">
        <f ca="1">IF(AC37="","",",")</f>
        <v/>
      </c>
      <c r="AC37" s="262" t="str">
        <f ca="1">IF(AT37&gt;9,AT37,"")</f>
        <v/>
      </c>
      <c r="AD37" s="262"/>
      <c r="AE37" s="23" t="str">
        <f ca="1">IF(AF37="","",",")</f>
        <v/>
      </c>
      <c r="AF37" s="262" t="str">
        <f ca="1">IF(AU37&gt;9,AU37,"")</f>
        <v/>
      </c>
      <c r="AG37" s="262"/>
      <c r="AH37" s="8" t="str">
        <f t="shared" ref="AH37:AL38" si="3">IF(AH13="","",AH13)</f>
        <v/>
      </c>
      <c r="AI37" s="8" t="str">
        <f t="shared" si="3"/>
        <v/>
      </c>
      <c r="AJ37" s="8" t="str">
        <f t="shared" si="3"/>
        <v/>
      </c>
      <c r="AK37" s="8" t="str">
        <f t="shared" si="3"/>
        <v/>
      </c>
      <c r="AL37" s="8" t="str">
        <f t="shared" si="3"/>
        <v/>
      </c>
      <c r="AM37" s="25">
        <f ca="1">D36</f>
        <v>8</v>
      </c>
      <c r="AN37" s="25">
        <f ca="1">IF(D36/2=INT(D36/2),D36/2,"")</f>
        <v>4</v>
      </c>
      <c r="AO37" s="25" t="str">
        <f ca="1">IF(D36/3=INT(D36/3),D36/3,"")</f>
        <v/>
      </c>
      <c r="AP37" s="25">
        <f ca="1">IF(D36/4=INT(D36/4),D36/4,"")</f>
        <v>2</v>
      </c>
      <c r="AQ37" s="25" t="str">
        <f ca="1">IF(D36/5=INT(D36/5),D36/5,"")</f>
        <v/>
      </c>
      <c r="AR37" s="25" t="str">
        <f ca="1">IF(D36/6=INT(D36/6),D36/6,"")</f>
        <v/>
      </c>
      <c r="AS37" s="25" t="str">
        <f ca="1">IF(D36/7=INT(D36/7),D36/7,"")</f>
        <v/>
      </c>
      <c r="AT37" s="25">
        <f ca="1">IF(D36/8=INT(D36/8),D36/8,"")</f>
        <v>1</v>
      </c>
      <c r="AU37" s="25" t="str">
        <f ca="1">IF(D36/9=INT(D36/9),D36/9,"")</f>
        <v/>
      </c>
      <c r="AV37" s="7"/>
    </row>
    <row r="38" spans="1:48" ht="23.15" customHeight="1" x14ac:dyDescent="0.25">
      <c r="G38" s="23" t="str">
        <f ca="1">IF(H38="","",",")</f>
        <v/>
      </c>
      <c r="H38" s="262" t="str">
        <f ca="1">IF(AM38="","",AM38)</f>
        <v/>
      </c>
      <c r="I38" s="262"/>
      <c r="J38" s="23" t="str">
        <f ca="1">IF(K38="","",",")</f>
        <v>,</v>
      </c>
      <c r="K38" s="262">
        <f ca="1">IF(AN38="","",AN38)</f>
        <v>8</v>
      </c>
      <c r="L38" s="262"/>
      <c r="M38" s="23" t="str">
        <f ca="1">IF(N38="","",",")</f>
        <v/>
      </c>
      <c r="N38" s="262" t="str">
        <f ca="1">IF(AO38="","",AO38)</f>
        <v/>
      </c>
      <c r="O38" s="262"/>
      <c r="P38" s="23" t="str">
        <f ca="1">IF(Q38="","",",")</f>
        <v/>
      </c>
      <c r="Q38" s="262" t="str">
        <f ca="1">IF(AP38="","",AP38)</f>
        <v/>
      </c>
      <c r="R38" s="262"/>
      <c r="S38" s="23" t="str">
        <f ca="1">IF(T38="","",",")</f>
        <v/>
      </c>
      <c r="T38" s="262" t="str">
        <f ca="1">IF(AQ38="","",AQ38)</f>
        <v/>
      </c>
      <c r="U38" s="262"/>
      <c r="V38" s="23" t="str">
        <f ca="1">IF(W38="","",",")</f>
        <v>,</v>
      </c>
      <c r="W38" s="262">
        <f ca="1">IF(AR38="","",AR38)</f>
        <v>4</v>
      </c>
      <c r="X38" s="262"/>
      <c r="Y38" s="23" t="str">
        <f ca="1">IF(Z38="","",",")</f>
        <v/>
      </c>
      <c r="Z38" s="262" t="str">
        <f ca="1">IF(AS38="","",AS38)</f>
        <v/>
      </c>
      <c r="AA38" s="262"/>
      <c r="AB38" s="23" t="str">
        <f ca="1">IF(AC38="","",",")</f>
        <v>,</v>
      </c>
      <c r="AC38" s="262">
        <f ca="1">IF(AT38="","",AT38)</f>
        <v>2</v>
      </c>
      <c r="AD38" s="262"/>
      <c r="AE38" s="23" t="str">
        <f ca="1">IF(AF38="","",",")</f>
        <v>,</v>
      </c>
      <c r="AF38" s="262">
        <f ca="1">IF(AU38="","",AU38)</f>
        <v>1</v>
      </c>
      <c r="AG38" s="262"/>
      <c r="AH38" s="8" t="str">
        <f t="shared" si="3"/>
        <v/>
      </c>
      <c r="AI38" s="8" t="str">
        <f t="shared" si="3"/>
        <v/>
      </c>
      <c r="AJ38" s="8" t="str">
        <f t="shared" si="3"/>
        <v/>
      </c>
      <c r="AK38" s="8" t="str">
        <f t="shared" si="3"/>
        <v/>
      </c>
      <c r="AL38" s="8" t="str">
        <f t="shared" si="3"/>
        <v/>
      </c>
      <c r="AM38" s="25" t="str">
        <f ca="1">IF(AU37="","",D36/AU37)</f>
        <v/>
      </c>
      <c r="AN38" s="25">
        <f ca="1">IF(AT37="","",D36/AT37)</f>
        <v>8</v>
      </c>
      <c r="AO38" s="25" t="str">
        <f ca="1">IF(AS37="","",D36/AS37)</f>
        <v/>
      </c>
      <c r="AP38" s="25" t="str">
        <f ca="1">IF(AR37="","",D36/AR37)</f>
        <v/>
      </c>
      <c r="AQ38" s="25" t="str">
        <f ca="1">IF(AQ37="","",D36/AQ37)</f>
        <v/>
      </c>
      <c r="AR38" s="25">
        <f ca="1">IF(AP37="","",D36/AP37)</f>
        <v>4</v>
      </c>
      <c r="AS38" s="25" t="str">
        <f ca="1">IF(AO37="","",D36/AO37)</f>
        <v/>
      </c>
      <c r="AT38" s="25">
        <f ca="1">IF(AN37="","",D36/AN37)</f>
        <v>2</v>
      </c>
      <c r="AU38" s="25">
        <f ca="1">IF(AM37="","",D36/AM37)</f>
        <v>1</v>
      </c>
    </row>
    <row r="39" spans="1:48" ht="23.15" customHeight="1" x14ac:dyDescent="0.25">
      <c r="A39" t="str">
        <f>IF(A12="","",A12)</f>
        <v>(5)</v>
      </c>
      <c r="D39" s="175">
        <f ca="1">IF(D12="","",D12)</f>
        <v>9</v>
      </c>
      <c r="E39" s="175"/>
      <c r="F39" t="str">
        <f>IF(F12="","",F12)</f>
        <v/>
      </c>
      <c r="G39" s="8" t="str">
        <f ca="1">AF41&amp;AE41&amp;AC41&amp;AB41&amp;Z41&amp;Y41&amp;W41&amp;V41&amp;T41&amp;S41&amp;Q41&amp;P41&amp;N41&amp;M41&amp;K41&amp;J41&amp;H41&amp;G41&amp;AF40&amp;AE40&amp;AC40&amp;AB40&amp;Z40&amp;Y40&amp;W40&amp;V40&amp;T40&amp;S40&amp;Q40&amp;P40&amp;N40&amp;M40&amp;K40&amp;J40&amp;H40</f>
        <v>1,3,9,</v>
      </c>
      <c r="AV39" s="7"/>
    </row>
    <row r="40" spans="1:48" ht="23.15" customHeight="1" x14ac:dyDescent="0.25">
      <c r="A40" t="str">
        <f>IF(A13="","",A13)</f>
        <v/>
      </c>
      <c r="D40" t="str">
        <f>IF(D13="","",D13)</f>
        <v/>
      </c>
      <c r="E40" t="str">
        <f>IF(E13="","",E13)</f>
        <v/>
      </c>
      <c r="F40" t="str">
        <f>IF(F13="","",F13)</f>
        <v/>
      </c>
      <c r="G40" s="23"/>
      <c r="H40" s="262" t="str">
        <f ca="1">IF(AM40&gt;9,AM40,"")</f>
        <v/>
      </c>
      <c r="I40" s="262"/>
      <c r="J40" s="23" t="str">
        <f ca="1">IF(K40="","",",")</f>
        <v/>
      </c>
      <c r="K40" s="262" t="str">
        <f ca="1">IF(AN40&gt;9,AN40,"")</f>
        <v/>
      </c>
      <c r="L40" s="262"/>
      <c r="M40" s="23" t="str">
        <f ca="1">IF(N40="","",",")</f>
        <v/>
      </c>
      <c r="N40" s="262" t="str">
        <f ca="1">IF(AO40&gt;9,AO40,"")</f>
        <v/>
      </c>
      <c r="O40" s="262"/>
      <c r="P40" s="23" t="str">
        <f ca="1">IF(Q40="","",",")</f>
        <v/>
      </c>
      <c r="Q40" s="262" t="str">
        <f ca="1">IF(AP40&gt;9,AP40,"")</f>
        <v/>
      </c>
      <c r="R40" s="262"/>
      <c r="S40" s="23" t="str">
        <f ca="1">IF(T40="","",",")</f>
        <v/>
      </c>
      <c r="T40" s="262" t="str">
        <f ca="1">IF(AQ40&gt;9,AQ40,"")</f>
        <v/>
      </c>
      <c r="U40" s="262"/>
      <c r="V40" s="23" t="str">
        <f ca="1">IF(W40="","",",")</f>
        <v/>
      </c>
      <c r="W40" s="262" t="str">
        <f ca="1">IF(AR40&gt;9,AR40,"")</f>
        <v/>
      </c>
      <c r="X40" s="262"/>
      <c r="Y40" s="23" t="str">
        <f ca="1">IF(Z40="","",",")</f>
        <v/>
      </c>
      <c r="Z40" s="262" t="str">
        <f ca="1">IF(AS40&gt;9,AS40,"")</f>
        <v/>
      </c>
      <c r="AA40" s="262"/>
      <c r="AB40" s="23" t="str">
        <f ca="1">IF(AC40="","",",")</f>
        <v/>
      </c>
      <c r="AC40" s="262" t="str">
        <f ca="1">IF(AT40&gt;9,AT40,"")</f>
        <v/>
      </c>
      <c r="AD40" s="262"/>
      <c r="AE40" s="23" t="str">
        <f ca="1">IF(AF40="","",",")</f>
        <v/>
      </c>
      <c r="AF40" s="262" t="str">
        <f ca="1">IF(AU40&gt;9,AU40,"")</f>
        <v/>
      </c>
      <c r="AG40" s="262"/>
      <c r="AH40" s="8" t="str">
        <f t="shared" ref="AH40:AL41" si="4">IF(AH16="","",AH16)</f>
        <v/>
      </c>
      <c r="AI40" s="8" t="str">
        <f t="shared" si="4"/>
        <v/>
      </c>
      <c r="AJ40" s="8" t="str">
        <f t="shared" si="4"/>
        <v/>
      </c>
      <c r="AK40" s="8" t="str">
        <f t="shared" si="4"/>
        <v/>
      </c>
      <c r="AL40" s="8" t="str">
        <f t="shared" si="4"/>
        <v/>
      </c>
      <c r="AM40" s="25">
        <f ca="1">D39</f>
        <v>9</v>
      </c>
      <c r="AN40" s="25" t="str">
        <f ca="1">IF(D39/2=INT(D39/2),D39/2,"")</f>
        <v/>
      </c>
      <c r="AO40" s="25">
        <f ca="1">IF(D39/3=INT(D39/3),D39/3,"")</f>
        <v>3</v>
      </c>
      <c r="AP40" s="25" t="str">
        <f ca="1">IF(D39/4=INT(D39/4),D39/4,"")</f>
        <v/>
      </c>
      <c r="AQ40" s="25" t="str">
        <f ca="1">IF(D39/5=INT(D39/5),D39/5,"")</f>
        <v/>
      </c>
      <c r="AR40" s="25" t="str">
        <f ca="1">IF(D39/6=INT(D39/6),D39/6,"")</f>
        <v/>
      </c>
      <c r="AS40" s="25" t="str">
        <f ca="1">IF(D39/7=INT(D39/7),D39/7,"")</f>
        <v/>
      </c>
      <c r="AT40" s="25" t="str">
        <f ca="1">IF(D39/8=INT(D39/8),D39/8,"")</f>
        <v/>
      </c>
      <c r="AU40" s="25">
        <f ca="1">IF(D39/9=INT(D39/9),D39/9,"")</f>
        <v>1</v>
      </c>
      <c r="AV40" s="7"/>
    </row>
    <row r="41" spans="1:48" ht="23.15" customHeight="1" x14ac:dyDescent="0.25">
      <c r="G41" s="23" t="str">
        <f ca="1">IF(H41="","",",")</f>
        <v>,</v>
      </c>
      <c r="H41" s="262">
        <f ca="1">IF(AM41="","",AM41)</f>
        <v>9</v>
      </c>
      <c r="I41" s="262"/>
      <c r="J41" s="23" t="str">
        <f ca="1">IF(K41="","",",")</f>
        <v/>
      </c>
      <c r="K41" s="262" t="str">
        <f ca="1">IF(AN41="","",AN41)</f>
        <v/>
      </c>
      <c r="L41" s="262"/>
      <c r="M41" s="23" t="str">
        <f ca="1">IF(N41="","",",")</f>
        <v/>
      </c>
      <c r="N41" s="262" t="str">
        <f ca="1">IF(AO41="","",AO41)</f>
        <v/>
      </c>
      <c r="O41" s="262"/>
      <c r="P41" s="23" t="str">
        <f ca="1">IF(Q41="","",",")</f>
        <v/>
      </c>
      <c r="Q41" s="262" t="str">
        <f ca="1">IF(AP41="","",AP41)</f>
        <v/>
      </c>
      <c r="R41" s="262"/>
      <c r="S41" s="23" t="str">
        <f ca="1">IF(T41="","",",")</f>
        <v/>
      </c>
      <c r="T41" s="262" t="str">
        <f ca="1">IF(AQ41="","",AQ41)</f>
        <v/>
      </c>
      <c r="U41" s="262"/>
      <c r="V41" s="23" t="str">
        <f ca="1">IF(W41="","",",")</f>
        <v/>
      </c>
      <c r="W41" s="262" t="str">
        <f ca="1">IF(AR41="","",AR41)</f>
        <v/>
      </c>
      <c r="X41" s="262"/>
      <c r="Y41" s="23" t="str">
        <f ca="1">IF(Z41="","",",")</f>
        <v>,</v>
      </c>
      <c r="Z41" s="262">
        <f ca="1">IF(AS41="","",AS41)</f>
        <v>3</v>
      </c>
      <c r="AA41" s="262"/>
      <c r="AB41" s="23" t="str">
        <f ca="1">IF(AC41="","",",")</f>
        <v/>
      </c>
      <c r="AC41" s="262" t="str">
        <f ca="1">IF(AT41="","",AT41)</f>
        <v/>
      </c>
      <c r="AD41" s="262"/>
      <c r="AE41" s="23" t="str">
        <f ca="1">IF(AF41="","",",")</f>
        <v>,</v>
      </c>
      <c r="AF41" s="262">
        <f ca="1">IF(AU41="","",AU41)</f>
        <v>1</v>
      </c>
      <c r="AG41" s="262"/>
      <c r="AH41" s="8" t="str">
        <f t="shared" si="4"/>
        <v/>
      </c>
      <c r="AI41" s="8" t="str">
        <f t="shared" si="4"/>
        <v/>
      </c>
      <c r="AJ41" s="8" t="str">
        <f t="shared" si="4"/>
        <v/>
      </c>
      <c r="AK41" s="8" t="str">
        <f t="shared" si="4"/>
        <v/>
      </c>
      <c r="AL41" s="8" t="str">
        <f t="shared" si="4"/>
        <v/>
      </c>
      <c r="AM41" s="25">
        <f ca="1">IF(AU40="","",D39/AU40)</f>
        <v>9</v>
      </c>
      <c r="AN41" s="25" t="str">
        <f ca="1">IF(AT40="","",D39/AT40)</f>
        <v/>
      </c>
      <c r="AO41" s="25" t="str">
        <f ca="1">IF(AS40="","",D39/AS40)</f>
        <v/>
      </c>
      <c r="AP41" s="25" t="str">
        <f ca="1">IF(AR40="","",D39/AR40)</f>
        <v/>
      </c>
      <c r="AQ41" s="25" t="str">
        <f ca="1">IF(AQ40="","",D39/AQ40)</f>
        <v/>
      </c>
      <c r="AR41" s="25" t="str">
        <f ca="1">IF(AP40="","",D39/AP40)</f>
        <v/>
      </c>
      <c r="AS41" s="25">
        <f ca="1">IF(AO40="","",D39/AO40)</f>
        <v>3</v>
      </c>
      <c r="AT41" s="25" t="str">
        <f ca="1">IF(AN40="","",D39/AN40)</f>
        <v/>
      </c>
      <c r="AU41" s="25">
        <f ca="1">IF(AM40="","",D39/AM40)</f>
        <v>1</v>
      </c>
    </row>
    <row r="42" spans="1:48" ht="23.15" customHeight="1" x14ac:dyDescent="0.25">
      <c r="A42" t="str">
        <f>IF(A14="","",A14)</f>
        <v>(6)</v>
      </c>
      <c r="D42" s="175">
        <f ca="1">IF(D14="","",D14)</f>
        <v>81</v>
      </c>
      <c r="E42" s="175"/>
      <c r="F42" t="str">
        <f>IF(F14="","",F14)</f>
        <v/>
      </c>
      <c r="G42" s="8" t="str">
        <f ca="1">AF44&amp;AE44&amp;AC44&amp;AB44&amp;Z44&amp;Y44&amp;W44&amp;V44&amp;T44&amp;S44&amp;Q44&amp;P44&amp;N44&amp;M44&amp;K44&amp;J44&amp;H44&amp;G44&amp;AF43&amp;AE43&amp;AC43&amp;AB43&amp;Z43&amp;Y43&amp;W43&amp;V43&amp;T43&amp;S43&amp;Q43&amp;P43&amp;N43&amp;M43&amp;K43&amp;J43&amp;H43</f>
        <v>1,3,9,27,81</v>
      </c>
      <c r="AV42" s="7"/>
    </row>
    <row r="43" spans="1:48" ht="23.15" customHeight="1" x14ac:dyDescent="0.25">
      <c r="A43" t="str">
        <f>IF(A15="","",A15)</f>
        <v/>
      </c>
      <c r="D43" t="str">
        <f>IF(D15="","",D15)</f>
        <v/>
      </c>
      <c r="E43" t="str">
        <f>IF(E15="","",E15)</f>
        <v/>
      </c>
      <c r="F43" t="str">
        <f>IF(F15="","",F15)</f>
        <v/>
      </c>
      <c r="G43" s="23"/>
      <c r="H43" s="262">
        <f ca="1">IF(AM43&gt;9,AM43,"")</f>
        <v>81</v>
      </c>
      <c r="I43" s="262"/>
      <c r="J43" s="23" t="str">
        <f ca="1">IF(K43="","",",")</f>
        <v/>
      </c>
      <c r="K43" s="262" t="str">
        <f ca="1">IF(AN43&gt;9,AN43,"")</f>
        <v/>
      </c>
      <c r="L43" s="262"/>
      <c r="M43" s="23" t="str">
        <f ca="1">IF(N43="","",",")</f>
        <v>,</v>
      </c>
      <c r="N43" s="262">
        <f ca="1">IF(AO43&gt;9,AO43,"")</f>
        <v>27</v>
      </c>
      <c r="O43" s="262"/>
      <c r="P43" s="23" t="str">
        <f ca="1">IF(Q43="","",",")</f>
        <v/>
      </c>
      <c r="Q43" s="262" t="str">
        <f ca="1">IF(AP43&gt;9,AP43,"")</f>
        <v/>
      </c>
      <c r="R43" s="262"/>
      <c r="S43" s="23" t="str">
        <f ca="1">IF(T43="","",",")</f>
        <v/>
      </c>
      <c r="T43" s="262" t="str">
        <f ca="1">IF(AQ43&gt;9,AQ43,"")</f>
        <v/>
      </c>
      <c r="U43" s="262"/>
      <c r="V43" s="23" t="str">
        <f ca="1">IF(W43="","",",")</f>
        <v/>
      </c>
      <c r="W43" s="262" t="str">
        <f ca="1">IF(AR43&gt;9,AR43,"")</f>
        <v/>
      </c>
      <c r="X43" s="262"/>
      <c r="Y43" s="23" t="str">
        <f ca="1">IF(Z43="","",",")</f>
        <v/>
      </c>
      <c r="Z43" s="262" t="str">
        <f ca="1">IF(AS43&gt;9,AS43,"")</f>
        <v/>
      </c>
      <c r="AA43" s="262"/>
      <c r="AB43" s="23" t="str">
        <f ca="1">IF(AC43="","",",")</f>
        <v/>
      </c>
      <c r="AC43" s="262" t="str">
        <f ca="1">IF(AT43&gt;9,AT43,"")</f>
        <v/>
      </c>
      <c r="AD43" s="262"/>
      <c r="AE43" s="23" t="str">
        <f ca="1">IF(AF43="","",",")</f>
        <v/>
      </c>
      <c r="AF43" s="262" t="str">
        <f ca="1">IF(AU43&gt;9,AU43,"")</f>
        <v/>
      </c>
      <c r="AG43" s="262"/>
      <c r="AH43" s="8" t="str">
        <f t="shared" ref="AH43:AL44" si="5">IF(AH19="","",AH19)</f>
        <v/>
      </c>
      <c r="AI43" s="8" t="str">
        <f t="shared" si="5"/>
        <v/>
      </c>
      <c r="AJ43" s="8" t="str">
        <f t="shared" si="5"/>
        <v/>
      </c>
      <c r="AK43" s="8" t="str">
        <f t="shared" si="5"/>
        <v/>
      </c>
      <c r="AL43" s="8" t="str">
        <f t="shared" si="5"/>
        <v/>
      </c>
      <c r="AM43" s="25">
        <f ca="1">D42</f>
        <v>81</v>
      </c>
      <c r="AN43" s="25" t="str">
        <f ca="1">IF(D42/2=INT(D42/2),D42/2,"")</f>
        <v/>
      </c>
      <c r="AO43" s="25">
        <f ca="1">IF(D42/3=INT(D42/3),D42/3,"")</f>
        <v>27</v>
      </c>
      <c r="AP43" s="25" t="str">
        <f ca="1">IF(D42/4=INT(D42/4),D42/4,"")</f>
        <v/>
      </c>
      <c r="AQ43" s="25" t="str">
        <f ca="1">IF(D42/5=INT(D42/5),D42/5,"")</f>
        <v/>
      </c>
      <c r="AR43" s="25" t="str">
        <f ca="1">IF(D42/6=INT(D42/6),D42/6,"")</f>
        <v/>
      </c>
      <c r="AS43" s="25" t="str">
        <f ca="1">IF(D42/7=INT(D42/7),D42/7,"")</f>
        <v/>
      </c>
      <c r="AT43" s="25" t="str">
        <f ca="1">IF(D42/8=INT(D42/8),D42/8,"")</f>
        <v/>
      </c>
      <c r="AU43" s="25">
        <f ca="1">IF(D42/9=INT(D42/9),D42/9,"")</f>
        <v>9</v>
      </c>
      <c r="AV43" s="7"/>
    </row>
    <row r="44" spans="1:48" ht="23.15" customHeight="1" x14ac:dyDescent="0.25">
      <c r="G44" s="23" t="str">
        <f ca="1">IF(H44="","",",")</f>
        <v>,</v>
      </c>
      <c r="H44" s="262">
        <f ca="1">IF(AM44="","",AM44)</f>
        <v>9</v>
      </c>
      <c r="I44" s="262"/>
      <c r="J44" s="23" t="str">
        <f ca="1">IF(K44="","",",")</f>
        <v/>
      </c>
      <c r="K44" s="262" t="str">
        <f ca="1">IF(AN44="","",AN44)</f>
        <v/>
      </c>
      <c r="L44" s="262"/>
      <c r="M44" s="23" t="str">
        <f ca="1">IF(N44="","",",")</f>
        <v/>
      </c>
      <c r="N44" s="262" t="str">
        <f ca="1">IF(AO44="","",AO44)</f>
        <v/>
      </c>
      <c r="O44" s="262"/>
      <c r="P44" s="23" t="str">
        <f ca="1">IF(Q44="","",",")</f>
        <v/>
      </c>
      <c r="Q44" s="262" t="str">
        <f ca="1">IF(AP44="","",AP44)</f>
        <v/>
      </c>
      <c r="R44" s="262"/>
      <c r="S44" s="23" t="str">
        <f ca="1">IF(T44="","",",")</f>
        <v/>
      </c>
      <c r="T44" s="262" t="str">
        <f ca="1">IF(AQ44="","",AQ44)</f>
        <v/>
      </c>
      <c r="U44" s="262"/>
      <c r="V44" s="23" t="str">
        <f ca="1">IF(W44="","",",")</f>
        <v/>
      </c>
      <c r="W44" s="262" t="str">
        <f ca="1">IF(AR44="","",AR44)</f>
        <v/>
      </c>
      <c r="X44" s="262"/>
      <c r="Y44" s="23" t="str">
        <f ca="1">IF(Z44="","",",")</f>
        <v>,</v>
      </c>
      <c r="Z44" s="262">
        <f ca="1">IF(AS44="","",AS44)</f>
        <v>3</v>
      </c>
      <c r="AA44" s="262"/>
      <c r="AB44" s="23" t="str">
        <f ca="1">IF(AC44="","",",")</f>
        <v/>
      </c>
      <c r="AC44" s="262" t="str">
        <f ca="1">IF(AT44="","",AT44)</f>
        <v/>
      </c>
      <c r="AD44" s="262"/>
      <c r="AE44" s="23" t="str">
        <f ca="1">IF(AF44="","",",")</f>
        <v>,</v>
      </c>
      <c r="AF44" s="262">
        <f ca="1">IF(AU44="","",AU44)</f>
        <v>1</v>
      </c>
      <c r="AG44" s="262"/>
      <c r="AH44" s="8" t="str">
        <f t="shared" si="5"/>
        <v/>
      </c>
      <c r="AI44" s="8" t="str">
        <f t="shared" si="5"/>
        <v/>
      </c>
      <c r="AJ44" s="8" t="str">
        <f t="shared" si="5"/>
        <v/>
      </c>
      <c r="AK44" s="8" t="str">
        <f t="shared" si="5"/>
        <v/>
      </c>
      <c r="AL44" s="8" t="str">
        <f t="shared" si="5"/>
        <v/>
      </c>
      <c r="AM44" s="25">
        <f ca="1">IF(AU43="","",D42/AU43)</f>
        <v>9</v>
      </c>
      <c r="AN44" s="25" t="str">
        <f ca="1">IF(AT43="","",D42/AT43)</f>
        <v/>
      </c>
      <c r="AO44" s="25" t="str">
        <f ca="1">IF(AS43="","",D42/AS43)</f>
        <v/>
      </c>
      <c r="AP44" s="25" t="str">
        <f ca="1">IF(AR43="","",D42/AR43)</f>
        <v/>
      </c>
      <c r="AQ44" s="25" t="str">
        <f ca="1">IF(AQ43="","",D42/AQ43)</f>
        <v/>
      </c>
      <c r="AR44" s="25" t="str">
        <f ca="1">IF(AP43="","",D42/AP43)</f>
        <v/>
      </c>
      <c r="AS44" s="25">
        <f ca="1">IF(AO43="","",D42/AO43)</f>
        <v>3</v>
      </c>
      <c r="AT44" s="25" t="str">
        <f ca="1">IF(AN43="","",D42/AN43)</f>
        <v/>
      </c>
      <c r="AU44" s="25">
        <f ca="1">IF(AM43="","",D42/AM43)</f>
        <v>1</v>
      </c>
    </row>
    <row r="45" spans="1:48" ht="23.15" customHeight="1" x14ac:dyDescent="0.25">
      <c r="A45" t="str">
        <f>IF(A16="","",A16)</f>
        <v>(7)</v>
      </c>
      <c r="D45" s="175">
        <f ca="1">IF(D16="","",D16)</f>
        <v>40</v>
      </c>
      <c r="E45" s="175"/>
      <c r="F45" t="str">
        <f>IF(F16="","",F16)</f>
        <v/>
      </c>
      <c r="G45" s="8" t="str">
        <f ca="1">AF47&amp;AE47&amp;AC47&amp;AB47&amp;Z47&amp;Y47&amp;W47&amp;V47&amp;T47&amp;S47&amp;Q47&amp;P47&amp;N47&amp;M47&amp;K47&amp;J47&amp;H47&amp;G47&amp;AF46&amp;AE46&amp;AC46&amp;AB46&amp;Z46&amp;Y46&amp;W46&amp;V46&amp;T46&amp;S46&amp;Q46&amp;P46&amp;N46&amp;M46&amp;K46&amp;J46&amp;H46</f>
        <v>1,2,4,5,8,10,20,40</v>
      </c>
      <c r="AV45" s="7"/>
    </row>
    <row r="46" spans="1:48" ht="23.15" customHeight="1" x14ac:dyDescent="0.25">
      <c r="A46" t="str">
        <f>IF(A17="","",A17)</f>
        <v/>
      </c>
      <c r="D46" t="str">
        <f>IF(D17="","",D17)</f>
        <v/>
      </c>
      <c r="E46" t="str">
        <f>IF(E17="","",E17)</f>
        <v/>
      </c>
      <c r="F46" t="str">
        <f>IF(F17="","",F17)</f>
        <v/>
      </c>
      <c r="G46" s="23"/>
      <c r="H46" s="262">
        <f ca="1">IF(AM46&gt;9,AM46,"")</f>
        <v>40</v>
      </c>
      <c r="I46" s="262"/>
      <c r="J46" s="23" t="str">
        <f ca="1">IF(K46="","",",")</f>
        <v>,</v>
      </c>
      <c r="K46" s="262">
        <f ca="1">IF(AN46&gt;9,AN46,"")</f>
        <v>20</v>
      </c>
      <c r="L46" s="262"/>
      <c r="M46" s="23" t="str">
        <f ca="1">IF(N46="","",",")</f>
        <v/>
      </c>
      <c r="N46" s="262" t="str">
        <f ca="1">IF(AO46&gt;9,AO46,"")</f>
        <v/>
      </c>
      <c r="O46" s="262"/>
      <c r="P46" s="23" t="str">
        <f ca="1">IF(Q46="","",",")</f>
        <v>,</v>
      </c>
      <c r="Q46" s="262">
        <f ca="1">IF(AP46&gt;9,AP46,"")</f>
        <v>10</v>
      </c>
      <c r="R46" s="262"/>
      <c r="S46" s="23" t="str">
        <f ca="1">IF(T46="","",",")</f>
        <v/>
      </c>
      <c r="T46" s="262" t="str">
        <f ca="1">IF(AQ46&gt;9,AQ46,"")</f>
        <v/>
      </c>
      <c r="U46" s="262"/>
      <c r="V46" s="23" t="str">
        <f ca="1">IF(W46="","",",")</f>
        <v/>
      </c>
      <c r="W46" s="262" t="str">
        <f ca="1">IF(AR46&gt;9,AR46,"")</f>
        <v/>
      </c>
      <c r="X46" s="262"/>
      <c r="Y46" s="23" t="str">
        <f ca="1">IF(Z46="","",",")</f>
        <v/>
      </c>
      <c r="Z46" s="262" t="str">
        <f ca="1">IF(AS46&gt;9,AS46,"")</f>
        <v/>
      </c>
      <c r="AA46" s="262"/>
      <c r="AB46" s="23" t="str">
        <f ca="1">IF(AC46="","",",")</f>
        <v/>
      </c>
      <c r="AC46" s="262" t="str">
        <f ca="1">IF(AT46&gt;9,AT46,"")</f>
        <v/>
      </c>
      <c r="AD46" s="262"/>
      <c r="AE46" s="23" t="str">
        <f ca="1">IF(AF46="","",",")</f>
        <v/>
      </c>
      <c r="AF46" s="262" t="str">
        <f ca="1">IF(AU46&gt;9,AU46,"")</f>
        <v/>
      </c>
      <c r="AG46" s="262"/>
      <c r="AH46" s="8" t="str">
        <f t="shared" ref="AH46:AL47" si="6">IF(AH22="","",AH22)</f>
        <v/>
      </c>
      <c r="AI46" s="8" t="str">
        <f t="shared" si="6"/>
        <v/>
      </c>
      <c r="AJ46" s="8" t="str">
        <f t="shared" si="6"/>
        <v/>
      </c>
      <c r="AK46" s="8" t="str">
        <f t="shared" si="6"/>
        <v/>
      </c>
      <c r="AL46" s="8" t="str">
        <f t="shared" si="6"/>
        <v/>
      </c>
      <c r="AM46" s="25">
        <f ca="1">D45</f>
        <v>40</v>
      </c>
      <c r="AN46" s="25">
        <f ca="1">IF(D45/2=INT(D45/2),D45/2,"")</f>
        <v>20</v>
      </c>
      <c r="AO46" s="25" t="str">
        <f ca="1">IF(D45/3=INT(D45/3),D45/3,"")</f>
        <v/>
      </c>
      <c r="AP46" s="25">
        <f ca="1">IF(D45/4=INT(D45/4),D45/4,"")</f>
        <v>10</v>
      </c>
      <c r="AQ46" s="25">
        <f ca="1">IF(D45/5=INT(D45/5),D45/5,"")</f>
        <v>8</v>
      </c>
      <c r="AR46" s="25" t="str">
        <f ca="1">IF(D45/6=INT(D45/6),D45/6,"")</f>
        <v/>
      </c>
      <c r="AS46" s="25" t="str">
        <f ca="1">IF(D45/7=INT(D45/7),D45/7,"")</f>
        <v/>
      </c>
      <c r="AT46" s="25">
        <f ca="1">IF(D45/8=INT(D45/8),D45/8,"")</f>
        <v>5</v>
      </c>
      <c r="AU46" s="25" t="str">
        <f ca="1">IF(D45/9=INT(D45/9),D45/9,"")</f>
        <v/>
      </c>
      <c r="AV46" s="7"/>
    </row>
    <row r="47" spans="1:48" ht="23.15" customHeight="1" x14ac:dyDescent="0.25">
      <c r="G47" s="23" t="str">
        <f ca="1">IF(H47="","",",")</f>
        <v/>
      </c>
      <c r="H47" s="262" t="str">
        <f ca="1">IF(AM47="","",AM47)</f>
        <v/>
      </c>
      <c r="I47" s="262"/>
      <c r="J47" s="23" t="str">
        <f ca="1">IF(K47="","",",")</f>
        <v>,</v>
      </c>
      <c r="K47" s="262">
        <f ca="1">IF(AN47="","",AN47)</f>
        <v>8</v>
      </c>
      <c r="L47" s="262"/>
      <c r="M47" s="23" t="str">
        <f ca="1">IF(N47="","",",")</f>
        <v/>
      </c>
      <c r="N47" s="262" t="str">
        <f ca="1">IF(AO47="","",AO47)</f>
        <v/>
      </c>
      <c r="O47" s="262"/>
      <c r="P47" s="23" t="str">
        <f ca="1">IF(Q47="","",",")</f>
        <v/>
      </c>
      <c r="Q47" s="262" t="str">
        <f ca="1">IF(AP47="","",AP47)</f>
        <v/>
      </c>
      <c r="R47" s="262"/>
      <c r="S47" s="23" t="str">
        <f ca="1">IF(T47="","",",")</f>
        <v>,</v>
      </c>
      <c r="T47" s="262">
        <f ca="1">IF(AQ47="","",AQ47)</f>
        <v>5</v>
      </c>
      <c r="U47" s="262"/>
      <c r="V47" s="23" t="str">
        <f ca="1">IF(W47="","",",")</f>
        <v>,</v>
      </c>
      <c r="W47" s="262">
        <f ca="1">IF(AR47="","",AR47)</f>
        <v>4</v>
      </c>
      <c r="X47" s="262"/>
      <c r="Y47" s="23" t="str">
        <f ca="1">IF(Z47="","",",")</f>
        <v/>
      </c>
      <c r="Z47" s="262" t="str">
        <f ca="1">IF(AS47="","",AS47)</f>
        <v/>
      </c>
      <c r="AA47" s="262"/>
      <c r="AB47" s="23" t="str">
        <f ca="1">IF(AC47="","",",")</f>
        <v>,</v>
      </c>
      <c r="AC47" s="262">
        <f ca="1">IF(AT47="","",AT47)</f>
        <v>2</v>
      </c>
      <c r="AD47" s="262"/>
      <c r="AE47" s="23" t="str">
        <f ca="1">IF(AF47="","",",")</f>
        <v>,</v>
      </c>
      <c r="AF47" s="262">
        <f ca="1">IF(AU47="","",AU47)</f>
        <v>1</v>
      </c>
      <c r="AG47" s="262"/>
      <c r="AH47" s="8" t="str">
        <f t="shared" si="6"/>
        <v/>
      </c>
      <c r="AI47" s="8" t="str">
        <f t="shared" si="6"/>
        <v/>
      </c>
      <c r="AJ47" s="8" t="str">
        <f t="shared" si="6"/>
        <v/>
      </c>
      <c r="AK47" s="8" t="str">
        <f t="shared" si="6"/>
        <v/>
      </c>
      <c r="AL47" s="8" t="str">
        <f t="shared" si="6"/>
        <v/>
      </c>
      <c r="AM47" s="25" t="str">
        <f ca="1">IF(AU46="","",D45/AU46)</f>
        <v/>
      </c>
      <c r="AN47" s="25">
        <f ca="1">IF(AT46="","",D45/AT46)</f>
        <v>8</v>
      </c>
      <c r="AO47" s="25" t="str">
        <f ca="1">IF(AS46="","",D45/AS46)</f>
        <v/>
      </c>
      <c r="AP47" s="25" t="str">
        <f ca="1">IF(AR46="","",D45/AR46)</f>
        <v/>
      </c>
      <c r="AQ47" s="25">
        <f ca="1">IF(AQ46="","",D45/AQ46)</f>
        <v>5</v>
      </c>
      <c r="AR47" s="25">
        <f ca="1">IF(AP46="","",D45/AP46)</f>
        <v>4</v>
      </c>
      <c r="AS47" s="25" t="str">
        <f ca="1">IF(AO46="","",D45/AO46)</f>
        <v/>
      </c>
      <c r="AT47" s="25">
        <f ca="1">IF(AN46="","",D45/AN46)</f>
        <v>2</v>
      </c>
      <c r="AU47" s="25">
        <f ca="1">IF(AM46="","",D45/AM46)</f>
        <v>1</v>
      </c>
    </row>
    <row r="48" spans="1:48" ht="23.15" customHeight="1" x14ac:dyDescent="0.25">
      <c r="A48" t="str">
        <f>IF(A18="","",A18)</f>
        <v>(8)</v>
      </c>
      <c r="D48" s="175">
        <f ca="1">IF(D18="","",D18)</f>
        <v>18</v>
      </c>
      <c r="E48" s="175"/>
      <c r="F48" t="str">
        <f>IF(F18="","",F18)</f>
        <v/>
      </c>
      <c r="G48" s="8" t="str">
        <f ca="1">AF50&amp;AE50&amp;AC50&amp;AB50&amp;Z50&amp;Y50&amp;W50&amp;V50&amp;T50&amp;S50&amp;Q50&amp;P50&amp;N50&amp;M50&amp;K50&amp;J50&amp;H50&amp;G50&amp;AF49&amp;AE49&amp;AC49&amp;AB49&amp;Z49&amp;Y49&amp;W49&amp;V49&amp;T49&amp;S49&amp;Q49&amp;P49&amp;N49&amp;M49&amp;K49&amp;J49&amp;H49</f>
        <v>1,2,3,6,9,18</v>
      </c>
      <c r="AV48" s="7"/>
    </row>
    <row r="49" spans="1:48" ht="23.15" customHeight="1" x14ac:dyDescent="0.25">
      <c r="A49" t="str">
        <f>IF(A19="","",A19)</f>
        <v/>
      </c>
      <c r="D49" t="str">
        <f>IF(D19="","",D19)</f>
        <v/>
      </c>
      <c r="E49" t="str">
        <f>IF(E19="","",E19)</f>
        <v/>
      </c>
      <c r="F49" t="str">
        <f>IF(F19="","",F19)</f>
        <v/>
      </c>
      <c r="G49" s="23"/>
      <c r="H49" s="262">
        <f ca="1">IF(AM49&gt;9,AM49,"")</f>
        <v>18</v>
      </c>
      <c r="I49" s="262"/>
      <c r="J49" s="23" t="str">
        <f ca="1">IF(K49="","",",")</f>
        <v/>
      </c>
      <c r="K49" s="262" t="str">
        <f ca="1">IF(AN49&gt;9,AN49,"")</f>
        <v/>
      </c>
      <c r="L49" s="262"/>
      <c r="M49" s="23" t="str">
        <f ca="1">IF(N49="","",",")</f>
        <v/>
      </c>
      <c r="N49" s="262" t="str">
        <f ca="1">IF(AO49&gt;9,AO49,"")</f>
        <v/>
      </c>
      <c r="O49" s="262"/>
      <c r="P49" s="23" t="str">
        <f ca="1">IF(Q49="","",",")</f>
        <v/>
      </c>
      <c r="Q49" s="262" t="str">
        <f ca="1">IF(AP49&gt;9,AP49,"")</f>
        <v/>
      </c>
      <c r="R49" s="262"/>
      <c r="S49" s="23" t="str">
        <f ca="1">IF(T49="","",",")</f>
        <v/>
      </c>
      <c r="T49" s="262" t="str">
        <f ca="1">IF(AQ49&gt;9,AQ49,"")</f>
        <v/>
      </c>
      <c r="U49" s="262"/>
      <c r="V49" s="23" t="str">
        <f ca="1">IF(W49="","",",")</f>
        <v/>
      </c>
      <c r="W49" s="262" t="str">
        <f ca="1">IF(AR49&gt;9,AR49,"")</f>
        <v/>
      </c>
      <c r="X49" s="262"/>
      <c r="Y49" s="23" t="str">
        <f ca="1">IF(Z49="","",",")</f>
        <v/>
      </c>
      <c r="Z49" s="262" t="str">
        <f ca="1">IF(AS49&gt;9,AS49,"")</f>
        <v/>
      </c>
      <c r="AA49" s="262"/>
      <c r="AB49" s="23" t="str">
        <f ca="1">IF(AC49="","",",")</f>
        <v/>
      </c>
      <c r="AC49" s="262" t="str">
        <f ca="1">IF(AT49&gt;9,AT49,"")</f>
        <v/>
      </c>
      <c r="AD49" s="262"/>
      <c r="AE49" s="23" t="str">
        <f ca="1">IF(AF49="","",",")</f>
        <v/>
      </c>
      <c r="AF49" s="262" t="str">
        <f ca="1">IF(AU49&gt;9,AU49,"")</f>
        <v/>
      </c>
      <c r="AG49" s="262"/>
      <c r="AH49" s="8" t="str">
        <f t="shared" ref="AH49:AL50" si="7">IF(AH25="","",AH25)</f>
        <v/>
      </c>
      <c r="AI49" s="8" t="str">
        <f t="shared" si="7"/>
        <v/>
      </c>
      <c r="AJ49" s="8" t="str">
        <f t="shared" si="7"/>
        <v/>
      </c>
      <c r="AK49" s="8" t="str">
        <f t="shared" si="7"/>
        <v/>
      </c>
      <c r="AL49" s="8" t="str">
        <f t="shared" si="7"/>
        <v/>
      </c>
      <c r="AM49" s="25">
        <f ca="1">D48</f>
        <v>18</v>
      </c>
      <c r="AN49" s="25">
        <f ca="1">IF(D48/2=INT(D48/2),D48/2,"")</f>
        <v>9</v>
      </c>
      <c r="AO49" s="25">
        <f ca="1">IF(D48/3=INT(D48/3),D48/3,"")</f>
        <v>6</v>
      </c>
      <c r="AP49" s="25" t="str">
        <f ca="1">IF(D48/4=INT(D48/4),D48/4,"")</f>
        <v/>
      </c>
      <c r="AQ49" s="25" t="str">
        <f ca="1">IF(D48/5=INT(D48/5),D48/5,"")</f>
        <v/>
      </c>
      <c r="AR49" s="25">
        <f ca="1">IF(D48/6=INT(D48/6),D48/6,"")</f>
        <v>3</v>
      </c>
      <c r="AS49" s="25" t="str">
        <f ca="1">IF(D48/7=INT(D48/7),D48/7,"")</f>
        <v/>
      </c>
      <c r="AT49" s="25" t="str">
        <f ca="1">IF(D48/8=INT(D48/8),D48/8,"")</f>
        <v/>
      </c>
      <c r="AU49" s="25">
        <f ca="1">IF(D48/9=INT(D48/9),D48/9,"")</f>
        <v>2</v>
      </c>
      <c r="AV49" s="7"/>
    </row>
    <row r="50" spans="1:48" ht="23.15" customHeight="1" x14ac:dyDescent="0.25">
      <c r="G50" s="23" t="str">
        <f ca="1">IF(H50="","",",")</f>
        <v>,</v>
      </c>
      <c r="H50" s="262">
        <f ca="1">IF(AM50="","",AM50)</f>
        <v>9</v>
      </c>
      <c r="I50" s="262"/>
      <c r="J50" s="23" t="str">
        <f ca="1">IF(K50="","",",")</f>
        <v/>
      </c>
      <c r="K50" s="262" t="str">
        <f ca="1">IF(AN50="","",AN50)</f>
        <v/>
      </c>
      <c r="L50" s="262"/>
      <c r="M50" s="23" t="str">
        <f ca="1">IF(N50="","",",")</f>
        <v/>
      </c>
      <c r="N50" s="262" t="str">
        <f ca="1">IF(AO50="","",AO50)</f>
        <v/>
      </c>
      <c r="O50" s="262"/>
      <c r="P50" s="23" t="str">
        <f ca="1">IF(Q50="","",",")</f>
        <v>,</v>
      </c>
      <c r="Q50" s="262">
        <f ca="1">IF(AP50="","",AP50)</f>
        <v>6</v>
      </c>
      <c r="R50" s="262"/>
      <c r="S50" s="23" t="str">
        <f ca="1">IF(T50="","",",")</f>
        <v/>
      </c>
      <c r="T50" s="262" t="str">
        <f ca="1">IF(AQ50="","",AQ50)</f>
        <v/>
      </c>
      <c r="U50" s="262"/>
      <c r="V50" s="23" t="str">
        <f ca="1">IF(W50="","",",")</f>
        <v/>
      </c>
      <c r="W50" s="262" t="str">
        <f ca="1">IF(AR50="","",AR50)</f>
        <v/>
      </c>
      <c r="X50" s="262"/>
      <c r="Y50" s="23" t="str">
        <f ca="1">IF(Z50="","",",")</f>
        <v>,</v>
      </c>
      <c r="Z50" s="262">
        <f ca="1">IF(AS50="","",AS50)</f>
        <v>3</v>
      </c>
      <c r="AA50" s="262"/>
      <c r="AB50" s="23" t="str">
        <f ca="1">IF(AC50="","",",")</f>
        <v>,</v>
      </c>
      <c r="AC50" s="262">
        <f ca="1">IF(AT50="","",AT50)</f>
        <v>2</v>
      </c>
      <c r="AD50" s="262"/>
      <c r="AE50" s="23" t="str">
        <f ca="1">IF(AF50="","",",")</f>
        <v>,</v>
      </c>
      <c r="AF50" s="262">
        <f ca="1">IF(AU50="","",AU50)</f>
        <v>1</v>
      </c>
      <c r="AG50" s="262"/>
      <c r="AH50" s="8" t="str">
        <f t="shared" si="7"/>
        <v/>
      </c>
      <c r="AI50" s="8" t="str">
        <f t="shared" si="7"/>
        <v/>
      </c>
      <c r="AJ50" s="8" t="str">
        <f t="shared" si="7"/>
        <v/>
      </c>
      <c r="AK50" s="8" t="str">
        <f t="shared" si="7"/>
        <v/>
      </c>
      <c r="AL50" s="8" t="str">
        <f t="shared" si="7"/>
        <v/>
      </c>
      <c r="AM50" s="25">
        <f ca="1">IF(AU49="","",D48/AU49)</f>
        <v>9</v>
      </c>
      <c r="AN50" s="25" t="str">
        <f ca="1">IF(AT49="","",D48/AT49)</f>
        <v/>
      </c>
      <c r="AO50" s="25" t="str">
        <f ca="1">IF(AS49="","",D48/AS49)</f>
        <v/>
      </c>
      <c r="AP50" s="25">
        <f ca="1">IF(AR49="","",D48/AR49)</f>
        <v>6</v>
      </c>
      <c r="AQ50" s="25" t="str">
        <f ca="1">IF(AQ49="","",D48/AQ49)</f>
        <v/>
      </c>
      <c r="AR50" s="25" t="str">
        <f ca="1">IF(AP49="","",D48/AP49)</f>
        <v/>
      </c>
      <c r="AS50" s="25">
        <f ca="1">IF(AO49="","",D48/AO49)</f>
        <v>3</v>
      </c>
      <c r="AT50" s="25">
        <f ca="1">IF(AN49="","",D48/AN49)</f>
        <v>2</v>
      </c>
      <c r="AU50" s="25">
        <f ca="1">IF(AM49="","",D48/AM49)</f>
        <v>1</v>
      </c>
    </row>
    <row r="51" spans="1:48" ht="23.15" customHeight="1" x14ac:dyDescent="0.25">
      <c r="A51" t="str">
        <f>IF(A20="","",A20)</f>
        <v>(9)</v>
      </c>
      <c r="D51" s="175">
        <f ca="1">IF(D20="","",D20)</f>
        <v>20</v>
      </c>
      <c r="E51" s="175"/>
      <c r="F51" t="str">
        <f>IF(F20="","",F20)</f>
        <v/>
      </c>
      <c r="G51" s="8" t="str">
        <f ca="1">AF53&amp;AE53&amp;AC53&amp;AB53&amp;Z53&amp;Y53&amp;W53&amp;V53&amp;T53&amp;S53&amp;Q53&amp;P53&amp;N53&amp;M53&amp;K53&amp;J53&amp;H53&amp;G53&amp;AF52&amp;AE52&amp;AC52&amp;AB52&amp;Z52&amp;Y52&amp;W52&amp;V52&amp;T52&amp;S52&amp;Q52&amp;P52&amp;N52&amp;M52&amp;K52&amp;J52&amp;H52</f>
        <v>1,2,4,5,10,20</v>
      </c>
      <c r="AV51" s="7"/>
    </row>
    <row r="52" spans="1:48" ht="23.15" customHeight="1" x14ac:dyDescent="0.25">
      <c r="A52" t="str">
        <f>IF(A21="","",A21)</f>
        <v/>
      </c>
      <c r="D52" t="str">
        <f>IF(D21="","",D21)</f>
        <v/>
      </c>
      <c r="E52" t="str">
        <f>IF(E21="","",E21)</f>
        <v/>
      </c>
      <c r="F52" t="str">
        <f>IF(F21="","",F21)</f>
        <v/>
      </c>
      <c r="G52" s="23"/>
      <c r="H52" s="262">
        <f ca="1">IF(AM52&gt;9,AM52,"")</f>
        <v>20</v>
      </c>
      <c r="I52" s="262"/>
      <c r="J52" s="23" t="str">
        <f ca="1">IF(K52="","",",")</f>
        <v>,</v>
      </c>
      <c r="K52" s="262">
        <f ca="1">IF(AN52&gt;9,AN52,"")</f>
        <v>10</v>
      </c>
      <c r="L52" s="262"/>
      <c r="M52" s="23" t="str">
        <f ca="1">IF(N52="","",",")</f>
        <v/>
      </c>
      <c r="N52" s="262" t="str">
        <f ca="1">IF(AO52&gt;9,AO52,"")</f>
        <v/>
      </c>
      <c r="O52" s="262"/>
      <c r="P52" s="23" t="str">
        <f ca="1">IF(Q52="","",",")</f>
        <v/>
      </c>
      <c r="Q52" s="262" t="str">
        <f ca="1">IF(AP52&gt;9,AP52,"")</f>
        <v/>
      </c>
      <c r="R52" s="262"/>
      <c r="S52" s="23" t="str">
        <f ca="1">IF(T52="","",",")</f>
        <v/>
      </c>
      <c r="T52" s="262" t="str">
        <f ca="1">IF(AQ52&gt;9,AQ52,"")</f>
        <v/>
      </c>
      <c r="U52" s="262"/>
      <c r="V52" s="23" t="str">
        <f ca="1">IF(W52="","",",")</f>
        <v/>
      </c>
      <c r="W52" s="262" t="str">
        <f ca="1">IF(AR52&gt;9,AR52,"")</f>
        <v/>
      </c>
      <c r="X52" s="262"/>
      <c r="Y52" s="23" t="str">
        <f ca="1">IF(Z52="","",",")</f>
        <v/>
      </c>
      <c r="Z52" s="262" t="str">
        <f ca="1">IF(AS52&gt;9,AS52,"")</f>
        <v/>
      </c>
      <c r="AA52" s="262"/>
      <c r="AB52" s="23" t="str">
        <f ca="1">IF(AC52="","",",")</f>
        <v/>
      </c>
      <c r="AC52" s="262" t="str">
        <f ca="1">IF(AT52&gt;9,AT52,"")</f>
        <v/>
      </c>
      <c r="AD52" s="262"/>
      <c r="AE52" s="23" t="str">
        <f ca="1">IF(AF52="","",",")</f>
        <v/>
      </c>
      <c r="AF52" s="262" t="str">
        <f ca="1">IF(AU52&gt;9,AU52,"")</f>
        <v/>
      </c>
      <c r="AG52" s="262"/>
      <c r="AH52" s="8" t="str">
        <f t="shared" ref="AH52:AL53" si="8">IF(AH28="","",AH28)</f>
        <v/>
      </c>
      <c r="AI52" s="8" t="str">
        <f t="shared" si="8"/>
        <v/>
      </c>
      <c r="AJ52" s="8" t="str">
        <f t="shared" si="8"/>
        <v/>
      </c>
      <c r="AK52" s="8" t="str">
        <f t="shared" si="8"/>
        <v/>
      </c>
      <c r="AL52" s="8" t="str">
        <f t="shared" si="8"/>
        <v/>
      </c>
      <c r="AM52" s="25">
        <f ca="1">D51</f>
        <v>20</v>
      </c>
      <c r="AN52" s="25">
        <f ca="1">IF(D51/2=INT(D51/2),D51/2,"")</f>
        <v>10</v>
      </c>
      <c r="AO52" s="25" t="str">
        <f ca="1">IF(D51/3=INT(D51/3),D51/3,"")</f>
        <v/>
      </c>
      <c r="AP52" s="25">
        <f ca="1">IF(D51/4=INT(D51/4),D51/4,"")</f>
        <v>5</v>
      </c>
      <c r="AQ52" s="25">
        <f ca="1">IF(D51/5=INT(D51/5),D51/5,"")</f>
        <v>4</v>
      </c>
      <c r="AR52" s="25" t="str">
        <f ca="1">IF(D51/6=INT(D51/6),D51/6,"")</f>
        <v/>
      </c>
      <c r="AS52" s="25" t="str">
        <f ca="1">IF(D51/7=INT(D51/7),D51/7,"")</f>
        <v/>
      </c>
      <c r="AT52" s="25" t="str">
        <f ca="1">IF(D51/8=INT(D51/8),D51/8,"")</f>
        <v/>
      </c>
      <c r="AU52" s="25" t="str">
        <f ca="1">IF(D51/9=INT(D51/9),D51/9,"")</f>
        <v/>
      </c>
      <c r="AV52" s="7"/>
    </row>
    <row r="53" spans="1:48" ht="23.15" customHeight="1" x14ac:dyDescent="0.25">
      <c r="G53" s="23" t="str">
        <f ca="1">IF(H53="","",",")</f>
        <v/>
      </c>
      <c r="H53" s="262" t="str">
        <f ca="1">IF(AM53="","",AM53)</f>
        <v/>
      </c>
      <c r="I53" s="262"/>
      <c r="J53" s="23" t="str">
        <f ca="1">IF(K53="","",",")</f>
        <v/>
      </c>
      <c r="K53" s="262" t="str">
        <f ca="1">IF(AN53="","",AN53)</f>
        <v/>
      </c>
      <c r="L53" s="262"/>
      <c r="M53" s="23" t="str">
        <f ca="1">IF(N53="","",",")</f>
        <v/>
      </c>
      <c r="N53" s="262" t="str">
        <f ca="1">IF(AO53="","",AO53)</f>
        <v/>
      </c>
      <c r="O53" s="262"/>
      <c r="P53" s="23" t="str">
        <f ca="1">IF(Q53="","",",")</f>
        <v/>
      </c>
      <c r="Q53" s="262" t="str">
        <f ca="1">IF(AP53="","",AP53)</f>
        <v/>
      </c>
      <c r="R53" s="262"/>
      <c r="S53" s="23" t="str">
        <f ca="1">IF(T53="","",",")</f>
        <v>,</v>
      </c>
      <c r="T53" s="262">
        <f ca="1">IF(AQ53="","",AQ53)</f>
        <v>5</v>
      </c>
      <c r="U53" s="262"/>
      <c r="V53" s="23" t="str">
        <f ca="1">IF(W53="","",",")</f>
        <v>,</v>
      </c>
      <c r="W53" s="262">
        <f ca="1">IF(AR53="","",AR53)</f>
        <v>4</v>
      </c>
      <c r="X53" s="262"/>
      <c r="Y53" s="23" t="str">
        <f ca="1">IF(Z53="","",",")</f>
        <v/>
      </c>
      <c r="Z53" s="262" t="str">
        <f ca="1">IF(AS53="","",AS53)</f>
        <v/>
      </c>
      <c r="AA53" s="262"/>
      <c r="AB53" s="23" t="str">
        <f ca="1">IF(AC53="","",",")</f>
        <v>,</v>
      </c>
      <c r="AC53" s="262">
        <f ca="1">IF(AT53="","",AT53)</f>
        <v>2</v>
      </c>
      <c r="AD53" s="262"/>
      <c r="AE53" s="23" t="str">
        <f ca="1">IF(AF53="","",",")</f>
        <v>,</v>
      </c>
      <c r="AF53" s="262">
        <f ca="1">IF(AU53="","",AU53)</f>
        <v>1</v>
      </c>
      <c r="AG53" s="262"/>
      <c r="AH53" s="8" t="str">
        <f t="shared" si="8"/>
        <v/>
      </c>
      <c r="AI53" s="8" t="str">
        <f t="shared" si="8"/>
        <v/>
      </c>
      <c r="AJ53" s="8" t="str">
        <f t="shared" si="8"/>
        <v/>
      </c>
      <c r="AK53" s="8" t="str">
        <f t="shared" si="8"/>
        <v/>
      </c>
      <c r="AL53" s="8" t="str">
        <f t="shared" si="8"/>
        <v/>
      </c>
      <c r="AM53" s="25" t="str">
        <f ca="1">IF(AU52="","",D51/AU52)</f>
        <v/>
      </c>
      <c r="AN53" s="25" t="str">
        <f ca="1">IF(AT52="","",D51/AT52)</f>
        <v/>
      </c>
      <c r="AO53" s="25" t="str">
        <f ca="1">IF(AS52="","",D51/AS52)</f>
        <v/>
      </c>
      <c r="AP53" s="25" t="str">
        <f ca="1">IF(AR52="","",D51/AR52)</f>
        <v/>
      </c>
      <c r="AQ53" s="25">
        <f ca="1">IF(AQ52="","",D51/AQ52)</f>
        <v>5</v>
      </c>
      <c r="AR53" s="25">
        <f ca="1">IF(AP52="","",D51/AP52)</f>
        <v>4</v>
      </c>
      <c r="AS53" s="25" t="str">
        <f ca="1">IF(AO52="","",D51/AO52)</f>
        <v/>
      </c>
      <c r="AT53" s="25">
        <f ca="1">IF(AN52="","",D51/AN52)</f>
        <v>2</v>
      </c>
      <c r="AU53" s="25">
        <f ca="1">IF(AM52="","",D51/AM52)</f>
        <v>1</v>
      </c>
    </row>
    <row r="54" spans="1:48" ht="23.15" customHeight="1" x14ac:dyDescent="0.25">
      <c r="A54" t="str">
        <f>IF(A22="","",A22)</f>
        <v>(10)</v>
      </c>
      <c r="D54" s="175">
        <f ca="1">IF(D22="","",D22)</f>
        <v>10</v>
      </c>
      <c r="E54" s="175"/>
      <c r="F54" t="str">
        <f>IF(F22="","",F22)</f>
        <v/>
      </c>
      <c r="G54" s="8" t="str">
        <f ca="1">AF56&amp;AE56&amp;AC56&amp;AB56&amp;Z56&amp;Y56&amp;W56&amp;V56&amp;T56&amp;S56&amp;Q56&amp;P56&amp;N56&amp;M56&amp;K56&amp;J56&amp;H56&amp;G56&amp;AF55&amp;AE55&amp;AC55&amp;AB55&amp;Z55&amp;Y55&amp;W55&amp;V55&amp;T55&amp;S55&amp;Q55&amp;P55&amp;N55&amp;M55&amp;K55&amp;J55&amp;H55</f>
        <v>1,2,5,10</v>
      </c>
      <c r="AV54" s="7"/>
    </row>
    <row r="55" spans="1:48" ht="23.15" customHeight="1" x14ac:dyDescent="0.25">
      <c r="D55" s="7"/>
      <c r="E55" s="7"/>
      <c r="G55" s="23"/>
      <c r="H55" s="262">
        <f ca="1">IF(AM55&gt;9,AM55,"")</f>
        <v>10</v>
      </c>
      <c r="I55" s="262"/>
      <c r="J55" s="23" t="str">
        <f ca="1">IF(K55="","",",")</f>
        <v/>
      </c>
      <c r="K55" s="262" t="str">
        <f ca="1">IF(AN55&gt;9,AN55,"")</f>
        <v/>
      </c>
      <c r="L55" s="262"/>
      <c r="M55" s="23" t="str">
        <f ca="1">IF(N55="","",",")</f>
        <v/>
      </c>
      <c r="N55" s="262" t="str">
        <f ca="1">IF(AO55&gt;9,AO55,"")</f>
        <v/>
      </c>
      <c r="O55" s="262"/>
      <c r="P55" s="23" t="str">
        <f ca="1">IF(Q55="","",",")</f>
        <v/>
      </c>
      <c r="Q55" s="262" t="str">
        <f ca="1">IF(AP55&gt;9,AP55,"")</f>
        <v/>
      </c>
      <c r="R55" s="262"/>
      <c r="S55" s="23" t="str">
        <f ca="1">IF(T55="","",",")</f>
        <v/>
      </c>
      <c r="T55" s="262" t="str">
        <f ca="1">IF(AQ55&gt;9,AQ55,"")</f>
        <v/>
      </c>
      <c r="U55" s="262"/>
      <c r="V55" s="23" t="str">
        <f ca="1">IF(W55="","",",")</f>
        <v/>
      </c>
      <c r="W55" s="262" t="str">
        <f ca="1">IF(AR55&gt;9,AR55,"")</f>
        <v/>
      </c>
      <c r="X55" s="262"/>
      <c r="Y55" s="23" t="str">
        <f ca="1">IF(Z55="","",",")</f>
        <v/>
      </c>
      <c r="Z55" s="262" t="str">
        <f ca="1">IF(AS55&gt;9,AS55,"")</f>
        <v/>
      </c>
      <c r="AA55" s="262"/>
      <c r="AB55" s="23" t="str">
        <f ca="1">IF(AC55="","",",")</f>
        <v/>
      </c>
      <c r="AC55" s="262" t="str">
        <f ca="1">IF(AT55&gt;9,AT55,"")</f>
        <v/>
      </c>
      <c r="AD55" s="262"/>
      <c r="AE55" s="23" t="str">
        <f ca="1">IF(AF55="","",",")</f>
        <v/>
      </c>
      <c r="AF55" s="262" t="str">
        <f ca="1">IF(AU55&gt;9,AU55,"")</f>
        <v/>
      </c>
      <c r="AG55" s="262"/>
      <c r="AH55" s="8" t="str">
        <f t="shared" ref="AH55:AL56" si="9">IF(AH31="","",AH31)</f>
        <v/>
      </c>
      <c r="AI55" s="8" t="str">
        <f t="shared" si="9"/>
        <v/>
      </c>
      <c r="AJ55" s="8" t="str">
        <f t="shared" si="9"/>
        <v/>
      </c>
      <c r="AK55" s="8" t="str">
        <f t="shared" si="9"/>
        <v/>
      </c>
      <c r="AL55" s="8" t="str">
        <f t="shared" si="9"/>
        <v/>
      </c>
      <c r="AM55" s="25">
        <f ca="1">D54</f>
        <v>10</v>
      </c>
      <c r="AN55" s="25">
        <f ca="1">IF(D54/2=INT(D54/2),D54/2,"")</f>
        <v>5</v>
      </c>
      <c r="AO55" s="25" t="str">
        <f ca="1">IF(D54/3=INT(D54/3),D54/3,"")</f>
        <v/>
      </c>
      <c r="AP55" s="25" t="str">
        <f ca="1">IF(D54/4=INT(D54/4),D54/4,"")</f>
        <v/>
      </c>
      <c r="AQ55" s="25">
        <f ca="1">IF(D54/5=INT(D54/5),D54/5,"")</f>
        <v>2</v>
      </c>
      <c r="AR55" s="25" t="str">
        <f ca="1">IF(D54/6=INT(D54/6),D54/6,"")</f>
        <v/>
      </c>
      <c r="AS55" s="25" t="str">
        <f ca="1">IF(D54/7=INT(D54/7),D54/7,"")</f>
        <v/>
      </c>
      <c r="AT55" s="25" t="str">
        <f ca="1">IF(D54/8=INT(D54/8),D54/8,"")</f>
        <v/>
      </c>
      <c r="AU55" s="25" t="str">
        <f ca="1">IF(D54/9=INT(D54/9),D54/9,"")</f>
        <v/>
      </c>
      <c r="AV55" s="7"/>
    </row>
    <row r="56" spans="1:48" ht="23.15" customHeight="1" x14ac:dyDescent="0.25">
      <c r="A56" t="str">
        <f t="shared" ref="A56:F56" si="10">IF(A23="","",A23)</f>
        <v/>
      </c>
      <c r="B56" t="str">
        <f t="shared" si="10"/>
        <v/>
      </c>
      <c r="C56" t="str">
        <f t="shared" si="10"/>
        <v/>
      </c>
      <c r="D56" t="str">
        <f t="shared" si="10"/>
        <v/>
      </c>
      <c r="E56" t="str">
        <f t="shared" si="10"/>
        <v/>
      </c>
      <c r="F56" t="str">
        <f t="shared" si="10"/>
        <v/>
      </c>
      <c r="G56" s="23" t="str">
        <f ca="1">IF(H56="","",",")</f>
        <v/>
      </c>
      <c r="H56" s="262" t="str">
        <f ca="1">IF(AM56="","",AM56)</f>
        <v/>
      </c>
      <c r="I56" s="262"/>
      <c r="J56" s="23" t="str">
        <f ca="1">IF(K56="","",",")</f>
        <v/>
      </c>
      <c r="K56" s="262" t="str">
        <f ca="1">IF(AN56="","",AN56)</f>
        <v/>
      </c>
      <c r="L56" s="262"/>
      <c r="M56" s="23" t="str">
        <f ca="1">IF(N56="","",",")</f>
        <v/>
      </c>
      <c r="N56" s="262" t="str">
        <f ca="1">IF(AO56="","",AO56)</f>
        <v/>
      </c>
      <c r="O56" s="262"/>
      <c r="P56" s="23" t="str">
        <f ca="1">IF(Q56="","",",")</f>
        <v/>
      </c>
      <c r="Q56" s="262" t="str">
        <f ca="1">IF(AP56="","",AP56)</f>
        <v/>
      </c>
      <c r="R56" s="262"/>
      <c r="S56" s="23" t="str">
        <f ca="1">IF(T56="","",",")</f>
        <v>,</v>
      </c>
      <c r="T56" s="262">
        <f ca="1">IF(AQ56="","",AQ56)</f>
        <v>5</v>
      </c>
      <c r="U56" s="262"/>
      <c r="V56" s="23" t="str">
        <f ca="1">IF(W56="","",",")</f>
        <v/>
      </c>
      <c r="W56" s="262" t="str">
        <f ca="1">IF(AR56="","",AR56)</f>
        <v/>
      </c>
      <c r="X56" s="262"/>
      <c r="Y56" s="23" t="str">
        <f ca="1">IF(Z56="","",",")</f>
        <v/>
      </c>
      <c r="Z56" s="262" t="str">
        <f ca="1">IF(AS56="","",AS56)</f>
        <v/>
      </c>
      <c r="AA56" s="262"/>
      <c r="AB56" s="23" t="str">
        <f ca="1">IF(AC56="","",",")</f>
        <v>,</v>
      </c>
      <c r="AC56" s="262">
        <f ca="1">IF(AT56="","",AT56)</f>
        <v>2</v>
      </c>
      <c r="AD56" s="262"/>
      <c r="AE56" s="23" t="str">
        <f ca="1">IF(AF56="","",",")</f>
        <v>,</v>
      </c>
      <c r="AF56" s="262">
        <f ca="1">IF(AU56="","",AU56)</f>
        <v>1</v>
      </c>
      <c r="AG56" s="262"/>
      <c r="AH56" s="8" t="str">
        <f t="shared" si="9"/>
        <v/>
      </c>
      <c r="AI56" s="8" t="str">
        <f t="shared" si="9"/>
        <v/>
      </c>
      <c r="AJ56" s="8" t="str">
        <f t="shared" si="9"/>
        <v/>
      </c>
      <c r="AK56" s="8" t="str">
        <f t="shared" si="9"/>
        <v/>
      </c>
      <c r="AL56" s="8" t="str">
        <f t="shared" si="9"/>
        <v/>
      </c>
      <c r="AM56" s="25" t="str">
        <f ca="1">IF(AU55="","",D54/AU55)</f>
        <v/>
      </c>
      <c r="AN56" s="25" t="str">
        <f ca="1">IF(AT55="","",D54/AT55)</f>
        <v/>
      </c>
      <c r="AO56" s="25" t="str">
        <f ca="1">IF(AS55="","",D54/AS55)</f>
        <v/>
      </c>
      <c r="AP56" s="25" t="str">
        <f ca="1">IF(AR55="","",D54/AR55)</f>
        <v/>
      </c>
      <c r="AQ56" s="25">
        <f ca="1">IF(AQ55="","",D54/AQ55)</f>
        <v>5</v>
      </c>
      <c r="AR56" s="25" t="str">
        <f ca="1">IF(AP55="","",D54/AP55)</f>
        <v/>
      </c>
      <c r="AS56" s="25" t="str">
        <f ca="1">IF(AO55="","",D54/AO55)</f>
        <v/>
      </c>
      <c r="AT56" s="25">
        <f ca="1">IF(AN55="","",D54/AN55)</f>
        <v>2</v>
      </c>
      <c r="AU56" s="25">
        <f ca="1">IF(AM55="","",D54/AM55)</f>
        <v>1</v>
      </c>
    </row>
  </sheetData>
  <mergeCells count="202">
    <mergeCell ref="AJ24:AK24"/>
    <mergeCell ref="AJ1:AK1"/>
    <mergeCell ref="T28:U28"/>
    <mergeCell ref="Q38:R38"/>
    <mergeCell ref="Z28:AA28"/>
    <mergeCell ref="AC28:AD28"/>
    <mergeCell ref="AC32:AD32"/>
    <mergeCell ref="AF32:AG32"/>
    <mergeCell ref="AC29:AD29"/>
    <mergeCell ref="AC37:AD37"/>
    <mergeCell ref="AC38:AD38"/>
    <mergeCell ref="W38:X38"/>
    <mergeCell ref="Q37:R37"/>
    <mergeCell ref="Q35:R35"/>
    <mergeCell ref="T35:U35"/>
    <mergeCell ref="Q34:R34"/>
    <mergeCell ref="T34:U34"/>
    <mergeCell ref="AC34:AD34"/>
    <mergeCell ref="AC35:AD35"/>
    <mergeCell ref="W34:X34"/>
    <mergeCell ref="Z43:AA43"/>
    <mergeCell ref="W41:X41"/>
    <mergeCell ref="AF28:AG28"/>
    <mergeCell ref="W28:X28"/>
    <mergeCell ref="AC31:AD31"/>
    <mergeCell ref="T29:U29"/>
    <mergeCell ref="H50:I50"/>
    <mergeCell ref="K50:L50"/>
    <mergeCell ref="N50:O50"/>
    <mergeCell ref="Q50:R50"/>
    <mergeCell ref="Q28:R28"/>
    <mergeCell ref="Q31:R31"/>
    <mergeCell ref="W29:X29"/>
    <mergeCell ref="Z29:AA29"/>
    <mergeCell ref="Q29:R29"/>
    <mergeCell ref="W32:X32"/>
    <mergeCell ref="Z32:AA32"/>
    <mergeCell ref="T31:U31"/>
    <mergeCell ref="W31:X31"/>
    <mergeCell ref="Z31:AA31"/>
    <mergeCell ref="Z34:AA34"/>
    <mergeCell ref="W35:X35"/>
    <mergeCell ref="Z35:AA35"/>
    <mergeCell ref="K41:L41"/>
    <mergeCell ref="H38:I38"/>
    <mergeCell ref="K37:L37"/>
    <mergeCell ref="N37:O37"/>
    <mergeCell ref="H35:I35"/>
    <mergeCell ref="D16:E16"/>
    <mergeCell ref="N35:O35"/>
    <mergeCell ref="D51:E51"/>
    <mergeCell ref="D54:E54"/>
    <mergeCell ref="H44:I44"/>
    <mergeCell ref="D18:E18"/>
    <mergeCell ref="D20:E20"/>
    <mergeCell ref="D33:E33"/>
    <mergeCell ref="D36:E36"/>
    <mergeCell ref="D39:E39"/>
    <mergeCell ref="D30:E30"/>
    <mergeCell ref="H31:I31"/>
    <mergeCell ref="H49:I49"/>
    <mergeCell ref="H53:I53"/>
    <mergeCell ref="H37:I37"/>
    <mergeCell ref="D42:E42"/>
    <mergeCell ref="D45:E45"/>
    <mergeCell ref="D48:E48"/>
    <mergeCell ref="H47:I47"/>
    <mergeCell ref="H40:I40"/>
    <mergeCell ref="K31:L31"/>
    <mergeCell ref="N31:O31"/>
    <mergeCell ref="H29:I29"/>
    <mergeCell ref="K29:L29"/>
    <mergeCell ref="N29:O29"/>
    <mergeCell ref="K35:L35"/>
    <mergeCell ref="AF35:AG35"/>
    <mergeCell ref="D14:E14"/>
    <mergeCell ref="H32:I32"/>
    <mergeCell ref="K32:L32"/>
    <mergeCell ref="N32:O32"/>
    <mergeCell ref="H34:I34"/>
    <mergeCell ref="K34:L34"/>
    <mergeCell ref="N34:O34"/>
    <mergeCell ref="Q32:R32"/>
    <mergeCell ref="AF29:AG29"/>
    <mergeCell ref="AF31:AG31"/>
    <mergeCell ref="T32:U32"/>
    <mergeCell ref="AF34:AG34"/>
    <mergeCell ref="D4:E4"/>
    <mergeCell ref="D6:E6"/>
    <mergeCell ref="D8:E8"/>
    <mergeCell ref="D10:E10"/>
    <mergeCell ref="D12:E12"/>
    <mergeCell ref="D22:E22"/>
    <mergeCell ref="D27:E27"/>
    <mergeCell ref="N28:O28"/>
    <mergeCell ref="H28:I28"/>
    <mergeCell ref="K28:L28"/>
    <mergeCell ref="AF37:AG37"/>
    <mergeCell ref="W40:X40"/>
    <mergeCell ref="Z40:AA40"/>
    <mergeCell ref="K38:L38"/>
    <mergeCell ref="N38:O38"/>
    <mergeCell ref="AC40:AD40"/>
    <mergeCell ref="AC41:AD41"/>
    <mergeCell ref="T41:U41"/>
    <mergeCell ref="AF38:AG38"/>
    <mergeCell ref="Q41:R41"/>
    <mergeCell ref="Z38:AA38"/>
    <mergeCell ref="W37:X37"/>
    <mergeCell ref="Z37:AA37"/>
    <mergeCell ref="N41:O41"/>
    <mergeCell ref="T37:U37"/>
    <mergeCell ref="K40:L40"/>
    <mergeCell ref="N40:O40"/>
    <mergeCell ref="Q40:R40"/>
    <mergeCell ref="T40:U40"/>
    <mergeCell ref="T38:U38"/>
    <mergeCell ref="AF41:AG41"/>
    <mergeCell ref="AF40:AG40"/>
    <mergeCell ref="AF46:AG46"/>
    <mergeCell ref="Z41:AA41"/>
    <mergeCell ref="H41:I41"/>
    <mergeCell ref="N44:O44"/>
    <mergeCell ref="Q44:R44"/>
    <mergeCell ref="K44:L44"/>
    <mergeCell ref="AC43:AD43"/>
    <mergeCell ref="H46:I46"/>
    <mergeCell ref="K46:L46"/>
    <mergeCell ref="N46:O46"/>
    <mergeCell ref="Q46:R46"/>
    <mergeCell ref="T46:U46"/>
    <mergeCell ref="T44:U44"/>
    <mergeCell ref="AC44:AD44"/>
    <mergeCell ref="Z44:AA44"/>
    <mergeCell ref="W44:X44"/>
    <mergeCell ref="AF43:AG43"/>
    <mergeCell ref="AF44:AG44"/>
    <mergeCell ref="H43:I43"/>
    <mergeCell ref="K43:L43"/>
    <mergeCell ref="N43:O43"/>
    <mergeCell ref="Q43:R43"/>
    <mergeCell ref="T43:U43"/>
    <mergeCell ref="W43:X43"/>
    <mergeCell ref="K49:L49"/>
    <mergeCell ref="N49:O49"/>
    <mergeCell ref="Q49:R49"/>
    <mergeCell ref="T49:U49"/>
    <mergeCell ref="Q47:R47"/>
    <mergeCell ref="W46:X46"/>
    <mergeCell ref="Z46:AA46"/>
    <mergeCell ref="AC46:AD46"/>
    <mergeCell ref="T50:U50"/>
    <mergeCell ref="W50:X50"/>
    <mergeCell ref="Z50:AA50"/>
    <mergeCell ref="AC50:AD50"/>
    <mergeCell ref="K47:L47"/>
    <mergeCell ref="N47:O47"/>
    <mergeCell ref="AF50:AG50"/>
    <mergeCell ref="T47:U47"/>
    <mergeCell ref="W47:X47"/>
    <mergeCell ref="Z47:AA47"/>
    <mergeCell ref="AC47:AD47"/>
    <mergeCell ref="W49:X49"/>
    <mergeCell ref="Z49:AA49"/>
    <mergeCell ref="AC49:AD49"/>
    <mergeCell ref="AF49:AG49"/>
    <mergeCell ref="AF47:AG47"/>
    <mergeCell ref="K53:L53"/>
    <mergeCell ref="N53:O53"/>
    <mergeCell ref="Q53:R53"/>
    <mergeCell ref="AF53:AG53"/>
    <mergeCell ref="Z53:AA53"/>
    <mergeCell ref="AC53:AD53"/>
    <mergeCell ref="H52:I52"/>
    <mergeCell ref="K52:L52"/>
    <mergeCell ref="T53:U53"/>
    <mergeCell ref="W53:X53"/>
    <mergeCell ref="N52:O52"/>
    <mergeCell ref="Q52:R52"/>
    <mergeCell ref="T52:U52"/>
    <mergeCell ref="W52:X52"/>
    <mergeCell ref="Z52:AA52"/>
    <mergeCell ref="AC52:AD52"/>
    <mergeCell ref="AF52:AG52"/>
    <mergeCell ref="AF55:AG55"/>
    <mergeCell ref="H56:I56"/>
    <mergeCell ref="K56:L56"/>
    <mergeCell ref="N56:O56"/>
    <mergeCell ref="Q56:R56"/>
    <mergeCell ref="AF56:AG56"/>
    <mergeCell ref="T56:U56"/>
    <mergeCell ref="W56:X56"/>
    <mergeCell ref="Z56:AA56"/>
    <mergeCell ref="AC56:AD56"/>
    <mergeCell ref="T55:U55"/>
    <mergeCell ref="W55:X55"/>
    <mergeCell ref="H55:I55"/>
    <mergeCell ref="K55:L55"/>
    <mergeCell ref="N55:O55"/>
    <mergeCell ref="Q55:R55"/>
    <mergeCell ref="Z55:AA55"/>
    <mergeCell ref="AC55:AD5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Z73"/>
  <sheetViews>
    <sheetView topLeftCell="A10" workbookViewId="0"/>
  </sheetViews>
  <sheetFormatPr defaultRowHeight="25" customHeight="1" x14ac:dyDescent="0.25"/>
  <cols>
    <col min="1" max="38" width="1.7109375" customWidth="1"/>
    <col min="39" max="47" width="8.78515625" style="23"/>
    <col min="48" max="48" width="8.78515625" style="22"/>
  </cols>
  <sheetData>
    <row r="1" spans="1:37" ht="25" customHeight="1" x14ac:dyDescent="0.25">
      <c r="D1" s="3" t="s">
        <v>90</v>
      </c>
      <c r="E1" s="3"/>
      <c r="AH1" s="2" t="s">
        <v>106</v>
      </c>
      <c r="AI1" s="2"/>
      <c r="AJ1" s="174"/>
      <c r="AK1" s="174"/>
    </row>
    <row r="2" spans="1:37" ht="25" customHeight="1" x14ac:dyDescent="0.25">
      <c r="R2" s="4" t="s">
        <v>1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7" ht="33" customHeight="1" x14ac:dyDescent="0.25">
      <c r="A3" t="s">
        <v>103</v>
      </c>
      <c r="R3" s="9"/>
    </row>
    <row r="4" spans="1:37" ht="33" customHeight="1" x14ac:dyDescent="0.25">
      <c r="A4" t="s">
        <v>104</v>
      </c>
      <c r="R4" s="9"/>
    </row>
    <row r="5" spans="1:37" ht="33" customHeight="1" x14ac:dyDescent="0.25">
      <c r="A5" s="1" t="s">
        <v>3</v>
      </c>
      <c r="D5" s="192">
        <f ca="1">INT(RAND()*9+1)*INT(RAND()*8+2)</f>
        <v>30</v>
      </c>
      <c r="E5" s="192"/>
      <c r="F5" t="s">
        <v>79</v>
      </c>
      <c r="H5" s="192">
        <f ca="1">INT(RAND()*9+1)*INT(RAND()*8+2)</f>
        <v>63</v>
      </c>
      <c r="I5" s="192"/>
      <c r="R5" s="9"/>
    </row>
    <row r="6" spans="1:37" ht="33" customHeight="1" x14ac:dyDescent="0.25">
      <c r="A6" s="1"/>
    </row>
    <row r="7" spans="1:37" ht="33" customHeight="1" x14ac:dyDescent="0.25">
      <c r="A7" s="1" t="s">
        <v>5</v>
      </c>
      <c r="D7" s="192">
        <f ca="1">INT(RAND()*9+1)*INT(RAND()*8+2)</f>
        <v>40</v>
      </c>
      <c r="E7" s="192"/>
      <c r="F7" t="s">
        <v>79</v>
      </c>
      <c r="H7" s="192">
        <f ca="1">INT(RAND()*9+1)*INT(RAND()*8+2)</f>
        <v>7</v>
      </c>
      <c r="I7" s="192"/>
      <c r="K7" s="1"/>
    </row>
    <row r="8" spans="1:37" ht="33" customHeight="1" x14ac:dyDescent="0.25"/>
    <row r="9" spans="1:37" ht="33" customHeight="1" x14ac:dyDescent="0.25">
      <c r="A9" s="1" t="s">
        <v>6</v>
      </c>
      <c r="D9" s="192">
        <f ca="1">INT(RAND()*9+1)*INT(RAND()*8+2)</f>
        <v>18</v>
      </c>
      <c r="E9" s="192"/>
      <c r="F9" t="s">
        <v>79</v>
      </c>
      <c r="H9" s="192">
        <f ca="1">INT(RAND()*9+1)*INT(RAND()*8+2)</f>
        <v>27</v>
      </c>
      <c r="I9" s="192"/>
      <c r="K9" s="1"/>
    </row>
    <row r="10" spans="1:37" ht="33" customHeight="1" x14ac:dyDescent="0.25">
      <c r="A10" s="1"/>
    </row>
    <row r="11" spans="1:37" ht="33" customHeight="1" x14ac:dyDescent="0.25">
      <c r="A11" s="1" t="s">
        <v>7</v>
      </c>
      <c r="D11" s="192">
        <f ca="1">INT(RAND()*9+1)*INT(RAND()*8+2)</f>
        <v>10</v>
      </c>
      <c r="E11" s="192"/>
      <c r="F11" t="s">
        <v>79</v>
      </c>
      <c r="H11" s="192">
        <f ca="1">INT(RAND()*9+1)*INT(RAND()*8+2)</f>
        <v>8</v>
      </c>
      <c r="I11" s="192"/>
      <c r="K11" s="1"/>
    </row>
    <row r="12" spans="1:37" ht="33" customHeight="1" x14ac:dyDescent="0.25"/>
    <row r="13" spans="1:37" ht="33" customHeight="1" x14ac:dyDescent="0.25">
      <c r="A13" s="1" t="s">
        <v>8</v>
      </c>
      <c r="D13" s="192">
        <f ca="1">INT(RAND()*9+1)*INT(RAND()*8+2)</f>
        <v>56</v>
      </c>
      <c r="E13" s="192"/>
      <c r="F13" t="s">
        <v>79</v>
      </c>
      <c r="H13" s="192">
        <f ca="1">INT(RAND()*9+1)*INT(RAND()*8+2)</f>
        <v>42</v>
      </c>
      <c r="I13" s="192"/>
      <c r="K13" s="1"/>
    </row>
    <row r="14" spans="1:37" ht="33" customHeight="1" x14ac:dyDescent="0.25">
      <c r="A14" s="1"/>
    </row>
    <row r="15" spans="1:37" ht="33" customHeight="1" x14ac:dyDescent="0.25">
      <c r="A15" s="1" t="s">
        <v>9</v>
      </c>
      <c r="D15" s="192">
        <f ca="1">INT(RAND()*9+1)*INT(RAND()*8+2)</f>
        <v>12</v>
      </c>
      <c r="E15" s="192"/>
      <c r="F15" t="s">
        <v>79</v>
      </c>
      <c r="H15" s="192">
        <f ca="1">INT(RAND()*9+1)*INT(RAND()*8+2)</f>
        <v>10</v>
      </c>
      <c r="I15" s="192"/>
      <c r="K15" s="1"/>
    </row>
    <row r="16" spans="1:37" ht="33" customHeight="1" x14ac:dyDescent="0.25"/>
    <row r="17" spans="1:52" ht="33" customHeight="1" x14ac:dyDescent="0.25">
      <c r="A17" s="1" t="s">
        <v>11</v>
      </c>
      <c r="D17" s="192">
        <f ca="1">INT(RAND()*9+1)*INT(RAND()*8+2)</f>
        <v>5</v>
      </c>
      <c r="E17" s="192"/>
      <c r="F17" t="s">
        <v>79</v>
      </c>
      <c r="H17" s="192">
        <f ca="1">INT(RAND()*9+1)*INT(RAND()*8+2)</f>
        <v>8</v>
      </c>
      <c r="I17" s="192"/>
      <c r="K17" s="1"/>
    </row>
    <row r="18" spans="1:52" ht="33" customHeight="1" x14ac:dyDescent="0.25">
      <c r="A18" s="1"/>
    </row>
    <row r="19" spans="1:52" ht="33" customHeight="1" x14ac:dyDescent="0.25">
      <c r="A19" s="1" t="s">
        <v>12</v>
      </c>
      <c r="D19" s="192">
        <f ca="1">INT(RAND()*9+1)*INT(RAND()*8+2)</f>
        <v>8</v>
      </c>
      <c r="E19" s="192"/>
      <c r="F19" t="s">
        <v>79</v>
      </c>
      <c r="H19" s="192">
        <f ca="1">INT(RAND()*9+1)*INT(RAND()*8+2)</f>
        <v>35</v>
      </c>
      <c r="I19" s="192"/>
      <c r="K19" s="1"/>
    </row>
    <row r="20" spans="1:52" ht="33" customHeight="1" x14ac:dyDescent="0.25"/>
    <row r="21" spans="1:52" ht="33" customHeight="1" x14ac:dyDescent="0.25">
      <c r="A21" s="1" t="s">
        <v>13</v>
      </c>
      <c r="D21" s="192">
        <f ca="1">INT(RAND()*9+1)*INT(RAND()*8+2)</f>
        <v>54</v>
      </c>
      <c r="E21" s="192"/>
      <c r="F21" t="s">
        <v>79</v>
      </c>
      <c r="H21" s="192">
        <f ca="1">INT(RAND()*9+1)*INT(RAND()*8+2)</f>
        <v>15</v>
      </c>
      <c r="I21" s="192"/>
      <c r="K21" s="1"/>
    </row>
    <row r="22" spans="1:52" ht="33" customHeight="1" x14ac:dyDescent="0.25">
      <c r="A22" s="1"/>
    </row>
    <row r="23" spans="1:52" ht="33" customHeight="1" x14ac:dyDescent="0.25">
      <c r="A23" s="1" t="s">
        <v>14</v>
      </c>
      <c r="D23" s="192">
        <f ca="1">INT(RAND()*9+1)*INT(RAND()*8+2)</f>
        <v>5</v>
      </c>
      <c r="E23" s="192"/>
      <c r="F23" t="s">
        <v>79</v>
      </c>
      <c r="H23" s="192">
        <f ca="1">INT(RAND()*9+1)*INT(RAND()*8+2)</f>
        <v>72</v>
      </c>
      <c r="I23" s="192"/>
      <c r="K23" s="1"/>
    </row>
    <row r="24" spans="1:52" ht="33" customHeight="1" x14ac:dyDescent="0.25"/>
    <row r="25" spans="1:52" ht="25" customHeight="1" x14ac:dyDescent="0.25">
      <c r="A25" t="str">
        <f>IF(A1="","",A1)</f>
        <v/>
      </c>
      <c r="D25" s="3" t="str">
        <f>IF(D1="","",D1)</f>
        <v>約数と公約数</v>
      </c>
      <c r="E25" s="3"/>
      <c r="AH25" s="2" t="str">
        <f>IF(AH1="","",AH1)</f>
        <v>№</v>
      </c>
      <c r="AI25" s="2"/>
      <c r="AJ25" s="174" t="str">
        <f>IF(AJ1="","",AJ1)</f>
        <v/>
      </c>
      <c r="AK25" s="174"/>
      <c r="AW25" s="22"/>
      <c r="AX25" s="22"/>
      <c r="AY25" s="22"/>
      <c r="AZ25" s="22"/>
    </row>
    <row r="26" spans="1:52" ht="25" customHeight="1" x14ac:dyDescent="0.25">
      <c r="F26" s="5" t="s">
        <v>2</v>
      </c>
      <c r="R26" s="4" t="str">
        <f>IF(R2="","",R2)</f>
        <v>名前</v>
      </c>
      <c r="S26" s="2"/>
      <c r="T26" s="2"/>
      <c r="U26" s="2"/>
      <c r="V26" s="2" t="str">
        <f>IF(V2="","",V2)</f>
        <v/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W26" s="22"/>
      <c r="AX26" s="22"/>
      <c r="AY26" s="22"/>
      <c r="AZ26" s="22"/>
    </row>
    <row r="27" spans="1:52" ht="22" customHeight="1" x14ac:dyDescent="0.25">
      <c r="A27" t="str">
        <f>IF(A3="","",A3)</f>
        <v>◆　次の２つの数の公約数をかきましょう。</v>
      </c>
      <c r="AW27" s="22"/>
      <c r="AX27" s="22"/>
      <c r="AY27" s="22"/>
      <c r="AZ27" s="22"/>
    </row>
    <row r="28" spans="1:52" ht="22" customHeight="1" x14ac:dyDescent="0.25">
      <c r="A28" t="str">
        <f>IF(A4="","",A4)</f>
        <v>　　また，最大公約数もかきましょう。</v>
      </c>
      <c r="AW28" s="22"/>
      <c r="AX28" s="22"/>
      <c r="AY28" s="22"/>
      <c r="AZ28" s="22"/>
    </row>
    <row r="29" spans="1:52" ht="22" customHeight="1" x14ac:dyDescent="0.25">
      <c r="A29" t="str">
        <f>IF(A5="","",A5)</f>
        <v>(1)</v>
      </c>
      <c r="D29" s="175">
        <f ca="1">IF(D5="","",D5)</f>
        <v>30</v>
      </c>
      <c r="E29" s="175"/>
      <c r="F29" t="str">
        <f>IF(F5="","",F5)</f>
        <v>，</v>
      </c>
      <c r="G29" t="str">
        <f>IF(G5="","",G5)</f>
        <v/>
      </c>
      <c r="H29" s="175">
        <f ca="1">IF(H5="","",H5)</f>
        <v>63</v>
      </c>
      <c r="I29" s="175"/>
      <c r="K29" s="8" t="str">
        <f ca="1">AI31&amp;AH31&amp;AF31&amp;AE31&amp;AC31&amp;AB31&amp;Z31&amp;Y31&amp;W31&amp;V31&amp;T31&amp;S31&amp;Q31&amp;P31&amp;N31&amp;M31&amp;K31&amp;J31&amp;AI30&amp;AH30&amp;AF30&amp;AE30&amp;AC30&amp;AB30&amp;Z30&amp;V30&amp;T30&amp;S30&amp;Q30&amp;P30&amp;N30&amp;M30&amp;K30&amp;J30</f>
        <v>1,3,</v>
      </c>
      <c r="AV29" s="54"/>
      <c r="AW29" s="22"/>
      <c r="AX29" s="22"/>
      <c r="AY29" s="22"/>
      <c r="AZ29" s="22"/>
    </row>
    <row r="30" spans="1:52" ht="22" customHeight="1" x14ac:dyDescent="0.25">
      <c r="A30" s="60" t="s">
        <v>105</v>
      </c>
      <c r="B30" s="61"/>
      <c r="C30" s="61"/>
      <c r="D30" s="61"/>
      <c r="E30" s="61"/>
      <c r="F30" s="61"/>
      <c r="G30" s="61"/>
      <c r="H30" s="263">
        <f ca="1">GCD(D29,H29)</f>
        <v>3</v>
      </c>
      <c r="I30" s="264"/>
      <c r="J30" s="23" t="str">
        <f>IF(J5="","",J5)</f>
        <v/>
      </c>
      <c r="K30" s="262" t="str">
        <f ca="1">IF(AM30&gt;9,AM30,"")</f>
        <v/>
      </c>
      <c r="L30" s="262"/>
      <c r="M30" s="23" t="str">
        <f ca="1">IF(N30="","",",")</f>
        <v/>
      </c>
      <c r="N30" s="262" t="str">
        <f ca="1">IF(AN30&gt;9,AN30,"")</f>
        <v/>
      </c>
      <c r="O30" s="262"/>
      <c r="P30" s="23" t="str">
        <f ca="1">IF(Q30="","",",")</f>
        <v/>
      </c>
      <c r="Q30" s="262" t="str">
        <f ca="1">IF(AO30&gt;9,AO30,"")</f>
        <v/>
      </c>
      <c r="R30" s="262"/>
      <c r="S30" s="23" t="str">
        <f ca="1">IF(T30="","",",")</f>
        <v/>
      </c>
      <c r="T30" s="262" t="str">
        <f ca="1">IF(AP30&gt;9,AP30,"")</f>
        <v/>
      </c>
      <c r="U30" s="262"/>
      <c r="V30" s="23" t="str">
        <f ca="1">IF(W30="","",",")</f>
        <v/>
      </c>
      <c r="W30" s="262" t="str">
        <f ca="1">IF(AQ30&gt;9,AQ30,"")</f>
        <v/>
      </c>
      <c r="X30" s="262"/>
      <c r="Y30" s="23" t="str">
        <f ca="1">IF(Z30="","",",")</f>
        <v/>
      </c>
      <c r="Z30" s="262" t="str">
        <f ca="1">IF(AR30&gt;9,AR30,"")</f>
        <v/>
      </c>
      <c r="AA30" s="262"/>
      <c r="AB30" s="23" t="str">
        <f ca="1">IF(AC30="","",",")</f>
        <v/>
      </c>
      <c r="AC30" s="262" t="str">
        <f ca="1">IF(AS30&gt;9,AS30,"")</f>
        <v/>
      </c>
      <c r="AD30" s="262"/>
      <c r="AE30" s="23" t="str">
        <f ca="1">IF(AF30="","",",")</f>
        <v/>
      </c>
      <c r="AF30" s="262" t="str">
        <f ca="1">IF(AT30&gt;9,AT30,"")</f>
        <v/>
      </c>
      <c r="AG30" s="262"/>
      <c r="AH30" s="23" t="str">
        <f ca="1">IF(AI30="","",",")</f>
        <v/>
      </c>
      <c r="AI30" s="262" t="str">
        <f ca="1">IF(AU30&gt;9,AU30,"")</f>
        <v/>
      </c>
      <c r="AJ30" s="262"/>
      <c r="AK30" s="8"/>
      <c r="AL30" s="8"/>
      <c r="AM30" s="25">
        <f ca="1">H30</f>
        <v>3</v>
      </c>
      <c r="AN30" s="25" t="str">
        <f ca="1">IF(H30/2=INT(H30/2),H30/2,"")</f>
        <v/>
      </c>
      <c r="AO30" s="25">
        <f ca="1">IF(H30/3=INT(H30/3),H30/3,"")</f>
        <v>1</v>
      </c>
      <c r="AP30" s="25" t="str">
        <f ca="1">IF(H30/4=INT(H30/4),H30/4,"")</f>
        <v/>
      </c>
      <c r="AQ30" s="25" t="str">
        <f ca="1">IF(H30/5=INT(H30/5),H30/5,"")</f>
        <v/>
      </c>
      <c r="AR30" s="25" t="str">
        <f ca="1">IF(H30/6=INT(H30/6),H30/6,"")</f>
        <v/>
      </c>
      <c r="AS30" s="25" t="str">
        <f ca="1">IF(H30/7=INT(H30/7),H30/7,"")</f>
        <v/>
      </c>
      <c r="AT30" s="25" t="str">
        <f ca="1">IF(H30/8=INT(H30/8),H30/8,"")</f>
        <v/>
      </c>
      <c r="AU30" s="25" t="str">
        <f ca="1">IF(H30/9=INT(H30/9),H30/9,"")</f>
        <v/>
      </c>
      <c r="AV30" s="54"/>
      <c r="AW30" s="22"/>
      <c r="AX30" s="22"/>
      <c r="AY30" s="22"/>
      <c r="AZ30" s="22"/>
    </row>
    <row r="31" spans="1:52" ht="22" customHeight="1" x14ac:dyDescent="0.25">
      <c r="J31" s="23" t="str">
        <f ca="1">IF(K31="","",",")</f>
        <v/>
      </c>
      <c r="K31" s="262" t="str">
        <f ca="1">IF(AM31="","",AM31)</f>
        <v/>
      </c>
      <c r="L31" s="262"/>
      <c r="M31" s="23" t="str">
        <f ca="1">IF(N31="","",",")</f>
        <v/>
      </c>
      <c r="N31" s="262" t="str">
        <f ca="1">IF(AN31="","",AN31)</f>
        <v/>
      </c>
      <c r="O31" s="262"/>
      <c r="P31" s="23" t="str">
        <f ca="1">IF(Q31="","",",")</f>
        <v/>
      </c>
      <c r="Q31" s="262" t="str">
        <f ca="1">IF(AO31="","",AO31)</f>
        <v/>
      </c>
      <c r="R31" s="262"/>
      <c r="S31" s="23" t="str">
        <f ca="1">IF(T31="","",",")</f>
        <v/>
      </c>
      <c r="T31" s="262" t="str">
        <f ca="1">IF(AP31="","",AP31)</f>
        <v/>
      </c>
      <c r="U31" s="262"/>
      <c r="V31" s="23" t="str">
        <f ca="1">IF(W31="","",",")</f>
        <v/>
      </c>
      <c r="W31" s="262" t="str">
        <f ca="1">IF(AQ31="","",AQ31)</f>
        <v/>
      </c>
      <c r="X31" s="262"/>
      <c r="Y31" s="23" t="str">
        <f ca="1">IF(Z31="","",",")</f>
        <v/>
      </c>
      <c r="Z31" s="262" t="str">
        <f ca="1">IF(AR31="","",AR31)</f>
        <v/>
      </c>
      <c r="AA31" s="262"/>
      <c r="AB31" s="23" t="str">
        <f ca="1">IF(AC31="","",",")</f>
        <v>,</v>
      </c>
      <c r="AC31" s="262">
        <f ca="1">IF(AS31="","",AS31)</f>
        <v>3</v>
      </c>
      <c r="AD31" s="262"/>
      <c r="AE31" s="23" t="str">
        <f ca="1">IF(AF31="","",",")</f>
        <v/>
      </c>
      <c r="AF31" s="262" t="str">
        <f ca="1">IF(AT31="","",AT31)</f>
        <v/>
      </c>
      <c r="AG31" s="262"/>
      <c r="AH31" s="23" t="str">
        <f ca="1">IF(AI31="","",",")</f>
        <v>,</v>
      </c>
      <c r="AI31" s="262">
        <f ca="1">IF(AU31="","",AU31)</f>
        <v>1</v>
      </c>
      <c r="AJ31" s="262"/>
      <c r="AK31" s="8"/>
      <c r="AL31" s="8"/>
      <c r="AM31" s="25" t="str">
        <f ca="1">IF(AU30="","",H30/AU30)</f>
        <v/>
      </c>
      <c r="AN31" s="25" t="str">
        <f ca="1">IF(AT30="","",H30/AT30)</f>
        <v/>
      </c>
      <c r="AO31" s="25" t="str">
        <f ca="1">IF(AS30="","",H30/AS30)</f>
        <v/>
      </c>
      <c r="AP31" s="25" t="str">
        <f ca="1">IF(AR30="","",H30/AR30)</f>
        <v/>
      </c>
      <c r="AQ31" s="25" t="str">
        <f ca="1">IF(AQ30="","",H30/AQ30)</f>
        <v/>
      </c>
      <c r="AR31" s="25" t="str">
        <f ca="1">IF(AP30="","",H30/AP30)</f>
        <v/>
      </c>
      <c r="AS31" s="25">
        <f ca="1">IF(AO30="","",H30/AO30)</f>
        <v>3</v>
      </c>
      <c r="AT31" s="25" t="str">
        <f ca="1">IF(AN30="","",H30/AN30)</f>
        <v/>
      </c>
      <c r="AU31" s="25">
        <f ca="1">IF(AM30="","",H30/AM30)</f>
        <v>1</v>
      </c>
      <c r="AW31" s="22"/>
      <c r="AX31" s="22"/>
      <c r="AY31" s="22"/>
      <c r="AZ31" s="22"/>
    </row>
    <row r="32" spans="1:52" ht="22" customHeight="1" x14ac:dyDescent="0.25">
      <c r="A32" t="str">
        <f>IF(A7="","",A7)</f>
        <v>(2)</v>
      </c>
      <c r="D32" s="174">
        <f ca="1">IF(D7="","",D7)</f>
        <v>40</v>
      </c>
      <c r="E32" s="174"/>
      <c r="F32" t="str">
        <f>IF(F7="","",F7)</f>
        <v>，</v>
      </c>
      <c r="G32" t="str">
        <f>IF(G7="","",G7)</f>
        <v/>
      </c>
      <c r="H32" s="174">
        <f ca="1">IF(H7="","",H7)</f>
        <v>7</v>
      </c>
      <c r="I32" s="174"/>
      <c r="K32" s="8" t="str">
        <f ca="1">AI34&amp;AH34&amp;AF34&amp;AE34&amp;AC34&amp;AB34&amp;Z34&amp;Y34&amp;W34&amp;V34&amp;T34&amp;S34&amp;Q34&amp;P34&amp;N34&amp;M34&amp;K34&amp;J34&amp;AI33&amp;AH33&amp;AF33&amp;AE33&amp;AC33&amp;AB33&amp;Z33&amp;V33&amp;T33&amp;S33&amp;Q33&amp;P33&amp;N33&amp;M33&amp;K33&amp;J33</f>
        <v>1,</v>
      </c>
      <c r="AV32" s="54"/>
      <c r="AW32" s="22"/>
      <c r="AX32" s="22"/>
      <c r="AY32" s="22"/>
      <c r="AZ32" s="22"/>
    </row>
    <row r="33" spans="1:52" ht="22" customHeight="1" x14ac:dyDescent="0.25">
      <c r="A33" s="60" t="s">
        <v>105</v>
      </c>
      <c r="B33" s="61"/>
      <c r="C33" s="61"/>
      <c r="D33" s="61"/>
      <c r="E33" s="61"/>
      <c r="F33" s="61"/>
      <c r="G33" s="61"/>
      <c r="H33" s="263">
        <f ca="1">GCD(D32,H32)</f>
        <v>1</v>
      </c>
      <c r="I33" s="264"/>
      <c r="J33" s="23" t="str">
        <f>IF(J8="","",J8)</f>
        <v/>
      </c>
      <c r="K33" s="262" t="str">
        <f ca="1">IF(AM33&gt;9,AM33,"")</f>
        <v/>
      </c>
      <c r="L33" s="262"/>
      <c r="M33" s="23" t="str">
        <f ca="1">IF(N33="","",",")</f>
        <v/>
      </c>
      <c r="N33" s="262" t="str">
        <f ca="1">IF(AN33&gt;9,AN33,"")</f>
        <v/>
      </c>
      <c r="O33" s="262"/>
      <c r="P33" s="23" t="str">
        <f ca="1">IF(Q33="","",",")</f>
        <v/>
      </c>
      <c r="Q33" s="262" t="str">
        <f ca="1">IF(AO33&gt;9,AO33,"")</f>
        <v/>
      </c>
      <c r="R33" s="262"/>
      <c r="S33" s="23" t="str">
        <f ca="1">IF(T33="","",",")</f>
        <v/>
      </c>
      <c r="T33" s="262" t="str">
        <f ca="1">IF(AP33&gt;9,AP33,"")</f>
        <v/>
      </c>
      <c r="U33" s="262"/>
      <c r="V33" s="23" t="str">
        <f ca="1">IF(W33="","",",")</f>
        <v/>
      </c>
      <c r="W33" s="262" t="str">
        <f ca="1">IF(AQ33&gt;9,AQ33,"")</f>
        <v/>
      </c>
      <c r="X33" s="262"/>
      <c r="Y33" s="23" t="str">
        <f ca="1">IF(Z33="","",",")</f>
        <v/>
      </c>
      <c r="Z33" s="262" t="str">
        <f ca="1">IF(AR33&gt;9,AR33,"")</f>
        <v/>
      </c>
      <c r="AA33" s="262"/>
      <c r="AB33" s="23" t="str">
        <f ca="1">IF(AC33="","",",")</f>
        <v/>
      </c>
      <c r="AC33" s="262" t="str">
        <f ca="1">IF(AS33&gt;9,AS33,"")</f>
        <v/>
      </c>
      <c r="AD33" s="262"/>
      <c r="AE33" s="23" t="str">
        <f ca="1">IF(AF33="","",",")</f>
        <v/>
      </c>
      <c r="AF33" s="262" t="str">
        <f ca="1">IF(AT33&gt;9,AT33,"")</f>
        <v/>
      </c>
      <c r="AG33" s="262"/>
      <c r="AH33" s="23" t="str">
        <f ca="1">IF(AI33="","",",")</f>
        <v/>
      </c>
      <c r="AI33" s="262" t="str">
        <f ca="1">IF(AU33&gt;9,AU33,"")</f>
        <v/>
      </c>
      <c r="AJ33" s="262"/>
      <c r="AK33" s="8"/>
      <c r="AL33" s="8"/>
      <c r="AM33" s="25">
        <f ca="1">H33</f>
        <v>1</v>
      </c>
      <c r="AN33" s="25" t="str">
        <f ca="1">IF(H33/2=INT(H33/2),H33/2,"")</f>
        <v/>
      </c>
      <c r="AO33" s="25" t="str">
        <f ca="1">IF(H33/3=INT(H33/3),H33/3,"")</f>
        <v/>
      </c>
      <c r="AP33" s="25" t="str">
        <f ca="1">IF(H33/4=INT(H33/4),H33/4,"")</f>
        <v/>
      </c>
      <c r="AQ33" s="25" t="str">
        <f ca="1">IF(H33/5=INT(H33/5),H33/5,"")</f>
        <v/>
      </c>
      <c r="AR33" s="25" t="str">
        <f ca="1">IF(H33/6=INT(H33/6),H33/6,"")</f>
        <v/>
      </c>
      <c r="AS33" s="25" t="str">
        <f ca="1">IF(H33/7=INT(H33/7),H33/7,"")</f>
        <v/>
      </c>
      <c r="AT33" s="25" t="str">
        <f ca="1">IF(H33/8=INT(H33/8),H33/8,"")</f>
        <v/>
      </c>
      <c r="AU33" s="25" t="str">
        <f ca="1">IF(H33/9=INT(H33/9),H33/9,"")</f>
        <v/>
      </c>
      <c r="AV33" s="54"/>
      <c r="AW33" s="22"/>
      <c r="AX33" s="22"/>
      <c r="AY33" s="22"/>
      <c r="AZ33" s="22"/>
    </row>
    <row r="34" spans="1:52" ht="22" customHeight="1" x14ac:dyDescent="0.25">
      <c r="J34" s="23" t="str">
        <f ca="1">IF(K34="","",",")</f>
        <v/>
      </c>
      <c r="K34" s="262" t="str">
        <f ca="1">IF(AM34="","",AM34)</f>
        <v/>
      </c>
      <c r="L34" s="262"/>
      <c r="M34" s="23" t="str">
        <f ca="1">IF(N34="","",",")</f>
        <v/>
      </c>
      <c r="N34" s="262" t="str">
        <f ca="1">IF(AN34="","",AN34)</f>
        <v/>
      </c>
      <c r="O34" s="262"/>
      <c r="P34" s="23" t="str">
        <f ca="1">IF(Q34="","",",")</f>
        <v/>
      </c>
      <c r="Q34" s="262" t="str">
        <f ca="1">IF(AO34="","",AO34)</f>
        <v/>
      </c>
      <c r="R34" s="262"/>
      <c r="S34" s="23" t="str">
        <f ca="1">IF(T34="","",",")</f>
        <v/>
      </c>
      <c r="T34" s="262" t="str">
        <f ca="1">IF(AP34="","",AP34)</f>
        <v/>
      </c>
      <c r="U34" s="262"/>
      <c r="V34" s="23" t="str">
        <f ca="1">IF(W34="","",",")</f>
        <v/>
      </c>
      <c r="W34" s="262" t="str">
        <f ca="1">IF(AQ34="","",AQ34)</f>
        <v/>
      </c>
      <c r="X34" s="262"/>
      <c r="Y34" s="23" t="str">
        <f ca="1">IF(Z34="","",",")</f>
        <v/>
      </c>
      <c r="Z34" s="262" t="str">
        <f ca="1">IF(AR34="","",AR34)</f>
        <v/>
      </c>
      <c r="AA34" s="262"/>
      <c r="AB34" s="23" t="str">
        <f ca="1">IF(AC34="","",",")</f>
        <v/>
      </c>
      <c r="AC34" s="262" t="str">
        <f ca="1">IF(AS34="","",AS34)</f>
        <v/>
      </c>
      <c r="AD34" s="262"/>
      <c r="AE34" s="23" t="str">
        <f ca="1">IF(AF34="","",",")</f>
        <v/>
      </c>
      <c r="AF34" s="262" t="str">
        <f ca="1">IF(AT34="","",AT34)</f>
        <v/>
      </c>
      <c r="AG34" s="262"/>
      <c r="AH34" s="23" t="str">
        <f ca="1">IF(AI34="","",",")</f>
        <v>,</v>
      </c>
      <c r="AI34" s="262">
        <f ca="1">IF(AU34="","",AU34)</f>
        <v>1</v>
      </c>
      <c r="AJ34" s="262"/>
      <c r="AK34" s="8"/>
      <c r="AL34" s="8"/>
      <c r="AM34" s="25" t="str">
        <f ca="1">IF(AU33="","",H33/AU33)</f>
        <v/>
      </c>
      <c r="AN34" s="25" t="str">
        <f ca="1">IF(AT33="","",H33/AT33)</f>
        <v/>
      </c>
      <c r="AO34" s="25" t="str">
        <f ca="1">IF(AS33="","",H33/AS33)</f>
        <v/>
      </c>
      <c r="AP34" s="25" t="str">
        <f ca="1">IF(AR33="","",H33/AR33)</f>
        <v/>
      </c>
      <c r="AQ34" s="25" t="str">
        <f ca="1">IF(AQ33="","",H33/AQ33)</f>
        <v/>
      </c>
      <c r="AR34" s="25" t="str">
        <f ca="1">IF(AP33="","",H33/AP33)</f>
        <v/>
      </c>
      <c r="AS34" s="25" t="str">
        <f ca="1">IF(AO33="","",H33/AO33)</f>
        <v/>
      </c>
      <c r="AT34" s="25" t="str">
        <f ca="1">IF(AN33="","",H33/AN33)</f>
        <v/>
      </c>
      <c r="AU34" s="25">
        <f ca="1">IF(AM33="","",H33/AM33)</f>
        <v>1</v>
      </c>
      <c r="AV34" s="54"/>
      <c r="AW34" s="22"/>
      <c r="AX34" s="22"/>
      <c r="AY34" s="22"/>
      <c r="AZ34" s="22"/>
    </row>
    <row r="35" spans="1:52" ht="22" customHeight="1" x14ac:dyDescent="0.25">
      <c r="A35" t="str">
        <f>IF(A9="","",A9)</f>
        <v>(3)</v>
      </c>
      <c r="D35" s="175">
        <f ca="1">IF(D9="","",D9)</f>
        <v>18</v>
      </c>
      <c r="E35" s="175"/>
      <c r="F35" t="str">
        <f>IF(F9="","",F9)</f>
        <v>，</v>
      </c>
      <c r="G35" t="str">
        <f>IF(G9="","",G9)</f>
        <v/>
      </c>
      <c r="H35" s="175">
        <f ca="1">IF(H9="","",H9)</f>
        <v>27</v>
      </c>
      <c r="I35" s="175"/>
      <c r="K35" s="8" t="str">
        <f ca="1">AI37&amp;AH37&amp;AF37&amp;AE37&amp;AC37&amp;AB37&amp;Z37&amp;Y37&amp;W37&amp;V37&amp;T37&amp;S37&amp;Q37&amp;P37&amp;N37&amp;M37&amp;K37&amp;J37&amp;AI36&amp;AH36&amp;AF36&amp;AE36&amp;AC36&amp;AB36&amp;Z36&amp;V36&amp;T36&amp;S36&amp;Q36&amp;P36&amp;N36&amp;M36&amp;K36&amp;J36</f>
        <v>1,3,9,</v>
      </c>
      <c r="AM35" s="25"/>
      <c r="AN35" s="25"/>
      <c r="AO35" s="25"/>
      <c r="AP35" s="25"/>
      <c r="AQ35" s="25"/>
      <c r="AR35" s="25"/>
      <c r="AS35" s="25"/>
      <c r="AT35" s="25"/>
      <c r="AU35" s="25"/>
      <c r="AV35" s="54"/>
      <c r="AW35" s="22"/>
      <c r="AX35" s="22"/>
      <c r="AY35" s="22"/>
      <c r="AZ35" s="22"/>
    </row>
    <row r="36" spans="1:52" ht="22" customHeight="1" x14ac:dyDescent="0.25">
      <c r="A36" s="60" t="s">
        <v>105</v>
      </c>
      <c r="B36" s="61"/>
      <c r="C36" s="61"/>
      <c r="D36" s="61"/>
      <c r="E36" s="61"/>
      <c r="F36" s="61"/>
      <c r="G36" s="61"/>
      <c r="H36" s="263">
        <f ca="1">GCD(D35,H35)</f>
        <v>9</v>
      </c>
      <c r="I36" s="264"/>
      <c r="J36" s="23" t="str">
        <f>IF(J11="","",J11)</f>
        <v/>
      </c>
      <c r="K36" s="262" t="str">
        <f ca="1">IF(AM36&gt;9,AM36,"")</f>
        <v/>
      </c>
      <c r="L36" s="262"/>
      <c r="M36" s="23" t="str">
        <f ca="1">IF(N36="","",",")</f>
        <v/>
      </c>
      <c r="N36" s="262" t="str">
        <f ca="1">IF(AN36&gt;9,AN36,"")</f>
        <v/>
      </c>
      <c r="O36" s="262"/>
      <c r="P36" s="23" t="str">
        <f ca="1">IF(Q36="","",",")</f>
        <v/>
      </c>
      <c r="Q36" s="262" t="str">
        <f ca="1">IF(AO36&gt;9,AO36,"")</f>
        <v/>
      </c>
      <c r="R36" s="262"/>
      <c r="S36" s="23" t="str">
        <f ca="1">IF(T36="","",",")</f>
        <v/>
      </c>
      <c r="T36" s="262" t="str">
        <f ca="1">IF(AP36&gt;9,AP36,"")</f>
        <v/>
      </c>
      <c r="U36" s="262"/>
      <c r="V36" s="23" t="str">
        <f ca="1">IF(W36="","",",")</f>
        <v/>
      </c>
      <c r="W36" s="262" t="str">
        <f ca="1">IF(AQ36&gt;9,AQ36,"")</f>
        <v/>
      </c>
      <c r="X36" s="262"/>
      <c r="Y36" s="23" t="str">
        <f ca="1">IF(Z36="","",",")</f>
        <v/>
      </c>
      <c r="Z36" s="262" t="str">
        <f ca="1">IF(AR36&gt;9,AR36,"")</f>
        <v/>
      </c>
      <c r="AA36" s="262"/>
      <c r="AB36" s="23" t="str">
        <f ca="1">IF(AC36="","",",")</f>
        <v/>
      </c>
      <c r="AC36" s="262" t="str">
        <f ca="1">IF(AS36&gt;9,AS36,"")</f>
        <v/>
      </c>
      <c r="AD36" s="262"/>
      <c r="AE36" s="23" t="str">
        <f ca="1">IF(AF36="","",",")</f>
        <v/>
      </c>
      <c r="AF36" s="262" t="str">
        <f ca="1">IF(AT36&gt;9,AT36,"")</f>
        <v/>
      </c>
      <c r="AG36" s="262"/>
      <c r="AH36" s="23" t="str">
        <f ca="1">IF(AI36="","",",")</f>
        <v/>
      </c>
      <c r="AI36" s="262" t="str">
        <f ca="1">IF(AU36&gt;9,AU36,"")</f>
        <v/>
      </c>
      <c r="AJ36" s="262"/>
      <c r="AK36" s="8"/>
      <c r="AL36" s="8"/>
      <c r="AM36" s="25">
        <f ca="1">H36</f>
        <v>9</v>
      </c>
      <c r="AN36" s="25" t="str">
        <f ca="1">IF(H36/2=INT(H36/2),H36/2,"")</f>
        <v/>
      </c>
      <c r="AO36" s="25">
        <f ca="1">IF(H36/3=INT(H36/3),H36/3,"")</f>
        <v>3</v>
      </c>
      <c r="AP36" s="25" t="str">
        <f ca="1">IF(H36/4=INT(H36/4),H36/4,"")</f>
        <v/>
      </c>
      <c r="AQ36" s="25" t="str">
        <f ca="1">IF(H36/5=INT(H36/5),H36/5,"")</f>
        <v/>
      </c>
      <c r="AR36" s="25" t="str">
        <f ca="1">IF(H36/6=INT(H36/6),H36/6,"")</f>
        <v/>
      </c>
      <c r="AS36" s="25" t="str">
        <f ca="1">IF(H36/7=INT(H36/7),H36/7,"")</f>
        <v/>
      </c>
      <c r="AT36" s="25" t="str">
        <f ca="1">IF(H36/8=INT(H36/8),H36/8,"")</f>
        <v/>
      </c>
      <c r="AU36" s="25">
        <f ca="1">IF(H36/9=INT(H36/9),H36/9,"")</f>
        <v>1</v>
      </c>
      <c r="AV36" s="54"/>
      <c r="AW36" s="22"/>
      <c r="AX36" s="22"/>
      <c r="AY36" s="22"/>
      <c r="AZ36" s="22"/>
    </row>
    <row r="37" spans="1:52" ht="22" customHeight="1" x14ac:dyDescent="0.25">
      <c r="J37" s="23" t="str">
        <f ca="1">IF(K37="","",",")</f>
        <v>,</v>
      </c>
      <c r="K37" s="262">
        <f ca="1">IF(AM37="","",AM37)</f>
        <v>9</v>
      </c>
      <c r="L37" s="262"/>
      <c r="M37" s="23" t="str">
        <f ca="1">IF(N37="","",",")</f>
        <v/>
      </c>
      <c r="N37" s="262" t="str">
        <f ca="1">IF(AN37="","",AN37)</f>
        <v/>
      </c>
      <c r="O37" s="262"/>
      <c r="P37" s="23" t="str">
        <f ca="1">IF(Q37="","",",")</f>
        <v/>
      </c>
      <c r="Q37" s="262" t="str">
        <f ca="1">IF(AO37="","",AO37)</f>
        <v/>
      </c>
      <c r="R37" s="262"/>
      <c r="S37" s="23" t="str">
        <f ca="1">IF(T37="","",",")</f>
        <v/>
      </c>
      <c r="T37" s="262" t="str">
        <f ca="1">IF(AP37="","",AP37)</f>
        <v/>
      </c>
      <c r="U37" s="262"/>
      <c r="V37" s="23" t="str">
        <f ca="1">IF(W37="","",",")</f>
        <v/>
      </c>
      <c r="W37" s="262" t="str">
        <f ca="1">IF(AQ37="","",AQ37)</f>
        <v/>
      </c>
      <c r="X37" s="262"/>
      <c r="Y37" s="23" t="str">
        <f ca="1">IF(Z37="","",",")</f>
        <v/>
      </c>
      <c r="Z37" s="262" t="str">
        <f ca="1">IF(AR37="","",AR37)</f>
        <v/>
      </c>
      <c r="AA37" s="262"/>
      <c r="AB37" s="23" t="str">
        <f ca="1">IF(AC37="","",",")</f>
        <v>,</v>
      </c>
      <c r="AC37" s="262">
        <f ca="1">IF(AS37="","",AS37)</f>
        <v>3</v>
      </c>
      <c r="AD37" s="262"/>
      <c r="AE37" s="23" t="str">
        <f ca="1">IF(AF37="","",",")</f>
        <v/>
      </c>
      <c r="AF37" s="262" t="str">
        <f ca="1">IF(AT37="","",AT37)</f>
        <v/>
      </c>
      <c r="AG37" s="262"/>
      <c r="AH37" s="23" t="str">
        <f ca="1">IF(AI37="","",",")</f>
        <v>,</v>
      </c>
      <c r="AI37" s="262">
        <f ca="1">IF(AU37="","",AU37)</f>
        <v>1</v>
      </c>
      <c r="AJ37" s="262"/>
      <c r="AK37" s="8"/>
      <c r="AL37" s="8"/>
      <c r="AM37" s="25">
        <f ca="1">IF(AU36="","",H36/AU36)</f>
        <v>9</v>
      </c>
      <c r="AN37" s="25" t="str">
        <f ca="1">IF(AT36="","",H36/AT36)</f>
        <v/>
      </c>
      <c r="AO37" s="25" t="str">
        <f ca="1">IF(AS36="","",H36/AS36)</f>
        <v/>
      </c>
      <c r="AP37" s="25" t="str">
        <f ca="1">IF(AR36="","",H36/AR36)</f>
        <v/>
      </c>
      <c r="AQ37" s="25" t="str">
        <f ca="1">IF(AQ36="","",H36/AQ36)</f>
        <v/>
      </c>
      <c r="AR37" s="25" t="str">
        <f ca="1">IF(AP36="","",H36/AP36)</f>
        <v/>
      </c>
      <c r="AS37" s="25">
        <f ca="1">IF(AO36="","",H36/AO36)</f>
        <v>3</v>
      </c>
      <c r="AT37" s="25" t="str">
        <f ca="1">IF(AN36="","",H36/AN36)</f>
        <v/>
      </c>
      <c r="AU37" s="25">
        <f ca="1">IF(AM36="","",H36/AM36)</f>
        <v>1</v>
      </c>
      <c r="AV37" s="54"/>
      <c r="AW37" s="22"/>
      <c r="AX37" s="22"/>
      <c r="AY37" s="22"/>
      <c r="AZ37" s="22"/>
    </row>
    <row r="38" spans="1:52" ht="22" customHeight="1" x14ac:dyDescent="0.25">
      <c r="A38" t="str">
        <f>IF(A11="","",A11)</f>
        <v>(4)</v>
      </c>
      <c r="D38" s="175">
        <f ca="1">IF(D11="","",D11)</f>
        <v>10</v>
      </c>
      <c r="E38" s="175"/>
      <c r="F38" t="str">
        <f>IF(F11="","",F11)</f>
        <v>，</v>
      </c>
      <c r="G38" t="str">
        <f>IF(G11="","",G11)</f>
        <v/>
      </c>
      <c r="H38" s="175">
        <f ca="1">IF(H11="","",H11)</f>
        <v>8</v>
      </c>
      <c r="I38" s="175"/>
      <c r="K38" s="8" t="str">
        <f ca="1">AI40&amp;AH40&amp;AF40&amp;AE40&amp;AC40&amp;AB40&amp;Z40&amp;Y40&amp;W40&amp;V40&amp;T40&amp;S40&amp;Q40&amp;P40&amp;N40&amp;M40&amp;K40&amp;J40&amp;AI39&amp;AH39&amp;AF39&amp;AE39&amp;AC39&amp;AB39&amp;Z39&amp;V39&amp;T39&amp;S39&amp;Q39&amp;P39&amp;N39&amp;M39&amp;K39&amp;J39</f>
        <v>1,2,</v>
      </c>
      <c r="AM38" s="25"/>
      <c r="AN38" s="25"/>
      <c r="AO38" s="25"/>
      <c r="AP38" s="25"/>
      <c r="AQ38" s="25"/>
      <c r="AR38" s="25"/>
      <c r="AS38" s="25"/>
      <c r="AT38" s="25"/>
      <c r="AU38" s="25"/>
      <c r="AV38" s="54"/>
      <c r="AW38" s="22"/>
      <c r="AX38" s="22"/>
      <c r="AY38" s="22"/>
      <c r="AZ38" s="22"/>
    </row>
    <row r="39" spans="1:52" ht="22" customHeight="1" x14ac:dyDescent="0.25">
      <c r="A39" s="60" t="s">
        <v>105</v>
      </c>
      <c r="B39" s="61"/>
      <c r="C39" s="61"/>
      <c r="D39" s="61"/>
      <c r="E39" s="61"/>
      <c r="F39" s="61"/>
      <c r="G39" s="61"/>
      <c r="H39" s="263">
        <f ca="1">GCD(D38,H38)</f>
        <v>2</v>
      </c>
      <c r="I39" s="264"/>
      <c r="J39" s="23" t="str">
        <f>IF(J14="","",J14)</f>
        <v/>
      </c>
      <c r="K39" s="262" t="str">
        <f ca="1">IF(AM39&gt;9,AM39,"")</f>
        <v/>
      </c>
      <c r="L39" s="262"/>
      <c r="M39" s="23" t="str">
        <f ca="1">IF(N39="","",",")</f>
        <v/>
      </c>
      <c r="N39" s="262" t="str">
        <f ca="1">IF(AN39&gt;9,AN39,"")</f>
        <v/>
      </c>
      <c r="O39" s="262"/>
      <c r="P39" s="23" t="str">
        <f ca="1">IF(Q39="","",",")</f>
        <v/>
      </c>
      <c r="Q39" s="262" t="str">
        <f ca="1">IF(AO39&gt;9,AO39,"")</f>
        <v/>
      </c>
      <c r="R39" s="262"/>
      <c r="S39" s="23" t="str">
        <f ca="1">IF(T39="","",",")</f>
        <v/>
      </c>
      <c r="T39" s="262" t="str">
        <f ca="1">IF(AP39&gt;9,AP39,"")</f>
        <v/>
      </c>
      <c r="U39" s="262"/>
      <c r="V39" s="23" t="str">
        <f ca="1">IF(W39="","",",")</f>
        <v/>
      </c>
      <c r="W39" s="262" t="str">
        <f ca="1">IF(AQ39&gt;9,AQ39,"")</f>
        <v/>
      </c>
      <c r="X39" s="262"/>
      <c r="Y39" s="23" t="str">
        <f ca="1">IF(Z39="","",",")</f>
        <v/>
      </c>
      <c r="Z39" s="262" t="str">
        <f ca="1">IF(AR39&gt;9,AR39,"")</f>
        <v/>
      </c>
      <c r="AA39" s="262"/>
      <c r="AB39" s="23" t="str">
        <f ca="1">IF(AC39="","",",")</f>
        <v/>
      </c>
      <c r="AC39" s="262" t="str">
        <f ca="1">IF(AS39&gt;9,AS39,"")</f>
        <v/>
      </c>
      <c r="AD39" s="262"/>
      <c r="AE39" s="23" t="str">
        <f ca="1">IF(AF39="","",",")</f>
        <v/>
      </c>
      <c r="AF39" s="262" t="str">
        <f ca="1">IF(AT39&gt;9,AT39,"")</f>
        <v/>
      </c>
      <c r="AG39" s="262"/>
      <c r="AH39" s="23" t="str">
        <f ca="1">IF(AI39="","",",")</f>
        <v/>
      </c>
      <c r="AI39" s="262" t="str">
        <f ca="1">IF(AU39&gt;9,AU39,"")</f>
        <v/>
      </c>
      <c r="AJ39" s="262"/>
      <c r="AK39" s="8"/>
      <c r="AL39" s="8"/>
      <c r="AM39" s="25">
        <f ca="1">H39</f>
        <v>2</v>
      </c>
      <c r="AN39" s="25">
        <f ca="1">IF(H39/2=INT(H39/2),H39/2,"")</f>
        <v>1</v>
      </c>
      <c r="AO39" s="25" t="str">
        <f ca="1">IF(H39/3=INT(H39/3),H39/3,"")</f>
        <v/>
      </c>
      <c r="AP39" s="25" t="str">
        <f ca="1">IF(H39/4=INT(H39/4),H39/4,"")</f>
        <v/>
      </c>
      <c r="AQ39" s="25" t="str">
        <f ca="1">IF(H39/5=INT(H39/5),H39/5,"")</f>
        <v/>
      </c>
      <c r="AR39" s="25" t="str">
        <f ca="1">IF(H39/6=INT(H39/6),H39/6,"")</f>
        <v/>
      </c>
      <c r="AS39" s="25" t="str">
        <f ca="1">IF(H39/7=INT(H39/7),H39/7,"")</f>
        <v/>
      </c>
      <c r="AT39" s="25" t="str">
        <f ca="1">IF(H39/8=INT(H39/8),H39/8,"")</f>
        <v/>
      </c>
      <c r="AU39" s="25" t="str">
        <f ca="1">IF(H39/9=INT(H39/9),H39/9,"")</f>
        <v/>
      </c>
      <c r="AV39" s="54"/>
      <c r="AW39" s="22"/>
      <c r="AX39" s="22"/>
      <c r="AY39" s="22"/>
      <c r="AZ39" s="22"/>
    </row>
    <row r="40" spans="1:52" ht="22" customHeight="1" x14ac:dyDescent="0.25">
      <c r="J40" s="23" t="str">
        <f ca="1">IF(K40="","",",")</f>
        <v/>
      </c>
      <c r="K40" s="262" t="str">
        <f ca="1">IF(AM40="","",AM40)</f>
        <v/>
      </c>
      <c r="L40" s="262"/>
      <c r="M40" s="23" t="str">
        <f ca="1">IF(N40="","",",")</f>
        <v/>
      </c>
      <c r="N40" s="262" t="str">
        <f ca="1">IF(AN40="","",AN40)</f>
        <v/>
      </c>
      <c r="O40" s="262"/>
      <c r="P40" s="23" t="str">
        <f ca="1">IF(Q40="","",",")</f>
        <v/>
      </c>
      <c r="Q40" s="262" t="str">
        <f ca="1">IF(AO40="","",AO40)</f>
        <v/>
      </c>
      <c r="R40" s="262"/>
      <c r="S40" s="23" t="str">
        <f ca="1">IF(T40="","",",")</f>
        <v/>
      </c>
      <c r="T40" s="262" t="str">
        <f ca="1">IF(AP40="","",AP40)</f>
        <v/>
      </c>
      <c r="U40" s="262"/>
      <c r="V40" s="23" t="str">
        <f ca="1">IF(W40="","",",")</f>
        <v/>
      </c>
      <c r="W40" s="262" t="str">
        <f ca="1">IF(AQ40="","",AQ40)</f>
        <v/>
      </c>
      <c r="X40" s="262"/>
      <c r="Y40" s="23" t="str">
        <f ca="1">IF(Z40="","",",")</f>
        <v/>
      </c>
      <c r="Z40" s="262" t="str">
        <f ca="1">IF(AR40="","",AR40)</f>
        <v/>
      </c>
      <c r="AA40" s="262"/>
      <c r="AB40" s="23" t="str">
        <f ca="1">IF(AC40="","",",")</f>
        <v/>
      </c>
      <c r="AC40" s="262" t="str">
        <f ca="1">IF(AS40="","",AS40)</f>
        <v/>
      </c>
      <c r="AD40" s="262"/>
      <c r="AE40" s="23" t="str">
        <f ca="1">IF(AF40="","",",")</f>
        <v>,</v>
      </c>
      <c r="AF40" s="262">
        <f ca="1">IF(AT40="","",AT40)</f>
        <v>2</v>
      </c>
      <c r="AG40" s="262"/>
      <c r="AH40" s="23" t="str">
        <f ca="1">IF(AI40="","",",")</f>
        <v>,</v>
      </c>
      <c r="AI40" s="262">
        <f ca="1">IF(AU40="","",AU40)</f>
        <v>1</v>
      </c>
      <c r="AJ40" s="262"/>
      <c r="AK40" s="8"/>
      <c r="AL40" s="8"/>
      <c r="AM40" s="25" t="str">
        <f ca="1">IF(AU39="","",H39/AU39)</f>
        <v/>
      </c>
      <c r="AN40" s="25" t="str">
        <f ca="1">IF(AT39="","",H39/AT39)</f>
        <v/>
      </c>
      <c r="AO40" s="25" t="str">
        <f ca="1">IF(AS39="","",H39/AS39)</f>
        <v/>
      </c>
      <c r="AP40" s="25" t="str">
        <f ca="1">IF(AR39="","",H39/AR39)</f>
        <v/>
      </c>
      <c r="AQ40" s="25" t="str">
        <f ca="1">IF(AQ39="","",H39/AQ39)</f>
        <v/>
      </c>
      <c r="AR40" s="25" t="str">
        <f ca="1">IF(AP39="","",H39/AP39)</f>
        <v/>
      </c>
      <c r="AS40" s="25" t="str">
        <f ca="1">IF(AO39="","",H39/AO39)</f>
        <v/>
      </c>
      <c r="AT40" s="25">
        <f ca="1">IF(AN39="","",H39/AN39)</f>
        <v>2</v>
      </c>
      <c r="AU40" s="25">
        <f ca="1">IF(AM39="","",H39/AM39)</f>
        <v>1</v>
      </c>
      <c r="AW40" s="22"/>
      <c r="AX40" s="22"/>
      <c r="AY40" s="22"/>
      <c r="AZ40" s="22"/>
    </row>
    <row r="41" spans="1:52" ht="22" customHeight="1" x14ac:dyDescent="0.25">
      <c r="A41" t="str">
        <f>IF(A13="","",A13)</f>
        <v>(5)</v>
      </c>
      <c r="D41" s="175">
        <f ca="1">IF(D13="","",D13)</f>
        <v>56</v>
      </c>
      <c r="E41" s="175"/>
      <c r="F41" t="str">
        <f>IF(F13="","",F13)</f>
        <v>，</v>
      </c>
      <c r="G41" t="str">
        <f>IF(G13="","",G13)</f>
        <v/>
      </c>
      <c r="H41" s="175">
        <f ca="1">IF(H13="","",H13)</f>
        <v>42</v>
      </c>
      <c r="I41" s="175"/>
      <c r="K41" s="8" t="str">
        <f ca="1">AI43&amp;AH43&amp;AF43&amp;AE43&amp;AC43&amp;AB43&amp;Z43&amp;Y43&amp;W43&amp;V43&amp;T43&amp;S43&amp;Q43&amp;P43&amp;N43&amp;M43&amp;K43&amp;J43&amp;AI42&amp;AH42&amp;AF42&amp;AE42&amp;AC42&amp;AB42&amp;Z42&amp;V42&amp;T42&amp;S42&amp;Q42&amp;P42&amp;N42&amp;M42&amp;K42&amp;J42</f>
        <v>1,2,7,14</v>
      </c>
      <c r="AV41" s="54"/>
      <c r="AW41" s="22"/>
      <c r="AX41" s="22"/>
      <c r="AY41" s="22"/>
      <c r="AZ41" s="22"/>
    </row>
    <row r="42" spans="1:52" ht="22" customHeight="1" x14ac:dyDescent="0.25">
      <c r="A42" s="60" t="s">
        <v>105</v>
      </c>
      <c r="B42" s="61"/>
      <c r="C42" s="61"/>
      <c r="D42" s="61"/>
      <c r="E42" s="61"/>
      <c r="F42" s="61"/>
      <c r="G42" s="61"/>
      <c r="H42" s="263">
        <f ca="1">GCD(D41,H41)</f>
        <v>14</v>
      </c>
      <c r="I42" s="264"/>
      <c r="J42" s="23" t="str">
        <f>IF(J17="","",J17)</f>
        <v/>
      </c>
      <c r="K42" s="262">
        <f ca="1">IF(AM42&gt;9,AM42,"")</f>
        <v>14</v>
      </c>
      <c r="L42" s="262"/>
      <c r="M42" s="23" t="str">
        <f ca="1">IF(N42="","",",")</f>
        <v/>
      </c>
      <c r="N42" s="262" t="str">
        <f ca="1">IF(AN42&gt;9,AN42,"")</f>
        <v/>
      </c>
      <c r="O42" s="262"/>
      <c r="P42" s="23" t="str">
        <f ca="1">IF(Q42="","",",")</f>
        <v/>
      </c>
      <c r="Q42" s="262" t="str">
        <f ca="1">IF(AO42&gt;9,AO42,"")</f>
        <v/>
      </c>
      <c r="R42" s="262"/>
      <c r="S42" s="23" t="str">
        <f ca="1">IF(T42="","",",")</f>
        <v/>
      </c>
      <c r="T42" s="262" t="str">
        <f ca="1">IF(AP42&gt;9,AP42,"")</f>
        <v/>
      </c>
      <c r="U42" s="262"/>
      <c r="V42" s="23" t="str">
        <f ca="1">IF(W42="","",",")</f>
        <v/>
      </c>
      <c r="W42" s="262" t="str">
        <f ca="1">IF(AQ42&gt;9,AQ42,"")</f>
        <v/>
      </c>
      <c r="X42" s="262"/>
      <c r="Y42" s="23" t="str">
        <f ca="1">IF(Z42="","",",")</f>
        <v/>
      </c>
      <c r="Z42" s="262" t="str">
        <f ca="1">IF(AR42&gt;9,AR42,"")</f>
        <v/>
      </c>
      <c r="AA42" s="262"/>
      <c r="AB42" s="23" t="str">
        <f ca="1">IF(AC42="","",",")</f>
        <v/>
      </c>
      <c r="AC42" s="262" t="str">
        <f ca="1">IF(AS42&gt;9,AS42,"")</f>
        <v/>
      </c>
      <c r="AD42" s="262"/>
      <c r="AE42" s="23" t="str">
        <f ca="1">IF(AF42="","",",")</f>
        <v/>
      </c>
      <c r="AF42" s="262" t="str">
        <f ca="1">IF(AT42&gt;9,AT42,"")</f>
        <v/>
      </c>
      <c r="AG42" s="262"/>
      <c r="AH42" s="23" t="str">
        <f ca="1">IF(AI42="","",",")</f>
        <v/>
      </c>
      <c r="AI42" s="262" t="str">
        <f ca="1">IF(AU42&gt;9,AU42,"")</f>
        <v/>
      </c>
      <c r="AJ42" s="262"/>
      <c r="AK42" s="8"/>
      <c r="AL42" s="8"/>
      <c r="AM42" s="25">
        <f ca="1">H42</f>
        <v>14</v>
      </c>
      <c r="AN42" s="25">
        <f ca="1">IF(H42/2=INT(H42/2),H42/2,"")</f>
        <v>7</v>
      </c>
      <c r="AO42" s="25" t="str">
        <f ca="1">IF(H42/3=INT(H42/3),H42/3,"")</f>
        <v/>
      </c>
      <c r="AP42" s="25" t="str">
        <f ca="1">IF(H42/4=INT(H42/4),H42/4,"")</f>
        <v/>
      </c>
      <c r="AQ42" s="25" t="str">
        <f ca="1">IF(H42/5=INT(H42/5),H42/5,"")</f>
        <v/>
      </c>
      <c r="AR42" s="25" t="str">
        <f ca="1">IF(H42/6=INT(H42/6),H42/6,"")</f>
        <v/>
      </c>
      <c r="AS42" s="25">
        <f ca="1">IF(H42/7=INT(H42/7),H42/7,"")</f>
        <v>2</v>
      </c>
      <c r="AT42" s="25" t="str">
        <f ca="1">IF(H42/8=INT(H42/8),H42/8,"")</f>
        <v/>
      </c>
      <c r="AU42" s="25" t="str">
        <f ca="1">IF(H42/9=INT(H42/9),H42/9,"")</f>
        <v/>
      </c>
      <c r="AV42" s="54"/>
      <c r="AW42" s="22"/>
      <c r="AX42" s="22"/>
      <c r="AY42" s="22"/>
      <c r="AZ42" s="22"/>
    </row>
    <row r="43" spans="1:52" ht="22" customHeight="1" x14ac:dyDescent="0.25">
      <c r="J43" s="23" t="str">
        <f ca="1">IF(K43="","",",")</f>
        <v/>
      </c>
      <c r="K43" s="262" t="str">
        <f ca="1">IF(AM43="","",AM43)</f>
        <v/>
      </c>
      <c r="L43" s="262"/>
      <c r="M43" s="23" t="str">
        <f ca="1">IF(N43="","",",")</f>
        <v/>
      </c>
      <c r="N43" s="262" t="str">
        <f ca="1">IF(AN43="","",AN43)</f>
        <v/>
      </c>
      <c r="O43" s="262"/>
      <c r="P43" s="23" t="str">
        <f ca="1">IF(Q43="","",",")</f>
        <v>,</v>
      </c>
      <c r="Q43" s="262">
        <f ca="1">IF(AO43="","",AO43)</f>
        <v>7</v>
      </c>
      <c r="R43" s="262"/>
      <c r="S43" s="23" t="str">
        <f ca="1">IF(T43="","",",")</f>
        <v/>
      </c>
      <c r="T43" s="262" t="str">
        <f ca="1">IF(AP43="","",AP43)</f>
        <v/>
      </c>
      <c r="U43" s="262"/>
      <c r="V43" s="23" t="str">
        <f ca="1">IF(W43="","",",")</f>
        <v/>
      </c>
      <c r="W43" s="262" t="str">
        <f ca="1">IF(AQ43="","",AQ43)</f>
        <v/>
      </c>
      <c r="X43" s="262"/>
      <c r="Y43" s="23" t="str">
        <f ca="1">IF(Z43="","",",")</f>
        <v/>
      </c>
      <c r="Z43" s="262" t="str">
        <f ca="1">IF(AR43="","",AR43)</f>
        <v/>
      </c>
      <c r="AA43" s="262"/>
      <c r="AB43" s="23" t="str">
        <f ca="1">IF(AC43="","",",")</f>
        <v/>
      </c>
      <c r="AC43" s="262" t="str">
        <f ca="1">IF(AS43="","",AS43)</f>
        <v/>
      </c>
      <c r="AD43" s="262"/>
      <c r="AE43" s="23" t="str">
        <f ca="1">IF(AF43="","",",")</f>
        <v>,</v>
      </c>
      <c r="AF43" s="262">
        <f ca="1">IF(AT43="","",AT43)</f>
        <v>2</v>
      </c>
      <c r="AG43" s="262"/>
      <c r="AH43" s="23" t="str">
        <f ca="1">IF(AI43="","",",")</f>
        <v>,</v>
      </c>
      <c r="AI43" s="262">
        <f ca="1">IF(AU43="","",AU43)</f>
        <v>1</v>
      </c>
      <c r="AJ43" s="262"/>
      <c r="AK43" s="8"/>
      <c r="AL43" s="8"/>
      <c r="AM43" s="25" t="str">
        <f ca="1">IF(AU42="","",H42/AU42)</f>
        <v/>
      </c>
      <c r="AN43" s="25" t="str">
        <f ca="1">IF(AT42="","",H42/AT42)</f>
        <v/>
      </c>
      <c r="AO43" s="25">
        <f ca="1">IF(AS42="","",H42/AS42)</f>
        <v>7</v>
      </c>
      <c r="AP43" s="25" t="str">
        <f ca="1">IF(AR42="","",H42/AR42)</f>
        <v/>
      </c>
      <c r="AQ43" s="25" t="str">
        <f ca="1">IF(AQ42="","",H42/AQ42)</f>
        <v/>
      </c>
      <c r="AR43" s="25" t="str">
        <f ca="1">IF(AP42="","",H42/AP42)</f>
        <v/>
      </c>
      <c r="AS43" s="25" t="str">
        <f ca="1">IF(AO42="","",H42/AO42)</f>
        <v/>
      </c>
      <c r="AT43" s="25">
        <f ca="1">IF(AN42="","",H42/AN42)</f>
        <v>2</v>
      </c>
      <c r="AU43" s="25">
        <f ca="1">IF(AM42="","",H42/AM42)</f>
        <v>1</v>
      </c>
      <c r="AV43" s="54"/>
      <c r="AW43" s="22"/>
      <c r="AX43" s="22"/>
      <c r="AY43" s="22"/>
      <c r="AZ43" s="22"/>
    </row>
    <row r="44" spans="1:52" ht="22" customHeight="1" x14ac:dyDescent="0.25">
      <c r="A44" t="str">
        <f>IF(A15="","",A15)</f>
        <v>(6)</v>
      </c>
      <c r="D44" s="175">
        <f ca="1">IF(D15="","",D15)</f>
        <v>12</v>
      </c>
      <c r="E44" s="175"/>
      <c r="F44" t="str">
        <f>IF(F15="","",F15)</f>
        <v>，</v>
      </c>
      <c r="G44" t="str">
        <f>IF(G15="","",G15)</f>
        <v/>
      </c>
      <c r="H44" s="175">
        <f ca="1">IF(H15="","",H15)</f>
        <v>10</v>
      </c>
      <c r="I44" s="175"/>
      <c r="K44" s="8" t="str">
        <f ca="1">AI46&amp;AH46&amp;AF46&amp;AE46&amp;AC46&amp;AB46&amp;Z46&amp;Y46&amp;W46&amp;V46&amp;T46&amp;S46&amp;Q46&amp;P46&amp;N46&amp;M46&amp;K46&amp;J46&amp;AI45&amp;AH45&amp;AF45&amp;AE45&amp;AC45&amp;AB45&amp;Z45&amp;V45&amp;T45&amp;S45&amp;Q45&amp;P45&amp;N45&amp;M45&amp;K45&amp;J45</f>
        <v>1,2,</v>
      </c>
      <c r="AM44" s="25"/>
      <c r="AN44" s="25"/>
      <c r="AO44" s="25"/>
      <c r="AP44" s="25"/>
      <c r="AQ44" s="25"/>
      <c r="AR44" s="25"/>
      <c r="AS44" s="25"/>
      <c r="AT44" s="25"/>
      <c r="AU44" s="25"/>
      <c r="AV44" s="54"/>
      <c r="AW44" s="22"/>
      <c r="AX44" s="22"/>
      <c r="AY44" s="22"/>
      <c r="AZ44" s="22"/>
    </row>
    <row r="45" spans="1:52" ht="22" customHeight="1" x14ac:dyDescent="0.25">
      <c r="A45" s="60" t="s">
        <v>105</v>
      </c>
      <c r="B45" s="61"/>
      <c r="C45" s="61"/>
      <c r="D45" s="61"/>
      <c r="E45" s="61"/>
      <c r="F45" s="61"/>
      <c r="G45" s="61"/>
      <c r="H45" s="263">
        <f ca="1">GCD(D44,H44)</f>
        <v>2</v>
      </c>
      <c r="I45" s="264"/>
      <c r="J45" s="23" t="str">
        <f>IF(J20="","",J20)</f>
        <v/>
      </c>
      <c r="K45" s="262" t="str">
        <f ca="1">IF(AM45&gt;9,AM45,"")</f>
        <v/>
      </c>
      <c r="L45" s="262"/>
      <c r="M45" s="23" t="str">
        <f ca="1">IF(N45="","",",")</f>
        <v/>
      </c>
      <c r="N45" s="262" t="str">
        <f ca="1">IF(AN45&gt;9,AN45,"")</f>
        <v/>
      </c>
      <c r="O45" s="262"/>
      <c r="P45" s="23" t="str">
        <f ca="1">IF(Q45="","",",")</f>
        <v/>
      </c>
      <c r="Q45" s="262" t="str">
        <f ca="1">IF(AO45&gt;9,AO45,"")</f>
        <v/>
      </c>
      <c r="R45" s="262"/>
      <c r="S45" s="23" t="str">
        <f ca="1">IF(T45="","",",")</f>
        <v/>
      </c>
      <c r="T45" s="262" t="str">
        <f ca="1">IF(AP45&gt;9,AP45,"")</f>
        <v/>
      </c>
      <c r="U45" s="262"/>
      <c r="V45" s="23" t="str">
        <f ca="1">IF(W45="","",",")</f>
        <v/>
      </c>
      <c r="W45" s="262" t="str">
        <f ca="1">IF(AQ45&gt;9,AQ45,"")</f>
        <v/>
      </c>
      <c r="X45" s="262"/>
      <c r="Y45" s="23" t="str">
        <f ca="1">IF(Z45="","",",")</f>
        <v/>
      </c>
      <c r="Z45" s="262" t="str">
        <f ca="1">IF(AR45&gt;9,AR45,"")</f>
        <v/>
      </c>
      <c r="AA45" s="262"/>
      <c r="AB45" s="23" t="str">
        <f ca="1">IF(AC45="","",",")</f>
        <v/>
      </c>
      <c r="AC45" s="262" t="str">
        <f ca="1">IF(AS45&gt;9,AS45,"")</f>
        <v/>
      </c>
      <c r="AD45" s="262"/>
      <c r="AE45" s="23" t="str">
        <f ca="1">IF(AF45="","",",")</f>
        <v/>
      </c>
      <c r="AF45" s="262" t="str">
        <f ca="1">IF(AT45&gt;9,AT45,"")</f>
        <v/>
      </c>
      <c r="AG45" s="262"/>
      <c r="AH45" s="23" t="str">
        <f ca="1">IF(AI45="","",",")</f>
        <v/>
      </c>
      <c r="AI45" s="262" t="str">
        <f ca="1">IF(AU45&gt;9,AU45,"")</f>
        <v/>
      </c>
      <c r="AJ45" s="262"/>
      <c r="AK45" s="8"/>
      <c r="AL45" s="8"/>
      <c r="AM45" s="25">
        <f ca="1">H45</f>
        <v>2</v>
      </c>
      <c r="AN45" s="25">
        <f ca="1">IF(H45/2=INT(H45/2),H45/2,"")</f>
        <v>1</v>
      </c>
      <c r="AO45" s="25" t="str">
        <f ca="1">IF(H45/3=INT(H45/3),H45/3,"")</f>
        <v/>
      </c>
      <c r="AP45" s="25" t="str">
        <f ca="1">IF(H45/4=INT(H45/4),H45/4,"")</f>
        <v/>
      </c>
      <c r="AQ45" s="25" t="str">
        <f ca="1">IF(H45/5=INT(H45/5),H45/5,"")</f>
        <v/>
      </c>
      <c r="AR45" s="25" t="str">
        <f ca="1">IF(H45/6=INT(H45/6),H45/6,"")</f>
        <v/>
      </c>
      <c r="AS45" s="25" t="str">
        <f ca="1">IF(H45/7=INT(H45/7),H45/7,"")</f>
        <v/>
      </c>
      <c r="AT45" s="25" t="str">
        <f ca="1">IF(H45/8=INT(H45/8),H45/8,"")</f>
        <v/>
      </c>
      <c r="AU45" s="25" t="str">
        <f ca="1">IF(H45/9=INT(H45/9),H45/9,"")</f>
        <v/>
      </c>
      <c r="AV45" s="54"/>
      <c r="AW45" s="22"/>
      <c r="AX45" s="22"/>
      <c r="AY45" s="22"/>
      <c r="AZ45" s="22"/>
    </row>
    <row r="46" spans="1:52" ht="22" customHeight="1" x14ac:dyDescent="0.25">
      <c r="J46" s="23" t="str">
        <f ca="1">IF(K46="","",",")</f>
        <v/>
      </c>
      <c r="K46" s="262" t="str">
        <f ca="1">IF(AM46="","",AM46)</f>
        <v/>
      </c>
      <c r="L46" s="262"/>
      <c r="M46" s="23" t="str">
        <f ca="1">IF(N46="","",",")</f>
        <v/>
      </c>
      <c r="N46" s="262" t="str">
        <f ca="1">IF(AN46="","",AN46)</f>
        <v/>
      </c>
      <c r="O46" s="262"/>
      <c r="P46" s="23" t="str">
        <f ca="1">IF(Q46="","",",")</f>
        <v/>
      </c>
      <c r="Q46" s="262" t="str">
        <f ca="1">IF(AO46="","",AO46)</f>
        <v/>
      </c>
      <c r="R46" s="262"/>
      <c r="S46" s="23" t="str">
        <f ca="1">IF(T46="","",",")</f>
        <v/>
      </c>
      <c r="T46" s="262" t="str">
        <f ca="1">IF(AP46="","",AP46)</f>
        <v/>
      </c>
      <c r="U46" s="262"/>
      <c r="V46" s="23" t="str">
        <f ca="1">IF(W46="","",",")</f>
        <v/>
      </c>
      <c r="W46" s="262" t="str">
        <f ca="1">IF(AQ46="","",AQ46)</f>
        <v/>
      </c>
      <c r="X46" s="262"/>
      <c r="Y46" s="23" t="str">
        <f ca="1">IF(Z46="","",",")</f>
        <v/>
      </c>
      <c r="Z46" s="262" t="str">
        <f ca="1">IF(AR46="","",AR46)</f>
        <v/>
      </c>
      <c r="AA46" s="262"/>
      <c r="AB46" s="23" t="str">
        <f ca="1">IF(AC46="","",",")</f>
        <v/>
      </c>
      <c r="AC46" s="262" t="str">
        <f ca="1">IF(AS46="","",AS46)</f>
        <v/>
      </c>
      <c r="AD46" s="262"/>
      <c r="AE46" s="23" t="str">
        <f ca="1">IF(AF46="","",",")</f>
        <v>,</v>
      </c>
      <c r="AF46" s="262">
        <f ca="1">IF(AT46="","",AT46)</f>
        <v>2</v>
      </c>
      <c r="AG46" s="262"/>
      <c r="AH46" s="23" t="str">
        <f ca="1">IF(AI46="","",",")</f>
        <v>,</v>
      </c>
      <c r="AI46" s="262">
        <f ca="1">IF(AU46="","",AU46)</f>
        <v>1</v>
      </c>
      <c r="AJ46" s="262"/>
      <c r="AK46" s="8"/>
      <c r="AL46" s="8"/>
      <c r="AM46" s="25" t="str">
        <f ca="1">IF(AU45="","",H45/AU45)</f>
        <v/>
      </c>
      <c r="AN46" s="25" t="str">
        <f ca="1">IF(AT45="","",H45/AT45)</f>
        <v/>
      </c>
      <c r="AO46" s="25" t="str">
        <f ca="1">IF(AS45="","",H45/AS45)</f>
        <v/>
      </c>
      <c r="AP46" s="25" t="str">
        <f ca="1">IF(AR45="","",H45/AR45)</f>
        <v/>
      </c>
      <c r="AQ46" s="25" t="str">
        <f ca="1">IF(AQ45="","",H45/AQ45)</f>
        <v/>
      </c>
      <c r="AR46" s="25" t="str">
        <f ca="1">IF(AP45="","",H45/AP45)</f>
        <v/>
      </c>
      <c r="AS46" s="25" t="str">
        <f ca="1">IF(AO45="","",H45/AO45)</f>
        <v/>
      </c>
      <c r="AT46" s="25">
        <f ca="1">IF(AN45="","",H45/AN45)</f>
        <v>2</v>
      </c>
      <c r="AU46" s="25">
        <f ca="1">IF(AM45="","",H45/AM45)</f>
        <v>1</v>
      </c>
      <c r="AV46" s="54"/>
      <c r="AW46" s="22"/>
      <c r="AX46" s="22"/>
      <c r="AY46" s="22"/>
      <c r="AZ46" s="22"/>
    </row>
    <row r="47" spans="1:52" ht="22" customHeight="1" x14ac:dyDescent="0.25">
      <c r="A47" t="str">
        <f>IF(A17="","",A17)</f>
        <v>(7)</v>
      </c>
      <c r="D47" s="175">
        <f ca="1">IF(D17="","",D17)</f>
        <v>5</v>
      </c>
      <c r="E47" s="175"/>
      <c r="F47" t="str">
        <f>IF(F17="","",F17)</f>
        <v>，</v>
      </c>
      <c r="G47" t="str">
        <f>IF(G17="","",G17)</f>
        <v/>
      </c>
      <c r="H47" s="175">
        <f ca="1">IF(H17="","",H17)</f>
        <v>8</v>
      </c>
      <c r="I47" s="175"/>
      <c r="K47" s="8" t="str">
        <f ca="1">AI49&amp;AH49&amp;AF49&amp;AE49&amp;AC49&amp;AB49&amp;Z49&amp;Y49&amp;W49&amp;V49&amp;T49&amp;S49&amp;Q49&amp;P49&amp;N49&amp;M49&amp;K49&amp;J49&amp;AI48&amp;AH48&amp;AF48&amp;AE48&amp;AC48&amp;AB48&amp;Z48&amp;V48&amp;T48&amp;S48&amp;Q48&amp;P48&amp;N48&amp;M48&amp;K48&amp;J48</f>
        <v>1,</v>
      </c>
      <c r="AM47" s="25"/>
      <c r="AN47" s="25"/>
      <c r="AO47" s="25"/>
      <c r="AP47" s="25"/>
      <c r="AQ47" s="25"/>
      <c r="AR47" s="25"/>
      <c r="AS47" s="25"/>
      <c r="AT47" s="25"/>
      <c r="AU47" s="25"/>
      <c r="AV47" s="54"/>
      <c r="AW47" s="22"/>
      <c r="AX47" s="22"/>
      <c r="AY47" s="22"/>
      <c r="AZ47" s="22"/>
    </row>
    <row r="48" spans="1:52" ht="22" customHeight="1" x14ac:dyDescent="0.25">
      <c r="A48" s="60" t="s">
        <v>105</v>
      </c>
      <c r="B48" s="61"/>
      <c r="C48" s="61"/>
      <c r="D48" s="61"/>
      <c r="E48" s="61"/>
      <c r="F48" s="61"/>
      <c r="G48" s="61"/>
      <c r="H48" s="263">
        <f ca="1">GCD(D47,H47)</f>
        <v>1</v>
      </c>
      <c r="I48" s="264"/>
      <c r="J48" s="23" t="str">
        <f>IF(J23="","",J23)</f>
        <v/>
      </c>
      <c r="K48" s="262" t="str">
        <f ca="1">IF(AM48&gt;9,AM48,"")</f>
        <v/>
      </c>
      <c r="L48" s="262"/>
      <c r="M48" s="23" t="str">
        <f ca="1">IF(N48="","",",")</f>
        <v/>
      </c>
      <c r="N48" s="262" t="str">
        <f ca="1">IF(AN48&gt;9,AN48,"")</f>
        <v/>
      </c>
      <c r="O48" s="262"/>
      <c r="P48" s="23" t="str">
        <f ca="1">IF(Q48="","",",")</f>
        <v/>
      </c>
      <c r="Q48" s="262" t="str">
        <f ca="1">IF(AO48&gt;9,AO48,"")</f>
        <v/>
      </c>
      <c r="R48" s="262"/>
      <c r="S48" s="23" t="str">
        <f ca="1">IF(T48="","",",")</f>
        <v/>
      </c>
      <c r="T48" s="262" t="str">
        <f ca="1">IF(AP48&gt;9,AP48,"")</f>
        <v/>
      </c>
      <c r="U48" s="262"/>
      <c r="V48" s="23" t="str">
        <f ca="1">IF(W48="","",",")</f>
        <v/>
      </c>
      <c r="W48" s="262" t="str">
        <f ca="1">IF(AQ48&gt;9,AQ48,"")</f>
        <v/>
      </c>
      <c r="X48" s="262"/>
      <c r="Y48" s="23" t="str">
        <f ca="1">IF(Z48="","",",")</f>
        <v/>
      </c>
      <c r="Z48" s="262" t="str">
        <f ca="1">IF(AR48&gt;9,AR48,"")</f>
        <v/>
      </c>
      <c r="AA48" s="262"/>
      <c r="AB48" s="23" t="str">
        <f ca="1">IF(AC48="","",",")</f>
        <v/>
      </c>
      <c r="AC48" s="262" t="str">
        <f ca="1">IF(AS48&gt;9,AS48,"")</f>
        <v/>
      </c>
      <c r="AD48" s="262"/>
      <c r="AE48" s="23" t="str">
        <f ca="1">IF(AF48="","",",")</f>
        <v/>
      </c>
      <c r="AF48" s="262" t="str">
        <f ca="1">IF(AT48&gt;9,AT48,"")</f>
        <v/>
      </c>
      <c r="AG48" s="262"/>
      <c r="AH48" s="23" t="str">
        <f ca="1">IF(AI48="","",",")</f>
        <v/>
      </c>
      <c r="AI48" s="262" t="str">
        <f ca="1">IF(AU48&gt;9,AU48,"")</f>
        <v/>
      </c>
      <c r="AJ48" s="262"/>
      <c r="AK48" s="8"/>
      <c r="AL48" s="8"/>
      <c r="AM48" s="25">
        <f ca="1">H48</f>
        <v>1</v>
      </c>
      <c r="AN48" s="25" t="str">
        <f ca="1">IF(H48/2=INT(H48/2),H48/2,"")</f>
        <v/>
      </c>
      <c r="AO48" s="25" t="str">
        <f ca="1">IF(H48/3=INT(H48/3),H48/3,"")</f>
        <v/>
      </c>
      <c r="AP48" s="25" t="str">
        <f ca="1">IF(H48/4=INT(H48/4),H48/4,"")</f>
        <v/>
      </c>
      <c r="AQ48" s="25" t="str">
        <f ca="1">IF(H48/5=INT(H48/5),H48/5,"")</f>
        <v/>
      </c>
      <c r="AR48" s="25" t="str">
        <f ca="1">IF(H48/6=INT(H48/6),H48/6,"")</f>
        <v/>
      </c>
      <c r="AS48" s="25" t="str">
        <f ca="1">IF(H48/7=INT(H48/7),H48/7,"")</f>
        <v/>
      </c>
      <c r="AT48" s="25" t="str">
        <f ca="1">IF(H48/8=INT(H48/8),H48/8,"")</f>
        <v/>
      </c>
      <c r="AU48" s="25" t="str">
        <f ca="1">IF(H48/9=INT(H48/9),H48/9,"")</f>
        <v/>
      </c>
      <c r="AV48" s="54"/>
      <c r="AW48" s="22"/>
      <c r="AX48" s="22"/>
      <c r="AY48" s="22"/>
      <c r="AZ48" s="22"/>
    </row>
    <row r="49" spans="1:52" ht="22" customHeight="1" x14ac:dyDescent="0.25">
      <c r="J49" s="23" t="str">
        <f ca="1">IF(K49="","",",")</f>
        <v/>
      </c>
      <c r="K49" s="262" t="str">
        <f ca="1">IF(AM49="","",AM49)</f>
        <v/>
      </c>
      <c r="L49" s="262"/>
      <c r="M49" s="23" t="str">
        <f ca="1">IF(N49="","",",")</f>
        <v/>
      </c>
      <c r="N49" s="262" t="str">
        <f ca="1">IF(AN49="","",AN49)</f>
        <v/>
      </c>
      <c r="O49" s="262"/>
      <c r="P49" s="23" t="str">
        <f ca="1">IF(Q49="","",",")</f>
        <v/>
      </c>
      <c r="Q49" s="262" t="str">
        <f ca="1">IF(AO49="","",AO49)</f>
        <v/>
      </c>
      <c r="R49" s="262"/>
      <c r="S49" s="23" t="str">
        <f ca="1">IF(T49="","",",")</f>
        <v/>
      </c>
      <c r="T49" s="262" t="str">
        <f ca="1">IF(AP49="","",AP49)</f>
        <v/>
      </c>
      <c r="U49" s="262"/>
      <c r="V49" s="23" t="str">
        <f ca="1">IF(W49="","",",")</f>
        <v/>
      </c>
      <c r="W49" s="262" t="str">
        <f ca="1">IF(AQ49="","",AQ49)</f>
        <v/>
      </c>
      <c r="X49" s="262"/>
      <c r="Y49" s="23" t="str">
        <f ca="1">IF(Z49="","",",")</f>
        <v/>
      </c>
      <c r="Z49" s="262" t="str">
        <f ca="1">IF(AR49="","",AR49)</f>
        <v/>
      </c>
      <c r="AA49" s="262"/>
      <c r="AB49" s="23" t="str">
        <f ca="1">IF(AC49="","",",")</f>
        <v/>
      </c>
      <c r="AC49" s="262" t="str">
        <f ca="1">IF(AS49="","",AS49)</f>
        <v/>
      </c>
      <c r="AD49" s="262"/>
      <c r="AE49" s="23" t="str">
        <f ca="1">IF(AF49="","",",")</f>
        <v/>
      </c>
      <c r="AF49" s="262" t="str">
        <f ca="1">IF(AT49="","",AT49)</f>
        <v/>
      </c>
      <c r="AG49" s="262"/>
      <c r="AH49" s="23" t="str">
        <f ca="1">IF(AI49="","",",")</f>
        <v>,</v>
      </c>
      <c r="AI49" s="262">
        <f ca="1">IF(AU49="","",AU49)</f>
        <v>1</v>
      </c>
      <c r="AJ49" s="262"/>
      <c r="AK49" s="8"/>
      <c r="AL49" s="8"/>
      <c r="AM49" s="25" t="str">
        <f ca="1">IF(AU48="","",H48/AU48)</f>
        <v/>
      </c>
      <c r="AN49" s="25" t="str">
        <f ca="1">IF(AT48="","",H48/AT48)</f>
        <v/>
      </c>
      <c r="AO49" s="25" t="str">
        <f ca="1">IF(AS48="","",H48/AS48)</f>
        <v/>
      </c>
      <c r="AP49" s="25" t="str">
        <f ca="1">IF(AR48="","",H48/AR48)</f>
        <v/>
      </c>
      <c r="AQ49" s="25" t="str">
        <f ca="1">IF(AQ48="","",H48/AQ48)</f>
        <v/>
      </c>
      <c r="AR49" s="25" t="str">
        <f ca="1">IF(AP48="","",H48/AP48)</f>
        <v/>
      </c>
      <c r="AS49" s="25" t="str">
        <f ca="1">IF(AO48="","",H48/AO48)</f>
        <v/>
      </c>
      <c r="AT49" s="25" t="str">
        <f ca="1">IF(AN48="","",H48/AN48)</f>
        <v/>
      </c>
      <c r="AU49" s="25">
        <f ca="1">IF(AM48="","",H48/AM48)</f>
        <v>1</v>
      </c>
      <c r="AW49" s="22"/>
      <c r="AX49" s="22"/>
      <c r="AY49" s="22"/>
      <c r="AZ49" s="22"/>
    </row>
    <row r="50" spans="1:52" ht="22" customHeight="1" x14ac:dyDescent="0.25">
      <c r="A50" t="str">
        <f>IF(A19="","",A19)</f>
        <v>(8)</v>
      </c>
      <c r="D50" s="175">
        <f ca="1">IF(D19="","",D19)</f>
        <v>8</v>
      </c>
      <c r="E50" s="175"/>
      <c r="F50" t="str">
        <f>IF(F19="","",F19)</f>
        <v>，</v>
      </c>
      <c r="G50" t="str">
        <f>IF(G19="","",G19)</f>
        <v/>
      </c>
      <c r="H50" s="175">
        <f ca="1">IF(H19="","",H19)</f>
        <v>35</v>
      </c>
      <c r="I50" s="175"/>
      <c r="K50" s="8" t="str">
        <f ca="1">AI52&amp;AH52&amp;AF52&amp;AE52&amp;AC52&amp;AB52&amp;Z52&amp;Y52&amp;W52&amp;V52&amp;T52&amp;S52&amp;Q52&amp;P52&amp;N52&amp;M52&amp;K52&amp;J52&amp;AI51&amp;AH51&amp;AF51&amp;AE51&amp;AC51&amp;AB51&amp;Z51&amp;V51&amp;T51&amp;S51&amp;Q51&amp;P51&amp;N51&amp;M51&amp;K51&amp;J51</f>
        <v>1,</v>
      </c>
      <c r="AV50" s="54"/>
      <c r="AW50" s="22"/>
      <c r="AX50" s="22"/>
      <c r="AY50" s="22"/>
      <c r="AZ50" s="22"/>
    </row>
    <row r="51" spans="1:52" ht="22" customHeight="1" x14ac:dyDescent="0.25">
      <c r="A51" s="60" t="s">
        <v>105</v>
      </c>
      <c r="B51" s="61"/>
      <c r="C51" s="61"/>
      <c r="D51" s="61"/>
      <c r="E51" s="61"/>
      <c r="F51" s="61"/>
      <c r="G51" s="61"/>
      <c r="H51" s="263">
        <f ca="1">GCD(D50,H50)</f>
        <v>1</v>
      </c>
      <c r="I51" s="264"/>
      <c r="J51" s="23" t="str">
        <f>IF(J26="","",J26)</f>
        <v/>
      </c>
      <c r="K51" s="262" t="str">
        <f ca="1">IF(AM51&gt;9,AM51,"")</f>
        <v/>
      </c>
      <c r="L51" s="262"/>
      <c r="M51" s="23" t="str">
        <f ca="1">IF(N51="","",",")</f>
        <v/>
      </c>
      <c r="N51" s="262" t="str">
        <f ca="1">IF(AN51&gt;9,AN51,"")</f>
        <v/>
      </c>
      <c r="O51" s="262"/>
      <c r="P51" s="23" t="str">
        <f ca="1">IF(Q51="","",",")</f>
        <v/>
      </c>
      <c r="Q51" s="262" t="str">
        <f ca="1">IF(AO51&gt;9,AO51,"")</f>
        <v/>
      </c>
      <c r="R51" s="262"/>
      <c r="S51" s="23" t="str">
        <f ca="1">IF(T51="","",",")</f>
        <v/>
      </c>
      <c r="T51" s="262" t="str">
        <f ca="1">IF(AP51&gt;9,AP51,"")</f>
        <v/>
      </c>
      <c r="U51" s="262"/>
      <c r="V51" s="23" t="str">
        <f ca="1">IF(W51="","",",")</f>
        <v/>
      </c>
      <c r="W51" s="262" t="str">
        <f ca="1">IF(AQ51&gt;9,AQ51,"")</f>
        <v/>
      </c>
      <c r="X51" s="262"/>
      <c r="Y51" s="23" t="str">
        <f ca="1">IF(Z51="","",",")</f>
        <v/>
      </c>
      <c r="Z51" s="262" t="str">
        <f ca="1">IF(AR51&gt;9,AR51,"")</f>
        <v/>
      </c>
      <c r="AA51" s="262"/>
      <c r="AB51" s="23" t="str">
        <f ca="1">IF(AC51="","",",")</f>
        <v/>
      </c>
      <c r="AC51" s="262" t="str">
        <f ca="1">IF(AS51&gt;9,AS51,"")</f>
        <v/>
      </c>
      <c r="AD51" s="262"/>
      <c r="AE51" s="23" t="str">
        <f ca="1">IF(AF51="","",",")</f>
        <v/>
      </c>
      <c r="AF51" s="262" t="str">
        <f ca="1">IF(AT51&gt;9,AT51,"")</f>
        <v/>
      </c>
      <c r="AG51" s="262"/>
      <c r="AH51" s="23" t="str">
        <f ca="1">IF(AI51="","",",")</f>
        <v/>
      </c>
      <c r="AI51" s="262" t="str">
        <f ca="1">IF(AU51&gt;9,AU51,"")</f>
        <v/>
      </c>
      <c r="AJ51" s="262"/>
      <c r="AK51" s="8"/>
      <c r="AL51" s="8"/>
      <c r="AM51" s="25">
        <f ca="1">H51</f>
        <v>1</v>
      </c>
      <c r="AN51" s="25" t="str">
        <f ca="1">IF(H51/2=INT(H51/2),H51/2,"")</f>
        <v/>
      </c>
      <c r="AO51" s="25" t="str">
        <f ca="1">IF(H51/3=INT(H51/3),H51/3,"")</f>
        <v/>
      </c>
      <c r="AP51" s="25" t="str">
        <f ca="1">IF(H51/4=INT(H51/4),H51/4,"")</f>
        <v/>
      </c>
      <c r="AQ51" s="25" t="str">
        <f ca="1">IF(H51/5=INT(H51/5),H51/5,"")</f>
        <v/>
      </c>
      <c r="AR51" s="25" t="str">
        <f ca="1">IF(H51/6=INT(H51/6),H51/6,"")</f>
        <v/>
      </c>
      <c r="AS51" s="25" t="str">
        <f ca="1">IF(H51/7=INT(H51/7),H51/7,"")</f>
        <v/>
      </c>
      <c r="AT51" s="25" t="str">
        <f ca="1">IF(H51/8=INT(H51/8),H51/8,"")</f>
        <v/>
      </c>
      <c r="AU51" s="25" t="str">
        <f ca="1">IF(H51/9=INT(H51/9),H51/9,"")</f>
        <v/>
      </c>
      <c r="AV51" s="54"/>
      <c r="AW51" s="22"/>
      <c r="AX51" s="22"/>
      <c r="AY51" s="22"/>
      <c r="AZ51" s="22"/>
    </row>
    <row r="52" spans="1:52" ht="22" customHeight="1" x14ac:dyDescent="0.25">
      <c r="J52" s="23" t="str">
        <f ca="1">IF(K52="","",",")</f>
        <v/>
      </c>
      <c r="K52" s="262" t="str">
        <f ca="1">IF(AM52="","",AM52)</f>
        <v/>
      </c>
      <c r="L52" s="262"/>
      <c r="M52" s="23" t="str">
        <f ca="1">IF(N52="","",",")</f>
        <v/>
      </c>
      <c r="N52" s="262" t="str">
        <f ca="1">IF(AN52="","",AN52)</f>
        <v/>
      </c>
      <c r="O52" s="262"/>
      <c r="P52" s="23" t="str">
        <f ca="1">IF(Q52="","",",")</f>
        <v/>
      </c>
      <c r="Q52" s="262" t="str">
        <f ca="1">IF(AO52="","",AO52)</f>
        <v/>
      </c>
      <c r="R52" s="262"/>
      <c r="S52" s="23" t="str">
        <f ca="1">IF(T52="","",",")</f>
        <v/>
      </c>
      <c r="T52" s="262" t="str">
        <f ca="1">IF(AP52="","",AP52)</f>
        <v/>
      </c>
      <c r="U52" s="262"/>
      <c r="V52" s="23" t="str">
        <f ca="1">IF(W52="","",",")</f>
        <v/>
      </c>
      <c r="W52" s="262" t="str">
        <f ca="1">IF(AQ52="","",AQ52)</f>
        <v/>
      </c>
      <c r="X52" s="262"/>
      <c r="Y52" s="23" t="str">
        <f ca="1">IF(Z52="","",",")</f>
        <v/>
      </c>
      <c r="Z52" s="262" t="str">
        <f ca="1">IF(AR52="","",AR52)</f>
        <v/>
      </c>
      <c r="AA52" s="262"/>
      <c r="AB52" s="23" t="str">
        <f ca="1">IF(AC52="","",",")</f>
        <v/>
      </c>
      <c r="AC52" s="262" t="str">
        <f ca="1">IF(AS52="","",AS52)</f>
        <v/>
      </c>
      <c r="AD52" s="262"/>
      <c r="AE52" s="23" t="str">
        <f ca="1">IF(AF52="","",",")</f>
        <v/>
      </c>
      <c r="AF52" s="262" t="str">
        <f ca="1">IF(AT52="","",AT52)</f>
        <v/>
      </c>
      <c r="AG52" s="262"/>
      <c r="AH52" s="23" t="str">
        <f ca="1">IF(AI52="","",",")</f>
        <v>,</v>
      </c>
      <c r="AI52" s="262">
        <f ca="1">IF(AU52="","",AU52)</f>
        <v>1</v>
      </c>
      <c r="AJ52" s="262"/>
      <c r="AK52" s="8"/>
      <c r="AL52" s="8"/>
      <c r="AM52" s="25" t="str">
        <f ca="1">IF(AU51="","",H51/AU51)</f>
        <v/>
      </c>
      <c r="AN52" s="25" t="str">
        <f ca="1">IF(AT51="","",H51/AT51)</f>
        <v/>
      </c>
      <c r="AO52" s="25" t="str">
        <f ca="1">IF(AS51="","",H51/AS51)</f>
        <v/>
      </c>
      <c r="AP52" s="25" t="str">
        <f ca="1">IF(AR51="","",H51/AR51)</f>
        <v/>
      </c>
      <c r="AQ52" s="25" t="str">
        <f ca="1">IF(AQ51="","",H51/AQ51)</f>
        <v/>
      </c>
      <c r="AR52" s="25" t="str">
        <f ca="1">IF(AP51="","",H51/AP51)</f>
        <v/>
      </c>
      <c r="AS52" s="25" t="str">
        <f ca="1">IF(AO51="","",H51/AO51)</f>
        <v/>
      </c>
      <c r="AT52" s="25" t="str">
        <f ca="1">IF(AN51="","",H51/AN51)</f>
        <v/>
      </c>
      <c r="AU52" s="25">
        <f ca="1">IF(AM51="","",H51/AM51)</f>
        <v>1</v>
      </c>
      <c r="AV52" s="54"/>
      <c r="AW52" s="22"/>
      <c r="AX52" s="22"/>
      <c r="AY52" s="22"/>
      <c r="AZ52" s="22"/>
    </row>
    <row r="53" spans="1:52" ht="22" customHeight="1" x14ac:dyDescent="0.25">
      <c r="A53" t="str">
        <f>IF(A21="","",A21)</f>
        <v>(9)</v>
      </c>
      <c r="D53" s="175">
        <f ca="1">IF(D21="","",D21)</f>
        <v>54</v>
      </c>
      <c r="E53" s="175"/>
      <c r="F53" t="str">
        <f>IF(F21="","",F21)</f>
        <v>，</v>
      </c>
      <c r="G53" t="str">
        <f>IF(G21="","",G21)</f>
        <v/>
      </c>
      <c r="H53" s="175">
        <f ca="1">IF(H21="","",H21)</f>
        <v>15</v>
      </c>
      <c r="I53" s="175"/>
      <c r="K53" s="8" t="str">
        <f ca="1">AI55&amp;AH55&amp;AF55&amp;AE55&amp;AC55&amp;AB55&amp;Z55&amp;Y55&amp;W55&amp;V55&amp;T55&amp;S55&amp;Q55&amp;P55&amp;N55&amp;M55&amp;K55&amp;J55&amp;AI54&amp;AH54&amp;AF54&amp;AE54&amp;AC54&amp;AB54&amp;Z54&amp;V54&amp;T54&amp;S54&amp;Q54&amp;P54&amp;N54&amp;M54&amp;K54&amp;J54</f>
        <v>1,3,</v>
      </c>
      <c r="AM53" s="25"/>
      <c r="AN53" s="25"/>
      <c r="AO53" s="25"/>
      <c r="AP53" s="25"/>
      <c r="AQ53" s="25"/>
      <c r="AR53" s="25"/>
      <c r="AS53" s="25"/>
      <c r="AT53" s="25"/>
      <c r="AU53" s="25"/>
      <c r="AV53" s="54"/>
      <c r="AW53" s="22"/>
      <c r="AX53" s="22"/>
      <c r="AY53" s="22"/>
      <c r="AZ53" s="22"/>
    </row>
    <row r="54" spans="1:52" ht="22" customHeight="1" x14ac:dyDescent="0.25">
      <c r="A54" s="60" t="s">
        <v>105</v>
      </c>
      <c r="B54" s="61"/>
      <c r="C54" s="61"/>
      <c r="D54" s="61"/>
      <c r="E54" s="61"/>
      <c r="F54" s="61"/>
      <c r="G54" s="61"/>
      <c r="H54" s="263">
        <f ca="1">GCD(D53,H53)</f>
        <v>3</v>
      </c>
      <c r="I54" s="264"/>
      <c r="J54" s="23" t="str">
        <f>IF(J29="","",J29)</f>
        <v/>
      </c>
      <c r="K54" s="262" t="str">
        <f ca="1">IF(AM54&gt;9,AM54,"")</f>
        <v/>
      </c>
      <c r="L54" s="262"/>
      <c r="M54" s="23" t="str">
        <f ca="1">IF(N54="","",",")</f>
        <v/>
      </c>
      <c r="N54" s="262" t="str">
        <f ca="1">IF(AN54&gt;9,AN54,"")</f>
        <v/>
      </c>
      <c r="O54" s="262"/>
      <c r="P54" s="23" t="str">
        <f ca="1">IF(Q54="","",",")</f>
        <v/>
      </c>
      <c r="Q54" s="262" t="str">
        <f ca="1">IF(AO54&gt;9,AO54,"")</f>
        <v/>
      </c>
      <c r="R54" s="262"/>
      <c r="S54" s="23" t="str">
        <f ca="1">IF(T54="","",",")</f>
        <v/>
      </c>
      <c r="T54" s="262" t="str">
        <f ca="1">IF(AP54&gt;9,AP54,"")</f>
        <v/>
      </c>
      <c r="U54" s="262"/>
      <c r="V54" s="23" t="str">
        <f ca="1">IF(W54="","",",")</f>
        <v/>
      </c>
      <c r="W54" s="262" t="str">
        <f ca="1">IF(AQ54&gt;9,AQ54,"")</f>
        <v/>
      </c>
      <c r="X54" s="262"/>
      <c r="Y54" s="23" t="str">
        <f ca="1">IF(Z54="","",",")</f>
        <v/>
      </c>
      <c r="Z54" s="262" t="str">
        <f ca="1">IF(AR54&gt;9,AR54,"")</f>
        <v/>
      </c>
      <c r="AA54" s="262"/>
      <c r="AB54" s="23" t="str">
        <f ca="1">IF(AC54="","",",")</f>
        <v/>
      </c>
      <c r="AC54" s="262" t="str">
        <f ca="1">IF(AS54&gt;9,AS54,"")</f>
        <v/>
      </c>
      <c r="AD54" s="262"/>
      <c r="AE54" s="23" t="str">
        <f ca="1">IF(AF54="","",",")</f>
        <v/>
      </c>
      <c r="AF54" s="262" t="str">
        <f ca="1">IF(AT54&gt;9,AT54,"")</f>
        <v/>
      </c>
      <c r="AG54" s="262"/>
      <c r="AH54" s="23" t="str">
        <f ca="1">IF(AI54="","",",")</f>
        <v/>
      </c>
      <c r="AI54" s="262" t="str">
        <f ca="1">IF(AU54&gt;9,AU54,"")</f>
        <v/>
      </c>
      <c r="AJ54" s="262"/>
      <c r="AK54" s="8"/>
      <c r="AL54" s="8"/>
      <c r="AM54" s="25">
        <f ca="1">H54</f>
        <v>3</v>
      </c>
      <c r="AN54" s="25" t="str">
        <f ca="1">IF(H54/2=INT(H54/2),H54/2,"")</f>
        <v/>
      </c>
      <c r="AO54" s="25">
        <f ca="1">IF(H54/3=INT(H54/3),H54/3,"")</f>
        <v>1</v>
      </c>
      <c r="AP54" s="25" t="str">
        <f ca="1">IF(H54/4=INT(H54/4),H54/4,"")</f>
        <v/>
      </c>
      <c r="AQ54" s="25" t="str">
        <f ca="1">IF(H54/5=INT(H54/5),H54/5,"")</f>
        <v/>
      </c>
      <c r="AR54" s="25" t="str">
        <f ca="1">IF(H54/6=INT(H54/6),H54/6,"")</f>
        <v/>
      </c>
      <c r="AS54" s="25" t="str">
        <f ca="1">IF(H54/7=INT(H54/7),H54/7,"")</f>
        <v/>
      </c>
      <c r="AT54" s="25" t="str">
        <f ca="1">IF(H54/8=INT(H54/8),H54/8,"")</f>
        <v/>
      </c>
      <c r="AU54" s="25" t="str">
        <f ca="1">IF(H54/9=INT(H54/9),H54/9,"")</f>
        <v/>
      </c>
      <c r="AV54" s="54"/>
      <c r="AW54" s="22"/>
      <c r="AX54" s="22"/>
      <c r="AY54" s="22"/>
      <c r="AZ54" s="22"/>
    </row>
    <row r="55" spans="1:52" ht="22" customHeight="1" x14ac:dyDescent="0.25">
      <c r="J55" s="23" t="str">
        <f ca="1">IF(K55="","",",")</f>
        <v/>
      </c>
      <c r="K55" s="262" t="str">
        <f ca="1">IF(AM55="","",AM55)</f>
        <v/>
      </c>
      <c r="L55" s="262"/>
      <c r="M55" s="23" t="str">
        <f ca="1">IF(N55="","",",")</f>
        <v/>
      </c>
      <c r="N55" s="262" t="str">
        <f ca="1">IF(AN55="","",AN55)</f>
        <v/>
      </c>
      <c r="O55" s="262"/>
      <c r="P55" s="23" t="str">
        <f ca="1">IF(Q55="","",",")</f>
        <v/>
      </c>
      <c r="Q55" s="262" t="str">
        <f ca="1">IF(AO55="","",AO55)</f>
        <v/>
      </c>
      <c r="R55" s="262"/>
      <c r="S55" s="23" t="str">
        <f ca="1">IF(T55="","",",")</f>
        <v/>
      </c>
      <c r="T55" s="262" t="str">
        <f ca="1">IF(AP55="","",AP55)</f>
        <v/>
      </c>
      <c r="U55" s="262"/>
      <c r="V55" s="23" t="str">
        <f ca="1">IF(W55="","",",")</f>
        <v/>
      </c>
      <c r="W55" s="262" t="str">
        <f ca="1">IF(AQ55="","",AQ55)</f>
        <v/>
      </c>
      <c r="X55" s="262"/>
      <c r="Y55" s="23" t="str">
        <f ca="1">IF(Z55="","",",")</f>
        <v/>
      </c>
      <c r="Z55" s="262" t="str">
        <f ca="1">IF(AR55="","",AR55)</f>
        <v/>
      </c>
      <c r="AA55" s="262"/>
      <c r="AB55" s="23" t="str">
        <f ca="1">IF(AC55="","",",")</f>
        <v>,</v>
      </c>
      <c r="AC55" s="262">
        <f ca="1">IF(AS55="","",AS55)</f>
        <v>3</v>
      </c>
      <c r="AD55" s="262"/>
      <c r="AE55" s="23" t="str">
        <f ca="1">IF(AF55="","",",")</f>
        <v/>
      </c>
      <c r="AF55" s="262" t="str">
        <f ca="1">IF(AT55="","",AT55)</f>
        <v/>
      </c>
      <c r="AG55" s="262"/>
      <c r="AH55" s="23" t="str">
        <f ca="1">IF(AI55="","",",")</f>
        <v>,</v>
      </c>
      <c r="AI55" s="262">
        <f ca="1">IF(AU55="","",AU55)</f>
        <v>1</v>
      </c>
      <c r="AJ55" s="262"/>
      <c r="AK55" s="8"/>
      <c r="AL55" s="8"/>
      <c r="AM55" s="25" t="str">
        <f ca="1">IF(AU54="","",H54/AU54)</f>
        <v/>
      </c>
      <c r="AN55" s="25" t="str">
        <f ca="1">IF(AT54="","",H54/AT54)</f>
        <v/>
      </c>
      <c r="AO55" s="25" t="str">
        <f ca="1">IF(AS54="","",H54/AS54)</f>
        <v/>
      </c>
      <c r="AP55" s="25" t="str">
        <f ca="1">IF(AR54="","",H54/AR54)</f>
        <v/>
      </c>
      <c r="AQ55" s="25" t="str">
        <f ca="1">IF(AQ54="","",H54/AQ54)</f>
        <v/>
      </c>
      <c r="AR55" s="25" t="str">
        <f ca="1">IF(AP54="","",H54/AP54)</f>
        <v/>
      </c>
      <c r="AS55" s="25">
        <f ca="1">IF(AO54="","",H54/AO54)</f>
        <v>3</v>
      </c>
      <c r="AT55" s="25" t="str">
        <f ca="1">IF(AN54="","",H54/AN54)</f>
        <v/>
      </c>
      <c r="AU55" s="25">
        <f ca="1">IF(AM54="","",H54/AM54)</f>
        <v>1</v>
      </c>
      <c r="AV55" s="54"/>
      <c r="AW55" s="22"/>
      <c r="AX55" s="22"/>
      <c r="AY55" s="22"/>
      <c r="AZ55" s="22"/>
    </row>
    <row r="56" spans="1:52" ht="22" customHeight="1" x14ac:dyDescent="0.25">
      <c r="A56" t="str">
        <f>IF(A23="","",A23)</f>
        <v>(10)</v>
      </c>
      <c r="D56" s="175">
        <f ca="1">IF(D23="","",D23)</f>
        <v>5</v>
      </c>
      <c r="E56" s="175"/>
      <c r="F56" t="str">
        <f>IF(F23="","",F23)</f>
        <v>，</v>
      </c>
      <c r="G56" t="str">
        <f>IF(G23="","",G23)</f>
        <v/>
      </c>
      <c r="H56" s="175">
        <f ca="1">IF(H23="","",H23)</f>
        <v>72</v>
      </c>
      <c r="I56" s="175"/>
      <c r="K56" s="8" t="str">
        <f ca="1">AI58&amp;AH58&amp;AF58&amp;AE58&amp;AC58&amp;AB58&amp;Z58&amp;Y58&amp;W58&amp;V58&amp;T58&amp;S58&amp;Q58&amp;P58&amp;N58&amp;M58&amp;K58&amp;J58&amp;AI57&amp;AH57&amp;AF57&amp;AE57&amp;AC57&amp;AB57&amp;Z57&amp;V57&amp;T57&amp;S57&amp;Q57&amp;P57&amp;N57&amp;M57&amp;K57&amp;J57</f>
        <v>1,</v>
      </c>
      <c r="AM56" s="25"/>
      <c r="AN56" s="25"/>
      <c r="AO56" s="25"/>
      <c r="AP56" s="25"/>
      <c r="AQ56" s="25"/>
      <c r="AR56" s="25"/>
      <c r="AS56" s="25"/>
      <c r="AT56" s="25"/>
      <c r="AU56" s="25"/>
      <c r="AV56" s="54"/>
      <c r="AW56" s="22"/>
      <c r="AX56" s="22"/>
      <c r="AY56" s="22"/>
      <c r="AZ56" s="22"/>
    </row>
    <row r="57" spans="1:52" ht="22" customHeight="1" x14ac:dyDescent="0.25">
      <c r="A57" s="60" t="s">
        <v>105</v>
      </c>
      <c r="B57" s="61"/>
      <c r="C57" s="61"/>
      <c r="D57" s="61"/>
      <c r="E57" s="61"/>
      <c r="F57" s="61"/>
      <c r="G57" s="61"/>
      <c r="H57" s="263">
        <f ca="1">GCD(D56,H56)</f>
        <v>1</v>
      </c>
      <c r="I57" s="264"/>
      <c r="J57" s="23" t="str">
        <f>IF(J32="","",J32)</f>
        <v/>
      </c>
      <c r="K57" s="262" t="str">
        <f ca="1">IF(AM57&gt;9,AM57,"")</f>
        <v/>
      </c>
      <c r="L57" s="262"/>
      <c r="M57" s="23" t="str">
        <f ca="1">IF(N57="","",",")</f>
        <v/>
      </c>
      <c r="N57" s="262" t="str">
        <f ca="1">IF(AN57&gt;9,AN57,"")</f>
        <v/>
      </c>
      <c r="O57" s="262"/>
      <c r="P57" s="23" t="str">
        <f ca="1">IF(Q57="","",",")</f>
        <v/>
      </c>
      <c r="Q57" s="262" t="str">
        <f ca="1">IF(AO57&gt;9,AO57,"")</f>
        <v/>
      </c>
      <c r="R57" s="262"/>
      <c r="S57" s="23" t="str">
        <f ca="1">IF(T57="","",",")</f>
        <v/>
      </c>
      <c r="T57" s="262" t="str">
        <f ca="1">IF(AP57&gt;9,AP57,"")</f>
        <v/>
      </c>
      <c r="U57" s="262"/>
      <c r="V57" s="23" t="str">
        <f ca="1">IF(W57="","",",")</f>
        <v/>
      </c>
      <c r="W57" s="262" t="str">
        <f ca="1">IF(AQ57&gt;9,AQ57,"")</f>
        <v/>
      </c>
      <c r="X57" s="262"/>
      <c r="Y57" s="23" t="str">
        <f ca="1">IF(Z57="","",",")</f>
        <v/>
      </c>
      <c r="Z57" s="262" t="str">
        <f ca="1">IF(AR57&gt;9,AR57,"")</f>
        <v/>
      </c>
      <c r="AA57" s="262"/>
      <c r="AB57" s="23" t="str">
        <f ca="1">IF(AC57="","",",")</f>
        <v/>
      </c>
      <c r="AC57" s="262" t="str">
        <f ca="1">IF(AS57&gt;9,AS57,"")</f>
        <v/>
      </c>
      <c r="AD57" s="262"/>
      <c r="AE57" s="23" t="str">
        <f ca="1">IF(AF57="","",",")</f>
        <v/>
      </c>
      <c r="AF57" s="262" t="str">
        <f ca="1">IF(AT57&gt;9,AT57,"")</f>
        <v/>
      </c>
      <c r="AG57" s="262"/>
      <c r="AH57" s="23" t="str">
        <f ca="1">IF(AI57="","",",")</f>
        <v/>
      </c>
      <c r="AI57" s="262" t="str">
        <f ca="1">IF(AU57&gt;9,AU57,"")</f>
        <v/>
      </c>
      <c r="AJ57" s="262"/>
      <c r="AK57" s="8"/>
      <c r="AL57" s="8"/>
      <c r="AM57" s="25">
        <f ca="1">H57</f>
        <v>1</v>
      </c>
      <c r="AN57" s="25" t="str">
        <f ca="1">IF(H57/2=INT(H57/2),H57/2,"")</f>
        <v/>
      </c>
      <c r="AO57" s="25" t="str">
        <f ca="1">IF(H57/3=INT(H57/3),H57/3,"")</f>
        <v/>
      </c>
      <c r="AP57" s="25" t="str">
        <f ca="1">IF(H57/4=INT(H57/4),H57/4,"")</f>
        <v/>
      </c>
      <c r="AQ57" s="25" t="str">
        <f ca="1">IF(H57/5=INT(H57/5),H57/5,"")</f>
        <v/>
      </c>
      <c r="AR57" s="25" t="str">
        <f ca="1">IF(H57/6=INT(H57/6),H57/6,"")</f>
        <v/>
      </c>
      <c r="AS57" s="25" t="str">
        <f ca="1">IF(H57/7=INT(H57/7),H57/7,"")</f>
        <v/>
      </c>
      <c r="AT57" s="25" t="str">
        <f ca="1">IF(H57/8=INT(H57/8),H57/8,"")</f>
        <v/>
      </c>
      <c r="AU57" s="25" t="str">
        <f ca="1">IF(H57/9=INT(H57/9),H57/9,"")</f>
        <v/>
      </c>
      <c r="AV57" s="54"/>
      <c r="AW57" s="22"/>
      <c r="AX57" s="22"/>
      <c r="AY57" s="22"/>
      <c r="AZ57" s="22"/>
    </row>
    <row r="58" spans="1:52" ht="22" customHeight="1" x14ac:dyDescent="0.25">
      <c r="J58" s="23" t="str">
        <f ca="1">IF(K58="","",",")</f>
        <v/>
      </c>
      <c r="K58" s="262" t="str">
        <f ca="1">IF(AM58="","",AM58)</f>
        <v/>
      </c>
      <c r="L58" s="262"/>
      <c r="M58" s="23" t="str">
        <f ca="1">IF(N58="","",",")</f>
        <v/>
      </c>
      <c r="N58" s="262" t="str">
        <f ca="1">IF(AN58="","",AN58)</f>
        <v/>
      </c>
      <c r="O58" s="262"/>
      <c r="P58" s="23" t="str">
        <f ca="1">IF(Q58="","",",")</f>
        <v/>
      </c>
      <c r="Q58" s="262" t="str">
        <f ca="1">IF(AO58="","",AO58)</f>
        <v/>
      </c>
      <c r="R58" s="262"/>
      <c r="S58" s="23" t="str">
        <f ca="1">IF(T58="","",",")</f>
        <v/>
      </c>
      <c r="T58" s="262" t="str">
        <f ca="1">IF(AP58="","",AP58)</f>
        <v/>
      </c>
      <c r="U58" s="262"/>
      <c r="V58" s="23" t="str">
        <f ca="1">IF(W58="","",",")</f>
        <v/>
      </c>
      <c r="W58" s="262" t="str">
        <f ca="1">IF(AQ58="","",AQ58)</f>
        <v/>
      </c>
      <c r="X58" s="262"/>
      <c r="Y58" s="23" t="str">
        <f ca="1">IF(Z58="","",",")</f>
        <v/>
      </c>
      <c r="Z58" s="262" t="str">
        <f ca="1">IF(AR58="","",AR58)</f>
        <v/>
      </c>
      <c r="AA58" s="262"/>
      <c r="AB58" s="23" t="str">
        <f ca="1">IF(AC58="","",",")</f>
        <v/>
      </c>
      <c r="AC58" s="262" t="str">
        <f ca="1">IF(AS58="","",AS58)</f>
        <v/>
      </c>
      <c r="AD58" s="262"/>
      <c r="AE58" s="23" t="str">
        <f ca="1">IF(AF58="","",",")</f>
        <v/>
      </c>
      <c r="AF58" s="262" t="str">
        <f ca="1">IF(AT58="","",AT58)</f>
        <v/>
      </c>
      <c r="AG58" s="262"/>
      <c r="AH58" s="23" t="str">
        <f ca="1">IF(AI58="","",",")</f>
        <v>,</v>
      </c>
      <c r="AI58" s="262">
        <f ca="1">IF(AU58="","",AU58)</f>
        <v>1</v>
      </c>
      <c r="AJ58" s="262"/>
      <c r="AK58" s="8"/>
      <c r="AL58" s="8"/>
      <c r="AM58" s="25" t="str">
        <f ca="1">IF(AU57="","",H57/AU57)</f>
        <v/>
      </c>
      <c r="AN58" s="25" t="str">
        <f ca="1">IF(AT57="","",H57/AT57)</f>
        <v/>
      </c>
      <c r="AO58" s="25" t="str">
        <f ca="1">IF(AS57="","",H57/AS57)</f>
        <v/>
      </c>
      <c r="AP58" s="25" t="str">
        <f ca="1">IF(AR57="","",H57/AR57)</f>
        <v/>
      </c>
      <c r="AQ58" s="25" t="str">
        <f ca="1">IF(AQ57="","",H57/AQ57)</f>
        <v/>
      </c>
      <c r="AR58" s="25" t="str">
        <f ca="1">IF(AP57="","",H57/AP57)</f>
        <v/>
      </c>
      <c r="AS58" s="25" t="str">
        <f ca="1">IF(AO57="","",H57/AO57)</f>
        <v/>
      </c>
      <c r="AT58" s="25" t="str">
        <f ca="1">IF(AN57="","",H57/AN57)</f>
        <v/>
      </c>
      <c r="AU58" s="25">
        <f ca="1">IF(AM57="","",H57/AM57)</f>
        <v>1</v>
      </c>
      <c r="AW58" s="22"/>
      <c r="AX58" s="22"/>
      <c r="AY58" s="22"/>
      <c r="AZ58" s="22"/>
    </row>
    <row r="59" spans="1:52" ht="23.15" customHeight="1" x14ac:dyDescent="0.25">
      <c r="AV59" s="54"/>
      <c r="AW59" s="22"/>
      <c r="AX59" s="22"/>
      <c r="AY59" s="22"/>
      <c r="AZ59" s="22"/>
    </row>
    <row r="60" spans="1:52" ht="25" customHeight="1" x14ac:dyDescent="0.25">
      <c r="AM60" s="25"/>
      <c r="AN60" s="25"/>
      <c r="AO60" s="25"/>
      <c r="AP60" s="25"/>
      <c r="AQ60" s="25"/>
      <c r="AR60" s="25"/>
      <c r="AS60" s="25"/>
      <c r="AT60" s="25"/>
      <c r="AU60" s="25"/>
      <c r="AV60" s="54"/>
      <c r="AW60" s="22"/>
      <c r="AX60" s="22"/>
      <c r="AY60" s="22"/>
      <c r="AZ60" s="22"/>
    </row>
    <row r="61" spans="1:52" ht="25" customHeight="1" x14ac:dyDescent="0.25">
      <c r="AM61" s="25"/>
      <c r="AN61" s="25"/>
      <c r="AO61" s="25"/>
      <c r="AP61" s="25"/>
      <c r="AQ61" s="25"/>
      <c r="AR61" s="25"/>
      <c r="AS61" s="25"/>
      <c r="AT61" s="25"/>
      <c r="AU61" s="25"/>
      <c r="AW61" s="22"/>
      <c r="AX61" s="22"/>
      <c r="AY61" s="22"/>
      <c r="AZ61" s="22"/>
    </row>
    <row r="62" spans="1:52" ht="25" customHeight="1" x14ac:dyDescent="0.25">
      <c r="AW62" s="22"/>
      <c r="AX62" s="22"/>
      <c r="AY62" s="22"/>
      <c r="AZ62" s="22"/>
    </row>
    <row r="63" spans="1:52" ht="25" customHeight="1" x14ac:dyDescent="0.25">
      <c r="AW63" s="22"/>
      <c r="AX63" s="22"/>
      <c r="AY63" s="22"/>
      <c r="AZ63" s="22"/>
    </row>
    <row r="64" spans="1:52" ht="25" customHeight="1" x14ac:dyDescent="0.25">
      <c r="AW64" s="22"/>
      <c r="AX64" s="22"/>
      <c r="AY64" s="22"/>
      <c r="AZ64" s="22"/>
    </row>
    <row r="65" spans="49:52" ht="25" customHeight="1" x14ac:dyDescent="0.25">
      <c r="AW65" s="22"/>
      <c r="AX65" s="22"/>
      <c r="AY65" s="22"/>
      <c r="AZ65" s="22"/>
    </row>
    <row r="66" spans="49:52" ht="25" customHeight="1" x14ac:dyDescent="0.25">
      <c r="AW66" s="22"/>
      <c r="AX66" s="22"/>
      <c r="AY66" s="22"/>
      <c r="AZ66" s="22"/>
    </row>
    <row r="67" spans="49:52" ht="25" customHeight="1" x14ac:dyDescent="0.25">
      <c r="AW67" s="22"/>
      <c r="AX67" s="22"/>
      <c r="AY67" s="22"/>
      <c r="AZ67" s="22"/>
    </row>
    <row r="68" spans="49:52" ht="25" customHeight="1" x14ac:dyDescent="0.25">
      <c r="AW68" s="22"/>
      <c r="AX68" s="22"/>
      <c r="AY68" s="22"/>
      <c r="AZ68" s="22"/>
    </row>
    <row r="69" spans="49:52" ht="25" customHeight="1" x14ac:dyDescent="0.25">
      <c r="AW69" s="22"/>
      <c r="AX69" s="22"/>
      <c r="AY69" s="22"/>
      <c r="AZ69" s="22"/>
    </row>
    <row r="70" spans="49:52" ht="25" customHeight="1" x14ac:dyDescent="0.25">
      <c r="AW70" s="22"/>
      <c r="AX70" s="22"/>
      <c r="AY70" s="22"/>
      <c r="AZ70" s="22"/>
    </row>
    <row r="71" spans="49:52" ht="25" customHeight="1" x14ac:dyDescent="0.25">
      <c r="AW71" s="22"/>
      <c r="AX71" s="22"/>
      <c r="AY71" s="22"/>
      <c r="AZ71" s="22"/>
    </row>
    <row r="72" spans="49:52" ht="25" customHeight="1" x14ac:dyDescent="0.25">
      <c r="AW72" s="22"/>
      <c r="AX72" s="22"/>
      <c r="AY72" s="22"/>
      <c r="AZ72" s="22"/>
    </row>
    <row r="73" spans="49:52" ht="25" customHeight="1" x14ac:dyDescent="0.25">
      <c r="AW73" s="22"/>
    </row>
  </sheetData>
  <mergeCells count="232">
    <mergeCell ref="H57:I57"/>
    <mergeCell ref="K51:L51"/>
    <mergeCell ref="Q51:R51"/>
    <mergeCell ref="K54:L54"/>
    <mergeCell ref="N54:O54"/>
    <mergeCell ref="T57:U57"/>
    <mergeCell ref="W57:X57"/>
    <mergeCell ref="Q54:R54"/>
    <mergeCell ref="W54:X54"/>
    <mergeCell ref="W55:X55"/>
    <mergeCell ref="T51:U51"/>
    <mergeCell ref="Q55:R55"/>
    <mergeCell ref="T55:U55"/>
    <mergeCell ref="T48:U48"/>
    <mergeCell ref="K49:L49"/>
    <mergeCell ref="Q49:R49"/>
    <mergeCell ref="N49:O49"/>
    <mergeCell ref="H54:I54"/>
    <mergeCell ref="T49:U49"/>
    <mergeCell ref="N48:O48"/>
    <mergeCell ref="Q48:R48"/>
    <mergeCell ref="H50:I50"/>
    <mergeCell ref="H53:I53"/>
    <mergeCell ref="Q52:R52"/>
    <mergeCell ref="T52:U52"/>
    <mergeCell ref="T54:U54"/>
    <mergeCell ref="K34:L34"/>
    <mergeCell ref="N34:O34"/>
    <mergeCell ref="Q34:R34"/>
    <mergeCell ref="Q36:R36"/>
    <mergeCell ref="AF30:AG30"/>
    <mergeCell ref="H32:I32"/>
    <mergeCell ref="K33:L33"/>
    <mergeCell ref="N33:O33"/>
    <mergeCell ref="Q33:R33"/>
    <mergeCell ref="T33:U33"/>
    <mergeCell ref="W33:X33"/>
    <mergeCell ref="Z33:AA33"/>
    <mergeCell ref="H35:I35"/>
    <mergeCell ref="H33:I33"/>
    <mergeCell ref="AJ25:AK25"/>
    <mergeCell ref="AJ1:AK1"/>
    <mergeCell ref="D5:E5"/>
    <mergeCell ref="H5:I5"/>
    <mergeCell ref="D7:E7"/>
    <mergeCell ref="H7:I7"/>
    <mergeCell ref="D9:E9"/>
    <mergeCell ref="H9:I9"/>
    <mergeCell ref="D11:E11"/>
    <mergeCell ref="D23:E23"/>
    <mergeCell ref="H11:I11"/>
    <mergeCell ref="H19:I19"/>
    <mergeCell ref="D29:E29"/>
    <mergeCell ref="D13:E13"/>
    <mergeCell ref="H13:I13"/>
    <mergeCell ref="D15:E15"/>
    <mergeCell ref="H15:I15"/>
    <mergeCell ref="D17:E17"/>
    <mergeCell ref="H17:I17"/>
    <mergeCell ref="D19:E19"/>
    <mergeCell ref="D21:E21"/>
    <mergeCell ref="H21:I21"/>
    <mergeCell ref="H23:I23"/>
    <mergeCell ref="H29:I29"/>
    <mergeCell ref="D32:E32"/>
    <mergeCell ref="AI33:AJ33"/>
    <mergeCell ref="H30:I30"/>
    <mergeCell ref="Z31:AA31"/>
    <mergeCell ref="AC31:AD31"/>
    <mergeCell ref="AC33:AD33"/>
    <mergeCell ref="AF33:AG33"/>
    <mergeCell ref="T31:U31"/>
    <mergeCell ref="W31:X31"/>
    <mergeCell ref="AI30:AJ30"/>
    <mergeCell ref="K31:L31"/>
    <mergeCell ref="N31:O31"/>
    <mergeCell ref="Q31:R31"/>
    <mergeCell ref="AF31:AG31"/>
    <mergeCell ref="AI31:AJ31"/>
    <mergeCell ref="T30:U30"/>
    <mergeCell ref="W30:X30"/>
    <mergeCell ref="Z30:AA30"/>
    <mergeCell ref="AC30:AD30"/>
    <mergeCell ref="N30:O30"/>
    <mergeCell ref="Q30:R30"/>
    <mergeCell ref="K30:L30"/>
    <mergeCell ref="AC37:AD37"/>
    <mergeCell ref="AI37:AJ37"/>
    <mergeCell ref="T34:U34"/>
    <mergeCell ref="W34:X34"/>
    <mergeCell ref="Z34:AA34"/>
    <mergeCell ref="AC34:AD34"/>
    <mergeCell ref="AI34:AJ34"/>
    <mergeCell ref="Z37:AA37"/>
    <mergeCell ref="Z36:AA36"/>
    <mergeCell ref="AC36:AD36"/>
    <mergeCell ref="W36:X36"/>
    <mergeCell ref="AF34:AG34"/>
    <mergeCell ref="AI36:AJ36"/>
    <mergeCell ref="W37:X37"/>
    <mergeCell ref="AF37:AG37"/>
    <mergeCell ref="AF36:AG36"/>
    <mergeCell ref="T36:U36"/>
    <mergeCell ref="N43:O43"/>
    <mergeCell ref="K43:L43"/>
    <mergeCell ref="H36:I36"/>
    <mergeCell ref="H39:I39"/>
    <mergeCell ref="H42:I42"/>
    <mergeCell ref="K37:L37"/>
    <mergeCell ref="N37:O37"/>
    <mergeCell ref="Q37:R37"/>
    <mergeCell ref="T37:U37"/>
    <mergeCell ref="K39:L39"/>
    <mergeCell ref="N39:O39"/>
    <mergeCell ref="Q39:R39"/>
    <mergeCell ref="H38:I38"/>
    <mergeCell ref="T39:U39"/>
    <mergeCell ref="T42:U42"/>
    <mergeCell ref="T40:U40"/>
    <mergeCell ref="H41:I41"/>
    <mergeCell ref="Q40:R40"/>
    <mergeCell ref="D35:E35"/>
    <mergeCell ref="D38:E38"/>
    <mergeCell ref="D41:E41"/>
    <mergeCell ref="N42:O42"/>
    <mergeCell ref="K40:L40"/>
    <mergeCell ref="N40:O40"/>
    <mergeCell ref="K42:L42"/>
    <mergeCell ref="K36:L36"/>
    <mergeCell ref="N36:O36"/>
    <mergeCell ref="D50:E50"/>
    <mergeCell ref="H44:I44"/>
    <mergeCell ref="K45:L45"/>
    <mergeCell ref="N45:O45"/>
    <mergeCell ref="K46:L46"/>
    <mergeCell ref="N46:O46"/>
    <mergeCell ref="D44:E44"/>
    <mergeCell ref="K48:L48"/>
    <mergeCell ref="D56:E56"/>
    <mergeCell ref="H45:I45"/>
    <mergeCell ref="H48:I48"/>
    <mergeCell ref="H51:I51"/>
    <mergeCell ref="D47:E47"/>
    <mergeCell ref="D53:E53"/>
    <mergeCell ref="H47:I47"/>
    <mergeCell ref="K52:L52"/>
    <mergeCell ref="N52:O52"/>
    <mergeCell ref="N51:O51"/>
    <mergeCell ref="K55:L55"/>
    <mergeCell ref="N55:O55"/>
    <mergeCell ref="H56:I56"/>
    <mergeCell ref="AI39:AJ39"/>
    <mergeCell ref="AC39:AD39"/>
    <mergeCell ref="Q43:R43"/>
    <mergeCell ref="W42:X42"/>
    <mergeCell ref="AF40:AG40"/>
    <mergeCell ref="Q42:R42"/>
    <mergeCell ref="AF42:AG42"/>
    <mergeCell ref="W39:X39"/>
    <mergeCell ref="Z39:AA39"/>
    <mergeCell ref="AF39:AG39"/>
    <mergeCell ref="T43:U43"/>
    <mergeCell ref="AI43:AJ43"/>
    <mergeCell ref="W43:X43"/>
    <mergeCell ref="Z43:AA43"/>
    <mergeCell ref="AC43:AD43"/>
    <mergeCell ref="AF43:AG43"/>
    <mergeCell ref="AI40:AJ40"/>
    <mergeCell ref="AI42:AJ42"/>
    <mergeCell ref="Z42:AA42"/>
    <mergeCell ref="AC42:AD42"/>
    <mergeCell ref="W40:X40"/>
    <mergeCell ref="Z40:AA40"/>
    <mergeCell ref="AC40:AD40"/>
    <mergeCell ref="W46:X46"/>
    <mergeCell ref="Z46:AA46"/>
    <mergeCell ref="AI46:AJ46"/>
    <mergeCell ref="AF46:AG46"/>
    <mergeCell ref="AI45:AJ45"/>
    <mergeCell ref="AF45:AG45"/>
    <mergeCell ref="AC46:AD46"/>
    <mergeCell ref="Q46:R46"/>
    <mergeCell ref="T46:U46"/>
    <mergeCell ref="Q45:R45"/>
    <mergeCell ref="Z45:AA45"/>
    <mergeCell ref="AC45:AD45"/>
    <mergeCell ref="W45:X45"/>
    <mergeCell ref="T45:U45"/>
    <mergeCell ref="AI49:AJ49"/>
    <mergeCell ref="AF49:AG49"/>
    <mergeCell ref="W49:X49"/>
    <mergeCell ref="Z49:AA49"/>
    <mergeCell ref="AC49:AD49"/>
    <mergeCell ref="AC48:AD48"/>
    <mergeCell ref="W48:X48"/>
    <mergeCell ref="Z48:AA48"/>
    <mergeCell ref="Z54:AA54"/>
    <mergeCell ref="AC54:AD54"/>
    <mergeCell ref="AI51:AJ51"/>
    <mergeCell ref="AI48:AJ48"/>
    <mergeCell ref="AF48:AG48"/>
    <mergeCell ref="AF52:AG52"/>
    <mergeCell ref="W51:X51"/>
    <mergeCell ref="Z51:AA51"/>
    <mergeCell ref="AC51:AD51"/>
    <mergeCell ref="W52:X52"/>
    <mergeCell ref="AF51:AG51"/>
    <mergeCell ref="Z52:AA52"/>
    <mergeCell ref="AF54:AG54"/>
    <mergeCell ref="AI52:AJ52"/>
    <mergeCell ref="AI54:AJ54"/>
    <mergeCell ref="AC52:AD52"/>
    <mergeCell ref="K58:L58"/>
    <mergeCell ref="N58:O58"/>
    <mergeCell ref="Q58:R58"/>
    <mergeCell ref="T58:U58"/>
    <mergeCell ref="AI58:AJ58"/>
    <mergeCell ref="AF58:AG58"/>
    <mergeCell ref="AI57:AJ57"/>
    <mergeCell ref="AI55:AJ55"/>
    <mergeCell ref="AF57:AG57"/>
    <mergeCell ref="AC55:AD55"/>
    <mergeCell ref="AF55:AG55"/>
    <mergeCell ref="W58:X58"/>
    <mergeCell ref="Z58:AA58"/>
    <mergeCell ref="AC58:AD58"/>
    <mergeCell ref="Z57:AA57"/>
    <mergeCell ref="AC57:AD57"/>
    <mergeCell ref="K57:L57"/>
    <mergeCell ref="N57:O57"/>
    <mergeCell ref="Q57:R57"/>
    <mergeCell ref="Z55:AA5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F70"/>
  <sheetViews>
    <sheetView workbookViewId="0"/>
  </sheetViews>
  <sheetFormatPr defaultRowHeight="25" customHeight="1" x14ac:dyDescent="0.25"/>
  <cols>
    <col min="1" max="37" width="1.7109375" customWidth="1"/>
    <col min="38" max="55" width="8.78515625"/>
    <col min="56" max="83" width="8.78515625" style="22"/>
  </cols>
  <sheetData>
    <row r="1" spans="1:84" ht="25" customHeight="1" x14ac:dyDescent="0.25">
      <c r="D1" s="3" t="s">
        <v>270</v>
      </c>
      <c r="AG1" s="2" t="s">
        <v>0</v>
      </c>
      <c r="AH1" s="2"/>
      <c r="AI1" s="174"/>
      <c r="AJ1" s="174"/>
    </row>
    <row r="2" spans="1:84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84" ht="25" customHeight="1" x14ac:dyDescent="0.25">
      <c r="A3" s="1" t="s">
        <v>271</v>
      </c>
      <c r="C3" s="56"/>
      <c r="D3" s="26"/>
      <c r="E3" t="s">
        <v>192</v>
      </c>
      <c r="R3" s="9"/>
      <c r="CF3" s="22"/>
    </row>
    <row r="4" spans="1:84" s="22" customFormat="1" ht="25" customHeight="1" x14ac:dyDescent="0.25">
      <c r="A4" s="1" t="s">
        <v>3</v>
      </c>
      <c r="B4"/>
      <c r="C4"/>
      <c r="D4" s="267"/>
      <c r="E4" s="272">
        <f ca="1">INT(RAND()*(E6-2)+1)</f>
        <v>4</v>
      </c>
      <c r="F4" s="272"/>
      <c r="G4" s="267" t="s">
        <v>274</v>
      </c>
      <c r="H4" s="187"/>
      <c r="I4" s="272">
        <f ca="1">INT(RAND()*8+2)*E4</f>
        <v>24</v>
      </c>
      <c r="J4" s="272"/>
      <c r="K4" s="6"/>
      <c r="L4" s="6"/>
      <c r="M4" s="6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</row>
    <row r="5" spans="1:84" s="22" customFormat="1" ht="5.15" customHeight="1" x14ac:dyDescent="0.25">
      <c r="A5" s="1"/>
      <c r="B5"/>
      <c r="C5"/>
      <c r="D5" s="267"/>
      <c r="E5" s="21"/>
      <c r="F5" s="21"/>
      <c r="G5" s="267"/>
      <c r="H5" s="187"/>
      <c r="I5" s="21"/>
      <c r="J5" s="21"/>
      <c r="K5" s="6"/>
      <c r="L5" s="6"/>
      <c r="M5" s="6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</row>
    <row r="6" spans="1:84" s="22" customFormat="1" ht="25" customHeight="1" x14ac:dyDescent="0.25">
      <c r="A6"/>
      <c r="B6"/>
      <c r="C6"/>
      <c r="D6" s="187"/>
      <c r="E6" s="187">
        <f ca="1">INT(RAND()*7+3)</f>
        <v>8</v>
      </c>
      <c r="F6" s="187"/>
      <c r="G6" s="187"/>
      <c r="H6" s="187"/>
      <c r="I6" s="268"/>
      <c r="J6" s="269"/>
      <c r="K6" s="6"/>
      <c r="L6" s="6"/>
      <c r="M6" s="6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</row>
    <row r="7" spans="1:84" s="22" customFormat="1" ht="15" customHeight="1" x14ac:dyDescent="0.25">
      <c r="A7"/>
      <c r="B7"/>
      <c r="C7"/>
      <c r="D7"/>
      <c r="E7"/>
      <c r="F7"/>
      <c r="G7"/>
      <c r="H7"/>
      <c r="I7"/>
      <c r="J7"/>
      <c r="K7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</row>
    <row r="8" spans="1:84" s="22" customFormat="1" ht="25" customHeight="1" x14ac:dyDescent="0.25">
      <c r="A8" s="1" t="s">
        <v>5</v>
      </c>
      <c r="B8"/>
      <c r="C8"/>
      <c r="D8" s="267"/>
      <c r="E8" s="187">
        <f ca="1">INT(RAND()*(E10-2)+1)</f>
        <v>5</v>
      </c>
      <c r="F8" s="187"/>
      <c r="G8" s="267" t="s">
        <v>274</v>
      </c>
      <c r="H8" s="187"/>
      <c r="I8" s="268"/>
      <c r="J8" s="269"/>
      <c r="K8" s="185"/>
      <c r="L8" s="270" t="s">
        <v>26</v>
      </c>
      <c r="M8" s="265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</row>
    <row r="9" spans="1:84" s="22" customFormat="1" ht="5.15" customHeight="1" x14ac:dyDescent="0.25">
      <c r="A9" s="1"/>
      <c r="B9"/>
      <c r="C9"/>
      <c r="D9" s="267"/>
      <c r="E9" s="120"/>
      <c r="F9" s="120"/>
      <c r="G9" s="267"/>
      <c r="H9" s="187"/>
      <c r="I9" s="21"/>
      <c r="J9" s="21"/>
      <c r="K9" s="185"/>
      <c r="L9" s="270"/>
      <c r="M9" s="265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</row>
    <row r="10" spans="1:84" s="22" customFormat="1" ht="25" customHeight="1" x14ac:dyDescent="0.25">
      <c r="A10"/>
      <c r="B10"/>
      <c r="C10"/>
      <c r="D10" s="187"/>
      <c r="E10" s="187">
        <f ca="1">INT(RAND()*7+3)</f>
        <v>8</v>
      </c>
      <c r="F10" s="187"/>
      <c r="G10" s="187"/>
      <c r="H10" s="187"/>
      <c r="I10" s="235">
        <f ca="1">E10*INT(RAND()*8+2)</f>
        <v>56</v>
      </c>
      <c r="J10" s="235"/>
      <c r="K10" s="185"/>
      <c r="L10" s="271"/>
      <c r="M10" s="266"/>
      <c r="N10" s="23">
        <f ca="1">INT(RAND()*8+2)</f>
        <v>2</v>
      </c>
      <c r="O10" s="23"/>
      <c r="P10" s="23">
        <f ca="1">IF(N10=4,3,N10)</f>
        <v>2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</row>
    <row r="11" spans="1:84" s="22" customFormat="1" ht="25" customHeight="1" x14ac:dyDescent="0.25">
      <c r="A11"/>
      <c r="B11"/>
      <c r="C11"/>
      <c r="D11" s="21"/>
      <c r="E11" s="21"/>
      <c r="F11" s="21"/>
      <c r="G11" s="21"/>
      <c r="H11" s="21"/>
      <c r="I11" s="21"/>
      <c r="J11" s="21"/>
      <c r="K11" s="6"/>
      <c r="L11" s="29"/>
      <c r="M11" s="122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</row>
    <row r="12" spans="1:84" s="22" customFormat="1" ht="25" customHeight="1" x14ac:dyDescent="0.25">
      <c r="A12"/>
      <c r="B12"/>
      <c r="C12"/>
      <c r="D12"/>
      <c r="E12"/>
      <c r="F12"/>
      <c r="G12"/>
      <c r="H12"/>
      <c r="I12"/>
      <c r="J12"/>
      <c r="K12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</row>
    <row r="13" spans="1:84" s="22" customFormat="1" ht="25" customHeight="1" x14ac:dyDescent="0.25">
      <c r="A13" s="1" t="s">
        <v>120</v>
      </c>
      <c r="B13"/>
      <c r="C13" t="s">
        <v>275</v>
      </c>
      <c r="D13"/>
      <c r="E13"/>
      <c r="F13"/>
      <c r="G13"/>
      <c r="H13"/>
      <c r="I13"/>
      <c r="J13"/>
      <c r="K1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</row>
    <row r="14" spans="1:84" s="22" customFormat="1" ht="25" customHeight="1" x14ac:dyDescent="0.25">
      <c r="A14" s="1" t="s">
        <v>3</v>
      </c>
      <c r="B14"/>
      <c r="C14" s="146">
        <f ca="1">INT(RAND()*(C15-2)+1)</f>
        <v>3</v>
      </c>
      <c r="D14" s="267"/>
      <c r="E14" s="272">
        <f ca="1">C14*B15</f>
        <v>6</v>
      </c>
      <c r="F14" s="272"/>
      <c r="G14" s="144"/>
      <c r="H14" s="6"/>
      <c r="I14" s="6"/>
      <c r="J14" s="6"/>
      <c r="K14" s="6"/>
      <c r="L14" s="28"/>
      <c r="M14" s="28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</row>
    <row r="15" spans="1:84" s="22" customFormat="1" ht="25" customHeight="1" x14ac:dyDescent="0.25">
      <c r="A15"/>
      <c r="B15" s="145">
        <f ca="1">INT(RAND()*3+1)</f>
        <v>2</v>
      </c>
      <c r="C15" s="146">
        <f ca="1">INT(RAND()*7+3)</f>
        <v>5</v>
      </c>
      <c r="D15" s="187"/>
      <c r="E15" s="187">
        <f ca="1">C15*B15</f>
        <v>10</v>
      </c>
      <c r="F15" s="187"/>
      <c r="G15" s="6"/>
      <c r="H15" s="6"/>
      <c r="I15" s="6"/>
      <c r="J15" s="6"/>
      <c r="K15" s="6"/>
      <c r="L15" s="29"/>
      <c r="M15" s="29"/>
      <c r="N15" s="23">
        <f ca="1">INT(RAND()*8+2)</f>
        <v>2</v>
      </c>
      <c r="O15" s="23"/>
      <c r="P15" s="23">
        <f ca="1">IF(N15=3,4,N15)</f>
        <v>2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</row>
    <row r="16" spans="1:84" s="22" customFormat="1" ht="15" customHeight="1" x14ac:dyDescent="0.25">
      <c r="A16"/>
      <c r="B16"/>
      <c r="C16"/>
      <c r="D16"/>
      <c r="E16"/>
      <c r="F16"/>
      <c r="G16"/>
      <c r="H16"/>
      <c r="I16"/>
      <c r="J16"/>
      <c r="K16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</row>
    <row r="17" spans="1:55" s="22" customFormat="1" ht="25" customHeight="1" x14ac:dyDescent="0.25">
      <c r="A17" s="1" t="s">
        <v>5</v>
      </c>
      <c r="B17"/>
      <c r="C17" s="146">
        <f ca="1">INT(RAND()*(C18-2)+1)</f>
        <v>5</v>
      </c>
      <c r="D17" s="267"/>
      <c r="E17" s="272">
        <f ca="1">C17*B18</f>
        <v>15</v>
      </c>
      <c r="F17" s="272"/>
      <c r="G17" s="144"/>
      <c r="H17" s="6"/>
      <c r="I17" s="6"/>
      <c r="J17" s="6"/>
      <c r="K17" s="6"/>
      <c r="L17" s="28"/>
      <c r="M17" s="28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</row>
    <row r="18" spans="1:55" s="22" customFormat="1" ht="25" customHeight="1" x14ac:dyDescent="0.25">
      <c r="A18"/>
      <c r="B18" s="145">
        <f ca="1">INT(RAND()*3+1)</f>
        <v>3</v>
      </c>
      <c r="C18" s="146">
        <f ca="1">INT(RAND()*7+3)</f>
        <v>7</v>
      </c>
      <c r="D18" s="187"/>
      <c r="E18" s="187">
        <f ca="1">C18*B18</f>
        <v>21</v>
      </c>
      <c r="F18" s="187"/>
      <c r="G18" s="6"/>
      <c r="H18" s="6"/>
      <c r="I18" s="6"/>
      <c r="J18" s="6"/>
      <c r="K18" s="6"/>
      <c r="L18" s="29"/>
      <c r="M18" s="29"/>
      <c r="N18" s="23">
        <f ca="1">INT(RAND()*8+2)</f>
        <v>5</v>
      </c>
      <c r="O18" s="23"/>
      <c r="P18" s="23">
        <f ca="1">IF(N18=5,3,N18)</f>
        <v>3</v>
      </c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</row>
    <row r="19" spans="1:55" s="22" customFormat="1" ht="15" customHeight="1" x14ac:dyDescent="0.25">
      <c r="A19"/>
      <c r="B19"/>
      <c r="C19"/>
      <c r="D19"/>
      <c r="E19"/>
      <c r="F19"/>
      <c r="G19"/>
      <c r="H19"/>
      <c r="I19"/>
      <c r="J19"/>
      <c r="K19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</row>
    <row r="20" spans="1:55" s="22" customFormat="1" ht="25" customHeight="1" x14ac:dyDescent="0.25">
      <c r="A20" s="1" t="s">
        <v>6</v>
      </c>
      <c r="B20"/>
      <c r="C20" s="146">
        <f ca="1">INT(RAND()*(C21-2)+1)</f>
        <v>3</v>
      </c>
      <c r="D20" s="267"/>
      <c r="E20" s="272">
        <f ca="1">C20*B21</f>
        <v>9</v>
      </c>
      <c r="F20" s="272"/>
      <c r="G20" s="144"/>
      <c r="H20" s="6"/>
      <c r="I20" s="6"/>
      <c r="J20" s="6"/>
      <c r="K20" s="6"/>
      <c r="L20" s="28"/>
      <c r="M20" s="28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</row>
    <row r="21" spans="1:55" s="22" customFormat="1" ht="25" customHeight="1" x14ac:dyDescent="0.25">
      <c r="A21"/>
      <c r="B21" s="145">
        <f ca="1">INT(RAND()*3+1)</f>
        <v>3</v>
      </c>
      <c r="C21" s="146">
        <f ca="1">INT(RAND()*7+3)</f>
        <v>8</v>
      </c>
      <c r="D21" s="187"/>
      <c r="E21" s="187">
        <f ca="1">C21*B21</f>
        <v>24</v>
      </c>
      <c r="F21" s="187"/>
      <c r="G21" s="6"/>
      <c r="H21" s="6"/>
      <c r="I21" s="6"/>
      <c r="J21" s="6"/>
      <c r="K21" s="6"/>
      <c r="L21" s="29"/>
      <c r="M21" s="29"/>
      <c r="N21" s="23"/>
      <c r="O21" s="23"/>
      <c r="P21" s="23">
        <f>IF(N21=2,3,N21)</f>
        <v>0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</row>
    <row r="22" spans="1:55" s="22" customFormat="1" ht="25" customHeight="1" x14ac:dyDescent="0.25">
      <c r="A22"/>
      <c r="B22" s="145"/>
      <c r="C22" s="146"/>
      <c r="D22" s="21"/>
      <c r="E22" s="21"/>
      <c r="F22" s="21"/>
      <c r="G22" s="6"/>
      <c r="H22" s="6"/>
      <c r="I22" s="6"/>
      <c r="J22" s="6"/>
      <c r="K22" s="6"/>
      <c r="L22" s="29"/>
      <c r="M22" s="29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</row>
    <row r="23" spans="1:55" s="22" customFormat="1" ht="25" customHeight="1" x14ac:dyDescent="0.25">
      <c r="A23"/>
      <c r="B23"/>
      <c r="C23"/>
      <c r="D23" s="21"/>
      <c r="E23" s="21"/>
      <c r="F23" s="21"/>
      <c r="G23" s="6"/>
      <c r="H23" s="6"/>
      <c r="I23" s="6"/>
      <c r="J23" s="6"/>
      <c r="K23" s="6"/>
      <c r="L23" s="29"/>
      <c r="M23" s="29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</row>
    <row r="24" spans="1:55" s="22" customFormat="1" ht="25" customHeight="1" x14ac:dyDescent="0.25">
      <c r="A24" s="1" t="s">
        <v>125</v>
      </c>
      <c r="B24"/>
      <c r="C24" t="s">
        <v>276</v>
      </c>
      <c r="D24"/>
      <c r="E24"/>
      <c r="F24"/>
      <c r="G24"/>
      <c r="H24"/>
      <c r="I24"/>
      <c r="J24"/>
      <c r="K24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</row>
    <row r="25" spans="1:55" s="22" customFormat="1" ht="25" customHeight="1" x14ac:dyDescent="0.25">
      <c r="A25" s="1" t="s">
        <v>3</v>
      </c>
      <c r="B25"/>
      <c r="C25" s="146">
        <f ca="1">INT(RAND()*(C26-2)+1)</f>
        <v>5</v>
      </c>
      <c r="D25" s="267"/>
      <c r="E25" s="272">
        <f ca="1">C25*B26</f>
        <v>15</v>
      </c>
      <c r="F25" s="272"/>
      <c r="G25" s="144"/>
      <c r="H25" s="6"/>
      <c r="I25" s="6"/>
      <c r="J25" s="6"/>
      <c r="K25" s="6"/>
      <c r="L25" s="28"/>
      <c r="M25" s="28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</row>
    <row r="26" spans="1:55" s="22" customFormat="1" ht="25" customHeight="1" x14ac:dyDescent="0.25">
      <c r="A26"/>
      <c r="B26" s="145">
        <f ca="1">INT(RAND()*3+2)</f>
        <v>3</v>
      </c>
      <c r="C26" s="146">
        <f ca="1">INT(RAND()*7+3)</f>
        <v>8</v>
      </c>
      <c r="D26" s="187"/>
      <c r="E26" s="187">
        <f ca="1">C26*B26</f>
        <v>24</v>
      </c>
      <c r="F26" s="187"/>
      <c r="G26" s="6"/>
      <c r="H26" s="6"/>
      <c r="I26" s="6"/>
      <c r="J26" s="6"/>
      <c r="K26" s="6"/>
      <c r="L26" s="29"/>
      <c r="M26" s="29"/>
      <c r="N26" s="23">
        <f ca="1">INT(RAND()*8+2)</f>
        <v>5</v>
      </c>
      <c r="O26" s="23"/>
      <c r="P26" s="23">
        <f ca="1">IF(N26=2,3,N26)</f>
        <v>5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</row>
    <row r="27" spans="1:55" s="22" customFormat="1" ht="15" customHeight="1" x14ac:dyDescent="0.25">
      <c r="A27"/>
      <c r="B27"/>
      <c r="C27"/>
      <c r="D27"/>
      <c r="E27"/>
      <c r="F27"/>
      <c r="G27"/>
      <c r="H27"/>
      <c r="I27"/>
      <c r="J27"/>
      <c r="K27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</row>
    <row r="28" spans="1:55" s="22" customFormat="1" ht="25" customHeight="1" x14ac:dyDescent="0.25">
      <c r="A28" s="1" t="s">
        <v>5</v>
      </c>
      <c r="B28"/>
      <c r="C28" s="146">
        <f ca="1">INT(RAND()*(C29-2)+1)</f>
        <v>3</v>
      </c>
      <c r="D28" s="267"/>
      <c r="E28" s="272">
        <f ca="1">C28*B29</f>
        <v>12</v>
      </c>
      <c r="F28" s="272"/>
      <c r="G28" s="144"/>
      <c r="H28" s="6"/>
      <c r="I28" s="6"/>
      <c r="J28" s="6"/>
      <c r="K28" s="6"/>
      <c r="L28" s="28"/>
      <c r="M28" s="28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</row>
    <row r="29" spans="1:55" s="22" customFormat="1" ht="25" customHeight="1" x14ac:dyDescent="0.25">
      <c r="A29"/>
      <c r="B29" s="145">
        <f ca="1">INT(RAND()*3+2)</f>
        <v>4</v>
      </c>
      <c r="C29" s="146">
        <f ca="1">INT(RAND()*7+3)</f>
        <v>7</v>
      </c>
      <c r="D29" s="187"/>
      <c r="E29" s="187">
        <f ca="1">C29*B29</f>
        <v>28</v>
      </c>
      <c r="F29" s="187"/>
      <c r="G29" s="6"/>
      <c r="H29" s="6"/>
      <c r="I29" s="6"/>
      <c r="J29" s="6"/>
      <c r="K29" s="6"/>
      <c r="L29" s="29"/>
      <c r="M29" s="29"/>
      <c r="N29" s="23"/>
      <c r="O29" s="23"/>
      <c r="P29" s="23">
        <f>IF(N29=3,4,N29)</f>
        <v>0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</row>
    <row r="30" spans="1:55" s="22" customFormat="1" ht="15" customHeight="1" x14ac:dyDescent="0.25">
      <c r="A30"/>
      <c r="B30"/>
      <c r="C30"/>
      <c r="D30"/>
      <c r="E30"/>
      <c r="F30"/>
      <c r="G30"/>
      <c r="H30"/>
      <c r="I30"/>
      <c r="J30"/>
      <c r="K30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</row>
    <row r="31" spans="1:55" s="22" customFormat="1" ht="25" customHeight="1" x14ac:dyDescent="0.25">
      <c r="A31" s="1" t="s">
        <v>6</v>
      </c>
      <c r="B31"/>
      <c r="C31" s="146">
        <f ca="1">INT(RAND()*(C32-2)+1)</f>
        <v>5</v>
      </c>
      <c r="D31" s="267"/>
      <c r="E31" s="272">
        <f ca="1">C31*B32</f>
        <v>25</v>
      </c>
      <c r="F31" s="272"/>
      <c r="G31" s="144"/>
      <c r="H31" s="6"/>
      <c r="I31" s="6"/>
      <c r="J31" s="6"/>
      <c r="K31" s="6"/>
      <c r="L31" s="28"/>
      <c r="M31" s="28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</row>
    <row r="32" spans="1:55" s="22" customFormat="1" ht="25" customHeight="1" x14ac:dyDescent="0.25">
      <c r="A32"/>
      <c r="B32" s="145">
        <f ca="1">INT(RAND()*3+3)</f>
        <v>5</v>
      </c>
      <c r="C32" s="146">
        <f ca="1">INT(RAND()*7+3)</f>
        <v>8</v>
      </c>
      <c r="D32" s="187"/>
      <c r="E32" s="187">
        <f ca="1">C32*B32</f>
        <v>40</v>
      </c>
      <c r="F32" s="187"/>
      <c r="G32" s="6"/>
      <c r="H32" s="6"/>
      <c r="I32" s="6"/>
      <c r="J32" s="6"/>
      <c r="K32" s="6"/>
      <c r="L32" s="29"/>
      <c r="M32" s="29"/>
      <c r="N32" s="23"/>
      <c r="O32" s="23"/>
      <c r="P32" s="23">
        <f>IF(N32=4,5,N32)</f>
        <v>0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</row>
    <row r="33" spans="1:55" s="22" customFormat="1" ht="15" customHeight="1" x14ac:dyDescent="0.25">
      <c r="A33"/>
      <c r="B33"/>
      <c r="C33"/>
      <c r="D33"/>
      <c r="E33"/>
      <c r="F33"/>
      <c r="G33"/>
      <c r="H33"/>
      <c r="I33"/>
      <c r="J33"/>
      <c r="K3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</row>
    <row r="34" spans="1:55" s="22" customFormat="1" ht="25" customHeight="1" x14ac:dyDescent="0.25">
      <c r="A34" s="1" t="s">
        <v>7</v>
      </c>
      <c r="B34"/>
      <c r="C34" s="146">
        <f ca="1">INT(RAND()*(C35-2)+1)</f>
        <v>1</v>
      </c>
      <c r="D34" s="267"/>
      <c r="E34" s="272">
        <f ca="1">C34*B35</f>
        <v>10</v>
      </c>
      <c r="F34" s="272"/>
      <c r="G34" s="144"/>
      <c r="H34" s="6"/>
      <c r="I34" s="6"/>
      <c r="J34" s="6"/>
      <c r="K34" s="6"/>
      <c r="L34" s="28"/>
      <c r="M34" s="28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</row>
    <row r="35" spans="1:55" s="22" customFormat="1" ht="25" customHeight="1" x14ac:dyDescent="0.25">
      <c r="A35"/>
      <c r="B35" s="145">
        <v>10</v>
      </c>
      <c r="C35" s="146">
        <f ca="1">INT(RAND()*7+3)</f>
        <v>4</v>
      </c>
      <c r="D35" s="187"/>
      <c r="E35" s="187">
        <f ca="1">C35*B35</f>
        <v>40</v>
      </c>
      <c r="F35" s="187"/>
      <c r="G35" s="6"/>
      <c r="H35" s="6"/>
      <c r="I35" s="6"/>
      <c r="J35" s="6"/>
      <c r="K35" s="6"/>
      <c r="L35" s="29"/>
      <c r="M35" s="29"/>
      <c r="N35" s="23">
        <f ca="1">INT(RAND()*8+8)</f>
        <v>14</v>
      </c>
      <c r="O35" s="23"/>
      <c r="P35" s="23">
        <f ca="1">IF(N35=7,9,N35)</f>
        <v>14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</row>
    <row r="36" spans="1:55" s="22" customFormat="1" ht="15" customHeight="1" x14ac:dyDescent="0.25">
      <c r="A36"/>
      <c r="B36"/>
      <c r="C36"/>
      <c r="D36"/>
      <c r="E36"/>
      <c r="F36"/>
      <c r="G36"/>
      <c r="H36"/>
      <c r="I36"/>
      <c r="J36"/>
      <c r="K36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</row>
    <row r="37" spans="1:55" s="22" customFormat="1" ht="25" customHeight="1" x14ac:dyDescent="0.25">
      <c r="A37"/>
      <c r="B37"/>
      <c r="C37"/>
      <c r="D37" s="3" t="str">
        <f>IF(D1="","",D1)</f>
        <v>分数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 s="2" t="str">
        <f>IF(AG1="","",AG1)</f>
        <v>№</v>
      </c>
      <c r="AH37" s="2"/>
      <c r="AI37" s="174" t="str">
        <f>IF(AI1="","",AI1)</f>
        <v/>
      </c>
      <c r="AJ37" s="174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</row>
    <row r="38" spans="1:55" s="22" customFormat="1" ht="25" customHeight="1" x14ac:dyDescent="0.25">
      <c r="A38"/>
      <c r="B38"/>
      <c r="C38"/>
      <c r="D38"/>
      <c r="E38" s="5" t="s">
        <v>2</v>
      </c>
      <c r="F38"/>
      <c r="G38"/>
      <c r="H38"/>
      <c r="I38"/>
      <c r="J38"/>
      <c r="K38"/>
      <c r="L38"/>
      <c r="M38"/>
      <c r="N38"/>
      <c r="O38"/>
      <c r="P38"/>
      <c r="Q38" s="9" t="str">
        <f>IF(Q2="","",Q2)</f>
        <v>名前</v>
      </c>
      <c r="R38"/>
      <c r="S38"/>
      <c r="T38"/>
      <c r="U38" t="str">
        <f>IF(U2="","",U2)</f>
        <v/>
      </c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</row>
    <row r="39" spans="1:55" s="22" customFormat="1" ht="25" customHeight="1" x14ac:dyDescent="0.25">
      <c r="A39" s="1" t="str">
        <f>IF(A3="","",A3)</f>
        <v>１</v>
      </c>
      <c r="B39"/>
      <c r="C39" s="56" t="str">
        <f>IF(C3="","",C3)</f>
        <v/>
      </c>
      <c r="D39" s="26" t="str">
        <f>IF(D3="","",D3)</f>
        <v/>
      </c>
      <c r="E39" t="str">
        <f>IF(E3="","",E3)</f>
        <v>にあてはまる数をかきましょう。</v>
      </c>
      <c r="F39"/>
      <c r="G39"/>
      <c r="H39"/>
      <c r="I39"/>
      <c r="J39"/>
      <c r="K39"/>
      <c r="L39"/>
      <c r="M39"/>
      <c r="N39"/>
      <c r="O39"/>
      <c r="P39"/>
      <c r="Q39"/>
      <c r="R39" s="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 s="6"/>
      <c r="AM39" s="144"/>
      <c r="AN39" s="6"/>
      <c r="AO39" s="144"/>
      <c r="AP39" s="6"/>
      <c r="AQ39" s="144"/>
      <c r="AR39" s="6"/>
      <c r="AS39" s="144"/>
      <c r="AT39" s="6"/>
      <c r="AU39" s="6"/>
      <c r="AV39"/>
      <c r="AW39"/>
      <c r="AX39"/>
      <c r="AY39"/>
      <c r="AZ39"/>
      <c r="BA39"/>
      <c r="BB39"/>
      <c r="BC39"/>
    </row>
    <row r="40" spans="1:55" s="22" customFormat="1" ht="25" customHeight="1" x14ac:dyDescent="0.25">
      <c r="A40" s="1" t="str">
        <f t="shared" ref="A40:AK40" si="0">IF(A4="","",A4)</f>
        <v>(1)</v>
      </c>
      <c r="B40"/>
      <c r="C40"/>
      <c r="D40" s="267" t="str">
        <f t="shared" si="0"/>
        <v/>
      </c>
      <c r="E40" s="272">
        <f t="shared" ca="1" si="0"/>
        <v>4</v>
      </c>
      <c r="F40" s="272" t="str">
        <f t="shared" si="0"/>
        <v/>
      </c>
      <c r="G40" s="267" t="str">
        <f t="shared" si="0"/>
        <v>＝</v>
      </c>
      <c r="H40" s="187" t="str">
        <f t="shared" si="0"/>
        <v/>
      </c>
      <c r="I40" s="272">
        <f t="shared" ca="1" si="0"/>
        <v>24</v>
      </c>
      <c r="J40" s="272" t="str">
        <f t="shared" si="0"/>
        <v/>
      </c>
      <c r="K40" s="6" t="str">
        <f t="shared" si="0"/>
        <v/>
      </c>
      <c r="L40" s="6" t="str">
        <f t="shared" si="0"/>
        <v/>
      </c>
      <c r="M40" s="6" t="str">
        <f t="shared" si="0"/>
        <v/>
      </c>
      <c r="N40" s="23" t="str">
        <f t="shared" si="0"/>
        <v/>
      </c>
      <c r="O40" s="23" t="str">
        <f t="shared" si="0"/>
        <v/>
      </c>
      <c r="P40" s="23" t="str">
        <f t="shared" si="0"/>
        <v/>
      </c>
      <c r="Q40" s="23" t="str">
        <f t="shared" si="0"/>
        <v/>
      </c>
      <c r="R40" s="23" t="str">
        <f t="shared" si="0"/>
        <v/>
      </c>
      <c r="S40" s="23" t="str">
        <f t="shared" si="0"/>
        <v/>
      </c>
      <c r="T40" s="23" t="str">
        <f t="shared" si="0"/>
        <v/>
      </c>
      <c r="U40" s="23" t="str">
        <f t="shared" si="0"/>
        <v/>
      </c>
      <c r="V40" s="23" t="str">
        <f t="shared" si="0"/>
        <v/>
      </c>
      <c r="W40" s="23" t="str">
        <f t="shared" si="0"/>
        <v/>
      </c>
      <c r="X40" s="23" t="str">
        <f t="shared" si="0"/>
        <v/>
      </c>
      <c r="Y40" s="23" t="str">
        <f t="shared" si="0"/>
        <v/>
      </c>
      <c r="Z40" s="23" t="str">
        <f t="shared" si="0"/>
        <v/>
      </c>
      <c r="AA40" s="23" t="str">
        <f t="shared" si="0"/>
        <v/>
      </c>
      <c r="AB40" s="23" t="str">
        <f t="shared" si="0"/>
        <v/>
      </c>
      <c r="AC40" s="23" t="str">
        <f t="shared" si="0"/>
        <v/>
      </c>
      <c r="AD40" s="23" t="str">
        <f t="shared" si="0"/>
        <v/>
      </c>
      <c r="AE40" s="23" t="str">
        <f t="shared" si="0"/>
        <v/>
      </c>
      <c r="AF40" s="23" t="str">
        <f t="shared" si="0"/>
        <v/>
      </c>
      <c r="AG40" s="23" t="str">
        <f t="shared" si="0"/>
        <v/>
      </c>
      <c r="AH40" s="23" t="str">
        <f t="shared" si="0"/>
        <v/>
      </c>
      <c r="AI40" s="23" t="str">
        <f t="shared" si="0"/>
        <v/>
      </c>
      <c r="AJ40" s="23" t="str">
        <f t="shared" si="0"/>
        <v/>
      </c>
      <c r="AK40" s="23" t="str">
        <f t="shared" si="0"/>
        <v/>
      </c>
      <c r="AL40" s="6"/>
      <c r="AM40" s="144"/>
      <c r="AN40" s="6"/>
      <c r="AO40" s="6"/>
      <c r="AP40" s="6"/>
      <c r="AQ40" s="6"/>
      <c r="AR40" s="6"/>
      <c r="AS40" s="6"/>
      <c r="AT40" s="6"/>
      <c r="AU40" s="6"/>
      <c r="AV40"/>
      <c r="AW40"/>
      <c r="AX40"/>
      <c r="AY40"/>
      <c r="AZ40"/>
      <c r="BA40"/>
      <c r="BB40"/>
      <c r="BC40"/>
    </row>
    <row r="41" spans="1:55" s="22" customFormat="1" ht="5.15" customHeight="1" x14ac:dyDescent="0.25">
      <c r="A41" s="1" t="str">
        <f t="shared" ref="A41:AK41" si="1">IF(A5="","",A5)</f>
        <v/>
      </c>
      <c r="B41"/>
      <c r="C41"/>
      <c r="D41" s="267" t="str">
        <f t="shared" si="1"/>
        <v/>
      </c>
      <c r="E41" s="21" t="str">
        <f t="shared" si="1"/>
        <v/>
      </c>
      <c r="F41" s="21" t="str">
        <f t="shared" si="1"/>
        <v/>
      </c>
      <c r="G41" s="267" t="str">
        <f t="shared" si="1"/>
        <v/>
      </c>
      <c r="H41" s="187" t="str">
        <f t="shared" si="1"/>
        <v/>
      </c>
      <c r="I41" s="21" t="str">
        <f t="shared" si="1"/>
        <v/>
      </c>
      <c r="J41" s="21" t="str">
        <f t="shared" si="1"/>
        <v/>
      </c>
      <c r="K41" s="6" t="str">
        <f t="shared" si="1"/>
        <v/>
      </c>
      <c r="L41" s="6" t="str">
        <f t="shared" si="1"/>
        <v/>
      </c>
      <c r="M41" s="6" t="str">
        <f t="shared" si="1"/>
        <v/>
      </c>
      <c r="N41" s="23" t="str">
        <f t="shared" si="1"/>
        <v/>
      </c>
      <c r="O41" s="23" t="str">
        <f t="shared" si="1"/>
        <v/>
      </c>
      <c r="P41" s="23" t="str">
        <f t="shared" si="1"/>
        <v/>
      </c>
      <c r="Q41" s="23" t="str">
        <f t="shared" si="1"/>
        <v/>
      </c>
      <c r="R41" s="23" t="str">
        <f t="shared" si="1"/>
        <v/>
      </c>
      <c r="S41" s="23" t="str">
        <f t="shared" si="1"/>
        <v/>
      </c>
      <c r="T41" s="23" t="str">
        <f t="shared" si="1"/>
        <v/>
      </c>
      <c r="U41" s="23" t="str">
        <f t="shared" si="1"/>
        <v/>
      </c>
      <c r="V41" s="23" t="str">
        <f t="shared" si="1"/>
        <v/>
      </c>
      <c r="W41" s="23" t="str">
        <f t="shared" si="1"/>
        <v/>
      </c>
      <c r="X41" s="23" t="str">
        <f t="shared" si="1"/>
        <v/>
      </c>
      <c r="Y41" s="23" t="str">
        <f t="shared" si="1"/>
        <v/>
      </c>
      <c r="Z41" s="23" t="str">
        <f t="shared" si="1"/>
        <v/>
      </c>
      <c r="AA41" s="23" t="str">
        <f t="shared" si="1"/>
        <v/>
      </c>
      <c r="AB41" s="23" t="str">
        <f t="shared" si="1"/>
        <v/>
      </c>
      <c r="AC41" s="23" t="str">
        <f t="shared" si="1"/>
        <v/>
      </c>
      <c r="AD41" s="23" t="str">
        <f t="shared" si="1"/>
        <v/>
      </c>
      <c r="AE41" s="23" t="str">
        <f t="shared" si="1"/>
        <v/>
      </c>
      <c r="AF41" s="23" t="str">
        <f t="shared" si="1"/>
        <v/>
      </c>
      <c r="AG41" s="23" t="str">
        <f t="shared" si="1"/>
        <v/>
      </c>
      <c r="AH41" s="23" t="str">
        <f t="shared" si="1"/>
        <v/>
      </c>
      <c r="AI41" s="23" t="str">
        <f t="shared" si="1"/>
        <v/>
      </c>
      <c r="AJ41" s="23" t="str">
        <f t="shared" si="1"/>
        <v/>
      </c>
      <c r="AK41" s="23" t="str">
        <f t="shared" si="1"/>
        <v/>
      </c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</row>
    <row r="42" spans="1:55" s="22" customFormat="1" ht="25" customHeight="1" x14ac:dyDescent="0.25">
      <c r="A42" t="str">
        <f t="shared" ref="A42:AK42" si="2">IF(A6="","",A6)</f>
        <v/>
      </c>
      <c r="B42"/>
      <c r="C42"/>
      <c r="D42" s="187" t="str">
        <f t="shared" si="2"/>
        <v/>
      </c>
      <c r="E42" s="187">
        <f t="shared" ca="1" si="2"/>
        <v>8</v>
      </c>
      <c r="F42" s="187" t="str">
        <f t="shared" si="2"/>
        <v/>
      </c>
      <c r="G42" s="187" t="str">
        <f t="shared" si="2"/>
        <v/>
      </c>
      <c r="H42" s="187" t="str">
        <f t="shared" si="2"/>
        <v/>
      </c>
      <c r="I42" s="273">
        <f ca="1">E42*I40/E40</f>
        <v>48</v>
      </c>
      <c r="J42" s="274" t="str">
        <f t="shared" si="2"/>
        <v/>
      </c>
      <c r="K42" s="6" t="str">
        <f t="shared" si="2"/>
        <v/>
      </c>
      <c r="L42" s="6" t="str">
        <f t="shared" si="2"/>
        <v/>
      </c>
      <c r="M42" s="6" t="str">
        <f t="shared" si="2"/>
        <v/>
      </c>
      <c r="N42" s="23" t="str">
        <f t="shared" si="2"/>
        <v/>
      </c>
      <c r="O42" s="23" t="str">
        <f t="shared" si="2"/>
        <v/>
      </c>
      <c r="P42" s="23" t="str">
        <f t="shared" si="2"/>
        <v/>
      </c>
      <c r="Q42" s="23" t="str">
        <f t="shared" si="2"/>
        <v/>
      </c>
      <c r="R42" s="23" t="str">
        <f t="shared" si="2"/>
        <v/>
      </c>
      <c r="S42" s="23" t="str">
        <f t="shared" si="2"/>
        <v/>
      </c>
      <c r="T42" s="23" t="str">
        <f t="shared" si="2"/>
        <v/>
      </c>
      <c r="U42" s="23" t="str">
        <f t="shared" si="2"/>
        <v/>
      </c>
      <c r="V42" s="23" t="str">
        <f t="shared" si="2"/>
        <v/>
      </c>
      <c r="W42" s="23" t="str">
        <f t="shared" si="2"/>
        <v/>
      </c>
      <c r="X42" s="23" t="str">
        <f t="shared" si="2"/>
        <v/>
      </c>
      <c r="Y42" s="23" t="str">
        <f t="shared" si="2"/>
        <v/>
      </c>
      <c r="Z42" s="23" t="str">
        <f t="shared" si="2"/>
        <v/>
      </c>
      <c r="AA42" s="23" t="str">
        <f t="shared" si="2"/>
        <v/>
      </c>
      <c r="AB42" s="23" t="str">
        <f t="shared" si="2"/>
        <v/>
      </c>
      <c r="AC42" s="23" t="str">
        <f t="shared" si="2"/>
        <v/>
      </c>
      <c r="AD42" s="23" t="str">
        <f t="shared" si="2"/>
        <v/>
      </c>
      <c r="AE42" s="23" t="str">
        <f t="shared" si="2"/>
        <v/>
      </c>
      <c r="AF42" s="23" t="str">
        <f t="shared" si="2"/>
        <v/>
      </c>
      <c r="AG42" s="23" t="str">
        <f t="shared" si="2"/>
        <v/>
      </c>
      <c r="AH42" s="23" t="str">
        <f t="shared" si="2"/>
        <v/>
      </c>
      <c r="AI42" s="23" t="str">
        <f t="shared" si="2"/>
        <v/>
      </c>
      <c r="AJ42" s="23" t="str">
        <f t="shared" si="2"/>
        <v/>
      </c>
      <c r="AK42" s="23" t="str">
        <f t="shared" si="2"/>
        <v/>
      </c>
      <c r="AL42" s="6"/>
      <c r="AM42" s="144"/>
      <c r="AN42" s="6"/>
      <c r="AO42" s="144"/>
      <c r="AP42" s="6"/>
      <c r="AQ42" s="144"/>
      <c r="AR42" s="6"/>
      <c r="AS42" s="144"/>
      <c r="AT42" s="6"/>
      <c r="AU42" s="6"/>
      <c r="AV42"/>
      <c r="AW42"/>
      <c r="AX42"/>
      <c r="AY42"/>
      <c r="AZ42"/>
      <c r="BA42"/>
      <c r="BB42"/>
      <c r="BC42"/>
    </row>
    <row r="43" spans="1:55" s="22" customFormat="1" ht="25" customHeight="1" x14ac:dyDescent="0.25">
      <c r="A43" t="str">
        <f t="shared" ref="A43:AK43" si="3">IF(A7="","",A7)</f>
        <v/>
      </c>
      <c r="B43"/>
      <c r="C43"/>
      <c r="D43" t="str">
        <f t="shared" si="3"/>
        <v/>
      </c>
      <c r="E43" t="str">
        <f t="shared" si="3"/>
        <v/>
      </c>
      <c r="F43" t="str">
        <f t="shared" si="3"/>
        <v/>
      </c>
      <c r="G43" t="str">
        <f t="shared" si="3"/>
        <v/>
      </c>
      <c r="H43" t="str">
        <f t="shared" si="3"/>
        <v/>
      </c>
      <c r="I43" t="str">
        <f t="shared" si="3"/>
        <v/>
      </c>
      <c r="J43" t="str">
        <f t="shared" si="3"/>
        <v/>
      </c>
      <c r="K43" t="str">
        <f t="shared" si="3"/>
        <v/>
      </c>
      <c r="L43" s="23" t="str">
        <f t="shared" si="3"/>
        <v/>
      </c>
      <c r="M43" s="23" t="str">
        <f t="shared" si="3"/>
        <v/>
      </c>
      <c r="N43" s="23" t="str">
        <f t="shared" si="3"/>
        <v/>
      </c>
      <c r="O43" s="23" t="str">
        <f t="shared" si="3"/>
        <v/>
      </c>
      <c r="P43" s="23" t="str">
        <f t="shared" si="3"/>
        <v/>
      </c>
      <c r="Q43" s="23" t="str">
        <f t="shared" si="3"/>
        <v/>
      </c>
      <c r="R43" s="23" t="str">
        <f t="shared" si="3"/>
        <v/>
      </c>
      <c r="S43" s="23" t="str">
        <f t="shared" si="3"/>
        <v/>
      </c>
      <c r="T43" s="23" t="str">
        <f t="shared" si="3"/>
        <v/>
      </c>
      <c r="U43" s="23" t="str">
        <f t="shared" si="3"/>
        <v/>
      </c>
      <c r="V43" s="23" t="str">
        <f t="shared" si="3"/>
        <v/>
      </c>
      <c r="W43" s="23" t="str">
        <f t="shared" si="3"/>
        <v/>
      </c>
      <c r="X43" s="23" t="str">
        <f t="shared" si="3"/>
        <v/>
      </c>
      <c r="Y43" s="23" t="str">
        <f t="shared" si="3"/>
        <v/>
      </c>
      <c r="Z43" s="23" t="str">
        <f t="shared" si="3"/>
        <v/>
      </c>
      <c r="AA43" s="23" t="str">
        <f t="shared" si="3"/>
        <v/>
      </c>
      <c r="AB43" s="23" t="str">
        <f t="shared" si="3"/>
        <v/>
      </c>
      <c r="AC43" s="23" t="str">
        <f t="shared" si="3"/>
        <v/>
      </c>
      <c r="AD43" s="23" t="str">
        <f t="shared" si="3"/>
        <v/>
      </c>
      <c r="AE43" s="23" t="str">
        <f t="shared" si="3"/>
        <v/>
      </c>
      <c r="AF43" s="23" t="str">
        <f t="shared" si="3"/>
        <v/>
      </c>
      <c r="AG43" s="23" t="str">
        <f t="shared" si="3"/>
        <v/>
      </c>
      <c r="AH43" s="23" t="str">
        <f t="shared" si="3"/>
        <v/>
      </c>
      <c r="AI43" s="23" t="str">
        <f t="shared" si="3"/>
        <v/>
      </c>
      <c r="AJ43" s="23" t="str">
        <f t="shared" si="3"/>
        <v/>
      </c>
      <c r="AK43" s="23" t="str">
        <f t="shared" si="3"/>
        <v/>
      </c>
      <c r="AL43" s="6"/>
      <c r="AM43" s="144"/>
      <c r="AN43" s="6"/>
      <c r="AO43" s="6"/>
      <c r="AP43" s="6"/>
      <c r="AQ43" s="6"/>
      <c r="AR43" s="6"/>
      <c r="AS43" s="6"/>
      <c r="AT43" s="6"/>
      <c r="AU43" s="6"/>
      <c r="AV43"/>
      <c r="AW43"/>
      <c r="AX43"/>
      <c r="AY43"/>
      <c r="AZ43"/>
      <c r="BA43"/>
      <c r="BB43"/>
      <c r="BC43"/>
    </row>
    <row r="44" spans="1:55" s="22" customFormat="1" ht="25" customHeight="1" x14ac:dyDescent="0.25">
      <c r="A44" s="1" t="str">
        <f t="shared" ref="A44:AK44" si="4">IF(A8="","",A8)</f>
        <v>(2)</v>
      </c>
      <c r="B44"/>
      <c r="C44"/>
      <c r="D44" s="267" t="str">
        <f t="shared" si="4"/>
        <v/>
      </c>
      <c r="E44" s="187">
        <f t="shared" ca="1" si="4"/>
        <v>5</v>
      </c>
      <c r="F44" s="187" t="str">
        <f t="shared" si="4"/>
        <v/>
      </c>
      <c r="G44" s="267" t="str">
        <f t="shared" si="4"/>
        <v>＝</v>
      </c>
      <c r="H44" s="187" t="str">
        <f t="shared" si="4"/>
        <v/>
      </c>
      <c r="I44" s="273">
        <f ca="1">E44*I46/E46</f>
        <v>35</v>
      </c>
      <c r="J44" s="274" t="str">
        <f t="shared" si="4"/>
        <v/>
      </c>
      <c r="K44" s="185" t="str">
        <f t="shared" si="4"/>
        <v/>
      </c>
      <c r="L44" s="270" t="str">
        <f t="shared" si="4"/>
        <v>=</v>
      </c>
      <c r="M44" s="265" t="str">
        <f t="shared" si="4"/>
        <v/>
      </c>
      <c r="N44" s="23" t="str">
        <f t="shared" si="4"/>
        <v/>
      </c>
      <c r="O44" s="23" t="str">
        <f t="shared" si="4"/>
        <v/>
      </c>
      <c r="P44" s="23" t="str">
        <f t="shared" si="4"/>
        <v/>
      </c>
      <c r="Q44" s="23" t="str">
        <f t="shared" si="4"/>
        <v/>
      </c>
      <c r="R44" s="23" t="str">
        <f t="shared" si="4"/>
        <v/>
      </c>
      <c r="S44" s="23" t="str">
        <f t="shared" si="4"/>
        <v/>
      </c>
      <c r="T44" s="23" t="str">
        <f t="shared" si="4"/>
        <v/>
      </c>
      <c r="U44" s="23" t="str">
        <f t="shared" si="4"/>
        <v/>
      </c>
      <c r="V44" s="23" t="str">
        <f t="shared" si="4"/>
        <v/>
      </c>
      <c r="W44" s="23" t="str">
        <f t="shared" si="4"/>
        <v/>
      </c>
      <c r="X44" s="23" t="str">
        <f t="shared" si="4"/>
        <v/>
      </c>
      <c r="Y44" s="23" t="str">
        <f t="shared" si="4"/>
        <v/>
      </c>
      <c r="Z44" s="23" t="str">
        <f t="shared" si="4"/>
        <v/>
      </c>
      <c r="AA44" s="23" t="str">
        <f t="shared" si="4"/>
        <v/>
      </c>
      <c r="AB44" s="23" t="str">
        <f t="shared" si="4"/>
        <v/>
      </c>
      <c r="AC44" s="23" t="str">
        <f t="shared" si="4"/>
        <v/>
      </c>
      <c r="AD44" s="23" t="str">
        <f t="shared" si="4"/>
        <v/>
      </c>
      <c r="AE44" s="23" t="str">
        <f t="shared" si="4"/>
        <v/>
      </c>
      <c r="AF44" s="23" t="str">
        <f t="shared" si="4"/>
        <v/>
      </c>
      <c r="AG44" s="23" t="str">
        <f t="shared" si="4"/>
        <v/>
      </c>
      <c r="AH44" s="23" t="str">
        <f t="shared" si="4"/>
        <v/>
      </c>
      <c r="AI44" s="23" t="str">
        <f t="shared" si="4"/>
        <v/>
      </c>
      <c r="AJ44" s="23" t="str">
        <f t="shared" si="4"/>
        <v/>
      </c>
      <c r="AK44" s="23" t="str">
        <f t="shared" si="4"/>
        <v/>
      </c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</row>
    <row r="45" spans="1:55" s="22" customFormat="1" ht="5.15" customHeight="1" x14ac:dyDescent="0.25">
      <c r="A45" s="1" t="str">
        <f t="shared" ref="A45:AK45" si="5">IF(A9="","",A9)</f>
        <v/>
      </c>
      <c r="B45"/>
      <c r="C45"/>
      <c r="D45" s="267" t="str">
        <f t="shared" si="5"/>
        <v/>
      </c>
      <c r="E45" s="120" t="str">
        <f t="shared" si="5"/>
        <v/>
      </c>
      <c r="F45" s="120" t="str">
        <f t="shared" si="5"/>
        <v/>
      </c>
      <c r="G45" s="267" t="str">
        <f t="shared" si="5"/>
        <v/>
      </c>
      <c r="H45" s="187" t="str">
        <f t="shared" si="5"/>
        <v/>
      </c>
      <c r="I45" s="21" t="str">
        <f t="shared" si="5"/>
        <v/>
      </c>
      <c r="J45" s="21" t="str">
        <f t="shared" si="5"/>
        <v/>
      </c>
      <c r="K45" s="185" t="str">
        <f t="shared" si="5"/>
        <v/>
      </c>
      <c r="L45" s="270" t="str">
        <f t="shared" si="5"/>
        <v/>
      </c>
      <c r="M45" s="265" t="str">
        <f t="shared" si="5"/>
        <v/>
      </c>
      <c r="N45" s="23" t="str">
        <f t="shared" si="5"/>
        <v/>
      </c>
      <c r="O45" s="23" t="str">
        <f t="shared" si="5"/>
        <v/>
      </c>
      <c r="P45" s="23" t="str">
        <f t="shared" si="5"/>
        <v/>
      </c>
      <c r="Q45" s="23" t="str">
        <f t="shared" si="5"/>
        <v/>
      </c>
      <c r="R45" s="23" t="str">
        <f t="shared" si="5"/>
        <v/>
      </c>
      <c r="S45" s="23" t="str">
        <f t="shared" si="5"/>
        <v/>
      </c>
      <c r="T45" s="23" t="str">
        <f t="shared" si="5"/>
        <v/>
      </c>
      <c r="U45" s="23" t="str">
        <f t="shared" si="5"/>
        <v/>
      </c>
      <c r="V45" s="23" t="str">
        <f t="shared" si="5"/>
        <v/>
      </c>
      <c r="W45" s="23" t="str">
        <f t="shared" si="5"/>
        <v/>
      </c>
      <c r="X45" s="23" t="str">
        <f t="shared" si="5"/>
        <v/>
      </c>
      <c r="Y45" s="23" t="str">
        <f t="shared" si="5"/>
        <v/>
      </c>
      <c r="Z45" s="23" t="str">
        <f t="shared" si="5"/>
        <v/>
      </c>
      <c r="AA45" s="23" t="str">
        <f t="shared" si="5"/>
        <v/>
      </c>
      <c r="AB45" s="23" t="str">
        <f t="shared" si="5"/>
        <v/>
      </c>
      <c r="AC45" s="23" t="str">
        <f t="shared" si="5"/>
        <v/>
      </c>
      <c r="AD45" s="23" t="str">
        <f t="shared" si="5"/>
        <v/>
      </c>
      <c r="AE45" s="23" t="str">
        <f t="shared" si="5"/>
        <v/>
      </c>
      <c r="AF45" s="23" t="str">
        <f t="shared" si="5"/>
        <v/>
      </c>
      <c r="AG45" s="23" t="str">
        <f t="shared" si="5"/>
        <v/>
      </c>
      <c r="AH45" s="23" t="str">
        <f t="shared" si="5"/>
        <v/>
      </c>
      <c r="AI45" s="23" t="str">
        <f t="shared" si="5"/>
        <v/>
      </c>
      <c r="AJ45" s="23" t="str">
        <f t="shared" si="5"/>
        <v/>
      </c>
      <c r="AK45" s="23" t="str">
        <f t="shared" si="5"/>
        <v/>
      </c>
      <c r="AL45" s="6"/>
      <c r="AM45" s="144"/>
      <c r="AN45" s="6"/>
      <c r="AO45" s="144"/>
      <c r="AP45" s="6"/>
      <c r="AQ45" s="144"/>
      <c r="AR45" s="6"/>
      <c r="AS45" s="144"/>
      <c r="AT45" s="6"/>
      <c r="AU45" s="6"/>
      <c r="AV45"/>
      <c r="AW45"/>
      <c r="AX45"/>
      <c r="AY45"/>
      <c r="AZ45"/>
      <c r="BA45"/>
      <c r="BB45"/>
      <c r="BC45"/>
    </row>
    <row r="46" spans="1:55" s="22" customFormat="1" ht="25" customHeight="1" x14ac:dyDescent="0.25">
      <c r="A46" t="str">
        <f t="shared" ref="A46:AK46" si="6">IF(A10="","",A10)</f>
        <v/>
      </c>
      <c r="B46"/>
      <c r="C46"/>
      <c r="D46" s="187" t="str">
        <f t="shared" si="6"/>
        <v/>
      </c>
      <c r="E46" s="187">
        <f t="shared" ca="1" si="6"/>
        <v>8</v>
      </c>
      <c r="F46" s="187" t="str">
        <f t="shared" si="6"/>
        <v/>
      </c>
      <c r="G46" s="187" t="str">
        <f t="shared" si="6"/>
        <v/>
      </c>
      <c r="H46" s="187" t="str">
        <f t="shared" si="6"/>
        <v/>
      </c>
      <c r="I46" s="235">
        <f t="shared" ca="1" si="6"/>
        <v>56</v>
      </c>
      <c r="J46" s="235" t="str">
        <f t="shared" si="6"/>
        <v/>
      </c>
      <c r="K46" s="185" t="str">
        <f t="shared" si="6"/>
        <v/>
      </c>
      <c r="L46" s="271" t="str">
        <f t="shared" si="6"/>
        <v/>
      </c>
      <c r="M46" s="266" t="str">
        <f t="shared" si="6"/>
        <v/>
      </c>
      <c r="N46" s="23">
        <f t="shared" ca="1" si="6"/>
        <v>2</v>
      </c>
      <c r="O46" s="23" t="str">
        <f t="shared" si="6"/>
        <v/>
      </c>
      <c r="P46" s="23">
        <f t="shared" ca="1" si="6"/>
        <v>2</v>
      </c>
      <c r="Q46" s="23" t="str">
        <f t="shared" si="6"/>
        <v/>
      </c>
      <c r="R46" s="23" t="str">
        <f t="shared" si="6"/>
        <v/>
      </c>
      <c r="S46" s="23" t="str">
        <f t="shared" si="6"/>
        <v/>
      </c>
      <c r="T46" s="23" t="str">
        <f t="shared" si="6"/>
        <v/>
      </c>
      <c r="U46" s="23" t="str">
        <f t="shared" si="6"/>
        <v/>
      </c>
      <c r="V46" s="23" t="str">
        <f t="shared" si="6"/>
        <v/>
      </c>
      <c r="W46" s="23" t="str">
        <f t="shared" si="6"/>
        <v/>
      </c>
      <c r="X46" s="23" t="str">
        <f t="shared" si="6"/>
        <v/>
      </c>
      <c r="Y46" s="23" t="str">
        <f t="shared" si="6"/>
        <v/>
      </c>
      <c r="Z46" s="23" t="str">
        <f t="shared" si="6"/>
        <v/>
      </c>
      <c r="AA46" s="23" t="str">
        <f t="shared" si="6"/>
        <v/>
      </c>
      <c r="AB46" s="23" t="str">
        <f t="shared" si="6"/>
        <v/>
      </c>
      <c r="AC46" s="23" t="str">
        <f t="shared" si="6"/>
        <v/>
      </c>
      <c r="AD46" s="23" t="str">
        <f t="shared" si="6"/>
        <v/>
      </c>
      <c r="AE46" s="23" t="str">
        <f t="shared" si="6"/>
        <v/>
      </c>
      <c r="AF46" s="23" t="str">
        <f t="shared" si="6"/>
        <v/>
      </c>
      <c r="AG46" s="23" t="str">
        <f t="shared" si="6"/>
        <v/>
      </c>
      <c r="AH46" s="23" t="str">
        <f t="shared" si="6"/>
        <v/>
      </c>
      <c r="AI46" s="23" t="str">
        <f t="shared" si="6"/>
        <v/>
      </c>
      <c r="AJ46" s="23" t="str">
        <f t="shared" si="6"/>
        <v/>
      </c>
      <c r="AK46" s="23" t="str">
        <f t="shared" si="6"/>
        <v/>
      </c>
      <c r="AL46" s="6"/>
      <c r="AM46" s="144"/>
      <c r="AN46" s="6"/>
      <c r="AO46" s="6"/>
      <c r="AP46" s="6"/>
      <c r="AQ46" s="6"/>
      <c r="AR46" s="6"/>
      <c r="AS46" s="6"/>
      <c r="AT46" s="6"/>
      <c r="AU46" s="6"/>
      <c r="AV46"/>
      <c r="AW46"/>
      <c r="AX46"/>
      <c r="AY46"/>
      <c r="AZ46"/>
      <c r="BA46"/>
      <c r="BB46"/>
      <c r="BC46"/>
    </row>
    <row r="47" spans="1:55" s="22" customFormat="1" ht="25" customHeight="1" x14ac:dyDescent="0.25">
      <c r="A47" t="str">
        <f t="shared" ref="A47:A57" si="7">IF(A12="","",A12)</f>
        <v/>
      </c>
      <c r="B47"/>
      <c r="C47"/>
      <c r="D47" t="str">
        <f t="shared" ref="D47:AK47" si="8">IF(D12="","",D12)</f>
        <v/>
      </c>
      <c r="E47" t="str">
        <f t="shared" si="8"/>
        <v/>
      </c>
      <c r="F47" t="str">
        <f t="shared" si="8"/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s="23" t="str">
        <f t="shared" si="8"/>
        <v/>
      </c>
      <c r="M47" s="23" t="str">
        <f t="shared" si="8"/>
        <v/>
      </c>
      <c r="N47" s="23" t="str">
        <f t="shared" si="8"/>
        <v/>
      </c>
      <c r="O47" s="23" t="str">
        <f t="shared" si="8"/>
        <v/>
      </c>
      <c r="P47" s="23" t="str">
        <f t="shared" si="8"/>
        <v/>
      </c>
      <c r="Q47" s="23" t="str">
        <f t="shared" si="8"/>
        <v/>
      </c>
      <c r="R47" s="23" t="str">
        <f t="shared" si="8"/>
        <v/>
      </c>
      <c r="S47" s="23" t="str">
        <f t="shared" si="8"/>
        <v/>
      </c>
      <c r="T47" s="23" t="str">
        <f t="shared" si="8"/>
        <v/>
      </c>
      <c r="U47" s="23" t="str">
        <f t="shared" si="8"/>
        <v/>
      </c>
      <c r="V47" s="23" t="str">
        <f t="shared" si="8"/>
        <v/>
      </c>
      <c r="W47" s="23" t="str">
        <f t="shared" si="8"/>
        <v/>
      </c>
      <c r="X47" s="23" t="str">
        <f t="shared" si="8"/>
        <v/>
      </c>
      <c r="Y47" s="23" t="str">
        <f t="shared" si="8"/>
        <v/>
      </c>
      <c r="Z47" s="23" t="str">
        <f t="shared" si="8"/>
        <v/>
      </c>
      <c r="AA47" s="23" t="str">
        <f t="shared" si="8"/>
        <v/>
      </c>
      <c r="AB47" s="23" t="str">
        <f t="shared" si="8"/>
        <v/>
      </c>
      <c r="AC47" s="23" t="str">
        <f t="shared" si="8"/>
        <v/>
      </c>
      <c r="AD47" s="23" t="str">
        <f t="shared" si="8"/>
        <v/>
      </c>
      <c r="AE47" s="23" t="str">
        <f t="shared" si="8"/>
        <v/>
      </c>
      <c r="AF47" s="23" t="str">
        <f t="shared" si="8"/>
        <v/>
      </c>
      <c r="AG47" s="23" t="str">
        <f t="shared" si="8"/>
        <v/>
      </c>
      <c r="AH47" s="23" t="str">
        <f t="shared" si="8"/>
        <v/>
      </c>
      <c r="AI47" s="23" t="str">
        <f t="shared" si="8"/>
        <v/>
      </c>
      <c r="AJ47" s="23" t="str">
        <f t="shared" si="8"/>
        <v/>
      </c>
      <c r="AK47" s="23" t="str">
        <f t="shared" si="8"/>
        <v/>
      </c>
      <c r="AL47" s="6"/>
      <c r="AM47" s="144"/>
      <c r="AN47" s="6"/>
      <c r="AO47" s="144"/>
      <c r="AP47" s="6"/>
      <c r="AQ47" s="144"/>
      <c r="AR47" s="6"/>
      <c r="AS47" s="144"/>
      <c r="AT47" s="6"/>
      <c r="AU47" s="6"/>
      <c r="AV47"/>
      <c r="AW47"/>
      <c r="AX47"/>
      <c r="AY47"/>
      <c r="AZ47"/>
      <c r="BA47"/>
      <c r="BB47"/>
      <c r="BC47"/>
    </row>
    <row r="48" spans="1:55" s="22" customFormat="1" ht="25" customHeight="1" x14ac:dyDescent="0.25">
      <c r="A48" s="1" t="str">
        <f t="shared" si="7"/>
        <v>２</v>
      </c>
      <c r="B48"/>
      <c r="C48" t="str">
        <f>IF(C13="","",C13)</f>
        <v>次の分数に等しい分数を２つずつかきましょう。</v>
      </c>
      <c r="D48"/>
      <c r="E48"/>
      <c r="F48"/>
      <c r="G48"/>
      <c r="H48"/>
      <c r="I48"/>
      <c r="J48"/>
      <c r="K48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6"/>
      <c r="AM48" s="144"/>
      <c r="AN48" s="6"/>
      <c r="AO48" s="6"/>
      <c r="AP48" s="6"/>
      <c r="AQ48" s="6"/>
      <c r="AR48" s="6"/>
      <c r="AS48" s="6"/>
      <c r="AT48" s="6"/>
      <c r="AU48" s="6"/>
      <c r="AV48"/>
      <c r="AW48"/>
      <c r="AX48"/>
      <c r="AY48"/>
      <c r="AZ48"/>
      <c r="BA48"/>
      <c r="BB48"/>
      <c r="BC48"/>
    </row>
    <row r="49" spans="1:55" s="22" customFormat="1" ht="25" customHeight="1" x14ac:dyDescent="0.25">
      <c r="A49" s="1" t="str">
        <f t="shared" si="7"/>
        <v>(1)</v>
      </c>
      <c r="B49"/>
      <c r="C49" s="146"/>
      <c r="D49" s="267" t="str">
        <f t="shared" ref="D49:I57" si="9">IF(D14="","",D14)</f>
        <v/>
      </c>
      <c r="E49" s="272">
        <f t="shared" ca="1" si="9"/>
        <v>6</v>
      </c>
      <c r="F49" s="272" t="str">
        <f t="shared" si="9"/>
        <v/>
      </c>
      <c r="G49" s="144" t="str">
        <f t="shared" si="9"/>
        <v/>
      </c>
      <c r="H49" s="6" t="str">
        <f t="shared" si="9"/>
        <v/>
      </c>
      <c r="I49" s="6" t="str">
        <f t="shared" si="9"/>
        <v/>
      </c>
      <c r="J49" s="275">
        <f ca="1">E49/GCD($E49,$E50)</f>
        <v>3</v>
      </c>
      <c r="K49" s="275"/>
      <c r="L49" s="28" t="str">
        <f t="shared" ref="L49:M57" si="10">IF(L14="","",L14)</f>
        <v/>
      </c>
      <c r="M49" s="28" t="str">
        <f t="shared" si="10"/>
        <v/>
      </c>
      <c r="N49" s="275">
        <f ca="1">J49*2</f>
        <v>6</v>
      </c>
      <c r="O49" s="275"/>
      <c r="P49" s="23" t="str">
        <f t="shared" ref="P49:Q57" si="11">IF(P14="","",P14)</f>
        <v/>
      </c>
      <c r="Q49" s="23" t="str">
        <f t="shared" si="11"/>
        <v/>
      </c>
      <c r="R49" s="275">
        <f ca="1">J49*3</f>
        <v>9</v>
      </c>
      <c r="S49" s="275"/>
      <c r="T49" s="23" t="str">
        <f t="shared" ref="T49:AK49" si="12">IF(T14="","",T14)</f>
        <v/>
      </c>
      <c r="U49" s="23" t="str">
        <f t="shared" si="12"/>
        <v/>
      </c>
      <c r="V49" s="23" t="str">
        <f t="shared" si="12"/>
        <v/>
      </c>
      <c r="W49" s="23" t="str">
        <f t="shared" si="12"/>
        <v/>
      </c>
      <c r="X49" s="23" t="str">
        <f t="shared" si="12"/>
        <v/>
      </c>
      <c r="Y49" s="23" t="str">
        <f t="shared" si="12"/>
        <v/>
      </c>
      <c r="Z49" s="23" t="str">
        <f t="shared" si="12"/>
        <v/>
      </c>
      <c r="AA49" s="23" t="str">
        <f t="shared" si="12"/>
        <v/>
      </c>
      <c r="AB49" s="23" t="str">
        <f t="shared" si="12"/>
        <v/>
      </c>
      <c r="AC49" s="23" t="str">
        <f t="shared" si="12"/>
        <v/>
      </c>
      <c r="AD49" s="23" t="str">
        <f t="shared" si="12"/>
        <v/>
      </c>
      <c r="AE49" s="23" t="str">
        <f t="shared" si="12"/>
        <v/>
      </c>
      <c r="AF49" s="23" t="str">
        <f t="shared" si="12"/>
        <v/>
      </c>
      <c r="AG49" s="23" t="str">
        <f t="shared" si="12"/>
        <v/>
      </c>
      <c r="AH49" s="23" t="str">
        <f t="shared" si="12"/>
        <v/>
      </c>
      <c r="AI49" s="23" t="str">
        <f t="shared" si="12"/>
        <v/>
      </c>
      <c r="AJ49" s="23" t="str">
        <f t="shared" si="12"/>
        <v/>
      </c>
      <c r="AK49" s="23" t="str">
        <f t="shared" si="12"/>
        <v/>
      </c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</row>
    <row r="50" spans="1:55" s="22" customFormat="1" ht="25" customHeight="1" x14ac:dyDescent="0.25">
      <c r="A50" t="str">
        <f t="shared" si="7"/>
        <v/>
      </c>
      <c r="B50" s="145"/>
      <c r="C50" s="146"/>
      <c r="D50" s="187" t="str">
        <f t="shared" si="9"/>
        <v/>
      </c>
      <c r="E50" s="187">
        <f t="shared" ca="1" si="9"/>
        <v>10</v>
      </c>
      <c r="F50" s="187" t="str">
        <f t="shared" si="9"/>
        <v/>
      </c>
      <c r="G50" s="6" t="str">
        <f t="shared" si="9"/>
        <v/>
      </c>
      <c r="H50" s="6" t="str">
        <f t="shared" si="9"/>
        <v/>
      </c>
      <c r="I50" s="6" t="str">
        <f t="shared" si="9"/>
        <v/>
      </c>
      <c r="J50" s="276">
        <f ca="1">E50/GCD($E49,$E50)</f>
        <v>5</v>
      </c>
      <c r="K50" s="276"/>
      <c r="L50" s="29" t="str">
        <f t="shared" si="10"/>
        <v/>
      </c>
      <c r="M50" s="29" t="str">
        <f t="shared" si="10"/>
        <v/>
      </c>
      <c r="N50" s="277">
        <f ca="1">J50*2</f>
        <v>10</v>
      </c>
      <c r="O50" s="277"/>
      <c r="P50" s="23">
        <f t="shared" ca="1" si="11"/>
        <v>2</v>
      </c>
      <c r="Q50" s="23" t="str">
        <f t="shared" si="11"/>
        <v/>
      </c>
      <c r="R50" s="276">
        <f ca="1">J50*3</f>
        <v>15</v>
      </c>
      <c r="S50" s="276"/>
      <c r="T50" s="23" t="str">
        <f t="shared" ref="T50:AK50" si="13">IF(T15="","",T15)</f>
        <v/>
      </c>
      <c r="U50" s="23" t="str">
        <f t="shared" si="13"/>
        <v/>
      </c>
      <c r="V50" s="23" t="str">
        <f t="shared" si="13"/>
        <v/>
      </c>
      <c r="W50" s="23" t="str">
        <f t="shared" si="13"/>
        <v/>
      </c>
      <c r="X50" s="23" t="str">
        <f t="shared" si="13"/>
        <v/>
      </c>
      <c r="Y50" s="23" t="str">
        <f t="shared" si="13"/>
        <v/>
      </c>
      <c r="Z50" s="23" t="str">
        <f t="shared" si="13"/>
        <v/>
      </c>
      <c r="AA50" s="23" t="str">
        <f t="shared" si="13"/>
        <v/>
      </c>
      <c r="AB50" s="23" t="str">
        <f t="shared" si="13"/>
        <v/>
      </c>
      <c r="AC50" s="23" t="str">
        <f t="shared" si="13"/>
        <v/>
      </c>
      <c r="AD50" s="23" t="str">
        <f t="shared" si="13"/>
        <v/>
      </c>
      <c r="AE50" s="23" t="str">
        <f t="shared" si="13"/>
        <v/>
      </c>
      <c r="AF50" s="23" t="str">
        <f t="shared" si="13"/>
        <v/>
      </c>
      <c r="AG50" s="23" t="str">
        <f t="shared" si="13"/>
        <v/>
      </c>
      <c r="AH50" s="23" t="str">
        <f t="shared" si="13"/>
        <v/>
      </c>
      <c r="AI50" s="23" t="str">
        <f t="shared" si="13"/>
        <v/>
      </c>
      <c r="AJ50" s="23" t="str">
        <f t="shared" si="13"/>
        <v/>
      </c>
      <c r="AK50" s="23" t="str">
        <f t="shared" si="13"/>
        <v/>
      </c>
      <c r="AL50" s="6"/>
      <c r="AM50" s="144"/>
      <c r="AN50" s="6"/>
      <c r="AO50" s="144"/>
      <c r="AP50" s="6"/>
      <c r="AQ50" s="144"/>
      <c r="AR50" s="6"/>
      <c r="AS50" s="144"/>
      <c r="AT50" s="6"/>
      <c r="AU50" s="6"/>
      <c r="AV50"/>
      <c r="AW50"/>
      <c r="AX50"/>
      <c r="AY50"/>
      <c r="AZ50"/>
      <c r="BA50"/>
      <c r="BB50"/>
      <c r="BC50"/>
    </row>
    <row r="51" spans="1:55" s="22" customFormat="1" ht="25" customHeight="1" x14ac:dyDescent="0.25">
      <c r="A51" t="str">
        <f t="shared" si="7"/>
        <v/>
      </c>
      <c r="B51"/>
      <c r="C51"/>
      <c r="D51" t="str">
        <f t="shared" si="9"/>
        <v/>
      </c>
      <c r="E51" t="str">
        <f t="shared" si="9"/>
        <v/>
      </c>
      <c r="F51" t="str">
        <f t="shared" si="9"/>
        <v/>
      </c>
      <c r="G51" t="str">
        <f t="shared" si="9"/>
        <v/>
      </c>
      <c r="H51" t="str">
        <f t="shared" si="9"/>
        <v/>
      </c>
      <c r="I51" t="str">
        <f t="shared" si="9"/>
        <v/>
      </c>
      <c r="J51" t="str">
        <f>IF(J16="","",J16)</f>
        <v/>
      </c>
      <c r="K51" t="str">
        <f>IF(K16="","",K16)</f>
        <v/>
      </c>
      <c r="L51" s="23" t="str">
        <f t="shared" si="10"/>
        <v/>
      </c>
      <c r="M51" s="23" t="str">
        <f t="shared" si="10"/>
        <v/>
      </c>
      <c r="N51" s="23" t="str">
        <f>IF(N16="","",N16)</f>
        <v/>
      </c>
      <c r="O51" s="23" t="str">
        <f>IF(O16="","",O16)</f>
        <v/>
      </c>
      <c r="P51" s="23" t="str">
        <f t="shared" si="11"/>
        <v/>
      </c>
      <c r="Q51" s="23" t="str">
        <f t="shared" si="11"/>
        <v/>
      </c>
      <c r="R51" s="23" t="str">
        <f>IF(R16="","",R16)</f>
        <v/>
      </c>
      <c r="S51" s="23" t="str">
        <f>IF(S16="","",S16)</f>
        <v/>
      </c>
      <c r="T51" s="23" t="str">
        <f t="shared" ref="T51:AK51" si="14">IF(T16="","",T16)</f>
        <v/>
      </c>
      <c r="U51" s="23" t="str">
        <f t="shared" si="14"/>
        <v/>
      </c>
      <c r="V51" s="23" t="str">
        <f t="shared" si="14"/>
        <v/>
      </c>
      <c r="W51" s="23" t="str">
        <f t="shared" si="14"/>
        <v/>
      </c>
      <c r="X51" s="23" t="str">
        <f t="shared" si="14"/>
        <v/>
      </c>
      <c r="Y51" s="23" t="str">
        <f t="shared" si="14"/>
        <v/>
      </c>
      <c r="Z51" s="23" t="str">
        <f t="shared" si="14"/>
        <v/>
      </c>
      <c r="AA51" s="23" t="str">
        <f t="shared" si="14"/>
        <v/>
      </c>
      <c r="AB51" s="23" t="str">
        <f t="shared" si="14"/>
        <v/>
      </c>
      <c r="AC51" s="23" t="str">
        <f t="shared" si="14"/>
        <v/>
      </c>
      <c r="AD51" s="23" t="str">
        <f t="shared" si="14"/>
        <v/>
      </c>
      <c r="AE51" s="23" t="str">
        <f t="shared" si="14"/>
        <v/>
      </c>
      <c r="AF51" s="23" t="str">
        <f t="shared" si="14"/>
        <v/>
      </c>
      <c r="AG51" s="23" t="str">
        <f t="shared" si="14"/>
        <v/>
      </c>
      <c r="AH51" s="23" t="str">
        <f t="shared" si="14"/>
        <v/>
      </c>
      <c r="AI51" s="23" t="str">
        <f t="shared" si="14"/>
        <v/>
      </c>
      <c r="AJ51" s="23" t="str">
        <f t="shared" si="14"/>
        <v/>
      </c>
      <c r="AK51" s="23" t="str">
        <f t="shared" si="14"/>
        <v/>
      </c>
      <c r="AL51" s="6"/>
      <c r="AM51" s="144"/>
      <c r="AN51" s="6"/>
      <c r="AO51" s="6"/>
      <c r="AP51" s="6"/>
      <c r="AQ51" s="6"/>
      <c r="AR51" s="6"/>
      <c r="AS51" s="6"/>
      <c r="AT51" s="6"/>
      <c r="AU51" s="6"/>
      <c r="AV51"/>
      <c r="AW51"/>
      <c r="AX51"/>
      <c r="AY51"/>
      <c r="AZ51"/>
      <c r="BA51"/>
      <c r="BB51"/>
      <c r="BC51"/>
    </row>
    <row r="52" spans="1:55" s="22" customFormat="1" ht="25" customHeight="1" x14ac:dyDescent="0.25">
      <c r="A52" s="1" t="str">
        <f t="shared" si="7"/>
        <v>(2)</v>
      </c>
      <c r="B52"/>
      <c r="C52" s="146"/>
      <c r="D52" s="267" t="str">
        <f t="shared" si="9"/>
        <v/>
      </c>
      <c r="E52" s="272">
        <f t="shared" ca="1" si="9"/>
        <v>15</v>
      </c>
      <c r="F52" s="272" t="str">
        <f t="shared" si="9"/>
        <v/>
      </c>
      <c r="G52" s="144" t="str">
        <f t="shared" si="9"/>
        <v/>
      </c>
      <c r="H52" s="6" t="str">
        <f t="shared" si="9"/>
        <v/>
      </c>
      <c r="I52" s="6" t="str">
        <f t="shared" si="9"/>
        <v/>
      </c>
      <c r="J52" s="275">
        <f ca="1">E52/GCD($E52,$E53)</f>
        <v>5</v>
      </c>
      <c r="K52" s="275"/>
      <c r="L52" s="28" t="str">
        <f t="shared" si="10"/>
        <v/>
      </c>
      <c r="M52" s="28" t="str">
        <f t="shared" si="10"/>
        <v/>
      </c>
      <c r="N52" s="275">
        <f ca="1">J52*2</f>
        <v>10</v>
      </c>
      <c r="O52" s="275"/>
      <c r="P52" s="23" t="str">
        <f t="shared" si="11"/>
        <v/>
      </c>
      <c r="Q52" s="23" t="str">
        <f t="shared" si="11"/>
        <v/>
      </c>
      <c r="R52" s="275">
        <f ca="1">J52*3</f>
        <v>15</v>
      </c>
      <c r="S52" s="275"/>
      <c r="T52" s="23" t="str">
        <f t="shared" ref="T52:AK52" si="15">IF(T17="","",T17)</f>
        <v/>
      </c>
      <c r="U52" s="23" t="str">
        <f t="shared" si="15"/>
        <v/>
      </c>
      <c r="V52" s="23" t="str">
        <f t="shared" si="15"/>
        <v/>
      </c>
      <c r="W52" s="23" t="str">
        <f t="shared" si="15"/>
        <v/>
      </c>
      <c r="X52" s="23" t="str">
        <f t="shared" si="15"/>
        <v/>
      </c>
      <c r="Y52" s="23" t="str">
        <f t="shared" si="15"/>
        <v/>
      </c>
      <c r="Z52" s="23" t="str">
        <f t="shared" si="15"/>
        <v/>
      </c>
      <c r="AA52" s="23" t="str">
        <f t="shared" si="15"/>
        <v/>
      </c>
      <c r="AB52" s="23" t="str">
        <f t="shared" si="15"/>
        <v/>
      </c>
      <c r="AC52" s="23" t="str">
        <f t="shared" si="15"/>
        <v/>
      </c>
      <c r="AD52" s="23" t="str">
        <f t="shared" si="15"/>
        <v/>
      </c>
      <c r="AE52" s="23" t="str">
        <f t="shared" si="15"/>
        <v/>
      </c>
      <c r="AF52" s="23" t="str">
        <f t="shared" si="15"/>
        <v/>
      </c>
      <c r="AG52" s="23" t="str">
        <f t="shared" si="15"/>
        <v/>
      </c>
      <c r="AH52" s="23" t="str">
        <f t="shared" si="15"/>
        <v/>
      </c>
      <c r="AI52" s="23" t="str">
        <f t="shared" si="15"/>
        <v/>
      </c>
      <c r="AJ52" s="23" t="str">
        <f t="shared" si="15"/>
        <v/>
      </c>
      <c r="AK52" s="23" t="str">
        <f t="shared" si="15"/>
        <v/>
      </c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</row>
    <row r="53" spans="1:55" s="22" customFormat="1" ht="25" customHeight="1" x14ac:dyDescent="0.25">
      <c r="A53" t="str">
        <f t="shared" si="7"/>
        <v/>
      </c>
      <c r="B53" s="145"/>
      <c r="C53" s="146"/>
      <c r="D53" s="187" t="str">
        <f t="shared" si="9"/>
        <v/>
      </c>
      <c r="E53" s="187">
        <f t="shared" ca="1" si="9"/>
        <v>21</v>
      </c>
      <c r="F53" s="187" t="str">
        <f t="shared" si="9"/>
        <v/>
      </c>
      <c r="G53" s="6" t="str">
        <f t="shared" si="9"/>
        <v/>
      </c>
      <c r="H53" s="6" t="str">
        <f t="shared" si="9"/>
        <v/>
      </c>
      <c r="I53" s="6" t="str">
        <f t="shared" si="9"/>
        <v/>
      </c>
      <c r="J53" s="276">
        <f ca="1">E53/GCD($E52,$E53)</f>
        <v>7</v>
      </c>
      <c r="K53" s="276"/>
      <c r="L53" s="29" t="str">
        <f t="shared" si="10"/>
        <v/>
      </c>
      <c r="M53" s="29" t="str">
        <f t="shared" si="10"/>
        <v/>
      </c>
      <c r="N53" s="277">
        <f ca="1">J53*2</f>
        <v>14</v>
      </c>
      <c r="O53" s="277"/>
      <c r="P53" s="23">
        <f t="shared" ca="1" si="11"/>
        <v>3</v>
      </c>
      <c r="Q53" s="23" t="str">
        <f t="shared" si="11"/>
        <v/>
      </c>
      <c r="R53" s="276">
        <f ca="1">J53*3</f>
        <v>21</v>
      </c>
      <c r="S53" s="276"/>
      <c r="T53" s="23" t="str">
        <f t="shared" ref="T53:AK53" si="16">IF(T18="","",T18)</f>
        <v/>
      </c>
      <c r="U53" s="23" t="str">
        <f t="shared" si="16"/>
        <v/>
      </c>
      <c r="V53" s="23" t="str">
        <f t="shared" si="16"/>
        <v/>
      </c>
      <c r="W53" s="23" t="str">
        <f t="shared" si="16"/>
        <v/>
      </c>
      <c r="X53" s="23" t="str">
        <f t="shared" si="16"/>
        <v/>
      </c>
      <c r="Y53" s="23" t="str">
        <f t="shared" si="16"/>
        <v/>
      </c>
      <c r="Z53" s="23" t="str">
        <f t="shared" si="16"/>
        <v/>
      </c>
      <c r="AA53" s="23" t="str">
        <f t="shared" si="16"/>
        <v/>
      </c>
      <c r="AB53" s="23" t="str">
        <f t="shared" si="16"/>
        <v/>
      </c>
      <c r="AC53" s="23" t="str">
        <f t="shared" si="16"/>
        <v/>
      </c>
      <c r="AD53" s="23" t="str">
        <f t="shared" si="16"/>
        <v/>
      </c>
      <c r="AE53" s="23" t="str">
        <f t="shared" si="16"/>
        <v/>
      </c>
      <c r="AF53" s="23" t="str">
        <f t="shared" si="16"/>
        <v/>
      </c>
      <c r="AG53" s="23" t="str">
        <f t="shared" si="16"/>
        <v/>
      </c>
      <c r="AH53" s="23" t="str">
        <f t="shared" si="16"/>
        <v/>
      </c>
      <c r="AI53" s="23" t="str">
        <f t="shared" si="16"/>
        <v/>
      </c>
      <c r="AJ53" s="23" t="str">
        <f t="shared" si="16"/>
        <v/>
      </c>
      <c r="AK53" s="23" t="str">
        <f t="shared" si="16"/>
        <v/>
      </c>
      <c r="AL53" s="6"/>
      <c r="AM53" s="144"/>
      <c r="AN53" s="6"/>
      <c r="AO53" s="144"/>
      <c r="AP53" s="6"/>
      <c r="AQ53" s="144"/>
      <c r="AR53" s="6"/>
      <c r="AS53" s="144"/>
      <c r="AT53" s="6"/>
      <c r="AU53" s="6"/>
      <c r="AV53"/>
      <c r="AW53"/>
      <c r="AX53"/>
      <c r="AY53"/>
      <c r="AZ53"/>
      <c r="BA53"/>
      <c r="BB53"/>
      <c r="BC53"/>
    </row>
    <row r="54" spans="1:55" s="22" customFormat="1" ht="25" customHeight="1" x14ac:dyDescent="0.25">
      <c r="A54" t="str">
        <f t="shared" si="7"/>
        <v/>
      </c>
      <c r="B54"/>
      <c r="C54"/>
      <c r="D54" t="str">
        <f t="shared" si="9"/>
        <v/>
      </c>
      <c r="E54" t="str">
        <f t="shared" si="9"/>
        <v/>
      </c>
      <c r="F54" t="str">
        <f t="shared" si="9"/>
        <v/>
      </c>
      <c r="G54" t="str">
        <f t="shared" si="9"/>
        <v/>
      </c>
      <c r="H54" t="str">
        <f t="shared" si="9"/>
        <v/>
      </c>
      <c r="I54" t="str">
        <f t="shared" si="9"/>
        <v/>
      </c>
      <c r="J54" t="str">
        <f>IF(J19="","",J19)</f>
        <v/>
      </c>
      <c r="K54" t="str">
        <f>IF(K19="","",K19)</f>
        <v/>
      </c>
      <c r="L54" s="23" t="str">
        <f t="shared" si="10"/>
        <v/>
      </c>
      <c r="M54" s="23" t="str">
        <f t="shared" si="10"/>
        <v/>
      </c>
      <c r="N54" s="23" t="str">
        <f>IF(N19="","",N19)</f>
        <v/>
      </c>
      <c r="O54" s="23" t="str">
        <f>IF(O19="","",O19)</f>
        <v/>
      </c>
      <c r="P54" s="23" t="str">
        <f t="shared" si="11"/>
        <v/>
      </c>
      <c r="Q54" s="23" t="str">
        <f t="shared" si="11"/>
        <v/>
      </c>
      <c r="R54" s="23" t="str">
        <f>IF(R19="","",R19)</f>
        <v/>
      </c>
      <c r="S54" s="23" t="str">
        <f>IF(S19="","",S19)</f>
        <v/>
      </c>
      <c r="T54" s="23" t="str">
        <f t="shared" ref="T54:AK54" si="17">IF(T19="","",T19)</f>
        <v/>
      </c>
      <c r="U54" s="23" t="str">
        <f t="shared" si="17"/>
        <v/>
      </c>
      <c r="V54" s="23" t="str">
        <f t="shared" si="17"/>
        <v/>
      </c>
      <c r="W54" s="23" t="str">
        <f t="shared" si="17"/>
        <v/>
      </c>
      <c r="X54" s="23" t="str">
        <f t="shared" si="17"/>
        <v/>
      </c>
      <c r="Y54" s="23" t="str">
        <f t="shared" si="17"/>
        <v/>
      </c>
      <c r="Z54" s="23" t="str">
        <f t="shared" si="17"/>
        <v/>
      </c>
      <c r="AA54" s="23" t="str">
        <f t="shared" si="17"/>
        <v/>
      </c>
      <c r="AB54" s="23" t="str">
        <f t="shared" si="17"/>
        <v/>
      </c>
      <c r="AC54" s="23" t="str">
        <f t="shared" si="17"/>
        <v/>
      </c>
      <c r="AD54" s="23" t="str">
        <f t="shared" si="17"/>
        <v/>
      </c>
      <c r="AE54" s="23" t="str">
        <f t="shared" si="17"/>
        <v/>
      </c>
      <c r="AF54" s="23" t="str">
        <f t="shared" si="17"/>
        <v/>
      </c>
      <c r="AG54" s="23" t="str">
        <f t="shared" si="17"/>
        <v/>
      </c>
      <c r="AH54" s="23" t="str">
        <f t="shared" si="17"/>
        <v/>
      </c>
      <c r="AI54" s="23" t="str">
        <f t="shared" si="17"/>
        <v/>
      </c>
      <c r="AJ54" s="23" t="str">
        <f t="shared" si="17"/>
        <v/>
      </c>
      <c r="AK54" s="23" t="str">
        <f t="shared" si="17"/>
        <v/>
      </c>
      <c r="AL54" s="6"/>
      <c r="AM54" s="144"/>
      <c r="AN54" s="6"/>
      <c r="AO54" s="6"/>
      <c r="AP54" s="6"/>
      <c r="AQ54" s="6"/>
      <c r="AR54" s="6"/>
      <c r="AS54" s="6"/>
      <c r="AT54" s="6"/>
      <c r="AU54" s="6"/>
      <c r="AV54"/>
      <c r="AW54"/>
      <c r="AX54"/>
      <c r="AY54"/>
      <c r="AZ54"/>
      <c r="BA54"/>
      <c r="BB54"/>
      <c r="BC54"/>
    </row>
    <row r="55" spans="1:55" s="22" customFormat="1" ht="25" customHeight="1" x14ac:dyDescent="0.25">
      <c r="A55" s="1" t="str">
        <f t="shared" si="7"/>
        <v>(3)</v>
      </c>
      <c r="B55"/>
      <c r="C55" s="146"/>
      <c r="D55" s="267" t="str">
        <f t="shared" si="9"/>
        <v/>
      </c>
      <c r="E55" s="272">
        <f t="shared" ca="1" si="9"/>
        <v>9</v>
      </c>
      <c r="F55" s="272" t="str">
        <f t="shared" si="9"/>
        <v/>
      </c>
      <c r="G55" s="144" t="str">
        <f t="shared" si="9"/>
        <v/>
      </c>
      <c r="H55" s="6" t="str">
        <f t="shared" si="9"/>
        <v/>
      </c>
      <c r="I55" s="6" t="str">
        <f t="shared" si="9"/>
        <v/>
      </c>
      <c r="J55" s="275">
        <f ca="1">E55/GCD($E55,$E56)</f>
        <v>3</v>
      </c>
      <c r="K55" s="275"/>
      <c r="L55" s="28" t="str">
        <f t="shared" si="10"/>
        <v/>
      </c>
      <c r="M55" s="28" t="str">
        <f t="shared" si="10"/>
        <v/>
      </c>
      <c r="N55" s="275">
        <f ca="1">J55*2</f>
        <v>6</v>
      </c>
      <c r="O55" s="275"/>
      <c r="P55" s="23" t="str">
        <f t="shared" si="11"/>
        <v/>
      </c>
      <c r="Q55" s="23" t="str">
        <f t="shared" si="11"/>
        <v/>
      </c>
      <c r="R55" s="275">
        <f ca="1">J55*3</f>
        <v>9</v>
      </c>
      <c r="S55" s="275"/>
      <c r="T55" s="23" t="str">
        <f t="shared" ref="T55:AK55" si="18">IF(T20="","",T20)</f>
        <v/>
      </c>
      <c r="U55" s="23" t="str">
        <f t="shared" si="18"/>
        <v/>
      </c>
      <c r="V55" s="23" t="str">
        <f t="shared" si="18"/>
        <v/>
      </c>
      <c r="W55" s="23" t="str">
        <f t="shared" si="18"/>
        <v/>
      </c>
      <c r="X55" s="23" t="str">
        <f t="shared" si="18"/>
        <v/>
      </c>
      <c r="Y55" s="23" t="str">
        <f t="shared" si="18"/>
        <v/>
      </c>
      <c r="Z55" s="23" t="str">
        <f t="shared" si="18"/>
        <v/>
      </c>
      <c r="AA55" s="23" t="str">
        <f t="shared" si="18"/>
        <v/>
      </c>
      <c r="AB55" s="23" t="str">
        <f t="shared" si="18"/>
        <v/>
      </c>
      <c r="AC55" s="23" t="str">
        <f t="shared" si="18"/>
        <v/>
      </c>
      <c r="AD55" s="23" t="str">
        <f t="shared" si="18"/>
        <v/>
      </c>
      <c r="AE55" s="23" t="str">
        <f t="shared" si="18"/>
        <v/>
      </c>
      <c r="AF55" s="23" t="str">
        <f t="shared" si="18"/>
        <v/>
      </c>
      <c r="AG55" s="23" t="str">
        <f t="shared" si="18"/>
        <v/>
      </c>
      <c r="AH55" s="23" t="str">
        <f t="shared" si="18"/>
        <v/>
      </c>
      <c r="AI55" s="23" t="str">
        <f t="shared" si="18"/>
        <v/>
      </c>
      <c r="AJ55" s="23" t="str">
        <f t="shared" si="18"/>
        <v/>
      </c>
      <c r="AK55" s="23" t="str">
        <f t="shared" si="18"/>
        <v/>
      </c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</row>
    <row r="56" spans="1:55" s="22" customFormat="1" ht="25" customHeight="1" x14ac:dyDescent="0.25">
      <c r="A56" t="str">
        <f t="shared" si="7"/>
        <v/>
      </c>
      <c r="B56" s="145"/>
      <c r="C56" s="146"/>
      <c r="D56" s="187" t="str">
        <f t="shared" si="9"/>
        <v/>
      </c>
      <c r="E56" s="187">
        <f t="shared" ca="1" si="9"/>
        <v>24</v>
      </c>
      <c r="F56" s="187" t="str">
        <f t="shared" si="9"/>
        <v/>
      </c>
      <c r="G56" s="6" t="str">
        <f t="shared" si="9"/>
        <v/>
      </c>
      <c r="H56" s="6" t="str">
        <f t="shared" si="9"/>
        <v/>
      </c>
      <c r="I56" s="6" t="str">
        <f t="shared" si="9"/>
        <v/>
      </c>
      <c r="J56" s="276">
        <f ca="1">E56/GCD($E55,$E56)</f>
        <v>8</v>
      </c>
      <c r="K56" s="276"/>
      <c r="L56" s="29" t="str">
        <f t="shared" si="10"/>
        <v/>
      </c>
      <c r="M56" s="29" t="str">
        <f t="shared" si="10"/>
        <v/>
      </c>
      <c r="N56" s="277">
        <f ca="1">J56*2</f>
        <v>16</v>
      </c>
      <c r="O56" s="277"/>
      <c r="P56" s="23">
        <f t="shared" si="11"/>
        <v>0</v>
      </c>
      <c r="Q56" s="23" t="str">
        <f t="shared" si="11"/>
        <v/>
      </c>
      <c r="R56" s="276">
        <f ca="1">J56*3</f>
        <v>24</v>
      </c>
      <c r="S56" s="276"/>
      <c r="T56" s="23" t="str">
        <f t="shared" ref="T56:AK56" si="19">IF(T21="","",T21)</f>
        <v/>
      </c>
      <c r="U56" s="23" t="str">
        <f t="shared" si="19"/>
        <v/>
      </c>
      <c r="V56" s="23" t="str">
        <f t="shared" si="19"/>
        <v/>
      </c>
      <c r="W56" s="23" t="str">
        <f t="shared" si="19"/>
        <v/>
      </c>
      <c r="X56" s="23" t="str">
        <f t="shared" si="19"/>
        <v/>
      </c>
      <c r="Y56" s="23" t="str">
        <f t="shared" si="19"/>
        <v/>
      </c>
      <c r="Z56" s="23" t="str">
        <f t="shared" si="19"/>
        <v/>
      </c>
      <c r="AA56" s="23" t="str">
        <f t="shared" si="19"/>
        <v/>
      </c>
      <c r="AB56" s="23" t="str">
        <f t="shared" si="19"/>
        <v/>
      </c>
      <c r="AC56" s="23" t="str">
        <f t="shared" si="19"/>
        <v/>
      </c>
      <c r="AD56" s="23" t="str">
        <f t="shared" si="19"/>
        <v/>
      </c>
      <c r="AE56" s="23" t="str">
        <f t="shared" si="19"/>
        <v/>
      </c>
      <c r="AF56" s="23" t="str">
        <f t="shared" si="19"/>
        <v/>
      </c>
      <c r="AG56" s="23" t="str">
        <f t="shared" si="19"/>
        <v/>
      </c>
      <c r="AH56" s="23" t="str">
        <f t="shared" si="19"/>
        <v/>
      </c>
      <c r="AI56" s="23" t="str">
        <f t="shared" si="19"/>
        <v/>
      </c>
      <c r="AJ56" s="23" t="str">
        <f t="shared" si="19"/>
        <v/>
      </c>
      <c r="AK56" s="23" t="str">
        <f t="shared" si="19"/>
        <v/>
      </c>
      <c r="AL56" s="6"/>
      <c r="AM56" s="144"/>
      <c r="AN56" s="6"/>
      <c r="AO56" s="144"/>
      <c r="AP56" s="6"/>
      <c r="AQ56" s="144"/>
      <c r="AR56" s="6"/>
      <c r="AS56" s="144"/>
      <c r="AT56" s="6"/>
      <c r="AU56" s="6"/>
      <c r="AV56"/>
      <c r="AW56"/>
      <c r="AX56"/>
      <c r="AY56"/>
      <c r="AZ56"/>
      <c r="BA56"/>
      <c r="BB56"/>
      <c r="BC56"/>
    </row>
    <row r="57" spans="1:55" s="22" customFormat="1" ht="25" customHeight="1" x14ac:dyDescent="0.25">
      <c r="A57" t="str">
        <f t="shared" si="7"/>
        <v/>
      </c>
      <c r="B57" s="145"/>
      <c r="C57" s="146"/>
      <c r="D57" s="21" t="str">
        <f t="shared" si="9"/>
        <v/>
      </c>
      <c r="E57" s="21" t="str">
        <f t="shared" si="9"/>
        <v/>
      </c>
      <c r="F57" s="21" t="str">
        <f t="shared" si="9"/>
        <v/>
      </c>
      <c r="G57" s="6" t="str">
        <f t="shared" si="9"/>
        <v/>
      </c>
      <c r="H57" s="6" t="str">
        <f t="shared" si="9"/>
        <v/>
      </c>
      <c r="I57" s="6" t="str">
        <f t="shared" si="9"/>
        <v/>
      </c>
      <c r="J57" s="6" t="str">
        <f>IF(J22="","",J22)</f>
        <v/>
      </c>
      <c r="K57" s="6" t="str">
        <f>IF(K22="","",K22)</f>
        <v/>
      </c>
      <c r="L57" s="29" t="str">
        <f t="shared" si="10"/>
        <v/>
      </c>
      <c r="M57" s="29" t="str">
        <f t="shared" si="10"/>
        <v/>
      </c>
      <c r="N57" s="23" t="str">
        <f>IF(N22="","",N22)</f>
        <v/>
      </c>
      <c r="O57" s="23" t="str">
        <f>IF(O22="","",O22)</f>
        <v/>
      </c>
      <c r="P57" s="23" t="str">
        <f t="shared" si="11"/>
        <v/>
      </c>
      <c r="Q57" s="23" t="str">
        <f t="shared" si="11"/>
        <v/>
      </c>
      <c r="R57" s="23" t="str">
        <f>IF(R22="","",R22)</f>
        <v/>
      </c>
      <c r="S57" s="23" t="str">
        <f>IF(S22="","",S22)</f>
        <v/>
      </c>
      <c r="T57" s="23" t="str">
        <f t="shared" ref="T57:AK57" si="20">IF(T22="","",T22)</f>
        <v/>
      </c>
      <c r="U57" s="23" t="str">
        <f t="shared" si="20"/>
        <v/>
      </c>
      <c r="V57" s="23" t="str">
        <f t="shared" si="20"/>
        <v/>
      </c>
      <c r="W57" s="23" t="str">
        <f t="shared" si="20"/>
        <v/>
      </c>
      <c r="X57" s="23" t="str">
        <f t="shared" si="20"/>
        <v/>
      </c>
      <c r="Y57" s="23" t="str">
        <f t="shared" si="20"/>
        <v/>
      </c>
      <c r="Z57" s="23" t="str">
        <f t="shared" si="20"/>
        <v/>
      </c>
      <c r="AA57" s="23" t="str">
        <f t="shared" si="20"/>
        <v/>
      </c>
      <c r="AB57" s="23" t="str">
        <f t="shared" si="20"/>
        <v/>
      </c>
      <c r="AC57" s="23" t="str">
        <f t="shared" si="20"/>
        <v/>
      </c>
      <c r="AD57" s="23" t="str">
        <f t="shared" si="20"/>
        <v/>
      </c>
      <c r="AE57" s="23" t="str">
        <f t="shared" si="20"/>
        <v/>
      </c>
      <c r="AF57" s="23" t="str">
        <f t="shared" si="20"/>
        <v/>
      </c>
      <c r="AG57" s="23" t="str">
        <f t="shared" si="20"/>
        <v/>
      </c>
      <c r="AH57" s="23" t="str">
        <f t="shared" si="20"/>
        <v/>
      </c>
      <c r="AI57" s="23" t="str">
        <f t="shared" si="20"/>
        <v/>
      </c>
      <c r="AJ57" s="23" t="str">
        <f t="shared" si="20"/>
        <v/>
      </c>
      <c r="AK57" s="23" t="str">
        <f t="shared" si="20"/>
        <v/>
      </c>
      <c r="AL57" s="6"/>
      <c r="AM57" s="144"/>
      <c r="AN57" s="6"/>
      <c r="AO57" s="6"/>
      <c r="AP57" s="6"/>
      <c r="AQ57" s="6"/>
      <c r="AR57" s="6"/>
      <c r="AS57" s="6"/>
      <c r="AT57" s="6"/>
      <c r="AU57" s="6"/>
      <c r="AV57"/>
      <c r="AW57"/>
      <c r="AX57"/>
      <c r="AY57"/>
      <c r="AZ57"/>
      <c r="BA57"/>
      <c r="BB57"/>
      <c r="BC57"/>
    </row>
    <row r="58" spans="1:55" s="22" customFormat="1" ht="25" customHeight="1" x14ac:dyDescent="0.25">
      <c r="A58" s="1" t="str">
        <f t="shared" ref="A58:A69" si="21">IF(A24="","",A24)</f>
        <v>３</v>
      </c>
      <c r="B58"/>
      <c r="C58" t="str">
        <f>IF(C24="","",C24)</f>
        <v>次の分数を約分しましょう。</v>
      </c>
      <c r="D58"/>
      <c r="E58"/>
      <c r="F58"/>
      <c r="G58"/>
      <c r="H58"/>
      <c r="I58"/>
      <c r="J58"/>
      <c r="K58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6"/>
      <c r="AM58" s="144"/>
      <c r="AN58" s="6"/>
      <c r="AO58" s="144"/>
      <c r="AP58" s="6"/>
      <c r="AQ58" s="144"/>
      <c r="AR58" s="6"/>
      <c r="AS58" s="144"/>
      <c r="AT58" s="6"/>
      <c r="AU58" s="6"/>
      <c r="AV58"/>
      <c r="AW58"/>
      <c r="AX58"/>
      <c r="AY58"/>
      <c r="AZ58"/>
      <c r="BA58"/>
      <c r="BB58"/>
      <c r="BC58"/>
    </row>
    <row r="59" spans="1:55" s="22" customFormat="1" ht="25" customHeight="1" x14ac:dyDescent="0.25">
      <c r="A59" s="1" t="str">
        <f t="shared" si="21"/>
        <v>(1)</v>
      </c>
      <c r="B59"/>
      <c r="C59" s="146"/>
      <c r="D59" s="267" t="str">
        <f t="shared" ref="D59:I69" si="22">IF(D25="","",D25)</f>
        <v/>
      </c>
      <c r="E59" s="272">
        <f t="shared" ca="1" si="22"/>
        <v>15</v>
      </c>
      <c r="F59" s="272" t="str">
        <f t="shared" si="22"/>
        <v/>
      </c>
      <c r="G59" s="144" t="str">
        <f t="shared" si="22"/>
        <v/>
      </c>
      <c r="H59" s="6" t="str">
        <f t="shared" si="22"/>
        <v/>
      </c>
      <c r="I59" s="6" t="str">
        <f t="shared" si="22"/>
        <v/>
      </c>
      <c r="J59" s="275">
        <f ca="1">E59/GCD($E59,$E60)</f>
        <v>5</v>
      </c>
      <c r="K59" s="275"/>
      <c r="L59" s="28" t="str">
        <f t="shared" ref="L59:L69" si="23">IF(L25="","",L25)</f>
        <v/>
      </c>
      <c r="M59" s="144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 s="6"/>
      <c r="AM59" s="144"/>
      <c r="AN59" s="6"/>
      <c r="AO59" s="6"/>
      <c r="AP59" s="6"/>
      <c r="AQ59" s="6"/>
      <c r="AR59" s="6"/>
      <c r="AS59" s="6"/>
      <c r="AT59" s="6"/>
      <c r="AU59" s="6"/>
      <c r="AV59"/>
      <c r="AW59"/>
      <c r="AX59"/>
      <c r="AY59"/>
      <c r="AZ59"/>
      <c r="BA59"/>
      <c r="BB59"/>
      <c r="BC59"/>
    </row>
    <row r="60" spans="1:55" s="22" customFormat="1" ht="25" customHeight="1" x14ac:dyDescent="0.25">
      <c r="A60" t="str">
        <f t="shared" si="21"/>
        <v/>
      </c>
      <c r="B60" s="145"/>
      <c r="C60" s="146"/>
      <c r="D60" s="187" t="str">
        <f t="shared" si="22"/>
        <v/>
      </c>
      <c r="E60" s="187">
        <f t="shared" ca="1" si="22"/>
        <v>24</v>
      </c>
      <c r="F60" s="187" t="str">
        <f t="shared" si="22"/>
        <v/>
      </c>
      <c r="G60" s="6" t="str">
        <f t="shared" si="22"/>
        <v/>
      </c>
      <c r="H60" s="6" t="str">
        <f t="shared" si="22"/>
        <v/>
      </c>
      <c r="I60" s="6" t="str">
        <f t="shared" si="22"/>
        <v/>
      </c>
      <c r="J60" s="276">
        <f ca="1">E60/GCD($E59,$E60)</f>
        <v>8</v>
      </c>
      <c r="K60" s="276"/>
      <c r="L60" s="29" t="str">
        <f t="shared" si="23"/>
        <v/>
      </c>
      <c r="M60" s="6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</row>
    <row r="61" spans="1:55" s="22" customFormat="1" ht="25" customHeight="1" x14ac:dyDescent="0.25">
      <c r="A61" t="str">
        <f t="shared" si="21"/>
        <v/>
      </c>
      <c r="B61"/>
      <c r="C61"/>
      <c r="D61" t="str">
        <f t="shared" si="22"/>
        <v/>
      </c>
      <c r="E61" t="str">
        <f t="shared" si="22"/>
        <v/>
      </c>
      <c r="F61" t="str">
        <f t="shared" si="22"/>
        <v/>
      </c>
      <c r="G61" t="str">
        <f t="shared" si="22"/>
        <v/>
      </c>
      <c r="H61" t="str">
        <f t="shared" si="22"/>
        <v/>
      </c>
      <c r="I61" t="str">
        <f t="shared" si="22"/>
        <v/>
      </c>
      <c r="J61" t="str">
        <f>IF(J27="","",J27)</f>
        <v/>
      </c>
      <c r="K61" t="str">
        <f>IF(K27="","",K27)</f>
        <v/>
      </c>
      <c r="L61" s="23" t="str">
        <f t="shared" si="23"/>
        <v/>
      </c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 s="6"/>
      <c r="AM61" s="144"/>
      <c r="AN61" s="6"/>
      <c r="AO61" s="144"/>
      <c r="AP61" s="6"/>
      <c r="AQ61" s="144"/>
      <c r="AR61" s="6"/>
      <c r="AS61" s="144"/>
      <c r="AT61" s="6"/>
      <c r="AU61" s="6"/>
      <c r="AV61"/>
      <c r="AW61"/>
      <c r="AX61"/>
      <c r="AY61"/>
      <c r="AZ61"/>
      <c r="BA61"/>
      <c r="BB61"/>
      <c r="BC61"/>
    </row>
    <row r="62" spans="1:55" s="22" customFormat="1" ht="25" customHeight="1" x14ac:dyDescent="0.25">
      <c r="A62" s="1" t="str">
        <f t="shared" si="21"/>
        <v>(2)</v>
      </c>
      <c r="B62"/>
      <c r="C62" s="146"/>
      <c r="D62" s="267" t="str">
        <f t="shared" si="22"/>
        <v/>
      </c>
      <c r="E62" s="272">
        <f t="shared" ca="1" si="22"/>
        <v>12</v>
      </c>
      <c r="F62" s="272" t="str">
        <f t="shared" si="22"/>
        <v/>
      </c>
      <c r="G62" s="144" t="str">
        <f t="shared" si="22"/>
        <v/>
      </c>
      <c r="H62" s="6" t="str">
        <f t="shared" si="22"/>
        <v/>
      </c>
      <c r="I62" s="6" t="str">
        <f t="shared" si="22"/>
        <v/>
      </c>
      <c r="J62" s="275">
        <f ca="1">E62/GCD($E62,$E63)</f>
        <v>3</v>
      </c>
      <c r="K62" s="275"/>
      <c r="L62" s="28" t="str">
        <f t="shared" si="23"/>
        <v/>
      </c>
      <c r="M62" s="144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 s="6"/>
      <c r="AM62" s="144"/>
      <c r="AN62" s="6"/>
      <c r="AO62" s="6"/>
      <c r="AP62" s="6"/>
      <c r="AQ62" s="6"/>
      <c r="AR62" s="6"/>
      <c r="AS62" s="6"/>
      <c r="AT62" s="6"/>
      <c r="AU62" s="6"/>
      <c r="AV62"/>
      <c r="AW62"/>
      <c r="AX62"/>
      <c r="AY62"/>
      <c r="AZ62"/>
      <c r="BA62"/>
      <c r="BB62"/>
      <c r="BC62"/>
    </row>
    <row r="63" spans="1:55" s="22" customFormat="1" ht="25" customHeight="1" x14ac:dyDescent="0.25">
      <c r="A63" t="str">
        <f t="shared" si="21"/>
        <v/>
      </c>
      <c r="B63" s="145"/>
      <c r="C63" s="146"/>
      <c r="D63" s="187" t="str">
        <f t="shared" si="22"/>
        <v/>
      </c>
      <c r="E63" s="187">
        <f t="shared" ca="1" si="22"/>
        <v>28</v>
      </c>
      <c r="F63" s="187" t="str">
        <f t="shared" si="22"/>
        <v/>
      </c>
      <c r="G63" s="6" t="str">
        <f t="shared" si="22"/>
        <v/>
      </c>
      <c r="H63" s="6" t="str">
        <f t="shared" si="22"/>
        <v/>
      </c>
      <c r="I63" s="6" t="str">
        <f t="shared" si="22"/>
        <v/>
      </c>
      <c r="J63" s="276">
        <f ca="1">E63/GCD($E62,$E63)</f>
        <v>7</v>
      </c>
      <c r="K63" s="276"/>
      <c r="L63" s="29" t="str">
        <f t="shared" si="23"/>
        <v/>
      </c>
      <c r="M63" s="6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</row>
    <row r="64" spans="1:55" s="22" customFormat="1" ht="25" customHeight="1" x14ac:dyDescent="0.25">
      <c r="A64" t="str">
        <f t="shared" si="21"/>
        <v/>
      </c>
      <c r="B64"/>
      <c r="C64"/>
      <c r="D64" t="str">
        <f t="shared" si="22"/>
        <v/>
      </c>
      <c r="E64" t="str">
        <f t="shared" si="22"/>
        <v/>
      </c>
      <c r="F64" t="str">
        <f t="shared" si="22"/>
        <v/>
      </c>
      <c r="G64" t="str">
        <f t="shared" si="22"/>
        <v/>
      </c>
      <c r="H64" t="str">
        <f t="shared" si="22"/>
        <v/>
      </c>
      <c r="I64" t="str">
        <f t="shared" si="22"/>
        <v/>
      </c>
      <c r="J64" t="str">
        <f>IF(J30="","",J30)</f>
        <v/>
      </c>
      <c r="K64" t="str">
        <f>IF(K30="","",K30)</f>
        <v/>
      </c>
      <c r="L64" s="23" t="str">
        <f t="shared" si="23"/>
        <v/>
      </c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 s="6"/>
      <c r="AM64" s="144"/>
      <c r="AN64" s="6"/>
      <c r="AO64" s="144"/>
      <c r="AP64" s="6"/>
      <c r="AQ64" s="144"/>
      <c r="AR64" s="6"/>
      <c r="AS64" s="144"/>
      <c r="AT64" s="6"/>
      <c r="AU64" s="6"/>
      <c r="AV64"/>
      <c r="AW64"/>
      <c r="AX64"/>
      <c r="AY64"/>
      <c r="AZ64"/>
      <c r="BA64"/>
      <c r="BB64"/>
      <c r="BC64"/>
    </row>
    <row r="65" spans="1:55" s="22" customFormat="1" ht="25" customHeight="1" x14ac:dyDescent="0.25">
      <c r="A65" s="1" t="str">
        <f t="shared" si="21"/>
        <v>(3)</v>
      </c>
      <c r="B65"/>
      <c r="C65" s="146"/>
      <c r="D65" s="267" t="str">
        <f t="shared" si="22"/>
        <v/>
      </c>
      <c r="E65" s="272">
        <f t="shared" ca="1" si="22"/>
        <v>25</v>
      </c>
      <c r="F65" s="272" t="str">
        <f t="shared" si="22"/>
        <v/>
      </c>
      <c r="G65" s="144" t="str">
        <f t="shared" si="22"/>
        <v/>
      </c>
      <c r="H65" s="6" t="str">
        <f t="shared" si="22"/>
        <v/>
      </c>
      <c r="I65" s="6" t="str">
        <f t="shared" si="22"/>
        <v/>
      </c>
      <c r="J65" s="275">
        <f ca="1">E65/GCD($E65,$E66)</f>
        <v>5</v>
      </c>
      <c r="K65" s="275"/>
      <c r="L65" s="28" t="str">
        <f t="shared" si="23"/>
        <v/>
      </c>
      <c r="M65" s="144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 s="6"/>
      <c r="AM65" s="144"/>
      <c r="AN65" s="6"/>
      <c r="AO65" s="6"/>
      <c r="AP65" s="6"/>
      <c r="AQ65" s="6"/>
      <c r="AR65" s="6"/>
      <c r="AS65" s="6"/>
      <c r="AT65" s="6"/>
      <c r="AU65" s="6"/>
      <c r="AV65"/>
      <c r="AW65"/>
      <c r="AX65"/>
      <c r="AY65"/>
      <c r="AZ65"/>
      <c r="BA65"/>
      <c r="BB65"/>
      <c r="BC65"/>
    </row>
    <row r="66" spans="1:55" s="22" customFormat="1" ht="25" customHeight="1" x14ac:dyDescent="0.25">
      <c r="A66" t="str">
        <f t="shared" si="21"/>
        <v/>
      </c>
      <c r="B66" s="145"/>
      <c r="C66" s="146"/>
      <c r="D66" s="187" t="str">
        <f t="shared" si="22"/>
        <v/>
      </c>
      <c r="E66" s="187">
        <f t="shared" ca="1" si="22"/>
        <v>40</v>
      </c>
      <c r="F66" s="187" t="str">
        <f t="shared" si="22"/>
        <v/>
      </c>
      <c r="G66" s="6" t="str">
        <f t="shared" si="22"/>
        <v/>
      </c>
      <c r="H66" s="6" t="str">
        <f t="shared" si="22"/>
        <v/>
      </c>
      <c r="I66" s="6" t="str">
        <f t="shared" si="22"/>
        <v/>
      </c>
      <c r="J66" s="276">
        <f ca="1">E66/GCD($E65,$E66)</f>
        <v>8</v>
      </c>
      <c r="K66" s="276"/>
      <c r="L66" s="29" t="str">
        <f t="shared" si="23"/>
        <v/>
      </c>
      <c r="M66" s="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</row>
    <row r="67" spans="1:55" ht="25" customHeight="1" x14ac:dyDescent="0.25">
      <c r="A67" t="str">
        <f t="shared" si="21"/>
        <v/>
      </c>
      <c r="D67" t="str">
        <f t="shared" si="22"/>
        <v/>
      </c>
      <c r="E67" t="str">
        <f t="shared" si="22"/>
        <v/>
      </c>
      <c r="F67" t="str">
        <f t="shared" si="22"/>
        <v/>
      </c>
      <c r="G67" t="str">
        <f t="shared" si="22"/>
        <v/>
      </c>
      <c r="H67" t="str">
        <f t="shared" si="22"/>
        <v/>
      </c>
      <c r="I67" t="str">
        <f t="shared" si="22"/>
        <v/>
      </c>
      <c r="J67" t="str">
        <f>IF(J33="","",J33)</f>
        <v/>
      </c>
      <c r="K67" t="str">
        <f>IF(K33="","",K33)</f>
        <v/>
      </c>
      <c r="L67" s="23" t="str">
        <f t="shared" si="23"/>
        <v/>
      </c>
    </row>
    <row r="68" spans="1:55" ht="25" customHeight="1" x14ac:dyDescent="0.25">
      <c r="A68" s="1" t="str">
        <f t="shared" si="21"/>
        <v>(4)</v>
      </c>
      <c r="C68" s="146"/>
      <c r="D68" s="267" t="str">
        <f t="shared" si="22"/>
        <v/>
      </c>
      <c r="E68" s="272">
        <f t="shared" ca="1" si="22"/>
        <v>10</v>
      </c>
      <c r="F68" s="272" t="str">
        <f t="shared" si="22"/>
        <v/>
      </c>
      <c r="G68" s="144" t="str">
        <f t="shared" si="22"/>
        <v/>
      </c>
      <c r="H68" s="6" t="str">
        <f t="shared" si="22"/>
        <v/>
      </c>
      <c r="I68" s="6" t="str">
        <f t="shared" si="22"/>
        <v/>
      </c>
      <c r="J68" s="275">
        <f ca="1">E68/GCD($E68,$E69)</f>
        <v>1</v>
      </c>
      <c r="K68" s="275"/>
      <c r="L68" s="28" t="str">
        <f t="shared" si="23"/>
        <v/>
      </c>
      <c r="M68" s="144"/>
    </row>
    <row r="69" spans="1:55" ht="25" customHeight="1" x14ac:dyDescent="0.25">
      <c r="A69" t="str">
        <f t="shared" si="21"/>
        <v/>
      </c>
      <c r="B69" s="145"/>
      <c r="C69" s="146"/>
      <c r="D69" s="187" t="str">
        <f t="shared" si="22"/>
        <v/>
      </c>
      <c r="E69" s="187">
        <f t="shared" ca="1" si="22"/>
        <v>40</v>
      </c>
      <c r="F69" s="187" t="str">
        <f t="shared" si="22"/>
        <v/>
      </c>
      <c r="G69" s="6" t="str">
        <f t="shared" si="22"/>
        <v/>
      </c>
      <c r="H69" s="6" t="str">
        <f t="shared" si="22"/>
        <v/>
      </c>
      <c r="I69" s="6" t="str">
        <f t="shared" si="22"/>
        <v/>
      </c>
      <c r="J69" s="276">
        <f ca="1">E69/GCD($E68,$E69)</f>
        <v>4</v>
      </c>
      <c r="K69" s="276"/>
      <c r="L69" s="29" t="str">
        <f t="shared" si="23"/>
        <v/>
      </c>
      <c r="M69" s="6"/>
    </row>
    <row r="70" spans="1:55" ht="25" customHeight="1" x14ac:dyDescent="0.25">
      <c r="A70" t="str">
        <f t="shared" ref="A70:AK70" si="24">IF(A36="","",A36)</f>
        <v/>
      </c>
      <c r="B70" t="str">
        <f t="shared" si="24"/>
        <v/>
      </c>
      <c r="C70" t="str">
        <f t="shared" si="24"/>
        <v/>
      </c>
      <c r="D70" t="str">
        <f t="shared" si="24"/>
        <v/>
      </c>
      <c r="E70" t="str">
        <f t="shared" si="24"/>
        <v/>
      </c>
      <c r="F70" t="str">
        <f t="shared" si="24"/>
        <v/>
      </c>
      <c r="G70" t="str">
        <f t="shared" si="24"/>
        <v/>
      </c>
      <c r="H70" t="str">
        <f t="shared" si="24"/>
        <v/>
      </c>
      <c r="I70" t="str">
        <f t="shared" si="24"/>
        <v/>
      </c>
      <c r="J70" t="str">
        <f t="shared" si="24"/>
        <v/>
      </c>
      <c r="K70" t="str">
        <f t="shared" si="24"/>
        <v/>
      </c>
      <c r="L70" s="23" t="str">
        <f t="shared" si="24"/>
        <v/>
      </c>
      <c r="M70" s="23" t="str">
        <f t="shared" si="24"/>
        <v/>
      </c>
      <c r="N70" s="23" t="str">
        <f t="shared" si="24"/>
        <v/>
      </c>
      <c r="O70" s="23" t="str">
        <f t="shared" si="24"/>
        <v/>
      </c>
      <c r="P70" s="23" t="str">
        <f t="shared" si="24"/>
        <v/>
      </c>
      <c r="Q70" s="23" t="str">
        <f t="shared" si="24"/>
        <v/>
      </c>
      <c r="R70" s="23" t="str">
        <f t="shared" si="24"/>
        <v/>
      </c>
      <c r="S70" s="23" t="str">
        <f t="shared" si="24"/>
        <v/>
      </c>
      <c r="T70" s="23" t="str">
        <f t="shared" si="24"/>
        <v/>
      </c>
      <c r="U70" s="23" t="str">
        <f t="shared" si="24"/>
        <v/>
      </c>
      <c r="V70" s="23" t="str">
        <f t="shared" si="24"/>
        <v/>
      </c>
      <c r="W70" s="23" t="str">
        <f t="shared" si="24"/>
        <v/>
      </c>
      <c r="X70" s="23" t="str">
        <f t="shared" si="24"/>
        <v/>
      </c>
      <c r="Y70" s="23" t="str">
        <f t="shared" si="24"/>
        <v/>
      </c>
      <c r="Z70" s="23" t="str">
        <f t="shared" si="24"/>
        <v/>
      </c>
      <c r="AA70" s="23" t="str">
        <f t="shared" si="24"/>
        <v/>
      </c>
      <c r="AB70" s="23" t="str">
        <f t="shared" si="24"/>
        <v/>
      </c>
      <c r="AC70" s="23" t="str">
        <f t="shared" si="24"/>
        <v/>
      </c>
      <c r="AD70" s="23" t="str">
        <f t="shared" si="24"/>
        <v/>
      </c>
      <c r="AE70" s="23" t="str">
        <f t="shared" si="24"/>
        <v/>
      </c>
      <c r="AF70" s="23" t="str">
        <f t="shared" si="24"/>
        <v/>
      </c>
      <c r="AG70" s="23" t="str">
        <f t="shared" si="24"/>
        <v/>
      </c>
      <c r="AH70" s="23" t="str">
        <f t="shared" si="24"/>
        <v/>
      </c>
      <c r="AI70" s="23" t="str">
        <f t="shared" si="24"/>
        <v/>
      </c>
      <c r="AJ70" s="23" t="str">
        <f t="shared" si="24"/>
        <v/>
      </c>
      <c r="AK70" s="23" t="str">
        <f t="shared" si="24"/>
        <v/>
      </c>
    </row>
  </sheetData>
  <mergeCells count="100">
    <mergeCell ref="J52:K52"/>
    <mergeCell ref="N52:O52"/>
    <mergeCell ref="R52:S52"/>
    <mergeCell ref="D49:D50"/>
    <mergeCell ref="D44:D46"/>
    <mergeCell ref="E44:F44"/>
    <mergeCell ref="G44:H46"/>
    <mergeCell ref="I44:J44"/>
    <mergeCell ref="J50:K50"/>
    <mergeCell ref="N49:O49"/>
    <mergeCell ref="N50:O50"/>
    <mergeCell ref="R49:S49"/>
    <mergeCell ref="R50:S50"/>
    <mergeCell ref="J62:K62"/>
    <mergeCell ref="N53:O53"/>
    <mergeCell ref="R53:S53"/>
    <mergeCell ref="J55:K55"/>
    <mergeCell ref="N55:O55"/>
    <mergeCell ref="R55:S55"/>
    <mergeCell ref="J53:K53"/>
    <mergeCell ref="J56:K56"/>
    <mergeCell ref="N56:O56"/>
    <mergeCell ref="R56:S56"/>
    <mergeCell ref="D59:D60"/>
    <mergeCell ref="E56:F56"/>
    <mergeCell ref="D55:D56"/>
    <mergeCell ref="J69:K69"/>
    <mergeCell ref="E59:F59"/>
    <mergeCell ref="E62:F62"/>
    <mergeCell ref="D65:D66"/>
    <mergeCell ref="E66:F66"/>
    <mergeCell ref="D62:D63"/>
    <mergeCell ref="J63:K63"/>
    <mergeCell ref="J65:K65"/>
    <mergeCell ref="J66:K66"/>
    <mergeCell ref="J68:K68"/>
    <mergeCell ref="E65:F65"/>
    <mergeCell ref="J59:K59"/>
    <mergeCell ref="J60:K60"/>
    <mergeCell ref="AI37:AJ37"/>
    <mergeCell ref="E35:F35"/>
    <mergeCell ref="L44:L46"/>
    <mergeCell ref="M44:M46"/>
    <mergeCell ref="E49:F49"/>
    <mergeCell ref="I42:J42"/>
    <mergeCell ref="E46:F46"/>
    <mergeCell ref="I46:J46"/>
    <mergeCell ref="G40:H42"/>
    <mergeCell ref="E40:F40"/>
    <mergeCell ref="I40:J40"/>
    <mergeCell ref="E42:F42"/>
    <mergeCell ref="K44:K46"/>
    <mergeCell ref="J49:K49"/>
    <mergeCell ref="D31:D32"/>
    <mergeCell ref="E31:F31"/>
    <mergeCell ref="D68:D69"/>
    <mergeCell ref="E68:F68"/>
    <mergeCell ref="E69:F69"/>
    <mergeCell ref="E32:F32"/>
    <mergeCell ref="D34:D35"/>
    <mergeCell ref="E34:F34"/>
    <mergeCell ref="E60:F60"/>
    <mergeCell ref="E63:F63"/>
    <mergeCell ref="E53:F53"/>
    <mergeCell ref="D52:D53"/>
    <mergeCell ref="E55:F55"/>
    <mergeCell ref="E52:F52"/>
    <mergeCell ref="E50:F50"/>
    <mergeCell ref="D40:D42"/>
    <mergeCell ref="E26:F26"/>
    <mergeCell ref="D28:D29"/>
    <mergeCell ref="E28:F28"/>
    <mergeCell ref="E21:F21"/>
    <mergeCell ref="D25:D26"/>
    <mergeCell ref="E25:F25"/>
    <mergeCell ref="E29:F29"/>
    <mergeCell ref="D20:D21"/>
    <mergeCell ref="E20:F20"/>
    <mergeCell ref="E18:F18"/>
    <mergeCell ref="E6:F6"/>
    <mergeCell ref="I6:J6"/>
    <mergeCell ref="E15:F15"/>
    <mergeCell ref="D17:D18"/>
    <mergeCell ref="E17:F17"/>
    <mergeCell ref="D14:D15"/>
    <mergeCell ref="E14:F14"/>
    <mergeCell ref="M8:M10"/>
    <mergeCell ref="E10:F10"/>
    <mergeCell ref="AI1:AJ1"/>
    <mergeCell ref="D8:D10"/>
    <mergeCell ref="E8:F8"/>
    <mergeCell ref="G8:H10"/>
    <mergeCell ref="I8:J8"/>
    <mergeCell ref="L8:L10"/>
    <mergeCell ref="K8:K10"/>
    <mergeCell ref="I10:J10"/>
    <mergeCell ref="D4:D6"/>
    <mergeCell ref="E4:F4"/>
    <mergeCell ref="G4:H6"/>
    <mergeCell ref="I4:J4"/>
  </mergeCells>
  <phoneticPr fontId="1"/>
  <conditionalFormatting sqref="J49:K49">
    <cfRule type="cellIs" dxfId="47" priority="80" stopIfTrue="1" operator="equal">
      <formula>$E$49</formula>
    </cfRule>
  </conditionalFormatting>
  <conditionalFormatting sqref="J50:K50">
    <cfRule type="cellIs" dxfId="46" priority="79" stopIfTrue="1" operator="equal">
      <formula>$E$50</formula>
    </cfRule>
  </conditionalFormatting>
  <conditionalFormatting sqref="J52:K52">
    <cfRule type="cellIs" dxfId="45" priority="23" stopIfTrue="1" operator="equal">
      <formula>$E$52</formula>
    </cfRule>
  </conditionalFormatting>
  <conditionalFormatting sqref="J53:K53">
    <cfRule type="cellIs" dxfId="44" priority="17" stopIfTrue="1" operator="equal">
      <formula>$E$53</formula>
    </cfRule>
  </conditionalFormatting>
  <conditionalFormatting sqref="J55:K55">
    <cfRule type="cellIs" dxfId="43" priority="14" stopIfTrue="1" operator="equal">
      <formula>$E$55</formula>
    </cfRule>
  </conditionalFormatting>
  <conditionalFormatting sqref="J56:K56">
    <cfRule type="cellIs" dxfId="42" priority="11" stopIfTrue="1" operator="equal">
      <formula>$E$56</formula>
    </cfRule>
  </conditionalFormatting>
  <conditionalFormatting sqref="N49:O49">
    <cfRule type="cellIs" dxfId="41" priority="75" stopIfTrue="1" operator="equal">
      <formula>$E$49</formula>
    </cfRule>
  </conditionalFormatting>
  <conditionalFormatting sqref="N50:O50">
    <cfRule type="cellIs" dxfId="40" priority="74" stopIfTrue="1" operator="equal">
      <formula>$E$50</formula>
    </cfRule>
  </conditionalFormatting>
  <conditionalFormatting sqref="N52:O52">
    <cfRule type="cellIs" dxfId="39" priority="21" stopIfTrue="1" operator="equal">
      <formula>$E$52</formula>
    </cfRule>
  </conditionalFormatting>
  <conditionalFormatting sqref="N53:O53">
    <cfRule type="cellIs" dxfId="38" priority="16" stopIfTrue="1" operator="equal">
      <formula>$E$53</formula>
    </cfRule>
  </conditionalFormatting>
  <conditionalFormatting sqref="N55:O55">
    <cfRule type="cellIs" dxfId="37" priority="13" stopIfTrue="1" operator="equal">
      <formula>$E$55</formula>
    </cfRule>
  </conditionalFormatting>
  <conditionalFormatting sqref="N56:O56">
    <cfRule type="cellIs" dxfId="36" priority="10" stopIfTrue="1" operator="equal">
      <formula>$E$56</formula>
    </cfRule>
  </conditionalFormatting>
  <conditionalFormatting sqref="R49:S49">
    <cfRule type="cellIs" dxfId="35" priority="73" stopIfTrue="1" operator="equal">
      <formula>$E$49</formula>
    </cfRule>
  </conditionalFormatting>
  <conditionalFormatting sqref="R50:S50">
    <cfRule type="cellIs" dxfId="34" priority="72" stopIfTrue="1" operator="equal">
      <formula>$E$50</formula>
    </cfRule>
  </conditionalFormatting>
  <conditionalFormatting sqref="R52:S52">
    <cfRule type="cellIs" dxfId="33" priority="18" stopIfTrue="1" operator="equal">
      <formula>$E$52</formula>
    </cfRule>
    <cfRule type="cellIs" dxfId="32" priority="19" stopIfTrue="1" operator="equal">
      <formula>$E$52</formula>
    </cfRule>
  </conditionalFormatting>
  <conditionalFormatting sqref="R53:S53">
    <cfRule type="cellIs" dxfId="31" priority="15" stopIfTrue="1" operator="equal">
      <formula>$E$53</formula>
    </cfRule>
  </conditionalFormatting>
  <conditionalFormatting sqref="R55:S55">
    <cfRule type="cellIs" dxfId="30" priority="12" stopIfTrue="1" operator="equal">
      <formula>$E$55</formula>
    </cfRule>
  </conditionalFormatting>
  <conditionalFormatting sqref="R56:S56">
    <cfRule type="cellIs" dxfId="29" priority="9" stopIfTrue="1" operator="equal">
      <formula>$E$56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T69"/>
  <sheetViews>
    <sheetView workbookViewId="0"/>
  </sheetViews>
  <sheetFormatPr defaultColWidth="8.78515625" defaultRowHeight="25" customHeight="1" x14ac:dyDescent="0.25"/>
  <cols>
    <col min="1" max="37" width="1.7109375" style="22" customWidth="1"/>
    <col min="38" max="46" width="8.78515625" style="23"/>
    <col min="47" max="16384" width="8.78515625" style="22"/>
  </cols>
  <sheetData>
    <row r="1" spans="1:46" ht="25" customHeight="1" x14ac:dyDescent="0.25">
      <c r="D1" s="3" t="s">
        <v>277</v>
      </c>
      <c r="AG1" s="53" t="s">
        <v>278</v>
      </c>
      <c r="AH1" s="53"/>
      <c r="AI1" s="283"/>
      <c r="AJ1" s="283"/>
    </row>
    <row r="2" spans="1:46" ht="25" customHeight="1" x14ac:dyDescent="0.25">
      <c r="Q2" s="4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</row>
    <row r="3" spans="1:46" ht="25" customHeight="1" x14ac:dyDescent="0.25">
      <c r="Q3" s="9"/>
    </row>
    <row r="4" spans="1:46" ht="25" customHeight="1" x14ac:dyDescent="0.25">
      <c r="A4" s="22" t="s">
        <v>279</v>
      </c>
    </row>
    <row r="5" spans="1:46" ht="15" customHeight="1" x14ac:dyDescent="0.25">
      <c r="AM5" s="23">
        <v>1</v>
      </c>
      <c r="AN5" s="23">
        <v>2</v>
      </c>
      <c r="AO5" s="23">
        <v>1</v>
      </c>
      <c r="AP5" s="23">
        <v>2</v>
      </c>
      <c r="AQ5" s="23">
        <v>3</v>
      </c>
    </row>
    <row r="6" spans="1:46" ht="25" customHeight="1" x14ac:dyDescent="0.25">
      <c r="A6" s="49" t="s">
        <v>280</v>
      </c>
      <c r="D6" s="278" t="s">
        <v>281</v>
      </c>
      <c r="E6" s="280">
        <f ca="1">HLOOKUP(AL6,AM5:AN6,2)</f>
        <v>3</v>
      </c>
      <c r="F6" s="280"/>
      <c r="G6" s="279" t="s">
        <v>89</v>
      </c>
      <c r="H6" s="279"/>
      <c r="I6" s="280">
        <f ca="1">HLOOKUP(AL7,AO5:AQ6,2)</f>
        <v>1</v>
      </c>
      <c r="J6" s="280"/>
      <c r="K6" s="281" t="s">
        <v>24</v>
      </c>
      <c r="L6" s="64"/>
      <c r="M6" s="64"/>
      <c r="AL6" s="23">
        <f ca="1">INT(RAND()*2+1)</f>
        <v>2</v>
      </c>
      <c r="AM6" s="23">
        <v>1</v>
      </c>
      <c r="AN6" s="23">
        <v>3</v>
      </c>
      <c r="AO6" s="23">
        <v>1</v>
      </c>
      <c r="AP6" s="23">
        <v>2</v>
      </c>
      <c r="AQ6" s="23">
        <v>5</v>
      </c>
    </row>
    <row r="7" spans="1:46" ht="25" customHeight="1" x14ac:dyDescent="0.25">
      <c r="D7" s="279"/>
      <c r="E7" s="282">
        <f>AM7</f>
        <v>2</v>
      </c>
      <c r="F7" s="282"/>
      <c r="G7" s="279"/>
      <c r="H7" s="279"/>
      <c r="I7" s="282">
        <f>AO7</f>
        <v>3</v>
      </c>
      <c r="J7" s="282"/>
      <c r="K7" s="281"/>
      <c r="L7" s="63"/>
      <c r="M7" s="63"/>
      <c r="AL7" s="23">
        <f ca="1">INT(RAND()*3+1)</f>
        <v>1</v>
      </c>
      <c r="AM7" s="23">
        <v>2</v>
      </c>
      <c r="AO7" s="23">
        <v>3</v>
      </c>
    </row>
    <row r="8" spans="1:46" ht="15" customHeight="1" x14ac:dyDescent="0.25">
      <c r="AM8" s="23">
        <v>1</v>
      </c>
      <c r="AN8" s="23">
        <v>2</v>
      </c>
      <c r="AO8" s="23">
        <v>3</v>
      </c>
      <c r="AP8" s="23">
        <v>1</v>
      </c>
      <c r="AQ8" s="23">
        <v>2</v>
      </c>
      <c r="AR8" s="23">
        <v>3</v>
      </c>
    </row>
    <row r="9" spans="1:46" ht="25" customHeight="1" x14ac:dyDescent="0.25">
      <c r="A9" s="49" t="s">
        <v>5</v>
      </c>
      <c r="D9" s="278" t="s">
        <v>23</v>
      </c>
      <c r="E9" s="280">
        <f ca="1">HLOOKUP(AL9,AM8:AO9,2)</f>
        <v>2</v>
      </c>
      <c r="F9" s="280"/>
      <c r="G9" s="279" t="s">
        <v>89</v>
      </c>
      <c r="H9" s="279"/>
      <c r="I9" s="280">
        <f ca="1">HLOOKUP(AL10,AP8:AR9,2)</f>
        <v>3</v>
      </c>
      <c r="J9" s="280"/>
      <c r="K9" s="281" t="s">
        <v>24</v>
      </c>
      <c r="L9" s="64"/>
      <c r="M9" s="64"/>
      <c r="AL9" s="23">
        <f ca="1">INT(RAND()*3+1)</f>
        <v>2</v>
      </c>
      <c r="AM9" s="23">
        <v>1</v>
      </c>
      <c r="AN9" s="23">
        <v>2</v>
      </c>
      <c r="AO9" s="23">
        <v>5</v>
      </c>
      <c r="AP9" s="23">
        <v>1</v>
      </c>
      <c r="AQ9" s="23">
        <v>3</v>
      </c>
      <c r="AR9" s="23">
        <v>5</v>
      </c>
    </row>
    <row r="10" spans="1:46" ht="25" customHeight="1" x14ac:dyDescent="0.25">
      <c r="D10" s="279"/>
      <c r="E10" s="282">
        <f>AM10</f>
        <v>3</v>
      </c>
      <c r="F10" s="282"/>
      <c r="G10" s="279"/>
      <c r="H10" s="279"/>
      <c r="I10" s="282">
        <f>AP10</f>
        <v>4</v>
      </c>
      <c r="J10" s="282"/>
      <c r="K10" s="281"/>
      <c r="L10" s="63"/>
      <c r="M10" s="63"/>
      <c r="AL10" s="23">
        <f ca="1">INT(RAND()*3+1)</f>
        <v>2</v>
      </c>
      <c r="AM10" s="23">
        <v>3</v>
      </c>
      <c r="AP10" s="23">
        <v>4</v>
      </c>
    </row>
    <row r="11" spans="1:46" ht="15" customHeight="1" x14ac:dyDescent="0.25">
      <c r="AM11" s="23">
        <v>1</v>
      </c>
      <c r="AN11" s="23">
        <v>2</v>
      </c>
      <c r="AO11" s="23">
        <v>3</v>
      </c>
      <c r="AP11" s="23">
        <v>1</v>
      </c>
      <c r="AQ11" s="23">
        <v>2</v>
      </c>
      <c r="AR11" s="23">
        <v>3</v>
      </c>
      <c r="AS11" s="23">
        <v>4</v>
      </c>
      <c r="AT11" s="23">
        <v>5</v>
      </c>
    </row>
    <row r="12" spans="1:46" ht="25" customHeight="1" x14ac:dyDescent="0.25">
      <c r="A12" s="49" t="s">
        <v>6</v>
      </c>
      <c r="D12" s="278" t="s">
        <v>23</v>
      </c>
      <c r="E12" s="280">
        <f ca="1">HLOOKUP(AL12,AM11:AO12,2)</f>
        <v>3</v>
      </c>
      <c r="F12" s="280"/>
      <c r="G12" s="279" t="s">
        <v>89</v>
      </c>
      <c r="H12" s="279"/>
      <c r="I12" s="280">
        <f ca="1">HLOOKUP(AL13,AP11:AS12,2)</f>
        <v>1</v>
      </c>
      <c r="J12" s="280"/>
      <c r="K12" s="281" t="s">
        <v>24</v>
      </c>
      <c r="L12" s="64"/>
      <c r="M12" s="64"/>
      <c r="AL12" s="23">
        <f ca="1">INT(RAND()*3+1)</f>
        <v>2</v>
      </c>
      <c r="AM12" s="23">
        <v>1</v>
      </c>
      <c r="AN12" s="23">
        <v>3</v>
      </c>
      <c r="AO12" s="23">
        <v>5</v>
      </c>
      <c r="AP12" s="23">
        <v>1</v>
      </c>
      <c r="AQ12" s="23">
        <v>2</v>
      </c>
      <c r="AR12" s="23">
        <v>3</v>
      </c>
      <c r="AS12" s="23">
        <v>4</v>
      </c>
      <c r="AT12" s="23">
        <v>6</v>
      </c>
    </row>
    <row r="13" spans="1:46" ht="25" customHeight="1" x14ac:dyDescent="0.25">
      <c r="D13" s="279"/>
      <c r="E13" s="282">
        <f>AM13</f>
        <v>4</v>
      </c>
      <c r="F13" s="282"/>
      <c r="G13" s="279"/>
      <c r="H13" s="279"/>
      <c r="I13" s="282">
        <f>AP13</f>
        <v>5</v>
      </c>
      <c r="J13" s="282"/>
      <c r="K13" s="281"/>
      <c r="L13" s="63"/>
      <c r="M13" s="63"/>
      <c r="AL13" s="23">
        <f ca="1">INT(RAND()*4+1)</f>
        <v>1</v>
      </c>
      <c r="AM13" s="23">
        <v>4</v>
      </c>
      <c r="AP13" s="23">
        <v>5</v>
      </c>
    </row>
    <row r="14" spans="1:46" ht="15" customHeight="1" x14ac:dyDescent="0.25"/>
    <row r="15" spans="1:46" ht="25" customHeight="1" x14ac:dyDescent="0.25">
      <c r="A15" s="49" t="s">
        <v>7</v>
      </c>
      <c r="D15" s="278" t="s">
        <v>23</v>
      </c>
      <c r="E15" s="280">
        <f ca="1">AM15/GCD(AM15,AM16)</f>
        <v>1</v>
      </c>
      <c r="F15" s="280"/>
      <c r="G15" s="279" t="s">
        <v>89</v>
      </c>
      <c r="H15" s="279"/>
      <c r="I15" s="280">
        <f ca="1">AN15/GCD(AN15,AN16)</f>
        <v>1</v>
      </c>
      <c r="J15" s="280"/>
      <c r="K15" s="281" t="s">
        <v>24</v>
      </c>
      <c r="L15" s="64"/>
      <c r="M15" s="64"/>
      <c r="AM15" s="23">
        <f ca="1">INT(RAND()*(AM16-2))+1</f>
        <v>1</v>
      </c>
      <c r="AN15" s="23">
        <f ca="1">INT(RAND()*(AN16-2))+1</f>
        <v>1</v>
      </c>
    </row>
    <row r="16" spans="1:46" ht="25" customHeight="1" x14ac:dyDescent="0.25">
      <c r="D16" s="279"/>
      <c r="E16" s="282">
        <f ca="1">AM16/GCD(AM16,AM15)</f>
        <v>2</v>
      </c>
      <c r="F16" s="282"/>
      <c r="G16" s="279"/>
      <c r="H16" s="279"/>
      <c r="I16" s="282">
        <f ca="1">AN16/GCD(AN16,AN15)</f>
        <v>3</v>
      </c>
      <c r="J16" s="282"/>
      <c r="K16" s="281"/>
      <c r="L16" s="63"/>
      <c r="M16" s="63"/>
      <c r="AM16" s="23">
        <f ca="1">INT(RAND()*4+1)*2</f>
        <v>2</v>
      </c>
      <c r="AN16" s="23">
        <f ca="1">INT(RAND()*4+1)*2+1</f>
        <v>3</v>
      </c>
    </row>
    <row r="17" spans="1:40" ht="15" customHeight="1" x14ac:dyDescent="0.25"/>
    <row r="18" spans="1:40" ht="25" customHeight="1" x14ac:dyDescent="0.25">
      <c r="A18" s="49" t="s">
        <v>8</v>
      </c>
      <c r="D18" s="278" t="s">
        <v>23</v>
      </c>
      <c r="E18" s="280">
        <f ca="1">AM18/GCD(AM18,AM19)</f>
        <v>2</v>
      </c>
      <c r="F18" s="280"/>
      <c r="G18" s="279" t="s">
        <v>89</v>
      </c>
      <c r="H18" s="279"/>
      <c r="I18" s="280">
        <f ca="1">AN18/GCD(AN18,AN19)</f>
        <v>3</v>
      </c>
      <c r="J18" s="280"/>
      <c r="K18" s="281" t="s">
        <v>24</v>
      </c>
      <c r="L18" s="64"/>
      <c r="M18" s="64"/>
      <c r="AM18" s="23">
        <f ca="1">INT(RAND()*(AM19-2))+1</f>
        <v>6</v>
      </c>
      <c r="AN18" s="23">
        <f ca="1">INT(RAND()*(AN19-2))+1</f>
        <v>6</v>
      </c>
    </row>
    <row r="19" spans="1:40" ht="25" customHeight="1" x14ac:dyDescent="0.25">
      <c r="D19" s="279"/>
      <c r="E19" s="282">
        <f ca="1">AM19/GCD(AM19,AM18)</f>
        <v>3</v>
      </c>
      <c r="F19" s="282"/>
      <c r="G19" s="279"/>
      <c r="H19" s="279"/>
      <c r="I19" s="282">
        <f ca="1">AN19/GCD(AN19,AN18)</f>
        <v>4</v>
      </c>
      <c r="J19" s="282"/>
      <c r="K19" s="281"/>
      <c r="L19" s="63"/>
      <c r="M19" s="63"/>
      <c r="AM19" s="23">
        <f ca="1">INT(RAND()*4+1)*2+1</f>
        <v>9</v>
      </c>
      <c r="AN19" s="23">
        <f ca="1">INT(RAND()*4+1)*2</f>
        <v>8</v>
      </c>
    </row>
    <row r="20" spans="1:40" ht="15" customHeight="1" x14ac:dyDescent="0.25"/>
    <row r="21" spans="1:40" ht="25" customHeight="1" x14ac:dyDescent="0.25">
      <c r="A21" s="49" t="s">
        <v>9</v>
      </c>
      <c r="D21" s="278" t="s">
        <v>23</v>
      </c>
      <c r="E21" s="280">
        <f ca="1">AM21/GCD(AM21,AM22)</f>
        <v>1</v>
      </c>
      <c r="F21" s="280"/>
      <c r="G21" s="279" t="s">
        <v>89</v>
      </c>
      <c r="H21" s="279"/>
      <c r="I21" s="280">
        <f ca="1">AN21/GCD(AN21,AN22)</f>
        <v>5</v>
      </c>
      <c r="J21" s="280"/>
      <c r="K21" s="281" t="s">
        <v>24</v>
      </c>
      <c r="L21" s="64"/>
      <c r="M21" s="64"/>
      <c r="AM21" s="23">
        <f ca="1">INT(RAND()*(AM22-2))+1</f>
        <v>1</v>
      </c>
      <c r="AN21" s="23">
        <f ca="1">INT(RAND()*(INT(AN22/2)-1))*2+1</f>
        <v>5</v>
      </c>
    </row>
    <row r="22" spans="1:40" ht="25" customHeight="1" x14ac:dyDescent="0.25">
      <c r="D22" s="279"/>
      <c r="E22" s="282">
        <f ca="1">AM22/GCD(AM22,AM21)</f>
        <v>4</v>
      </c>
      <c r="F22" s="282"/>
      <c r="G22" s="279"/>
      <c r="H22" s="279"/>
      <c r="I22" s="282">
        <f ca="1">AN22/GCD(AN22,AN21)</f>
        <v>8</v>
      </c>
      <c r="J22" s="282"/>
      <c r="K22" s="281"/>
      <c r="L22" s="63"/>
      <c r="M22" s="63"/>
      <c r="AM22" s="23">
        <f ca="1">INT(RAND()*2+1)*2</f>
        <v>4</v>
      </c>
      <c r="AN22" s="23">
        <f ca="1">INT(RAND()*3+7)</f>
        <v>8</v>
      </c>
    </row>
    <row r="23" spans="1:40" ht="15" customHeight="1" x14ac:dyDescent="0.25"/>
    <row r="24" spans="1:40" ht="25" customHeight="1" x14ac:dyDescent="0.25">
      <c r="A24" s="49" t="s">
        <v>11</v>
      </c>
      <c r="D24" s="278" t="s">
        <v>23</v>
      </c>
      <c r="E24" s="280">
        <f ca="1">AM24/GCD(AM24,AM25)</f>
        <v>1</v>
      </c>
      <c r="F24" s="280"/>
      <c r="G24" s="279" t="s">
        <v>89</v>
      </c>
      <c r="H24" s="279"/>
      <c r="I24" s="280">
        <f ca="1">AN24/GCD(AN24,AN25)</f>
        <v>3</v>
      </c>
      <c r="J24" s="280"/>
      <c r="K24" s="281" t="s">
        <v>24</v>
      </c>
      <c r="L24" s="64"/>
      <c r="M24" s="64"/>
      <c r="AM24" s="23">
        <f ca="1">INT(RAND()*(AM25-2))+1</f>
        <v>1</v>
      </c>
      <c r="AN24" s="23">
        <f ca="1">INT(RAND()*(AN25-2))+1</f>
        <v>3</v>
      </c>
    </row>
    <row r="25" spans="1:40" ht="25" customHeight="1" x14ac:dyDescent="0.25">
      <c r="D25" s="279"/>
      <c r="E25" s="282">
        <f ca="1">AM25/GCD(AM25,AM24)</f>
        <v>5</v>
      </c>
      <c r="F25" s="282"/>
      <c r="G25" s="279"/>
      <c r="H25" s="279"/>
      <c r="I25" s="282">
        <f ca="1">AN25/GCD(AN25,AN24)</f>
        <v>5</v>
      </c>
      <c r="J25" s="282"/>
      <c r="K25" s="281"/>
      <c r="L25" s="63"/>
      <c r="M25" s="63"/>
      <c r="AM25" s="23">
        <f ca="1">INT(RAND()*2+1)*2+1</f>
        <v>5</v>
      </c>
      <c r="AN25" s="23">
        <f ca="1">INT(RAND()*5+5)</f>
        <v>5</v>
      </c>
    </row>
    <row r="26" spans="1:40" ht="15" customHeight="1" x14ac:dyDescent="0.25"/>
    <row r="27" spans="1:40" ht="25" customHeight="1" x14ac:dyDescent="0.25">
      <c r="A27" s="49" t="s">
        <v>12</v>
      </c>
      <c r="D27" s="278" t="s">
        <v>23</v>
      </c>
      <c r="E27" s="280">
        <v>3</v>
      </c>
      <c r="F27" s="280"/>
      <c r="G27" s="279" t="s">
        <v>89</v>
      </c>
      <c r="H27" s="279"/>
      <c r="I27" s="280">
        <f ca="1">I28-1</f>
        <v>8</v>
      </c>
      <c r="J27" s="280"/>
      <c r="K27" s="281" t="s">
        <v>24</v>
      </c>
      <c r="L27" s="64"/>
      <c r="M27" s="64"/>
    </row>
    <row r="28" spans="1:40" ht="25" customHeight="1" x14ac:dyDescent="0.25">
      <c r="D28" s="279"/>
      <c r="E28" s="282">
        <v>7</v>
      </c>
      <c r="F28" s="282"/>
      <c r="G28" s="279"/>
      <c r="H28" s="279"/>
      <c r="I28" s="282">
        <f ca="1">P28</f>
        <v>9</v>
      </c>
      <c r="J28" s="282"/>
      <c r="K28" s="281"/>
      <c r="L28" s="63"/>
      <c r="M28" s="63"/>
      <c r="N28" s="23">
        <f ca="1">INT(RAND()*8+2)</f>
        <v>9</v>
      </c>
      <c r="O28" s="23"/>
      <c r="P28" s="23">
        <f ca="1">IF(N28=4,3,N28)</f>
        <v>9</v>
      </c>
    </row>
    <row r="29" spans="1:40" ht="15" customHeight="1" x14ac:dyDescent="0.25">
      <c r="N29" s="23"/>
      <c r="O29" s="23"/>
      <c r="P29" s="23"/>
    </row>
    <row r="30" spans="1:40" ht="25" customHeight="1" x14ac:dyDescent="0.25">
      <c r="A30" s="49" t="s">
        <v>13</v>
      </c>
      <c r="D30" s="278" t="s">
        <v>23</v>
      </c>
      <c r="E30" s="280">
        <v>2</v>
      </c>
      <c r="F30" s="280"/>
      <c r="G30" s="279" t="s">
        <v>89</v>
      </c>
      <c r="H30" s="279"/>
      <c r="I30" s="280">
        <f ca="1">I31-1</f>
        <v>2</v>
      </c>
      <c r="J30" s="280"/>
      <c r="K30" s="281" t="s">
        <v>24</v>
      </c>
      <c r="L30" s="64"/>
      <c r="M30" s="64"/>
      <c r="N30" s="23"/>
      <c r="O30" s="23"/>
      <c r="P30" s="23"/>
    </row>
    <row r="31" spans="1:40" ht="25" customHeight="1" x14ac:dyDescent="0.25">
      <c r="D31" s="279"/>
      <c r="E31" s="282">
        <v>7</v>
      </c>
      <c r="F31" s="282"/>
      <c r="G31" s="279"/>
      <c r="H31" s="279"/>
      <c r="I31" s="282">
        <f ca="1">P31</f>
        <v>3</v>
      </c>
      <c r="J31" s="282"/>
      <c r="K31" s="281"/>
      <c r="L31" s="64"/>
      <c r="M31" s="63"/>
      <c r="N31" s="23">
        <f ca="1">INT(RAND()*8+2)</f>
        <v>3</v>
      </c>
      <c r="O31" s="23"/>
      <c r="P31" s="23">
        <f ca="1">IF(N31=7,5,N31)</f>
        <v>3</v>
      </c>
    </row>
    <row r="32" spans="1:40" ht="15" customHeight="1" x14ac:dyDescent="0.25">
      <c r="D32" s="123"/>
      <c r="E32" s="123"/>
      <c r="F32" s="123"/>
      <c r="G32" s="123"/>
      <c r="H32" s="123"/>
      <c r="I32" s="123"/>
      <c r="J32" s="123"/>
      <c r="K32" s="63"/>
      <c r="L32" s="63"/>
      <c r="M32" s="123"/>
      <c r="N32" s="23"/>
      <c r="O32" s="23"/>
      <c r="P32" s="23"/>
    </row>
    <row r="33" spans="1:37" ht="25" customHeight="1" x14ac:dyDescent="0.25">
      <c r="A33" s="49" t="s">
        <v>14</v>
      </c>
      <c r="D33" s="278" t="s">
        <v>23</v>
      </c>
      <c r="E33" s="280">
        <v>3</v>
      </c>
      <c r="F33" s="280"/>
      <c r="G33" s="279" t="s">
        <v>89</v>
      </c>
      <c r="H33" s="279"/>
      <c r="I33" s="280">
        <f ca="1">I34-1</f>
        <v>1</v>
      </c>
      <c r="J33" s="280"/>
      <c r="K33" s="281" t="s">
        <v>282</v>
      </c>
      <c r="L33" s="64"/>
      <c r="N33" s="23"/>
      <c r="O33" s="23"/>
      <c r="P33" s="23"/>
    </row>
    <row r="34" spans="1:37" ht="25" customHeight="1" x14ac:dyDescent="0.25">
      <c r="D34" s="279"/>
      <c r="E34" s="282">
        <v>5</v>
      </c>
      <c r="F34" s="282"/>
      <c r="G34" s="279"/>
      <c r="H34" s="279"/>
      <c r="I34" s="282">
        <f ca="1">P34</f>
        <v>2</v>
      </c>
      <c r="J34" s="282"/>
      <c r="K34" s="281"/>
      <c r="L34" s="64"/>
      <c r="N34" s="23">
        <f ca="1">INT(RAND()*8+2)</f>
        <v>2</v>
      </c>
      <c r="O34" s="23"/>
      <c r="P34" s="23">
        <f ca="1">IF(N34=5,8,N34)</f>
        <v>2</v>
      </c>
    </row>
    <row r="36" spans="1:37" ht="25" customHeight="1" x14ac:dyDescent="0.25">
      <c r="D36" s="3" t="str">
        <f>IF(D1="","",D1)</f>
        <v>通分</v>
      </c>
      <c r="AG36" s="53" t="str">
        <f>IF(AG1="","",AG1)</f>
        <v>№</v>
      </c>
      <c r="AH36" s="53"/>
      <c r="AI36" s="283" t="str">
        <f>IF(AI1="","",AI1)</f>
        <v/>
      </c>
      <c r="AJ36" s="283"/>
    </row>
    <row r="37" spans="1:37" ht="25" customHeight="1" x14ac:dyDescent="0.25">
      <c r="E37" s="147" t="s">
        <v>2</v>
      </c>
      <c r="Q37" s="4" t="str">
        <f>IF(Q2="","",Q2)</f>
        <v>名前</v>
      </c>
      <c r="R37" s="53"/>
      <c r="S37" s="53"/>
      <c r="T37" s="53"/>
      <c r="U37" s="53" t="str">
        <f>IF(U2="","",U2)</f>
        <v/>
      </c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</row>
    <row r="38" spans="1:37" ht="25" customHeight="1" x14ac:dyDescent="0.25">
      <c r="E38" s="3"/>
      <c r="Q38" s="9"/>
    </row>
    <row r="39" spans="1:37" ht="25" customHeight="1" x14ac:dyDescent="0.25">
      <c r="A39" s="281" t="str">
        <f t="shared" ref="A39:AK49" si="0">IF(A4="","",A4)</f>
        <v>◎次の（　）の中を通分しましょう。</v>
      </c>
      <c r="B39" s="281"/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  <c r="Q39" s="281"/>
      <c r="R39" s="281"/>
      <c r="S39" s="281"/>
      <c r="T39" s="281"/>
      <c r="U39" s="281"/>
      <c r="V39" s="22" t="str">
        <f t="shared" si="0"/>
        <v/>
      </c>
      <c r="W39" s="22" t="str">
        <f t="shared" si="0"/>
        <v/>
      </c>
      <c r="X39" s="22" t="str">
        <f t="shared" si="0"/>
        <v/>
      </c>
      <c r="Y39" s="22" t="str">
        <f t="shared" si="0"/>
        <v/>
      </c>
      <c r="Z39" s="22" t="str">
        <f t="shared" si="0"/>
        <v/>
      </c>
      <c r="AA39" s="22" t="str">
        <f t="shared" si="0"/>
        <v/>
      </c>
      <c r="AB39" s="22" t="str">
        <f t="shared" si="0"/>
        <v/>
      </c>
      <c r="AC39" s="22" t="str">
        <f t="shared" si="0"/>
        <v/>
      </c>
      <c r="AD39" s="22" t="str">
        <f t="shared" si="0"/>
        <v/>
      </c>
      <c r="AE39" s="22" t="str">
        <f t="shared" si="0"/>
        <v/>
      </c>
      <c r="AF39" s="22" t="str">
        <f t="shared" si="0"/>
        <v/>
      </c>
      <c r="AG39" s="22" t="str">
        <f t="shared" si="0"/>
        <v/>
      </c>
      <c r="AH39" s="22" t="str">
        <f t="shared" si="0"/>
        <v/>
      </c>
      <c r="AI39" s="22" t="str">
        <f t="shared" si="0"/>
        <v/>
      </c>
      <c r="AJ39" s="22" t="str">
        <f t="shared" si="0"/>
        <v/>
      </c>
      <c r="AK39" s="22" t="str">
        <f t="shared" si="0"/>
        <v/>
      </c>
    </row>
    <row r="40" spans="1:37" ht="25" customHeight="1" x14ac:dyDescent="0.25">
      <c r="A40" s="22" t="str">
        <f t="shared" si="0"/>
        <v/>
      </c>
      <c r="B40" s="22" t="str">
        <f t="shared" si="0"/>
        <v/>
      </c>
      <c r="C40" s="22" t="str">
        <f t="shared" si="0"/>
        <v/>
      </c>
      <c r="D40" s="22" t="str">
        <f t="shared" si="0"/>
        <v/>
      </c>
      <c r="E40" s="22" t="str">
        <f t="shared" si="0"/>
        <v/>
      </c>
      <c r="F40" s="22" t="str">
        <f t="shared" si="0"/>
        <v/>
      </c>
      <c r="G40" s="22" t="str">
        <f t="shared" si="0"/>
        <v/>
      </c>
      <c r="H40" s="22" t="str">
        <f t="shared" si="0"/>
        <v/>
      </c>
      <c r="I40" s="22" t="str">
        <f t="shared" si="0"/>
        <v/>
      </c>
      <c r="J40" s="22" t="str">
        <f t="shared" si="0"/>
        <v/>
      </c>
      <c r="K40" s="22" t="str">
        <f t="shared" si="0"/>
        <v/>
      </c>
      <c r="L40" s="22" t="str">
        <f t="shared" si="0"/>
        <v/>
      </c>
      <c r="M40" s="22" t="str">
        <f t="shared" si="0"/>
        <v/>
      </c>
      <c r="N40" s="22" t="str">
        <f t="shared" si="0"/>
        <v/>
      </c>
      <c r="O40" s="22" t="str">
        <f t="shared" si="0"/>
        <v/>
      </c>
      <c r="P40" s="22" t="str">
        <f t="shared" si="0"/>
        <v/>
      </c>
      <c r="Q40" s="22" t="str">
        <f t="shared" si="0"/>
        <v/>
      </c>
      <c r="R40" s="22" t="str">
        <f t="shared" si="0"/>
        <v/>
      </c>
      <c r="S40" s="22" t="str">
        <f t="shared" si="0"/>
        <v/>
      </c>
      <c r="T40" s="22" t="str">
        <f t="shared" si="0"/>
        <v/>
      </c>
      <c r="U40" s="22" t="str">
        <f t="shared" si="0"/>
        <v/>
      </c>
      <c r="V40" s="22" t="str">
        <f t="shared" si="0"/>
        <v/>
      </c>
      <c r="W40" s="22" t="str">
        <f t="shared" si="0"/>
        <v/>
      </c>
      <c r="X40" s="22" t="str">
        <f t="shared" si="0"/>
        <v/>
      </c>
      <c r="Y40" s="22" t="str">
        <f t="shared" si="0"/>
        <v/>
      </c>
      <c r="Z40" s="22" t="str">
        <f t="shared" si="0"/>
        <v/>
      </c>
      <c r="AA40" s="22" t="str">
        <f t="shared" si="0"/>
        <v/>
      </c>
      <c r="AB40" s="22" t="str">
        <f t="shared" si="0"/>
        <v/>
      </c>
      <c r="AC40" s="22" t="str">
        <f t="shared" si="0"/>
        <v/>
      </c>
      <c r="AD40" s="22" t="str">
        <f t="shared" si="0"/>
        <v/>
      </c>
      <c r="AE40" s="22" t="str">
        <f t="shared" si="0"/>
        <v/>
      </c>
      <c r="AF40" s="22" t="str">
        <f t="shared" si="0"/>
        <v/>
      </c>
      <c r="AG40" s="22" t="str">
        <f t="shared" si="0"/>
        <v/>
      </c>
      <c r="AH40" s="22" t="str">
        <f t="shared" si="0"/>
        <v/>
      </c>
      <c r="AI40" s="22" t="str">
        <f t="shared" si="0"/>
        <v/>
      </c>
      <c r="AJ40" s="22" t="str">
        <f t="shared" si="0"/>
        <v/>
      </c>
      <c r="AK40" s="22" t="str">
        <f t="shared" si="0"/>
        <v/>
      </c>
    </row>
    <row r="41" spans="1:37" ht="25" customHeight="1" x14ac:dyDescent="0.25">
      <c r="A41" s="22" t="str">
        <f t="shared" si="0"/>
        <v>(1)</v>
      </c>
      <c r="C41" s="22" t="str">
        <f t="shared" si="0"/>
        <v/>
      </c>
      <c r="D41" s="281" t="str">
        <f t="shared" si="0"/>
        <v>(</v>
      </c>
      <c r="E41" s="280">
        <f t="shared" ca="1" si="0"/>
        <v>3</v>
      </c>
      <c r="F41" s="280"/>
      <c r="G41" s="279" t="str">
        <f t="shared" si="0"/>
        <v>,</v>
      </c>
      <c r="H41" s="279"/>
      <c r="I41" s="280">
        <f t="shared" ca="1" si="0"/>
        <v>1</v>
      </c>
      <c r="J41" s="280"/>
      <c r="K41" s="281" t="str">
        <f t="shared" si="0"/>
        <v>)</v>
      </c>
      <c r="L41" s="281" t="str">
        <f t="shared" si="0"/>
        <v/>
      </c>
      <c r="M41" s="284" t="s">
        <v>23</v>
      </c>
      <c r="N41" s="286">
        <f ca="1">E41*N42/E42</f>
        <v>9</v>
      </c>
      <c r="O41" s="286"/>
      <c r="P41" s="286"/>
      <c r="Q41" s="287" t="s">
        <v>89</v>
      </c>
      <c r="R41" s="286"/>
      <c r="S41" s="286">
        <f ca="1">I41*S42/I42</f>
        <v>2</v>
      </c>
      <c r="T41" s="286"/>
      <c r="U41" s="286"/>
      <c r="V41" s="284" t="s">
        <v>24</v>
      </c>
      <c r="W41" s="22" t="str">
        <f t="shared" si="0"/>
        <v/>
      </c>
      <c r="X41" s="22" t="str">
        <f t="shared" si="0"/>
        <v/>
      </c>
      <c r="AD41" s="22" t="str">
        <f t="shared" si="0"/>
        <v/>
      </c>
      <c r="AG41" s="22" t="str">
        <f t="shared" si="0"/>
        <v/>
      </c>
      <c r="AH41" s="22" t="str">
        <f t="shared" si="0"/>
        <v/>
      </c>
      <c r="AI41" s="22" t="str">
        <f t="shared" si="0"/>
        <v/>
      </c>
      <c r="AJ41" s="22" t="str">
        <f t="shared" si="0"/>
        <v/>
      </c>
      <c r="AK41" s="22" t="str">
        <f t="shared" si="0"/>
        <v/>
      </c>
    </row>
    <row r="42" spans="1:37" ht="25" customHeight="1" x14ac:dyDescent="0.25">
      <c r="A42" s="22" t="str">
        <f t="shared" si="0"/>
        <v/>
      </c>
      <c r="B42" s="22" t="str">
        <f t="shared" si="0"/>
        <v/>
      </c>
      <c r="C42" s="22" t="str">
        <f t="shared" si="0"/>
        <v/>
      </c>
      <c r="D42" s="281"/>
      <c r="E42" s="279">
        <f t="shared" si="0"/>
        <v>2</v>
      </c>
      <c r="F42" s="279"/>
      <c r="G42" s="279"/>
      <c r="H42" s="279"/>
      <c r="I42" s="279">
        <f t="shared" si="0"/>
        <v>3</v>
      </c>
      <c r="J42" s="279"/>
      <c r="K42" s="281"/>
      <c r="L42" s="281"/>
      <c r="M42" s="285"/>
      <c r="N42" s="288">
        <f>LCM(E42,I42)</f>
        <v>6</v>
      </c>
      <c r="O42" s="288"/>
      <c r="P42" s="288"/>
      <c r="Q42" s="288"/>
      <c r="R42" s="288"/>
      <c r="S42" s="288">
        <f>LCM(J42,N42)</f>
        <v>6</v>
      </c>
      <c r="T42" s="288"/>
      <c r="U42" s="288"/>
      <c r="V42" s="285"/>
      <c r="W42" s="22" t="str">
        <f t="shared" si="0"/>
        <v/>
      </c>
      <c r="X42" s="22" t="str">
        <f t="shared" si="0"/>
        <v/>
      </c>
      <c r="AG42" s="22" t="str">
        <f t="shared" si="0"/>
        <v/>
      </c>
      <c r="AH42" s="22" t="str">
        <f t="shared" si="0"/>
        <v/>
      </c>
      <c r="AI42" s="22" t="str">
        <f t="shared" si="0"/>
        <v/>
      </c>
      <c r="AJ42" s="22" t="str">
        <f t="shared" si="0"/>
        <v/>
      </c>
      <c r="AK42" s="22" t="str">
        <f t="shared" si="0"/>
        <v/>
      </c>
    </row>
    <row r="43" spans="1:37" ht="15" customHeight="1" x14ac:dyDescent="0.25">
      <c r="A43" s="22" t="str">
        <f t="shared" si="0"/>
        <v/>
      </c>
      <c r="B43" s="22" t="str">
        <f t="shared" si="0"/>
        <v/>
      </c>
      <c r="C43" s="22" t="str">
        <f t="shared" si="0"/>
        <v/>
      </c>
      <c r="D43" s="22" t="str">
        <f t="shared" si="0"/>
        <v/>
      </c>
      <c r="E43" s="22" t="str">
        <f t="shared" si="0"/>
        <v/>
      </c>
      <c r="F43" s="22" t="str">
        <f t="shared" si="0"/>
        <v/>
      </c>
      <c r="G43" s="22" t="str">
        <f t="shared" si="0"/>
        <v/>
      </c>
      <c r="H43" s="22" t="str">
        <f t="shared" si="0"/>
        <v/>
      </c>
      <c r="I43" s="22" t="str">
        <f t="shared" si="0"/>
        <v/>
      </c>
      <c r="J43" s="22" t="str">
        <f t="shared" si="0"/>
        <v/>
      </c>
      <c r="K43" s="22" t="str">
        <f t="shared" si="0"/>
        <v/>
      </c>
      <c r="L43" s="22" t="str">
        <f t="shared" si="0"/>
        <v/>
      </c>
      <c r="M43" s="22" t="str">
        <f t="shared" si="0"/>
        <v/>
      </c>
      <c r="N43" s="8" t="str">
        <f t="shared" si="0"/>
        <v/>
      </c>
      <c r="O43" s="8" t="str">
        <f t="shared" si="0"/>
        <v/>
      </c>
      <c r="P43" s="8" t="str">
        <f t="shared" si="0"/>
        <v/>
      </c>
      <c r="Q43" s="8" t="str">
        <f t="shared" si="0"/>
        <v/>
      </c>
      <c r="R43" s="8" t="str">
        <f t="shared" si="0"/>
        <v/>
      </c>
      <c r="S43" s="8" t="str">
        <f t="shared" si="0"/>
        <v/>
      </c>
      <c r="T43" s="8" t="str">
        <f t="shared" si="0"/>
        <v/>
      </c>
      <c r="U43" s="8" t="str">
        <f t="shared" si="0"/>
        <v/>
      </c>
      <c r="V43" s="22" t="str">
        <f t="shared" si="0"/>
        <v/>
      </c>
      <c r="W43" s="22" t="str">
        <f t="shared" si="0"/>
        <v/>
      </c>
      <c r="X43" s="22" t="str">
        <f t="shared" si="0"/>
        <v/>
      </c>
      <c r="Y43" s="22" t="str">
        <f t="shared" si="0"/>
        <v/>
      </c>
      <c r="Z43" s="22" t="str">
        <f t="shared" si="0"/>
        <v/>
      </c>
      <c r="AA43" s="22" t="str">
        <f t="shared" si="0"/>
        <v/>
      </c>
      <c r="AB43" s="22" t="str">
        <f t="shared" si="0"/>
        <v/>
      </c>
      <c r="AC43" s="22" t="str">
        <f t="shared" si="0"/>
        <v/>
      </c>
      <c r="AD43" s="22" t="str">
        <f t="shared" si="0"/>
        <v/>
      </c>
      <c r="AE43" s="22" t="str">
        <f t="shared" si="0"/>
        <v/>
      </c>
      <c r="AF43" s="22" t="str">
        <f t="shared" si="0"/>
        <v/>
      </c>
      <c r="AG43" s="22" t="str">
        <f t="shared" si="0"/>
        <v/>
      </c>
      <c r="AH43" s="22" t="str">
        <f t="shared" si="0"/>
        <v/>
      </c>
      <c r="AI43" s="22" t="str">
        <f t="shared" si="0"/>
        <v/>
      </c>
      <c r="AJ43" s="22" t="str">
        <f t="shared" si="0"/>
        <v/>
      </c>
      <c r="AK43" s="22" t="str">
        <f t="shared" si="0"/>
        <v/>
      </c>
    </row>
    <row r="44" spans="1:37" ht="25" customHeight="1" x14ac:dyDescent="0.25">
      <c r="A44" s="22" t="str">
        <f t="shared" si="0"/>
        <v>(2)</v>
      </c>
      <c r="C44" s="22" t="str">
        <f t="shared" si="0"/>
        <v/>
      </c>
      <c r="D44" s="281" t="str">
        <f t="shared" si="0"/>
        <v>(</v>
      </c>
      <c r="E44" s="280">
        <f t="shared" ca="1" si="0"/>
        <v>2</v>
      </c>
      <c r="F44" s="280"/>
      <c r="G44" s="279" t="str">
        <f t="shared" si="0"/>
        <v>,</v>
      </c>
      <c r="H44" s="279"/>
      <c r="I44" s="280">
        <f t="shared" ca="1" si="0"/>
        <v>3</v>
      </c>
      <c r="J44" s="280"/>
      <c r="K44" s="281" t="str">
        <f t="shared" si="0"/>
        <v>)</v>
      </c>
      <c r="L44" s="281" t="str">
        <f t="shared" si="0"/>
        <v/>
      </c>
      <c r="M44" s="284" t="s">
        <v>23</v>
      </c>
      <c r="N44" s="286">
        <f ca="1">E44*N45/E45</f>
        <v>8</v>
      </c>
      <c r="O44" s="286"/>
      <c r="P44" s="286"/>
      <c r="Q44" s="287" t="s">
        <v>89</v>
      </c>
      <c r="R44" s="286"/>
      <c r="S44" s="286">
        <f ca="1">I44*S45/I45</f>
        <v>9</v>
      </c>
      <c r="T44" s="286"/>
      <c r="U44" s="286"/>
      <c r="V44" s="284" t="s">
        <v>24</v>
      </c>
      <c r="W44" s="22" t="str">
        <f t="shared" si="0"/>
        <v/>
      </c>
      <c r="X44" s="22" t="str">
        <f t="shared" si="0"/>
        <v/>
      </c>
      <c r="Y44" s="22" t="str">
        <f t="shared" si="0"/>
        <v/>
      </c>
      <c r="Z44" s="22" t="str">
        <f t="shared" si="0"/>
        <v/>
      </c>
      <c r="AA44" s="22" t="str">
        <f t="shared" si="0"/>
        <v/>
      </c>
      <c r="AB44" s="22" t="str">
        <f t="shared" si="0"/>
        <v/>
      </c>
      <c r="AC44" s="22" t="str">
        <f t="shared" si="0"/>
        <v/>
      </c>
      <c r="AD44" s="22" t="str">
        <f t="shared" si="0"/>
        <v/>
      </c>
      <c r="AE44" s="22" t="str">
        <f t="shared" si="0"/>
        <v/>
      </c>
      <c r="AF44" s="22" t="str">
        <f t="shared" si="0"/>
        <v/>
      </c>
      <c r="AG44" s="22" t="str">
        <f t="shared" si="0"/>
        <v/>
      </c>
      <c r="AH44" s="22" t="str">
        <f t="shared" si="0"/>
        <v/>
      </c>
      <c r="AI44" s="22" t="str">
        <f t="shared" si="0"/>
        <v/>
      </c>
      <c r="AJ44" s="22" t="str">
        <f t="shared" si="0"/>
        <v/>
      </c>
      <c r="AK44" s="22" t="str">
        <f t="shared" si="0"/>
        <v/>
      </c>
    </row>
    <row r="45" spans="1:37" ht="25" customHeight="1" x14ac:dyDescent="0.25">
      <c r="A45" s="22" t="str">
        <f t="shared" si="0"/>
        <v/>
      </c>
      <c r="B45" s="22" t="str">
        <f t="shared" si="0"/>
        <v/>
      </c>
      <c r="C45" s="22" t="str">
        <f t="shared" si="0"/>
        <v/>
      </c>
      <c r="D45" s="281"/>
      <c r="E45" s="282">
        <f t="shared" si="0"/>
        <v>3</v>
      </c>
      <c r="F45" s="282"/>
      <c r="G45" s="279"/>
      <c r="H45" s="279"/>
      <c r="I45" s="282">
        <f t="shared" si="0"/>
        <v>4</v>
      </c>
      <c r="J45" s="282"/>
      <c r="K45" s="281"/>
      <c r="L45" s="281"/>
      <c r="M45" s="285"/>
      <c r="N45" s="288">
        <f>LCM(E45,I45)</f>
        <v>12</v>
      </c>
      <c r="O45" s="288"/>
      <c r="P45" s="288"/>
      <c r="Q45" s="288"/>
      <c r="R45" s="288"/>
      <c r="S45" s="288">
        <f>LCM(J45,N45)</f>
        <v>12</v>
      </c>
      <c r="T45" s="288"/>
      <c r="U45" s="288"/>
      <c r="V45" s="285"/>
      <c r="W45" s="22" t="str">
        <f t="shared" si="0"/>
        <v/>
      </c>
      <c r="X45" s="22" t="str">
        <f t="shared" si="0"/>
        <v/>
      </c>
      <c r="Y45" s="22" t="str">
        <f t="shared" si="0"/>
        <v/>
      </c>
      <c r="Z45" s="22" t="str">
        <f t="shared" si="0"/>
        <v/>
      </c>
      <c r="AA45" s="22" t="str">
        <f t="shared" si="0"/>
        <v/>
      </c>
      <c r="AB45" s="22" t="str">
        <f t="shared" si="0"/>
        <v/>
      </c>
      <c r="AC45" s="22" t="str">
        <f t="shared" si="0"/>
        <v/>
      </c>
      <c r="AD45" s="22" t="str">
        <f t="shared" si="0"/>
        <v/>
      </c>
      <c r="AE45" s="22" t="str">
        <f t="shared" si="0"/>
        <v/>
      </c>
      <c r="AF45" s="22" t="str">
        <f t="shared" si="0"/>
        <v/>
      </c>
      <c r="AG45" s="22" t="str">
        <f t="shared" si="0"/>
        <v/>
      </c>
      <c r="AH45" s="22" t="str">
        <f>IF(AH10="","",AH10)</f>
        <v/>
      </c>
      <c r="AI45" s="22" t="str">
        <f>IF(AI10="","",AI10)</f>
        <v/>
      </c>
      <c r="AJ45" s="22" t="str">
        <f>IF(AJ10="","",AJ10)</f>
        <v/>
      </c>
      <c r="AK45" s="22" t="str">
        <f>IF(AK10="","",AK10)</f>
        <v/>
      </c>
    </row>
    <row r="46" spans="1:37" ht="15" customHeight="1" x14ac:dyDescent="0.25">
      <c r="A46" s="22" t="str">
        <f t="shared" si="0"/>
        <v/>
      </c>
      <c r="B46" s="22" t="str">
        <f t="shared" si="0"/>
        <v/>
      </c>
      <c r="C46" s="22" t="str">
        <f t="shared" si="0"/>
        <v/>
      </c>
      <c r="D46" s="22" t="str">
        <f t="shared" si="0"/>
        <v/>
      </c>
      <c r="E46" s="22" t="str">
        <f t="shared" si="0"/>
        <v/>
      </c>
      <c r="F46" s="22" t="str">
        <f t="shared" si="0"/>
        <v/>
      </c>
      <c r="G46" s="22" t="str">
        <f t="shared" si="0"/>
        <v/>
      </c>
      <c r="H46" s="22" t="str">
        <f t="shared" si="0"/>
        <v/>
      </c>
      <c r="I46" s="22" t="str">
        <f t="shared" si="0"/>
        <v/>
      </c>
      <c r="J46" s="22" t="str">
        <f t="shared" si="0"/>
        <v/>
      </c>
      <c r="K46" s="22" t="str">
        <f t="shared" si="0"/>
        <v/>
      </c>
      <c r="L46" s="22" t="str">
        <f t="shared" si="0"/>
        <v/>
      </c>
      <c r="M46" s="22" t="str">
        <f t="shared" si="0"/>
        <v/>
      </c>
      <c r="N46" s="8" t="str">
        <f t="shared" si="0"/>
        <v/>
      </c>
      <c r="O46" s="8" t="str">
        <f t="shared" si="0"/>
        <v/>
      </c>
      <c r="P46" s="8" t="str">
        <f t="shared" si="0"/>
        <v/>
      </c>
      <c r="Q46" s="8" t="str">
        <f t="shared" si="0"/>
        <v/>
      </c>
      <c r="R46" s="8" t="str">
        <f t="shared" si="0"/>
        <v/>
      </c>
      <c r="S46" s="8" t="str">
        <f t="shared" si="0"/>
        <v/>
      </c>
      <c r="T46" s="8" t="str">
        <f t="shared" si="0"/>
        <v/>
      </c>
      <c r="U46" s="8" t="str">
        <f t="shared" si="0"/>
        <v/>
      </c>
      <c r="V46" s="22" t="str">
        <f t="shared" si="0"/>
        <v/>
      </c>
      <c r="W46" s="22" t="str">
        <f t="shared" si="0"/>
        <v/>
      </c>
      <c r="X46" s="22" t="str">
        <f t="shared" si="0"/>
        <v/>
      </c>
      <c r="Y46" s="22" t="str">
        <f t="shared" si="0"/>
        <v/>
      </c>
      <c r="Z46" s="22" t="str">
        <f t="shared" si="0"/>
        <v/>
      </c>
      <c r="AA46" s="22" t="str">
        <f t="shared" si="0"/>
        <v/>
      </c>
      <c r="AB46" s="22" t="str">
        <f t="shared" si="0"/>
        <v/>
      </c>
      <c r="AC46" s="22" t="str">
        <f t="shared" si="0"/>
        <v/>
      </c>
      <c r="AD46" s="22" t="str">
        <f t="shared" si="0"/>
        <v/>
      </c>
      <c r="AE46" s="22" t="str">
        <f t="shared" si="0"/>
        <v/>
      </c>
      <c r="AF46" s="22" t="str">
        <f t="shared" si="0"/>
        <v/>
      </c>
      <c r="AG46" s="22" t="str">
        <f t="shared" si="0"/>
        <v/>
      </c>
      <c r="AH46" s="22" t="str">
        <f t="shared" si="0"/>
        <v/>
      </c>
      <c r="AI46" s="22" t="str">
        <f t="shared" si="0"/>
        <v/>
      </c>
      <c r="AJ46" s="22" t="str">
        <f t="shared" si="0"/>
        <v/>
      </c>
      <c r="AK46" s="22" t="str">
        <f t="shared" si="0"/>
        <v/>
      </c>
    </row>
    <row r="47" spans="1:37" ht="25" customHeight="1" x14ac:dyDescent="0.25">
      <c r="A47" s="22" t="str">
        <f t="shared" si="0"/>
        <v>(3)</v>
      </c>
      <c r="C47" s="22" t="str">
        <f t="shared" si="0"/>
        <v/>
      </c>
      <c r="D47" s="281" t="str">
        <f t="shared" si="0"/>
        <v>(</v>
      </c>
      <c r="E47" s="280">
        <f t="shared" ca="1" si="0"/>
        <v>3</v>
      </c>
      <c r="F47" s="280"/>
      <c r="G47" s="279" t="str">
        <f t="shared" si="0"/>
        <v>,</v>
      </c>
      <c r="H47" s="279"/>
      <c r="I47" s="280">
        <f t="shared" ca="1" si="0"/>
        <v>1</v>
      </c>
      <c r="J47" s="280"/>
      <c r="K47" s="281" t="str">
        <f t="shared" si="0"/>
        <v>)</v>
      </c>
      <c r="L47" s="281" t="str">
        <f t="shared" si="0"/>
        <v/>
      </c>
      <c r="M47" s="284" t="s">
        <v>23</v>
      </c>
      <c r="N47" s="286">
        <f ca="1">E47*N48/E48</f>
        <v>15</v>
      </c>
      <c r="O47" s="286"/>
      <c r="P47" s="286"/>
      <c r="Q47" s="287" t="s">
        <v>89</v>
      </c>
      <c r="R47" s="286"/>
      <c r="S47" s="286">
        <f ca="1">I47*S48/I48</f>
        <v>4</v>
      </c>
      <c r="T47" s="286"/>
      <c r="U47" s="286"/>
      <c r="V47" s="284" t="s">
        <v>24</v>
      </c>
      <c r="W47" s="22" t="str">
        <f t="shared" si="0"/>
        <v/>
      </c>
      <c r="X47" s="22" t="str">
        <f t="shared" si="0"/>
        <v/>
      </c>
      <c r="Y47" s="22" t="str">
        <f t="shared" si="0"/>
        <v/>
      </c>
      <c r="Z47" s="22" t="str">
        <f t="shared" si="0"/>
        <v/>
      </c>
      <c r="AA47" s="22" t="str">
        <f t="shared" si="0"/>
        <v/>
      </c>
      <c r="AB47" s="22" t="str">
        <f t="shared" si="0"/>
        <v/>
      </c>
      <c r="AC47" s="22" t="str">
        <f t="shared" si="0"/>
        <v/>
      </c>
      <c r="AD47" s="22" t="str">
        <f t="shared" si="0"/>
        <v/>
      </c>
      <c r="AE47" s="22" t="str">
        <f t="shared" si="0"/>
        <v/>
      </c>
      <c r="AF47" s="22" t="str">
        <f t="shared" si="0"/>
        <v/>
      </c>
      <c r="AG47" s="22" t="str">
        <f t="shared" si="0"/>
        <v/>
      </c>
      <c r="AH47" s="22" t="str">
        <f t="shared" si="0"/>
        <v/>
      </c>
      <c r="AI47" s="22" t="str">
        <f t="shared" si="0"/>
        <v/>
      </c>
      <c r="AJ47" s="22" t="str">
        <f t="shared" si="0"/>
        <v/>
      </c>
      <c r="AK47" s="22" t="str">
        <f t="shared" si="0"/>
        <v/>
      </c>
    </row>
    <row r="48" spans="1:37" ht="25" customHeight="1" x14ac:dyDescent="0.25">
      <c r="A48" s="22" t="str">
        <f t="shared" si="0"/>
        <v/>
      </c>
      <c r="B48" s="22" t="str">
        <f t="shared" si="0"/>
        <v/>
      </c>
      <c r="C48" s="22" t="str">
        <f t="shared" si="0"/>
        <v/>
      </c>
      <c r="D48" s="281"/>
      <c r="E48" s="282">
        <f t="shared" si="0"/>
        <v>4</v>
      </c>
      <c r="F48" s="282"/>
      <c r="G48" s="279"/>
      <c r="H48" s="279"/>
      <c r="I48" s="282">
        <f t="shared" si="0"/>
        <v>5</v>
      </c>
      <c r="J48" s="282"/>
      <c r="K48" s="281"/>
      <c r="L48" s="281"/>
      <c r="M48" s="285"/>
      <c r="N48" s="288">
        <f>LCM(E48,I48)</f>
        <v>20</v>
      </c>
      <c r="O48" s="288"/>
      <c r="P48" s="288"/>
      <c r="Q48" s="288"/>
      <c r="R48" s="288"/>
      <c r="S48" s="288">
        <f>LCM(J48,N48)</f>
        <v>20</v>
      </c>
      <c r="T48" s="288"/>
      <c r="U48" s="288"/>
      <c r="V48" s="285"/>
      <c r="W48" s="22" t="str">
        <f t="shared" si="0"/>
        <v/>
      </c>
      <c r="X48" s="22" t="str">
        <f t="shared" si="0"/>
        <v/>
      </c>
      <c r="Y48" s="22" t="str">
        <f t="shared" si="0"/>
        <v/>
      </c>
      <c r="Z48" s="22" t="str">
        <f t="shared" si="0"/>
        <v/>
      </c>
      <c r="AA48" s="22" t="str">
        <f t="shared" si="0"/>
        <v/>
      </c>
      <c r="AB48" s="22" t="str">
        <f t="shared" si="0"/>
        <v/>
      </c>
      <c r="AC48" s="22" t="str">
        <f t="shared" si="0"/>
        <v/>
      </c>
      <c r="AD48" s="22" t="str">
        <f t="shared" si="0"/>
        <v/>
      </c>
      <c r="AE48" s="22" t="str">
        <f t="shared" si="0"/>
        <v/>
      </c>
      <c r="AF48" s="22" t="str">
        <f t="shared" si="0"/>
        <v/>
      </c>
      <c r="AG48" s="22" t="str">
        <f t="shared" si="0"/>
        <v/>
      </c>
      <c r="AH48" s="22" t="str">
        <f t="shared" si="0"/>
        <v/>
      </c>
      <c r="AI48" s="22" t="str">
        <f t="shared" si="0"/>
        <v/>
      </c>
      <c r="AJ48" s="22" t="str">
        <f t="shared" si="0"/>
        <v/>
      </c>
      <c r="AK48" s="22" t="str">
        <f t="shared" si="0"/>
        <v/>
      </c>
    </row>
    <row r="49" spans="1:37" ht="15" customHeight="1" x14ac:dyDescent="0.25">
      <c r="A49" s="22" t="str">
        <f t="shared" si="0"/>
        <v/>
      </c>
      <c r="B49" s="22" t="str">
        <f t="shared" si="0"/>
        <v/>
      </c>
      <c r="C49" s="22" t="str">
        <f t="shared" si="0"/>
        <v/>
      </c>
      <c r="D49" s="22" t="str">
        <f t="shared" si="0"/>
        <v/>
      </c>
      <c r="E49" s="22" t="str">
        <f t="shared" si="0"/>
        <v/>
      </c>
      <c r="F49" s="22" t="str">
        <f t="shared" si="0"/>
        <v/>
      </c>
      <c r="G49" s="22" t="str">
        <f t="shared" si="0"/>
        <v/>
      </c>
      <c r="H49" s="22" t="str">
        <f t="shared" si="0"/>
        <v/>
      </c>
      <c r="I49" s="22" t="str">
        <f t="shared" si="0"/>
        <v/>
      </c>
      <c r="J49" s="22" t="str">
        <f t="shared" si="0"/>
        <v/>
      </c>
      <c r="K49" s="22" t="str">
        <f t="shared" si="0"/>
        <v/>
      </c>
      <c r="L49" s="22" t="str">
        <f t="shared" si="0"/>
        <v/>
      </c>
      <c r="M49" s="22" t="str">
        <f t="shared" si="0"/>
        <v/>
      </c>
      <c r="N49" s="8" t="str">
        <f t="shared" si="0"/>
        <v/>
      </c>
      <c r="O49" s="8" t="str">
        <f t="shared" si="0"/>
        <v/>
      </c>
      <c r="P49" s="8" t="str">
        <f t="shared" si="0"/>
        <v/>
      </c>
      <c r="Q49" s="8" t="str">
        <f t="shared" si="0"/>
        <v/>
      </c>
      <c r="R49" s="8" t="str">
        <f t="shared" ref="R49:Z49" si="1">IF(R14="","",R14)</f>
        <v/>
      </c>
      <c r="S49" s="8" t="str">
        <f t="shared" si="1"/>
        <v/>
      </c>
      <c r="T49" s="8" t="str">
        <f t="shared" si="1"/>
        <v/>
      </c>
      <c r="U49" s="8" t="str">
        <f t="shared" si="1"/>
        <v/>
      </c>
      <c r="V49" s="22" t="str">
        <f t="shared" si="1"/>
        <v/>
      </c>
      <c r="W49" s="22" t="str">
        <f t="shared" si="1"/>
        <v/>
      </c>
      <c r="X49" s="22" t="str">
        <f t="shared" si="1"/>
        <v/>
      </c>
      <c r="Y49" s="22" t="str">
        <f t="shared" si="1"/>
        <v/>
      </c>
      <c r="Z49" s="22" t="str">
        <f t="shared" si="1"/>
        <v/>
      </c>
      <c r="AB49" s="22" t="str">
        <f t="shared" ref="AB49:AK49" si="2">IF(AB14="","",AB14)</f>
        <v/>
      </c>
      <c r="AC49" s="22" t="str">
        <f t="shared" si="2"/>
        <v/>
      </c>
      <c r="AD49" s="22" t="str">
        <f t="shared" si="2"/>
        <v/>
      </c>
      <c r="AE49" s="22" t="str">
        <f t="shared" si="2"/>
        <v/>
      </c>
      <c r="AF49" s="22" t="str">
        <f t="shared" si="2"/>
        <v/>
      </c>
      <c r="AG49" s="22" t="str">
        <f t="shared" si="2"/>
        <v/>
      </c>
      <c r="AH49" s="22" t="str">
        <f t="shared" si="2"/>
        <v/>
      </c>
      <c r="AI49" s="22" t="str">
        <f t="shared" si="2"/>
        <v/>
      </c>
      <c r="AJ49" s="22" t="str">
        <f t="shared" si="2"/>
        <v/>
      </c>
      <c r="AK49" s="22" t="str">
        <f t="shared" si="2"/>
        <v/>
      </c>
    </row>
    <row r="50" spans="1:37" ht="25" customHeight="1" x14ac:dyDescent="0.25">
      <c r="A50" s="22" t="str">
        <f t="shared" ref="A50:A58" si="3">IF(A15="","",A15)</f>
        <v>(4)</v>
      </c>
      <c r="C50" s="22" t="str">
        <f>IF(C15="","",C15)</f>
        <v/>
      </c>
      <c r="D50" s="281" t="str">
        <f>IF(D15="","",D15)</f>
        <v>(</v>
      </c>
      <c r="E50" s="279">
        <f ca="1">IF(E15="","",E15)</f>
        <v>1</v>
      </c>
      <c r="F50" s="279"/>
      <c r="G50" s="279" t="str">
        <f>IF(G15="","",G15)</f>
        <v>,</v>
      </c>
      <c r="H50" s="279"/>
      <c r="I50" s="279">
        <f t="shared" ref="I50:I58" ca="1" si="4">IF(I15="","",I15)</f>
        <v>1</v>
      </c>
      <c r="J50" s="279"/>
      <c r="K50" s="281" t="str">
        <f>IF(K15="","",K15)</f>
        <v>)</v>
      </c>
      <c r="L50" s="281" t="str">
        <f>IF(L15="","",L15)</f>
        <v/>
      </c>
      <c r="M50" s="284" t="s">
        <v>23</v>
      </c>
      <c r="N50" s="286">
        <f ca="1">E50*N51/E51</f>
        <v>3</v>
      </c>
      <c r="O50" s="286"/>
      <c r="P50" s="286"/>
      <c r="Q50" s="287" t="s">
        <v>89</v>
      </c>
      <c r="R50" s="286"/>
      <c r="S50" s="286">
        <f ca="1">I50*S51/I51</f>
        <v>2</v>
      </c>
      <c r="T50" s="286"/>
      <c r="U50" s="286"/>
      <c r="V50" s="284" t="s">
        <v>24</v>
      </c>
      <c r="W50" s="22" t="str">
        <f t="shared" ref="W50:AA58" si="5">IF(W15="","",W15)</f>
        <v/>
      </c>
      <c r="X50" s="22" t="str">
        <f t="shared" si="5"/>
        <v/>
      </c>
      <c r="Y50" s="22" t="str">
        <f t="shared" si="5"/>
        <v/>
      </c>
      <c r="Z50" s="22" t="str">
        <f t="shared" si="5"/>
        <v/>
      </c>
      <c r="AA50" s="22" t="str">
        <f t="shared" si="5"/>
        <v/>
      </c>
      <c r="AB50" s="22" t="str">
        <f t="shared" ref="AB50:AK50" si="6">IF(AB15="","",AB15)</f>
        <v/>
      </c>
      <c r="AC50" s="22" t="str">
        <f t="shared" si="6"/>
        <v/>
      </c>
      <c r="AD50" s="22" t="str">
        <f t="shared" si="6"/>
        <v/>
      </c>
      <c r="AE50" s="22" t="str">
        <f t="shared" si="6"/>
        <v/>
      </c>
      <c r="AF50" s="22" t="str">
        <f t="shared" si="6"/>
        <v/>
      </c>
      <c r="AG50" s="22" t="str">
        <f t="shared" si="6"/>
        <v/>
      </c>
      <c r="AH50" s="22" t="str">
        <f t="shared" si="6"/>
        <v/>
      </c>
      <c r="AI50" s="22" t="str">
        <f t="shared" si="6"/>
        <v/>
      </c>
      <c r="AJ50" s="22" t="str">
        <f t="shared" si="6"/>
        <v/>
      </c>
      <c r="AK50" s="22" t="str">
        <f t="shared" si="6"/>
        <v/>
      </c>
    </row>
    <row r="51" spans="1:37" ht="25" customHeight="1" x14ac:dyDescent="0.25">
      <c r="A51" s="22" t="str">
        <f t="shared" si="3"/>
        <v/>
      </c>
      <c r="B51" s="22" t="str">
        <f>IF(B16="","",B16)</f>
        <v/>
      </c>
      <c r="C51" s="22" t="str">
        <f>IF(C16="","",C16)</f>
        <v/>
      </c>
      <c r="D51" s="281"/>
      <c r="E51" s="282">
        <f t="shared" ref="E51:E58" ca="1" si="7">IF(E16="","",E16)</f>
        <v>2</v>
      </c>
      <c r="F51" s="282"/>
      <c r="G51" s="279"/>
      <c r="H51" s="279"/>
      <c r="I51" s="282">
        <f t="shared" ca="1" si="4"/>
        <v>3</v>
      </c>
      <c r="J51" s="282"/>
      <c r="K51" s="281"/>
      <c r="L51" s="281"/>
      <c r="M51" s="285"/>
      <c r="N51" s="288">
        <f ca="1">LCM(E51,I51)</f>
        <v>6</v>
      </c>
      <c r="O51" s="288"/>
      <c r="P51" s="288"/>
      <c r="Q51" s="288"/>
      <c r="R51" s="288"/>
      <c r="S51" s="288">
        <f ca="1">LCM(J51,N51)</f>
        <v>6</v>
      </c>
      <c r="T51" s="288"/>
      <c r="U51" s="288"/>
      <c r="V51" s="285"/>
      <c r="W51" s="22" t="str">
        <f t="shared" si="5"/>
        <v/>
      </c>
      <c r="X51" s="22" t="str">
        <f t="shared" si="5"/>
        <v/>
      </c>
      <c r="Y51" s="22" t="str">
        <f t="shared" si="5"/>
        <v/>
      </c>
      <c r="Z51" s="22" t="str">
        <f t="shared" si="5"/>
        <v/>
      </c>
      <c r="AA51" s="22" t="str">
        <f t="shared" si="5"/>
        <v/>
      </c>
      <c r="AB51" s="22" t="str">
        <f t="shared" ref="AB51:AK51" si="8">IF(AB16="","",AB16)</f>
        <v/>
      </c>
      <c r="AC51" s="22" t="str">
        <f t="shared" si="8"/>
        <v/>
      </c>
      <c r="AD51" s="22" t="str">
        <f t="shared" si="8"/>
        <v/>
      </c>
      <c r="AE51" s="22" t="str">
        <f t="shared" si="8"/>
        <v/>
      </c>
      <c r="AF51" s="22" t="str">
        <f t="shared" si="8"/>
        <v/>
      </c>
      <c r="AG51" s="22" t="str">
        <f t="shared" si="8"/>
        <v/>
      </c>
      <c r="AH51" s="22" t="str">
        <f t="shared" si="8"/>
        <v/>
      </c>
      <c r="AI51" s="22" t="str">
        <f t="shared" si="8"/>
        <v/>
      </c>
      <c r="AJ51" s="22" t="str">
        <f t="shared" si="8"/>
        <v/>
      </c>
      <c r="AK51" s="22" t="str">
        <f t="shared" si="8"/>
        <v/>
      </c>
    </row>
    <row r="52" spans="1:37" ht="15" customHeight="1" x14ac:dyDescent="0.25">
      <c r="A52" s="22" t="str">
        <f t="shared" si="3"/>
        <v/>
      </c>
      <c r="B52" s="22" t="str">
        <f>IF(B17="","",B17)</f>
        <v/>
      </c>
      <c r="C52" s="22" t="str">
        <f>IF(C17="","",C17)</f>
        <v/>
      </c>
      <c r="D52" s="22" t="str">
        <f>IF(D17="","",D17)</f>
        <v/>
      </c>
      <c r="E52" s="22" t="str">
        <f t="shared" si="7"/>
        <v/>
      </c>
      <c r="F52" s="22" t="str">
        <f>IF(F17="","",F17)</f>
        <v/>
      </c>
      <c r="G52" s="22" t="str">
        <f>IF(G17="","",G17)</f>
        <v/>
      </c>
      <c r="H52" s="22" t="str">
        <f>IF(H17="","",H17)</f>
        <v/>
      </c>
      <c r="I52" s="22" t="str">
        <f t="shared" si="4"/>
        <v/>
      </c>
      <c r="J52" s="22" t="str">
        <f t="shared" ref="J52:V52" si="9">IF(J17="","",J17)</f>
        <v/>
      </c>
      <c r="K52" s="22" t="str">
        <f t="shared" si="9"/>
        <v/>
      </c>
      <c r="L52" s="22" t="str">
        <f t="shared" si="9"/>
        <v/>
      </c>
      <c r="M52" s="22" t="str">
        <f t="shared" si="9"/>
        <v/>
      </c>
      <c r="N52" s="8" t="str">
        <f t="shared" si="9"/>
        <v/>
      </c>
      <c r="O52" s="8" t="str">
        <f t="shared" si="9"/>
        <v/>
      </c>
      <c r="P52" s="8" t="str">
        <f t="shared" si="9"/>
        <v/>
      </c>
      <c r="Q52" s="8" t="str">
        <f t="shared" si="9"/>
        <v/>
      </c>
      <c r="R52" s="8" t="str">
        <f t="shared" si="9"/>
        <v/>
      </c>
      <c r="S52" s="8" t="str">
        <f t="shared" si="9"/>
        <v/>
      </c>
      <c r="T52" s="8" t="str">
        <f t="shared" si="9"/>
        <v/>
      </c>
      <c r="U52" s="8" t="str">
        <f t="shared" si="9"/>
        <v/>
      </c>
      <c r="V52" s="22" t="str">
        <f t="shared" si="9"/>
        <v/>
      </c>
      <c r="W52" s="22" t="str">
        <f t="shared" si="5"/>
        <v/>
      </c>
      <c r="X52" s="22" t="str">
        <f t="shared" si="5"/>
        <v/>
      </c>
      <c r="Y52" s="22" t="str">
        <f t="shared" si="5"/>
        <v/>
      </c>
      <c r="Z52" s="22" t="str">
        <f t="shared" si="5"/>
        <v/>
      </c>
      <c r="AA52" s="22" t="str">
        <f t="shared" si="5"/>
        <v/>
      </c>
      <c r="AB52" s="22" t="str">
        <f t="shared" ref="AB52:AK52" si="10">IF(AB17="","",AB17)</f>
        <v/>
      </c>
      <c r="AC52" s="22" t="str">
        <f t="shared" si="10"/>
        <v/>
      </c>
      <c r="AD52" s="22" t="str">
        <f t="shared" si="10"/>
        <v/>
      </c>
      <c r="AE52" s="22" t="str">
        <f t="shared" si="10"/>
        <v/>
      </c>
      <c r="AF52" s="22" t="str">
        <f t="shared" si="10"/>
        <v/>
      </c>
      <c r="AG52" s="22" t="str">
        <f t="shared" si="10"/>
        <v/>
      </c>
      <c r="AH52" s="22" t="str">
        <f t="shared" si="10"/>
        <v/>
      </c>
      <c r="AI52" s="22" t="str">
        <f t="shared" si="10"/>
        <v/>
      </c>
      <c r="AJ52" s="22" t="str">
        <f t="shared" si="10"/>
        <v/>
      </c>
      <c r="AK52" s="22" t="str">
        <f t="shared" si="10"/>
        <v/>
      </c>
    </row>
    <row r="53" spans="1:37" ht="25" customHeight="1" x14ac:dyDescent="0.25">
      <c r="A53" s="22" t="str">
        <f t="shared" si="3"/>
        <v>(5)</v>
      </c>
      <c r="C53" s="22" t="str">
        <f t="shared" ref="C53:C58" si="11">IF(C18="","",C18)</f>
        <v/>
      </c>
      <c r="D53" s="281" t="str">
        <f>IF(D18="","",D18)</f>
        <v>(</v>
      </c>
      <c r="E53" s="280">
        <f t="shared" ca="1" si="7"/>
        <v>2</v>
      </c>
      <c r="F53" s="280"/>
      <c r="G53" s="279" t="str">
        <f>IF(G18="","",G18)</f>
        <v>,</v>
      </c>
      <c r="H53" s="279"/>
      <c r="I53" s="280">
        <f t="shared" ca="1" si="4"/>
        <v>3</v>
      </c>
      <c r="J53" s="280"/>
      <c r="K53" s="281" t="str">
        <f>IF(K18="","",K18)</f>
        <v>)</v>
      </c>
      <c r="L53" s="281" t="str">
        <f>IF(L18="","",L18)</f>
        <v/>
      </c>
      <c r="M53" s="284" t="s">
        <v>283</v>
      </c>
      <c r="N53" s="286">
        <f ca="1">E53*N54/E54</f>
        <v>8</v>
      </c>
      <c r="O53" s="286"/>
      <c r="P53" s="286"/>
      <c r="Q53" s="287" t="s">
        <v>284</v>
      </c>
      <c r="R53" s="286"/>
      <c r="S53" s="286">
        <f ca="1">I53*S54/I54</f>
        <v>9</v>
      </c>
      <c r="T53" s="286"/>
      <c r="U53" s="286"/>
      <c r="V53" s="284" t="s">
        <v>282</v>
      </c>
      <c r="W53" s="22" t="str">
        <f t="shared" si="5"/>
        <v/>
      </c>
      <c r="X53" s="22" t="str">
        <f t="shared" si="5"/>
        <v/>
      </c>
      <c r="Y53" s="22" t="str">
        <f t="shared" si="5"/>
        <v/>
      </c>
      <c r="Z53" s="22" t="str">
        <f t="shared" si="5"/>
        <v/>
      </c>
      <c r="AA53" s="22" t="str">
        <f t="shared" si="5"/>
        <v/>
      </c>
      <c r="AB53" s="22" t="str">
        <f t="shared" ref="AB53:AK53" si="12">IF(AB18="","",AB18)</f>
        <v/>
      </c>
      <c r="AC53" s="22" t="str">
        <f t="shared" si="12"/>
        <v/>
      </c>
      <c r="AD53" s="22" t="str">
        <f t="shared" si="12"/>
        <v/>
      </c>
      <c r="AE53" s="22" t="str">
        <f t="shared" si="12"/>
        <v/>
      </c>
      <c r="AF53" s="22" t="str">
        <f t="shared" si="12"/>
        <v/>
      </c>
      <c r="AG53" s="22" t="str">
        <f t="shared" si="12"/>
        <v/>
      </c>
      <c r="AH53" s="22" t="str">
        <f t="shared" si="12"/>
        <v/>
      </c>
      <c r="AI53" s="22" t="str">
        <f t="shared" si="12"/>
        <v/>
      </c>
      <c r="AJ53" s="22" t="str">
        <f t="shared" si="12"/>
        <v/>
      </c>
      <c r="AK53" s="22" t="str">
        <f t="shared" si="12"/>
        <v/>
      </c>
    </row>
    <row r="54" spans="1:37" ht="25" customHeight="1" x14ac:dyDescent="0.25">
      <c r="A54" s="22" t="str">
        <f t="shared" si="3"/>
        <v/>
      </c>
      <c r="B54" s="22" t="str">
        <f>IF(B19="","",B19)</f>
        <v/>
      </c>
      <c r="C54" s="22" t="str">
        <f t="shared" si="11"/>
        <v/>
      </c>
      <c r="D54" s="281"/>
      <c r="E54" s="282">
        <f t="shared" ca="1" si="7"/>
        <v>3</v>
      </c>
      <c r="F54" s="282"/>
      <c r="G54" s="279"/>
      <c r="H54" s="279"/>
      <c r="I54" s="282">
        <f t="shared" ca="1" si="4"/>
        <v>4</v>
      </c>
      <c r="J54" s="282"/>
      <c r="K54" s="281"/>
      <c r="L54" s="281"/>
      <c r="M54" s="285"/>
      <c r="N54" s="288">
        <f ca="1">LCM(E54,I54)</f>
        <v>12</v>
      </c>
      <c r="O54" s="288"/>
      <c r="P54" s="288"/>
      <c r="Q54" s="288"/>
      <c r="R54" s="288"/>
      <c r="S54" s="288">
        <f ca="1">LCM(J54,N54)</f>
        <v>12</v>
      </c>
      <c r="T54" s="288"/>
      <c r="U54" s="288"/>
      <c r="V54" s="285"/>
      <c r="W54" s="22" t="str">
        <f t="shared" si="5"/>
        <v/>
      </c>
      <c r="X54" s="22" t="str">
        <f t="shared" si="5"/>
        <v/>
      </c>
      <c r="Y54" s="22" t="str">
        <f t="shared" si="5"/>
        <v/>
      </c>
      <c r="Z54" s="22" t="str">
        <f t="shared" si="5"/>
        <v/>
      </c>
      <c r="AA54" s="22" t="str">
        <f t="shared" si="5"/>
        <v/>
      </c>
      <c r="AB54" s="22" t="str">
        <f t="shared" ref="AB54:AK54" si="13">IF(AB19="","",AB19)</f>
        <v/>
      </c>
      <c r="AC54" s="22" t="str">
        <f t="shared" si="13"/>
        <v/>
      </c>
      <c r="AD54" s="22" t="str">
        <f t="shared" si="13"/>
        <v/>
      </c>
      <c r="AE54" s="22" t="str">
        <f t="shared" si="13"/>
        <v/>
      </c>
      <c r="AF54" s="22" t="str">
        <f t="shared" si="13"/>
        <v/>
      </c>
      <c r="AG54" s="22" t="str">
        <f t="shared" si="13"/>
        <v/>
      </c>
      <c r="AH54" s="22" t="str">
        <f t="shared" si="13"/>
        <v/>
      </c>
      <c r="AI54" s="22" t="str">
        <f t="shared" si="13"/>
        <v/>
      </c>
      <c r="AJ54" s="22" t="str">
        <f t="shared" si="13"/>
        <v/>
      </c>
      <c r="AK54" s="22" t="str">
        <f t="shared" si="13"/>
        <v/>
      </c>
    </row>
    <row r="55" spans="1:37" ht="15" customHeight="1" x14ac:dyDescent="0.25">
      <c r="A55" s="22" t="str">
        <f t="shared" si="3"/>
        <v/>
      </c>
      <c r="B55" s="22" t="str">
        <f>IF(B20="","",B20)</f>
        <v/>
      </c>
      <c r="C55" s="22" t="str">
        <f t="shared" si="11"/>
        <v/>
      </c>
      <c r="D55" s="22" t="str">
        <f>IF(D20="","",D20)</f>
        <v/>
      </c>
      <c r="E55" s="22" t="str">
        <f t="shared" si="7"/>
        <v/>
      </c>
      <c r="F55" s="22" t="str">
        <f>IF(F20="","",F20)</f>
        <v/>
      </c>
      <c r="G55" s="22" t="str">
        <f>IF(G20="","",G20)</f>
        <v/>
      </c>
      <c r="H55" s="22" t="str">
        <f>IF(H20="","",H20)</f>
        <v/>
      </c>
      <c r="I55" s="22" t="str">
        <f t="shared" si="4"/>
        <v/>
      </c>
      <c r="J55" s="22" t="str">
        <f t="shared" ref="J55:V55" si="14">IF(J20="","",J20)</f>
        <v/>
      </c>
      <c r="K55" s="22" t="str">
        <f t="shared" si="14"/>
        <v/>
      </c>
      <c r="L55" s="22" t="str">
        <f t="shared" si="14"/>
        <v/>
      </c>
      <c r="M55" s="22" t="str">
        <f t="shared" si="14"/>
        <v/>
      </c>
      <c r="N55" s="8" t="str">
        <f t="shared" si="14"/>
        <v/>
      </c>
      <c r="O55" s="8" t="str">
        <f t="shared" si="14"/>
        <v/>
      </c>
      <c r="P55" s="8" t="str">
        <f t="shared" si="14"/>
        <v/>
      </c>
      <c r="Q55" s="8" t="str">
        <f t="shared" si="14"/>
        <v/>
      </c>
      <c r="R55" s="8" t="str">
        <f t="shared" si="14"/>
        <v/>
      </c>
      <c r="S55" s="8" t="str">
        <f t="shared" si="14"/>
        <v/>
      </c>
      <c r="T55" s="8" t="str">
        <f t="shared" si="14"/>
        <v/>
      </c>
      <c r="U55" s="8" t="str">
        <f t="shared" si="14"/>
        <v/>
      </c>
      <c r="V55" s="22" t="str">
        <f t="shared" si="14"/>
        <v/>
      </c>
      <c r="W55" s="22" t="str">
        <f t="shared" si="5"/>
        <v/>
      </c>
      <c r="X55" s="22" t="str">
        <f t="shared" si="5"/>
        <v/>
      </c>
      <c r="Y55" s="22" t="str">
        <f t="shared" si="5"/>
        <v/>
      </c>
      <c r="Z55" s="22" t="str">
        <f t="shared" si="5"/>
        <v/>
      </c>
      <c r="AA55" s="22" t="str">
        <f t="shared" si="5"/>
        <v/>
      </c>
      <c r="AB55" s="22" t="str">
        <f t="shared" ref="AB55:AK55" si="15">IF(AB20="","",AB20)</f>
        <v/>
      </c>
      <c r="AC55" s="22" t="str">
        <f t="shared" si="15"/>
        <v/>
      </c>
      <c r="AD55" s="22" t="str">
        <f t="shared" si="15"/>
        <v/>
      </c>
      <c r="AE55" s="22" t="str">
        <f t="shared" si="15"/>
        <v/>
      </c>
      <c r="AF55" s="22" t="str">
        <f t="shared" si="15"/>
        <v/>
      </c>
      <c r="AG55" s="22" t="str">
        <f t="shared" si="15"/>
        <v/>
      </c>
      <c r="AH55" s="22" t="str">
        <f t="shared" si="15"/>
        <v/>
      </c>
      <c r="AI55" s="22" t="str">
        <f t="shared" si="15"/>
        <v/>
      </c>
      <c r="AJ55" s="22" t="str">
        <f t="shared" si="15"/>
        <v/>
      </c>
      <c r="AK55" s="22" t="str">
        <f t="shared" si="15"/>
        <v/>
      </c>
    </row>
    <row r="56" spans="1:37" ht="25" customHeight="1" x14ac:dyDescent="0.25">
      <c r="A56" s="22" t="str">
        <f t="shared" si="3"/>
        <v>(6)</v>
      </c>
      <c r="C56" s="22" t="str">
        <f t="shared" si="11"/>
        <v/>
      </c>
      <c r="D56" s="281" t="str">
        <f>IF(D21="","",D21)</f>
        <v>(</v>
      </c>
      <c r="E56" s="279">
        <f t="shared" ca="1" si="7"/>
        <v>1</v>
      </c>
      <c r="F56" s="279"/>
      <c r="G56" s="279" t="str">
        <f>IF(G21="","",G21)</f>
        <v>,</v>
      </c>
      <c r="H56" s="279"/>
      <c r="I56" s="279">
        <f t="shared" ca="1" si="4"/>
        <v>5</v>
      </c>
      <c r="J56" s="279"/>
      <c r="K56" s="281" t="str">
        <f>IF(K21="","",K21)</f>
        <v>)</v>
      </c>
      <c r="L56" s="281" t="str">
        <f>IF(L21="","",L21)</f>
        <v/>
      </c>
      <c r="M56" s="284" t="s">
        <v>283</v>
      </c>
      <c r="N56" s="286">
        <f ca="1">E56*N57/E57</f>
        <v>2</v>
      </c>
      <c r="O56" s="286"/>
      <c r="P56" s="286"/>
      <c r="Q56" s="287" t="s">
        <v>284</v>
      </c>
      <c r="R56" s="286"/>
      <c r="S56" s="286">
        <f ca="1">I56*S57/I57</f>
        <v>5</v>
      </c>
      <c r="T56" s="286"/>
      <c r="U56" s="286"/>
      <c r="V56" s="284" t="s">
        <v>282</v>
      </c>
      <c r="W56" s="22" t="str">
        <f t="shared" si="5"/>
        <v/>
      </c>
      <c r="X56" s="22" t="str">
        <f t="shared" si="5"/>
        <v/>
      </c>
      <c r="Y56" s="22" t="str">
        <f t="shared" si="5"/>
        <v/>
      </c>
      <c r="Z56" s="22" t="str">
        <f t="shared" si="5"/>
        <v/>
      </c>
      <c r="AA56" s="22" t="str">
        <f t="shared" si="5"/>
        <v/>
      </c>
      <c r="AB56" s="22" t="str">
        <f t="shared" ref="AB56:AK56" si="16">IF(AB21="","",AB21)</f>
        <v/>
      </c>
      <c r="AC56" s="22" t="str">
        <f t="shared" si="16"/>
        <v/>
      </c>
      <c r="AD56" s="22" t="str">
        <f t="shared" si="16"/>
        <v/>
      </c>
      <c r="AE56" s="22" t="str">
        <f t="shared" si="16"/>
        <v/>
      </c>
      <c r="AF56" s="22" t="str">
        <f t="shared" si="16"/>
        <v/>
      </c>
      <c r="AG56" s="22" t="str">
        <f t="shared" si="16"/>
        <v/>
      </c>
      <c r="AH56" s="22" t="str">
        <f t="shared" si="16"/>
        <v/>
      </c>
      <c r="AI56" s="22" t="str">
        <f t="shared" si="16"/>
        <v/>
      </c>
      <c r="AJ56" s="22" t="str">
        <f t="shared" si="16"/>
        <v/>
      </c>
      <c r="AK56" s="22" t="str">
        <f t="shared" si="16"/>
        <v/>
      </c>
    </row>
    <row r="57" spans="1:37" ht="25" customHeight="1" x14ac:dyDescent="0.25">
      <c r="A57" s="22" t="str">
        <f t="shared" si="3"/>
        <v/>
      </c>
      <c r="B57" s="22" t="str">
        <f>IF(B22="","",B22)</f>
        <v/>
      </c>
      <c r="C57" s="22" t="str">
        <f t="shared" si="11"/>
        <v/>
      </c>
      <c r="D57" s="281"/>
      <c r="E57" s="282">
        <f t="shared" ca="1" si="7"/>
        <v>4</v>
      </c>
      <c r="F57" s="282"/>
      <c r="G57" s="279"/>
      <c r="H57" s="279"/>
      <c r="I57" s="282">
        <f t="shared" ca="1" si="4"/>
        <v>8</v>
      </c>
      <c r="J57" s="282"/>
      <c r="K57" s="281"/>
      <c r="L57" s="281"/>
      <c r="M57" s="285"/>
      <c r="N57" s="288">
        <f ca="1">LCM(E57,I57)</f>
        <v>8</v>
      </c>
      <c r="O57" s="288"/>
      <c r="P57" s="288"/>
      <c r="Q57" s="288"/>
      <c r="R57" s="288"/>
      <c r="S57" s="288">
        <f ca="1">LCM(J57,N57)</f>
        <v>8</v>
      </c>
      <c r="T57" s="288"/>
      <c r="U57" s="288"/>
      <c r="V57" s="285"/>
      <c r="W57" s="22" t="str">
        <f t="shared" si="5"/>
        <v/>
      </c>
      <c r="X57" s="22" t="str">
        <f t="shared" si="5"/>
        <v/>
      </c>
      <c r="Y57" s="22" t="str">
        <f t="shared" si="5"/>
        <v/>
      </c>
      <c r="Z57" s="22" t="str">
        <f t="shared" si="5"/>
        <v/>
      </c>
      <c r="AA57" s="22" t="str">
        <f t="shared" si="5"/>
        <v/>
      </c>
      <c r="AB57" s="22" t="str">
        <f t="shared" ref="AB57:AK57" si="17">IF(AB22="","",AB22)</f>
        <v/>
      </c>
      <c r="AC57" s="22" t="str">
        <f t="shared" si="17"/>
        <v/>
      </c>
      <c r="AD57" s="22" t="str">
        <f t="shared" si="17"/>
        <v/>
      </c>
      <c r="AE57" s="22" t="str">
        <f t="shared" si="17"/>
        <v/>
      </c>
      <c r="AF57" s="22" t="str">
        <f t="shared" si="17"/>
        <v/>
      </c>
      <c r="AG57" s="22" t="str">
        <f t="shared" si="17"/>
        <v/>
      </c>
      <c r="AH57" s="22" t="str">
        <f t="shared" si="17"/>
        <v/>
      </c>
      <c r="AI57" s="22" t="str">
        <f t="shared" si="17"/>
        <v/>
      </c>
      <c r="AJ57" s="22" t="str">
        <f t="shared" si="17"/>
        <v/>
      </c>
      <c r="AK57" s="22" t="str">
        <f t="shared" si="17"/>
        <v/>
      </c>
    </row>
    <row r="58" spans="1:37" ht="15" customHeight="1" x14ac:dyDescent="0.25">
      <c r="A58" s="22" t="str">
        <f t="shared" si="3"/>
        <v/>
      </c>
      <c r="B58" s="22" t="str">
        <f>IF(B23="","",B23)</f>
        <v/>
      </c>
      <c r="C58" s="22" t="str">
        <f t="shared" si="11"/>
        <v/>
      </c>
      <c r="D58" s="22" t="str">
        <f>IF(D23="","",D23)</f>
        <v/>
      </c>
      <c r="E58" s="22" t="str">
        <f t="shared" si="7"/>
        <v/>
      </c>
      <c r="F58" s="22" t="str">
        <f>IF(F23="","",F23)</f>
        <v/>
      </c>
      <c r="G58" s="22" t="str">
        <f>IF(G23="","",G23)</f>
        <v/>
      </c>
      <c r="H58" s="22" t="str">
        <f>IF(H23="","",H23)</f>
        <v/>
      </c>
      <c r="I58" s="22" t="str">
        <f t="shared" si="4"/>
        <v/>
      </c>
      <c r="J58" s="22" t="str">
        <f t="shared" ref="J58:V58" si="18">IF(J23="","",J23)</f>
        <v/>
      </c>
      <c r="K58" s="22" t="str">
        <f t="shared" si="18"/>
        <v/>
      </c>
      <c r="L58" s="22" t="str">
        <f t="shared" si="18"/>
        <v/>
      </c>
      <c r="M58" s="22" t="str">
        <f t="shared" si="18"/>
        <v/>
      </c>
      <c r="N58" s="8" t="str">
        <f t="shared" si="18"/>
        <v/>
      </c>
      <c r="O58" s="8" t="str">
        <f t="shared" si="18"/>
        <v/>
      </c>
      <c r="P58" s="8" t="str">
        <f t="shared" si="18"/>
        <v/>
      </c>
      <c r="Q58" s="8" t="str">
        <f t="shared" si="18"/>
        <v/>
      </c>
      <c r="R58" s="8" t="str">
        <f t="shared" si="18"/>
        <v/>
      </c>
      <c r="S58" s="8" t="str">
        <f t="shared" si="18"/>
        <v/>
      </c>
      <c r="T58" s="8" t="str">
        <f t="shared" si="18"/>
        <v/>
      </c>
      <c r="U58" s="8" t="str">
        <f t="shared" si="18"/>
        <v/>
      </c>
      <c r="V58" s="22" t="str">
        <f t="shared" si="18"/>
        <v/>
      </c>
      <c r="W58" s="22" t="str">
        <f t="shared" si="5"/>
        <v/>
      </c>
      <c r="X58" s="22" t="str">
        <f t="shared" si="5"/>
        <v/>
      </c>
      <c r="Y58" s="22" t="str">
        <f t="shared" si="5"/>
        <v/>
      </c>
      <c r="Z58" s="22" t="str">
        <f t="shared" si="5"/>
        <v/>
      </c>
      <c r="AA58" s="22" t="str">
        <f t="shared" si="5"/>
        <v/>
      </c>
      <c r="AB58" s="22" t="str">
        <f t="shared" ref="AB58:AK58" si="19">IF(AB23="","",AB23)</f>
        <v/>
      </c>
      <c r="AC58" s="22" t="str">
        <f t="shared" si="19"/>
        <v/>
      </c>
      <c r="AD58" s="22" t="str">
        <f t="shared" si="19"/>
        <v/>
      </c>
      <c r="AE58" s="22" t="str">
        <f t="shared" si="19"/>
        <v/>
      </c>
      <c r="AF58" s="22" t="str">
        <f t="shared" si="19"/>
        <v/>
      </c>
      <c r="AG58" s="22" t="str">
        <f t="shared" si="19"/>
        <v/>
      </c>
      <c r="AH58" s="22" t="str">
        <f t="shared" si="19"/>
        <v/>
      </c>
      <c r="AI58" s="22" t="str">
        <f t="shared" si="19"/>
        <v/>
      </c>
      <c r="AJ58" s="22" t="str">
        <f t="shared" si="19"/>
        <v/>
      </c>
      <c r="AK58" s="22" t="str">
        <f t="shared" si="19"/>
        <v/>
      </c>
    </row>
    <row r="59" spans="1:37" ht="25" customHeight="1" x14ac:dyDescent="0.25">
      <c r="A59" s="22" t="str">
        <f t="shared" ref="A59:AK66" si="20">IF(A24="","",A24)</f>
        <v>(7)</v>
      </c>
      <c r="C59" s="22" t="str">
        <f t="shared" si="20"/>
        <v/>
      </c>
      <c r="D59" s="281" t="str">
        <f t="shared" si="20"/>
        <v>(</v>
      </c>
      <c r="E59" s="280">
        <f t="shared" ca="1" si="20"/>
        <v>1</v>
      </c>
      <c r="F59" s="280"/>
      <c r="G59" s="279" t="str">
        <f t="shared" si="20"/>
        <v>,</v>
      </c>
      <c r="H59" s="279"/>
      <c r="I59" s="280">
        <f t="shared" ca="1" si="20"/>
        <v>3</v>
      </c>
      <c r="J59" s="280"/>
      <c r="K59" s="281" t="str">
        <f t="shared" si="20"/>
        <v>)</v>
      </c>
      <c r="L59" s="281" t="str">
        <f t="shared" si="20"/>
        <v/>
      </c>
      <c r="M59" s="284" t="s">
        <v>283</v>
      </c>
      <c r="N59" s="286">
        <f ca="1">E59*N60/E60</f>
        <v>1</v>
      </c>
      <c r="O59" s="286"/>
      <c r="P59" s="286"/>
      <c r="Q59" s="287" t="s">
        <v>284</v>
      </c>
      <c r="R59" s="286"/>
      <c r="S59" s="286">
        <f ca="1">I59*S60/I60</f>
        <v>3</v>
      </c>
      <c r="T59" s="286"/>
      <c r="U59" s="286"/>
      <c r="V59" s="284" t="s">
        <v>282</v>
      </c>
      <c r="W59" s="22" t="str">
        <f t="shared" si="20"/>
        <v/>
      </c>
      <c r="X59" s="22" t="str">
        <f t="shared" si="20"/>
        <v/>
      </c>
      <c r="Y59" s="22" t="str">
        <f t="shared" si="20"/>
        <v/>
      </c>
      <c r="Z59" s="22" t="str">
        <f t="shared" si="20"/>
        <v/>
      </c>
      <c r="AA59" s="22" t="str">
        <f t="shared" si="20"/>
        <v/>
      </c>
      <c r="AB59" s="22" t="str">
        <f t="shared" si="20"/>
        <v/>
      </c>
      <c r="AC59" s="22" t="str">
        <f t="shared" si="20"/>
        <v/>
      </c>
      <c r="AD59" s="22" t="str">
        <f t="shared" si="20"/>
        <v/>
      </c>
      <c r="AE59" s="22" t="str">
        <f t="shared" si="20"/>
        <v/>
      </c>
      <c r="AF59" s="22" t="str">
        <f t="shared" si="20"/>
        <v/>
      </c>
      <c r="AG59" s="22" t="str">
        <f t="shared" si="20"/>
        <v/>
      </c>
      <c r="AH59" s="22" t="str">
        <f t="shared" si="20"/>
        <v/>
      </c>
      <c r="AI59" s="22" t="str">
        <f t="shared" si="20"/>
        <v/>
      </c>
      <c r="AJ59" s="22" t="str">
        <f t="shared" si="20"/>
        <v/>
      </c>
      <c r="AK59" s="22" t="str">
        <f t="shared" si="20"/>
        <v/>
      </c>
    </row>
    <row r="60" spans="1:37" ht="25" customHeight="1" x14ac:dyDescent="0.25">
      <c r="A60" s="22" t="str">
        <f>IF(A25="","",A25)</f>
        <v/>
      </c>
      <c r="B60" s="22" t="str">
        <f>IF(B25="","",B25)</f>
        <v/>
      </c>
      <c r="C60" s="22" t="str">
        <f>IF(C25="","",C25)</f>
        <v/>
      </c>
      <c r="D60" s="281"/>
      <c r="E60" s="282">
        <f t="shared" ca="1" si="20"/>
        <v>5</v>
      </c>
      <c r="F60" s="282"/>
      <c r="G60" s="279"/>
      <c r="H60" s="279"/>
      <c r="I60" s="282">
        <f t="shared" ca="1" si="20"/>
        <v>5</v>
      </c>
      <c r="J60" s="282"/>
      <c r="K60" s="281"/>
      <c r="L60" s="281"/>
      <c r="M60" s="285"/>
      <c r="N60" s="288">
        <f ca="1">LCM(E60,I60)</f>
        <v>5</v>
      </c>
      <c r="O60" s="288"/>
      <c r="P60" s="288"/>
      <c r="Q60" s="288"/>
      <c r="R60" s="288"/>
      <c r="S60" s="288">
        <f ca="1">LCM(J60,N60)</f>
        <v>5</v>
      </c>
      <c r="T60" s="288"/>
      <c r="U60" s="288"/>
      <c r="V60" s="285"/>
      <c r="W60" s="22" t="str">
        <f t="shared" si="20"/>
        <v/>
      </c>
      <c r="X60" s="22" t="str">
        <f t="shared" si="20"/>
        <v/>
      </c>
      <c r="Y60" s="22" t="str">
        <f t="shared" si="20"/>
        <v/>
      </c>
      <c r="Z60" s="22" t="str">
        <f t="shared" si="20"/>
        <v/>
      </c>
      <c r="AA60" s="22" t="str">
        <f t="shared" si="20"/>
        <v/>
      </c>
      <c r="AB60" s="22" t="str">
        <f t="shared" si="20"/>
        <v/>
      </c>
      <c r="AC60" s="22" t="str">
        <f t="shared" si="20"/>
        <v/>
      </c>
      <c r="AD60" s="22" t="str">
        <f t="shared" si="20"/>
        <v/>
      </c>
      <c r="AE60" s="22" t="str">
        <f t="shared" si="20"/>
        <v/>
      </c>
      <c r="AF60" s="22" t="str">
        <f t="shared" si="20"/>
        <v/>
      </c>
      <c r="AG60" s="22" t="str">
        <f t="shared" si="20"/>
        <v/>
      </c>
      <c r="AH60" s="22" t="str">
        <f t="shared" si="20"/>
        <v/>
      </c>
      <c r="AI60" s="22" t="str">
        <f t="shared" si="20"/>
        <v/>
      </c>
      <c r="AJ60" s="22" t="str">
        <f t="shared" si="20"/>
        <v/>
      </c>
      <c r="AK60" s="22" t="str">
        <f t="shared" si="20"/>
        <v/>
      </c>
    </row>
    <row r="61" spans="1:37" ht="15" customHeight="1" x14ac:dyDescent="0.25">
      <c r="A61" s="22" t="str">
        <f t="shared" ref="A61:A66" si="21">IF(A26="","",A26)</f>
        <v/>
      </c>
      <c r="C61" s="22" t="str">
        <f>IF(C26="","",C26)</f>
        <v/>
      </c>
      <c r="D61" s="22" t="str">
        <f>IF(D26="","",D26)</f>
        <v/>
      </c>
      <c r="E61" s="22" t="str">
        <f t="shared" si="20"/>
        <v/>
      </c>
      <c r="F61" s="22" t="str">
        <f>IF(F26="","",F26)</f>
        <v/>
      </c>
      <c r="G61" s="22" t="str">
        <f>IF(G26="","",G26)</f>
        <v/>
      </c>
      <c r="H61" s="22" t="str">
        <f>IF(H26="","",H26)</f>
        <v/>
      </c>
      <c r="I61" s="22" t="str">
        <f t="shared" si="20"/>
        <v/>
      </c>
      <c r="J61" s="22" t="str">
        <f t="shared" si="20"/>
        <v/>
      </c>
      <c r="K61" s="22" t="str">
        <f t="shared" si="20"/>
        <v/>
      </c>
      <c r="L61" s="22" t="str">
        <f t="shared" si="20"/>
        <v/>
      </c>
      <c r="M61" s="22" t="str">
        <f t="shared" si="20"/>
        <v/>
      </c>
      <c r="N61" s="8" t="str">
        <f t="shared" si="20"/>
        <v/>
      </c>
      <c r="O61" s="8" t="str">
        <f t="shared" si="20"/>
        <v/>
      </c>
      <c r="P61" s="8" t="str">
        <f t="shared" si="20"/>
        <v/>
      </c>
      <c r="Q61" s="8" t="str">
        <f t="shared" si="20"/>
        <v/>
      </c>
      <c r="R61" s="8" t="str">
        <f t="shared" si="20"/>
        <v/>
      </c>
      <c r="S61" s="8" t="str">
        <f t="shared" si="20"/>
        <v/>
      </c>
      <c r="T61" s="8" t="str">
        <f t="shared" si="20"/>
        <v/>
      </c>
      <c r="U61" s="8" t="str">
        <f t="shared" si="20"/>
        <v/>
      </c>
      <c r="V61" s="22" t="str">
        <f t="shared" si="20"/>
        <v/>
      </c>
      <c r="W61" s="22" t="str">
        <f t="shared" si="20"/>
        <v/>
      </c>
      <c r="X61" s="22" t="str">
        <f t="shared" si="20"/>
        <v/>
      </c>
      <c r="Y61" s="22" t="str">
        <f t="shared" si="20"/>
        <v/>
      </c>
      <c r="Z61" s="22" t="str">
        <f t="shared" si="20"/>
        <v/>
      </c>
      <c r="AA61" s="22" t="str">
        <f t="shared" si="20"/>
        <v/>
      </c>
      <c r="AB61" s="22" t="str">
        <f t="shared" si="20"/>
        <v/>
      </c>
      <c r="AC61" s="22" t="str">
        <f t="shared" si="20"/>
        <v/>
      </c>
      <c r="AD61" s="22" t="str">
        <f t="shared" si="20"/>
        <v/>
      </c>
      <c r="AE61" s="22" t="str">
        <f t="shared" si="20"/>
        <v/>
      </c>
      <c r="AF61" s="22" t="str">
        <f t="shared" si="20"/>
        <v/>
      </c>
      <c r="AG61" s="22" t="str">
        <f t="shared" si="20"/>
        <v/>
      </c>
      <c r="AH61" s="22" t="str">
        <f t="shared" si="20"/>
        <v/>
      </c>
      <c r="AI61" s="22" t="str">
        <f t="shared" si="20"/>
        <v/>
      </c>
      <c r="AJ61" s="22" t="str">
        <f t="shared" si="20"/>
        <v/>
      </c>
      <c r="AK61" s="22" t="str">
        <f t="shared" si="20"/>
        <v/>
      </c>
    </row>
    <row r="62" spans="1:37" ht="25" customHeight="1" x14ac:dyDescent="0.25">
      <c r="A62" s="22" t="str">
        <f t="shared" si="21"/>
        <v>(8)</v>
      </c>
      <c r="C62" s="22" t="str">
        <f>IF(C27="","",C27)</f>
        <v/>
      </c>
      <c r="D62" s="281" t="str">
        <f>IF(D27="","",D27)</f>
        <v>(</v>
      </c>
      <c r="E62" s="280">
        <f t="shared" si="20"/>
        <v>3</v>
      </c>
      <c r="F62" s="280"/>
      <c r="G62" s="279" t="str">
        <f>IF(G27="","",G27)</f>
        <v>,</v>
      </c>
      <c r="H62" s="279"/>
      <c r="I62" s="280">
        <f t="shared" ca="1" si="20"/>
        <v>8</v>
      </c>
      <c r="J62" s="280"/>
      <c r="K62" s="281" t="str">
        <f>IF(K27="","",K27)</f>
        <v>)</v>
      </c>
      <c r="L62" s="281" t="str">
        <f>IF(L27="","",L27)</f>
        <v/>
      </c>
      <c r="M62" s="284" t="s">
        <v>283</v>
      </c>
      <c r="N62" s="286">
        <f ca="1">E62*N63/E63</f>
        <v>27</v>
      </c>
      <c r="O62" s="286"/>
      <c r="P62" s="286"/>
      <c r="Q62" s="287" t="s">
        <v>284</v>
      </c>
      <c r="R62" s="286"/>
      <c r="S62" s="286">
        <f ca="1">I62*S63/I63</f>
        <v>56</v>
      </c>
      <c r="T62" s="286"/>
      <c r="U62" s="286"/>
      <c r="V62" s="284" t="s">
        <v>282</v>
      </c>
      <c r="W62" s="22" t="str">
        <f t="shared" si="20"/>
        <v/>
      </c>
      <c r="X62" s="22" t="str">
        <f t="shared" si="20"/>
        <v/>
      </c>
      <c r="Y62" s="22" t="str">
        <f t="shared" si="20"/>
        <v/>
      </c>
      <c r="Z62" s="22" t="str">
        <f t="shared" si="20"/>
        <v/>
      </c>
      <c r="AA62" s="22" t="str">
        <f t="shared" si="20"/>
        <v/>
      </c>
      <c r="AB62" s="22" t="str">
        <f t="shared" si="20"/>
        <v/>
      </c>
      <c r="AC62" s="22" t="str">
        <f t="shared" si="20"/>
        <v/>
      </c>
      <c r="AD62" s="22" t="str">
        <f t="shared" si="20"/>
        <v/>
      </c>
      <c r="AE62" s="22" t="str">
        <f t="shared" si="20"/>
        <v/>
      </c>
      <c r="AF62" s="22" t="str">
        <f t="shared" si="20"/>
        <v/>
      </c>
      <c r="AG62" s="22" t="str">
        <f t="shared" si="20"/>
        <v/>
      </c>
      <c r="AH62" s="22" t="str">
        <f t="shared" si="20"/>
        <v/>
      </c>
      <c r="AI62" s="22" t="str">
        <f t="shared" si="20"/>
        <v/>
      </c>
      <c r="AJ62" s="22" t="str">
        <f t="shared" si="20"/>
        <v/>
      </c>
      <c r="AK62" s="22" t="str">
        <f t="shared" si="20"/>
        <v/>
      </c>
    </row>
    <row r="63" spans="1:37" ht="25" customHeight="1" x14ac:dyDescent="0.25">
      <c r="A63" s="22" t="str">
        <f t="shared" si="21"/>
        <v/>
      </c>
      <c r="B63" s="22" t="str">
        <f>IF(B28="","",B28)</f>
        <v/>
      </c>
      <c r="C63" s="22" t="str">
        <f>IF(C28="","",C28)</f>
        <v/>
      </c>
      <c r="D63" s="281"/>
      <c r="E63" s="282">
        <f t="shared" si="20"/>
        <v>7</v>
      </c>
      <c r="F63" s="282"/>
      <c r="G63" s="279"/>
      <c r="H63" s="279"/>
      <c r="I63" s="282">
        <f t="shared" ca="1" si="20"/>
        <v>9</v>
      </c>
      <c r="J63" s="282"/>
      <c r="K63" s="281"/>
      <c r="L63" s="281"/>
      <c r="M63" s="285"/>
      <c r="N63" s="288">
        <f ca="1">LCM(E63,I63)</f>
        <v>63</v>
      </c>
      <c r="O63" s="288"/>
      <c r="P63" s="288"/>
      <c r="Q63" s="288"/>
      <c r="R63" s="288"/>
      <c r="S63" s="288">
        <f ca="1">LCM(J63,N63)</f>
        <v>63</v>
      </c>
      <c r="T63" s="288"/>
      <c r="U63" s="288"/>
      <c r="V63" s="285"/>
      <c r="W63" s="22" t="str">
        <f t="shared" si="20"/>
        <v/>
      </c>
      <c r="X63" s="22" t="str">
        <f t="shared" si="20"/>
        <v/>
      </c>
      <c r="Y63" s="22" t="str">
        <f t="shared" si="20"/>
        <v/>
      </c>
      <c r="Z63" s="22" t="str">
        <f t="shared" si="20"/>
        <v/>
      </c>
      <c r="AA63" s="22" t="str">
        <f t="shared" si="20"/>
        <v/>
      </c>
      <c r="AB63" s="22" t="str">
        <f t="shared" si="20"/>
        <v/>
      </c>
      <c r="AC63" s="22" t="str">
        <f t="shared" si="20"/>
        <v/>
      </c>
      <c r="AD63" s="22" t="str">
        <f t="shared" si="20"/>
        <v/>
      </c>
      <c r="AE63" s="22" t="str">
        <f t="shared" si="20"/>
        <v/>
      </c>
      <c r="AF63" s="22" t="str">
        <f t="shared" si="20"/>
        <v/>
      </c>
      <c r="AG63" s="22" t="str">
        <f t="shared" si="20"/>
        <v/>
      </c>
      <c r="AH63" s="22" t="str">
        <f t="shared" si="20"/>
        <v/>
      </c>
      <c r="AI63" s="22" t="str">
        <f t="shared" si="20"/>
        <v/>
      </c>
      <c r="AJ63" s="22" t="str">
        <f t="shared" si="20"/>
        <v/>
      </c>
      <c r="AK63" s="22" t="str">
        <f t="shared" si="20"/>
        <v/>
      </c>
    </row>
    <row r="64" spans="1:37" ht="15" customHeight="1" x14ac:dyDescent="0.25">
      <c r="A64" s="22" t="str">
        <f t="shared" si="21"/>
        <v/>
      </c>
      <c r="B64" s="22" t="str">
        <f>IF(B29="","",B29)</f>
        <v/>
      </c>
      <c r="C64" s="22" t="str">
        <f>IF(C29="","",C29)</f>
        <v/>
      </c>
      <c r="D64" s="22" t="str">
        <f>IF(D29="","",D29)</f>
        <v/>
      </c>
      <c r="E64" s="22" t="str">
        <f t="shared" si="20"/>
        <v/>
      </c>
      <c r="F64" s="22" t="str">
        <f>IF(F29="","",F29)</f>
        <v/>
      </c>
      <c r="G64" s="22" t="str">
        <f>IF(G29="","",G29)</f>
        <v/>
      </c>
      <c r="H64" s="22" t="str">
        <f>IF(H29="","",H29)</f>
        <v/>
      </c>
      <c r="I64" s="22" t="str">
        <f t="shared" si="20"/>
        <v/>
      </c>
      <c r="J64" s="22" t="str">
        <f t="shared" si="20"/>
        <v/>
      </c>
      <c r="K64" s="22" t="str">
        <f t="shared" si="20"/>
        <v/>
      </c>
      <c r="L64" s="22" t="str">
        <f t="shared" si="20"/>
        <v/>
      </c>
      <c r="M64" s="22" t="str">
        <f t="shared" si="20"/>
        <v/>
      </c>
      <c r="N64" s="8" t="str">
        <f t="shared" si="20"/>
        <v/>
      </c>
      <c r="O64" s="8" t="str">
        <f t="shared" si="20"/>
        <v/>
      </c>
      <c r="P64" s="8" t="str">
        <f t="shared" si="20"/>
        <v/>
      </c>
      <c r="Q64" s="8" t="str">
        <f t="shared" si="20"/>
        <v/>
      </c>
      <c r="R64" s="8" t="str">
        <f t="shared" si="20"/>
        <v/>
      </c>
      <c r="S64" s="8" t="str">
        <f t="shared" si="20"/>
        <v/>
      </c>
      <c r="T64" s="8" t="str">
        <f t="shared" si="20"/>
        <v/>
      </c>
      <c r="U64" s="8" t="str">
        <f t="shared" si="20"/>
        <v/>
      </c>
      <c r="V64" s="22" t="str">
        <f t="shared" si="20"/>
        <v/>
      </c>
      <c r="W64" s="22" t="str">
        <f t="shared" si="20"/>
        <v/>
      </c>
      <c r="X64" s="22" t="str">
        <f t="shared" si="20"/>
        <v/>
      </c>
      <c r="Y64" s="22" t="str">
        <f t="shared" si="20"/>
        <v/>
      </c>
      <c r="Z64" s="22" t="str">
        <f t="shared" si="20"/>
        <v/>
      </c>
      <c r="AA64" s="22" t="str">
        <f t="shared" si="20"/>
        <v/>
      </c>
      <c r="AB64" s="22" t="str">
        <f t="shared" si="20"/>
        <v/>
      </c>
      <c r="AC64" s="22" t="str">
        <f t="shared" si="20"/>
        <v/>
      </c>
      <c r="AD64" s="22" t="str">
        <f t="shared" si="20"/>
        <v/>
      </c>
      <c r="AE64" s="22" t="str">
        <f t="shared" si="20"/>
        <v/>
      </c>
      <c r="AF64" s="22" t="str">
        <f t="shared" si="20"/>
        <v/>
      </c>
      <c r="AG64" s="22" t="str">
        <f t="shared" si="20"/>
        <v/>
      </c>
      <c r="AH64" s="22" t="str">
        <f t="shared" si="20"/>
        <v/>
      </c>
      <c r="AI64" s="22" t="str">
        <f t="shared" si="20"/>
        <v/>
      </c>
      <c r="AJ64" s="22" t="str">
        <f t="shared" si="20"/>
        <v/>
      </c>
      <c r="AK64" s="22" t="str">
        <f t="shared" si="20"/>
        <v/>
      </c>
    </row>
    <row r="65" spans="1:37" ht="25" customHeight="1" x14ac:dyDescent="0.25">
      <c r="A65" s="22" t="str">
        <f t="shared" si="21"/>
        <v>(9)</v>
      </c>
      <c r="C65" s="22" t="str">
        <f>IF(C30="","",C30)</f>
        <v/>
      </c>
      <c r="D65" s="281" t="str">
        <f>IF(D30="","",D30)</f>
        <v>(</v>
      </c>
      <c r="E65" s="279">
        <f t="shared" si="20"/>
        <v>2</v>
      </c>
      <c r="F65" s="279"/>
      <c r="G65" s="279" t="str">
        <f>IF(G30="","",G30)</f>
        <v>,</v>
      </c>
      <c r="H65" s="279"/>
      <c r="I65" s="279">
        <f t="shared" ca="1" si="20"/>
        <v>2</v>
      </c>
      <c r="J65" s="279"/>
      <c r="K65" s="281" t="str">
        <f>IF(K30="","",K30)</f>
        <v>)</v>
      </c>
      <c r="L65" s="281" t="str">
        <f>IF(L30="","",L30)</f>
        <v/>
      </c>
      <c r="M65" s="284" t="s">
        <v>283</v>
      </c>
      <c r="N65" s="286">
        <f ca="1">E65*N66/E66</f>
        <v>6</v>
      </c>
      <c r="O65" s="286"/>
      <c r="P65" s="286"/>
      <c r="Q65" s="287" t="s">
        <v>284</v>
      </c>
      <c r="R65" s="286"/>
      <c r="S65" s="286">
        <f ca="1">I65*S66/I66</f>
        <v>14</v>
      </c>
      <c r="T65" s="286"/>
      <c r="U65" s="286"/>
      <c r="V65" s="284" t="s">
        <v>282</v>
      </c>
      <c r="W65" s="22" t="str">
        <f t="shared" si="20"/>
        <v/>
      </c>
      <c r="X65" s="22" t="str">
        <f t="shared" si="20"/>
        <v/>
      </c>
      <c r="Y65" s="22" t="str">
        <f t="shared" si="20"/>
        <v/>
      </c>
      <c r="Z65" s="22" t="str">
        <f t="shared" si="20"/>
        <v/>
      </c>
      <c r="AA65" s="22" t="str">
        <f t="shared" si="20"/>
        <v/>
      </c>
      <c r="AB65" s="22" t="str">
        <f t="shared" si="20"/>
        <v/>
      </c>
      <c r="AC65" s="22" t="str">
        <f t="shared" si="20"/>
        <v/>
      </c>
      <c r="AD65" s="22" t="str">
        <f t="shared" si="20"/>
        <v/>
      </c>
      <c r="AE65" s="22" t="str">
        <f t="shared" si="20"/>
        <v/>
      </c>
      <c r="AF65" s="22" t="str">
        <f t="shared" si="20"/>
        <v/>
      </c>
      <c r="AG65" s="22" t="str">
        <f t="shared" si="20"/>
        <v/>
      </c>
      <c r="AH65" s="22" t="str">
        <f t="shared" si="20"/>
        <v/>
      </c>
      <c r="AI65" s="22" t="str">
        <f t="shared" si="20"/>
        <v/>
      </c>
      <c r="AJ65" s="22" t="str">
        <f t="shared" si="20"/>
        <v/>
      </c>
      <c r="AK65" s="22" t="str">
        <f t="shared" si="20"/>
        <v/>
      </c>
    </row>
    <row r="66" spans="1:37" ht="25" customHeight="1" x14ac:dyDescent="0.25">
      <c r="A66" s="22" t="str">
        <f t="shared" si="21"/>
        <v/>
      </c>
      <c r="B66" s="22" t="str">
        <f>IF(B31="","",B31)</f>
        <v/>
      </c>
      <c r="C66" s="22" t="str">
        <f>IF(C31="","",C31)</f>
        <v/>
      </c>
      <c r="D66" s="281"/>
      <c r="E66" s="282">
        <f t="shared" si="20"/>
        <v>7</v>
      </c>
      <c r="F66" s="282"/>
      <c r="G66" s="279"/>
      <c r="H66" s="279"/>
      <c r="I66" s="282">
        <f t="shared" ca="1" si="20"/>
        <v>3</v>
      </c>
      <c r="J66" s="282"/>
      <c r="K66" s="281"/>
      <c r="L66" s="281"/>
      <c r="M66" s="285"/>
      <c r="N66" s="288">
        <f ca="1">LCM(E66,I66)</f>
        <v>21</v>
      </c>
      <c r="O66" s="288"/>
      <c r="P66" s="288"/>
      <c r="Q66" s="288"/>
      <c r="R66" s="288"/>
      <c r="S66" s="288">
        <f ca="1">LCM(J66,N66)</f>
        <v>21</v>
      </c>
      <c r="T66" s="288"/>
      <c r="U66" s="288"/>
      <c r="V66" s="285"/>
      <c r="W66" s="22" t="str">
        <f t="shared" si="20"/>
        <v/>
      </c>
      <c r="X66" s="22" t="str">
        <f t="shared" si="20"/>
        <v/>
      </c>
      <c r="Y66" s="22" t="str">
        <f t="shared" si="20"/>
        <v/>
      </c>
      <c r="Z66" s="22" t="str">
        <f t="shared" si="20"/>
        <v/>
      </c>
      <c r="AA66" s="22" t="str">
        <f t="shared" si="20"/>
        <v/>
      </c>
      <c r="AB66" s="22" t="str">
        <f t="shared" si="20"/>
        <v/>
      </c>
      <c r="AC66" s="22" t="str">
        <f t="shared" si="20"/>
        <v/>
      </c>
      <c r="AD66" s="22" t="str">
        <f t="shared" si="20"/>
        <v/>
      </c>
      <c r="AE66" s="22" t="str">
        <f t="shared" si="20"/>
        <v/>
      </c>
      <c r="AF66" s="22" t="str">
        <f t="shared" si="20"/>
        <v/>
      </c>
      <c r="AG66" s="22" t="str">
        <f t="shared" si="20"/>
        <v/>
      </c>
      <c r="AH66" s="22" t="str">
        <f t="shared" si="20"/>
        <v/>
      </c>
      <c r="AI66" s="22" t="str">
        <f t="shared" si="20"/>
        <v/>
      </c>
      <c r="AJ66" s="22" t="str">
        <f t="shared" si="20"/>
        <v/>
      </c>
      <c r="AK66" s="22" t="str">
        <f t="shared" si="20"/>
        <v/>
      </c>
    </row>
    <row r="67" spans="1:37" ht="15" customHeight="1" x14ac:dyDescent="0.25">
      <c r="D67" s="63"/>
      <c r="E67" s="123"/>
      <c r="F67" s="123"/>
      <c r="G67" s="123"/>
      <c r="H67" s="123"/>
      <c r="I67" s="123"/>
      <c r="J67" s="123"/>
      <c r="K67" s="63"/>
      <c r="L67" s="63"/>
      <c r="M67" s="63"/>
      <c r="N67" s="121"/>
      <c r="O67" s="121"/>
      <c r="P67" s="121"/>
      <c r="Q67" s="121"/>
      <c r="R67" s="121"/>
      <c r="S67" s="121"/>
      <c r="T67" s="121"/>
      <c r="U67" s="121"/>
      <c r="V67" s="63"/>
    </row>
    <row r="68" spans="1:37" ht="25" customHeight="1" x14ac:dyDescent="0.25">
      <c r="A68" s="22" t="str">
        <f t="shared" ref="A68:AK68" si="22">IF(A33="","",A33)</f>
        <v>(10)</v>
      </c>
      <c r="C68" s="22" t="str">
        <f t="shared" si="22"/>
        <v/>
      </c>
      <c r="D68" s="281" t="str">
        <f t="shared" si="22"/>
        <v>(</v>
      </c>
      <c r="E68" s="279">
        <f>IF(E33="","",E33)</f>
        <v>3</v>
      </c>
      <c r="F68" s="279"/>
      <c r="G68" s="279" t="str">
        <f>IF(G33="","",G33)</f>
        <v>,</v>
      </c>
      <c r="H68" s="279"/>
      <c r="I68" s="279">
        <f ca="1">IF(I33="","",I33)</f>
        <v>1</v>
      </c>
      <c r="J68" s="279"/>
      <c r="K68" s="281" t="str">
        <f>IF(K33="","",K33)</f>
        <v>)</v>
      </c>
      <c r="L68" s="281" t="str">
        <f>IF(L33="","",L33)</f>
        <v/>
      </c>
      <c r="M68" s="284" t="s">
        <v>23</v>
      </c>
      <c r="N68" s="286">
        <f ca="1">E68*N69/E69</f>
        <v>6</v>
      </c>
      <c r="O68" s="286"/>
      <c r="P68" s="286"/>
      <c r="Q68" s="287" t="s">
        <v>89</v>
      </c>
      <c r="R68" s="286"/>
      <c r="S68" s="286">
        <f ca="1">I68*S69/I69</f>
        <v>5</v>
      </c>
      <c r="T68" s="286"/>
      <c r="U68" s="286"/>
      <c r="V68" s="284" t="s">
        <v>24</v>
      </c>
      <c r="W68" s="22" t="str">
        <f t="shared" si="22"/>
        <v/>
      </c>
      <c r="X68" s="22" t="str">
        <f t="shared" si="22"/>
        <v/>
      </c>
      <c r="Y68" s="22" t="str">
        <f t="shared" si="22"/>
        <v/>
      </c>
      <c r="Z68" s="22" t="str">
        <f t="shared" si="22"/>
        <v/>
      </c>
      <c r="AA68" s="22" t="str">
        <f t="shared" si="22"/>
        <v/>
      </c>
      <c r="AB68" s="22" t="str">
        <f t="shared" si="22"/>
        <v/>
      </c>
      <c r="AC68" s="22" t="str">
        <f t="shared" si="22"/>
        <v/>
      </c>
      <c r="AD68" s="22" t="str">
        <f t="shared" si="22"/>
        <v/>
      </c>
      <c r="AE68" s="22" t="str">
        <f t="shared" si="22"/>
        <v/>
      </c>
      <c r="AF68" s="22" t="str">
        <f t="shared" si="22"/>
        <v/>
      </c>
      <c r="AG68" s="22" t="str">
        <f t="shared" si="22"/>
        <v/>
      </c>
      <c r="AH68" s="22" t="str">
        <f t="shared" si="22"/>
        <v/>
      </c>
      <c r="AI68" s="22" t="str">
        <f t="shared" si="22"/>
        <v/>
      </c>
      <c r="AJ68" s="22" t="str">
        <f t="shared" si="22"/>
        <v/>
      </c>
      <c r="AK68" s="22" t="str">
        <f t="shared" si="22"/>
        <v/>
      </c>
    </row>
    <row r="69" spans="1:37" ht="25" customHeight="1" x14ac:dyDescent="0.25">
      <c r="D69" s="281"/>
      <c r="E69" s="282">
        <f>IF(E34="","",E34)</f>
        <v>5</v>
      </c>
      <c r="F69" s="282"/>
      <c r="G69" s="279"/>
      <c r="H69" s="279"/>
      <c r="I69" s="282">
        <f ca="1">IF(I34="","",I34)</f>
        <v>2</v>
      </c>
      <c r="J69" s="282"/>
      <c r="K69" s="281"/>
      <c r="L69" s="281"/>
      <c r="M69" s="285"/>
      <c r="N69" s="288">
        <f ca="1">LCM(E69,I69)</f>
        <v>10</v>
      </c>
      <c r="O69" s="288"/>
      <c r="P69" s="288"/>
      <c r="Q69" s="288"/>
      <c r="R69" s="288"/>
      <c r="S69" s="288">
        <f ca="1">LCM(J69,N69)</f>
        <v>10</v>
      </c>
      <c r="T69" s="288"/>
      <c r="U69" s="288"/>
      <c r="V69" s="285"/>
    </row>
  </sheetData>
  <mergeCells count="223">
    <mergeCell ref="M68:M69"/>
    <mergeCell ref="N68:P68"/>
    <mergeCell ref="Q68:R69"/>
    <mergeCell ref="S68:U68"/>
    <mergeCell ref="V68:V69"/>
    <mergeCell ref="E69:F69"/>
    <mergeCell ref="I69:J69"/>
    <mergeCell ref="N69:P69"/>
    <mergeCell ref="S69:U69"/>
    <mergeCell ref="D65:D66"/>
    <mergeCell ref="E65:F65"/>
    <mergeCell ref="G65:H66"/>
    <mergeCell ref="I65:J65"/>
    <mergeCell ref="K65:K66"/>
    <mergeCell ref="L65:L66"/>
    <mergeCell ref="D68:D69"/>
    <mergeCell ref="E68:F68"/>
    <mergeCell ref="G68:H69"/>
    <mergeCell ref="I68:J68"/>
    <mergeCell ref="K68:K69"/>
    <mergeCell ref="L68:L69"/>
    <mergeCell ref="S62:U62"/>
    <mergeCell ref="V62:V63"/>
    <mergeCell ref="E63:F63"/>
    <mergeCell ref="I63:J63"/>
    <mergeCell ref="N63:P63"/>
    <mergeCell ref="S63:U63"/>
    <mergeCell ref="S65:U65"/>
    <mergeCell ref="V65:V66"/>
    <mergeCell ref="E66:F66"/>
    <mergeCell ref="I66:J66"/>
    <mergeCell ref="N66:P66"/>
    <mergeCell ref="S66:U66"/>
    <mergeCell ref="M65:M66"/>
    <mergeCell ref="N65:P65"/>
    <mergeCell ref="Q65:R66"/>
    <mergeCell ref="D62:D63"/>
    <mergeCell ref="E62:F62"/>
    <mergeCell ref="G62:H63"/>
    <mergeCell ref="I62:J62"/>
    <mergeCell ref="K62:K63"/>
    <mergeCell ref="L62:L63"/>
    <mergeCell ref="M59:M60"/>
    <mergeCell ref="N59:P59"/>
    <mergeCell ref="Q59:R60"/>
    <mergeCell ref="M62:M63"/>
    <mergeCell ref="N62:P62"/>
    <mergeCell ref="Q62:R63"/>
    <mergeCell ref="S59:U59"/>
    <mergeCell ref="V59:V60"/>
    <mergeCell ref="E60:F60"/>
    <mergeCell ref="I60:J60"/>
    <mergeCell ref="N60:P60"/>
    <mergeCell ref="S60:U60"/>
    <mergeCell ref="D59:D60"/>
    <mergeCell ref="E59:F59"/>
    <mergeCell ref="G59:H60"/>
    <mergeCell ref="I59:J59"/>
    <mergeCell ref="K59:K60"/>
    <mergeCell ref="L59:L60"/>
    <mergeCell ref="M56:M57"/>
    <mergeCell ref="N56:P56"/>
    <mergeCell ref="Q56:R57"/>
    <mergeCell ref="S56:U56"/>
    <mergeCell ref="V56:V57"/>
    <mergeCell ref="E57:F57"/>
    <mergeCell ref="I57:J57"/>
    <mergeCell ref="N57:P57"/>
    <mergeCell ref="S57:U57"/>
    <mergeCell ref="D53:D54"/>
    <mergeCell ref="E53:F53"/>
    <mergeCell ref="G53:H54"/>
    <mergeCell ref="I53:J53"/>
    <mergeCell ref="K53:K54"/>
    <mergeCell ref="L53:L54"/>
    <mergeCell ref="D56:D57"/>
    <mergeCell ref="E56:F56"/>
    <mergeCell ref="G56:H57"/>
    <mergeCell ref="I56:J56"/>
    <mergeCell ref="K56:K57"/>
    <mergeCell ref="L56:L57"/>
    <mergeCell ref="S50:U50"/>
    <mergeCell ref="V50:V51"/>
    <mergeCell ref="E51:F51"/>
    <mergeCell ref="I51:J51"/>
    <mergeCell ref="N51:P51"/>
    <mergeCell ref="S51:U51"/>
    <mergeCell ref="S53:U53"/>
    <mergeCell ref="V53:V54"/>
    <mergeCell ref="E54:F54"/>
    <mergeCell ref="I54:J54"/>
    <mergeCell ref="N54:P54"/>
    <mergeCell ref="S54:U54"/>
    <mergeCell ref="M53:M54"/>
    <mergeCell ref="N53:P53"/>
    <mergeCell ref="Q53:R54"/>
    <mergeCell ref="D50:D51"/>
    <mergeCell ref="E50:F50"/>
    <mergeCell ref="G50:H51"/>
    <mergeCell ref="I50:J50"/>
    <mergeCell ref="K50:K51"/>
    <mergeCell ref="L50:L51"/>
    <mergeCell ref="M47:M48"/>
    <mergeCell ref="N47:P47"/>
    <mergeCell ref="Q47:R48"/>
    <mergeCell ref="M50:M51"/>
    <mergeCell ref="N50:P50"/>
    <mergeCell ref="Q50:R51"/>
    <mergeCell ref="S47:U47"/>
    <mergeCell ref="V47:V48"/>
    <mergeCell ref="E48:F48"/>
    <mergeCell ref="I48:J48"/>
    <mergeCell ref="N48:P48"/>
    <mergeCell ref="S48:U48"/>
    <mergeCell ref="D47:D48"/>
    <mergeCell ref="E47:F47"/>
    <mergeCell ref="G47:H48"/>
    <mergeCell ref="I47:J47"/>
    <mergeCell ref="K47:K48"/>
    <mergeCell ref="L47:L48"/>
    <mergeCell ref="D44:D45"/>
    <mergeCell ref="E44:F44"/>
    <mergeCell ref="G44:H45"/>
    <mergeCell ref="I44:J44"/>
    <mergeCell ref="K44:K45"/>
    <mergeCell ref="L44:L45"/>
    <mergeCell ref="Q41:R42"/>
    <mergeCell ref="S41:U41"/>
    <mergeCell ref="V41:V42"/>
    <mergeCell ref="E42:F42"/>
    <mergeCell ref="I42:J42"/>
    <mergeCell ref="N42:P42"/>
    <mergeCell ref="S42:U42"/>
    <mergeCell ref="M44:M45"/>
    <mergeCell ref="N44:P44"/>
    <mergeCell ref="Q44:R45"/>
    <mergeCell ref="S44:U44"/>
    <mergeCell ref="V44:V45"/>
    <mergeCell ref="E45:F45"/>
    <mergeCell ref="I45:J45"/>
    <mergeCell ref="N45:P45"/>
    <mergeCell ref="S45:U45"/>
    <mergeCell ref="AI36:AJ36"/>
    <mergeCell ref="A39:U39"/>
    <mergeCell ref="D41:D42"/>
    <mergeCell ref="E41:F41"/>
    <mergeCell ref="G41:H42"/>
    <mergeCell ref="I41:J41"/>
    <mergeCell ref="K41:K42"/>
    <mergeCell ref="L41:L42"/>
    <mergeCell ref="M41:M42"/>
    <mergeCell ref="N41:P41"/>
    <mergeCell ref="D33:D34"/>
    <mergeCell ref="E33:F33"/>
    <mergeCell ref="G33:H34"/>
    <mergeCell ref="I33:J33"/>
    <mergeCell ref="K33:K34"/>
    <mergeCell ref="E34:F34"/>
    <mergeCell ref="I34:J34"/>
    <mergeCell ref="D30:D31"/>
    <mergeCell ref="E30:F30"/>
    <mergeCell ref="G30:H31"/>
    <mergeCell ref="I30:J30"/>
    <mergeCell ref="K30:K31"/>
    <mergeCell ref="E31:F31"/>
    <mergeCell ref="I31:J31"/>
    <mergeCell ref="D27:D28"/>
    <mergeCell ref="E27:F27"/>
    <mergeCell ref="G27:H28"/>
    <mergeCell ref="I27:J27"/>
    <mergeCell ref="K27:K28"/>
    <mergeCell ref="E28:F28"/>
    <mergeCell ref="I28:J28"/>
    <mergeCell ref="D24:D25"/>
    <mergeCell ref="E24:F24"/>
    <mergeCell ref="G24:H25"/>
    <mergeCell ref="I24:J24"/>
    <mergeCell ref="K24:K25"/>
    <mergeCell ref="E25:F25"/>
    <mergeCell ref="I25:J25"/>
    <mergeCell ref="D21:D22"/>
    <mergeCell ref="E21:F21"/>
    <mergeCell ref="G21:H22"/>
    <mergeCell ref="I21:J21"/>
    <mergeCell ref="K21:K22"/>
    <mergeCell ref="E22:F22"/>
    <mergeCell ref="I22:J22"/>
    <mergeCell ref="D18:D19"/>
    <mergeCell ref="E18:F18"/>
    <mergeCell ref="G18:H19"/>
    <mergeCell ref="I18:J18"/>
    <mergeCell ref="K18:K19"/>
    <mergeCell ref="E19:F19"/>
    <mergeCell ref="I19:J19"/>
    <mergeCell ref="D15:D16"/>
    <mergeCell ref="E15:F15"/>
    <mergeCell ref="G15:H16"/>
    <mergeCell ref="I15:J15"/>
    <mergeCell ref="K15:K16"/>
    <mergeCell ref="E16:F16"/>
    <mergeCell ref="I16:J16"/>
    <mergeCell ref="D12:D13"/>
    <mergeCell ref="E12:F12"/>
    <mergeCell ref="G12:H13"/>
    <mergeCell ref="I12:J12"/>
    <mergeCell ref="K12:K13"/>
    <mergeCell ref="E13:F13"/>
    <mergeCell ref="I13:J13"/>
    <mergeCell ref="D9:D10"/>
    <mergeCell ref="E9:F9"/>
    <mergeCell ref="G9:H10"/>
    <mergeCell ref="I9:J9"/>
    <mergeCell ref="K9:K10"/>
    <mergeCell ref="E10:F10"/>
    <mergeCell ref="I10:J10"/>
    <mergeCell ref="AI1:AJ1"/>
    <mergeCell ref="D6:D7"/>
    <mergeCell ref="E6:F6"/>
    <mergeCell ref="G6:H7"/>
    <mergeCell ref="I6:J6"/>
    <mergeCell ref="K6:K7"/>
    <mergeCell ref="E7:F7"/>
    <mergeCell ref="I7:J7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R69"/>
  <sheetViews>
    <sheetView workbookViewId="0"/>
  </sheetViews>
  <sheetFormatPr defaultColWidth="8.78515625" defaultRowHeight="25" customHeight="1" x14ac:dyDescent="0.25"/>
  <cols>
    <col min="1" max="37" width="1.7109375" style="22" customWidth="1"/>
    <col min="38" max="43" width="8.78515625" style="23"/>
    <col min="44" max="16384" width="8.78515625" style="22"/>
  </cols>
  <sheetData>
    <row r="1" spans="1:39" ht="25" customHeight="1" x14ac:dyDescent="0.25">
      <c r="D1" s="3" t="s">
        <v>75</v>
      </c>
      <c r="AG1" s="53" t="s">
        <v>285</v>
      </c>
      <c r="AH1" s="53"/>
      <c r="AI1" s="283"/>
      <c r="AJ1" s="283"/>
    </row>
    <row r="2" spans="1:39" ht="25" customHeight="1" x14ac:dyDescent="0.25">
      <c r="Q2" s="4" t="s">
        <v>1</v>
      </c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</row>
    <row r="3" spans="1:39" ht="25" customHeight="1" x14ac:dyDescent="0.25">
      <c r="Q3" s="9"/>
    </row>
    <row r="4" spans="1:39" ht="25" customHeight="1" x14ac:dyDescent="0.25">
      <c r="A4" s="22" t="s">
        <v>107</v>
      </c>
    </row>
    <row r="6" spans="1:39" ht="25" customHeight="1" x14ac:dyDescent="0.25">
      <c r="A6" s="49" t="s">
        <v>280</v>
      </c>
      <c r="D6" s="278"/>
      <c r="E6" s="280">
        <f ca="1">AL6/GCD(AL6,AL7)</f>
        <v>1</v>
      </c>
      <c r="F6" s="280"/>
      <c r="G6" s="278" t="s">
        <v>286</v>
      </c>
      <c r="H6" s="279"/>
      <c r="I6" s="280">
        <f ca="1">AM6/GCD(AM6,AM7)</f>
        <v>1</v>
      </c>
      <c r="J6" s="280"/>
      <c r="K6" s="63"/>
      <c r="L6" s="64"/>
      <c r="M6" s="64"/>
      <c r="AL6" s="23">
        <f ca="1">INT(RAND()*(AL7-2)+1)</f>
        <v>1</v>
      </c>
      <c r="AM6" s="23">
        <f ca="1">INT(RAND()*(AM7-2)+1)</f>
        <v>1</v>
      </c>
    </row>
    <row r="7" spans="1:39" ht="25" customHeight="1" x14ac:dyDescent="0.25">
      <c r="D7" s="279"/>
      <c r="E7" s="282">
        <f ca="1">AL7/GCD(AL7,AL6)</f>
        <v>3</v>
      </c>
      <c r="F7" s="282"/>
      <c r="G7" s="279"/>
      <c r="H7" s="279"/>
      <c r="I7" s="282">
        <f ca="1">AM7/GCD(AM7,AM6)</f>
        <v>2</v>
      </c>
      <c r="J7" s="282"/>
      <c r="K7" s="63"/>
      <c r="L7" s="63"/>
      <c r="M7" s="63"/>
      <c r="AL7" s="23">
        <f ca="1">INT(RAND()*8+2)</f>
        <v>3</v>
      </c>
      <c r="AM7" s="23">
        <f ca="1">INT(RAND()*8+2)</f>
        <v>2</v>
      </c>
    </row>
    <row r="8" spans="1:39" ht="15" customHeight="1" x14ac:dyDescent="0.25"/>
    <row r="9" spans="1:39" ht="25" customHeight="1" x14ac:dyDescent="0.25">
      <c r="A9" s="49" t="s">
        <v>287</v>
      </c>
      <c r="D9" s="278"/>
      <c r="E9" s="280">
        <f ca="1">AL9/GCD(AL9,AL10)</f>
        <v>1</v>
      </c>
      <c r="F9" s="280"/>
      <c r="G9" s="278" t="s">
        <v>286</v>
      </c>
      <c r="H9" s="279"/>
      <c r="I9" s="280">
        <f ca="1">AM9/GCD(AM9,AM10)</f>
        <v>1</v>
      </c>
      <c r="J9" s="280"/>
      <c r="K9" s="63"/>
      <c r="L9" s="64"/>
      <c r="M9" s="64"/>
      <c r="AL9" s="23">
        <f ca="1">INT(RAND()*(AL10-2)+1)</f>
        <v>1</v>
      </c>
      <c r="AM9" s="23">
        <f ca="1">INT(RAND()*(AM10-2)+1)</f>
        <v>1</v>
      </c>
    </row>
    <row r="10" spans="1:39" ht="25" customHeight="1" x14ac:dyDescent="0.25">
      <c r="D10" s="279"/>
      <c r="E10" s="282">
        <f ca="1">AL10/GCD(AL10,AL9)</f>
        <v>2</v>
      </c>
      <c r="F10" s="282"/>
      <c r="G10" s="279"/>
      <c r="H10" s="279"/>
      <c r="I10" s="282">
        <f ca="1">AM10/GCD(AM10,AM9)</f>
        <v>3</v>
      </c>
      <c r="J10" s="282"/>
      <c r="K10" s="63"/>
      <c r="L10" s="63"/>
      <c r="M10" s="63"/>
      <c r="AL10" s="23">
        <f ca="1">INT(RAND()*4+1)*2</f>
        <v>2</v>
      </c>
      <c r="AM10" s="23">
        <f ca="1">INT(RAND()*3)*2+3</f>
        <v>3</v>
      </c>
    </row>
    <row r="11" spans="1:39" ht="15" customHeight="1" x14ac:dyDescent="0.25"/>
    <row r="12" spans="1:39" ht="25" customHeight="1" x14ac:dyDescent="0.25">
      <c r="A12" s="49" t="s">
        <v>288</v>
      </c>
      <c r="D12" s="278"/>
      <c r="E12" s="280">
        <f ca="1">AL12/GCD(AL12,AL13)</f>
        <v>2</v>
      </c>
      <c r="F12" s="280"/>
      <c r="G12" s="278" t="s">
        <v>286</v>
      </c>
      <c r="H12" s="279"/>
      <c r="I12" s="280">
        <f ca="1">AM12/GCD(AM12,AM13)</f>
        <v>1</v>
      </c>
      <c r="J12" s="280"/>
      <c r="K12" s="63"/>
      <c r="L12" s="64"/>
      <c r="M12" s="64"/>
      <c r="AL12" s="23">
        <f ca="1">INT(RAND()*(AL13-2)+1)</f>
        <v>4</v>
      </c>
      <c r="AM12" s="23">
        <f ca="1">INT(RAND()*(INT(AM13/2)))*2+1</f>
        <v>1</v>
      </c>
    </row>
    <row r="13" spans="1:39" ht="25" customHeight="1" x14ac:dyDescent="0.25">
      <c r="D13" s="279"/>
      <c r="E13" s="282">
        <f ca="1">AL13/GCD(AL13,AL12)</f>
        <v>3</v>
      </c>
      <c r="F13" s="282"/>
      <c r="G13" s="279"/>
      <c r="H13" s="279"/>
      <c r="I13" s="282">
        <f ca="1">AM13/GCD(AM13,AM12)</f>
        <v>2</v>
      </c>
      <c r="J13" s="282"/>
      <c r="K13" s="63"/>
      <c r="L13" s="63"/>
      <c r="M13" s="63"/>
      <c r="AL13" s="23">
        <f ca="1">INT(RAND()*8+2)</f>
        <v>6</v>
      </c>
      <c r="AM13" s="23">
        <f ca="1">INT(RAND()*4+1)*2</f>
        <v>2</v>
      </c>
    </row>
    <row r="14" spans="1:39" ht="15" customHeight="1" x14ac:dyDescent="0.25"/>
    <row r="15" spans="1:39" ht="25" customHeight="1" x14ac:dyDescent="0.25">
      <c r="A15" s="49" t="s">
        <v>289</v>
      </c>
      <c r="D15" s="278"/>
      <c r="E15" s="280">
        <f ca="1">AL15/GCD(AL15,AL16)</f>
        <v>2</v>
      </c>
      <c r="F15" s="280"/>
      <c r="G15" s="278" t="s">
        <v>286</v>
      </c>
      <c r="H15" s="279"/>
      <c r="I15" s="280">
        <f ca="1">AM15/GCD(AM15,AM16)</f>
        <v>1</v>
      </c>
      <c r="J15" s="280"/>
      <c r="K15" s="63"/>
      <c r="L15" s="64"/>
      <c r="M15" s="64"/>
      <c r="AL15" s="23">
        <f ca="1">INT(RAND()*INT(AL16/2))*2+2</f>
        <v>2</v>
      </c>
      <c r="AM15" s="23">
        <f ca="1">INT(RAND()*(AM16-2)+1)</f>
        <v>1</v>
      </c>
    </row>
    <row r="16" spans="1:39" ht="25" customHeight="1" x14ac:dyDescent="0.25">
      <c r="D16" s="279"/>
      <c r="E16" s="282">
        <f ca="1">AL16/GCD(AL16,AL15)</f>
        <v>3</v>
      </c>
      <c r="F16" s="282"/>
      <c r="G16" s="279"/>
      <c r="H16" s="279"/>
      <c r="I16" s="282">
        <f ca="1">AM16/GCD(AM16,AM15)</f>
        <v>4</v>
      </c>
      <c r="J16" s="282"/>
      <c r="K16" s="63"/>
      <c r="L16" s="63"/>
      <c r="M16" s="63"/>
      <c r="AL16" s="23">
        <f ca="1">INT(RAND()*3)*2+3</f>
        <v>3</v>
      </c>
      <c r="AM16" s="23">
        <f ca="1">INT(RAND()*4+AL16)</f>
        <v>4</v>
      </c>
    </row>
    <row r="17" spans="1:41" ht="15" customHeight="1" x14ac:dyDescent="0.25"/>
    <row r="18" spans="1:41" ht="25" customHeight="1" x14ac:dyDescent="0.25">
      <c r="A18" s="49" t="s">
        <v>290</v>
      </c>
      <c r="D18" s="278"/>
      <c r="E18" s="280">
        <f ca="1">AL18/GCD(AL18,AL19)</f>
        <v>1</v>
      </c>
      <c r="F18" s="280"/>
      <c r="G18" s="278" t="s">
        <v>286</v>
      </c>
      <c r="H18" s="279"/>
      <c r="I18" s="280">
        <f ca="1">AM18/GCD(AM18,AM19)</f>
        <v>2</v>
      </c>
      <c r="J18" s="280"/>
      <c r="K18" s="63"/>
      <c r="L18" s="64"/>
      <c r="M18" s="64"/>
      <c r="AL18" s="23">
        <f ca="1">INT(RAND()*(INT(AL19/2)))*2+1</f>
        <v>1</v>
      </c>
      <c r="AM18" s="23">
        <f ca="1">INT(RAND()*INT(AM19/2))*2+2</f>
        <v>2</v>
      </c>
    </row>
    <row r="19" spans="1:41" ht="25" customHeight="1" x14ac:dyDescent="0.25">
      <c r="D19" s="279"/>
      <c r="E19" s="282">
        <f ca="1">AL19/GCD(AL19,AL18)</f>
        <v>6</v>
      </c>
      <c r="F19" s="282"/>
      <c r="G19" s="279"/>
      <c r="H19" s="279"/>
      <c r="I19" s="282">
        <f ca="1">AM19/GCD(AM19,AM18)</f>
        <v>3</v>
      </c>
      <c r="J19" s="282"/>
      <c r="K19" s="63"/>
      <c r="L19" s="63"/>
      <c r="M19" s="63"/>
      <c r="AL19" s="23">
        <f ca="1">INT(RAND()*4+1)*2</f>
        <v>6</v>
      </c>
      <c r="AM19" s="23">
        <f ca="1">INT(RAND()*3)*2+3</f>
        <v>3</v>
      </c>
    </row>
    <row r="20" spans="1:41" ht="15" customHeight="1" x14ac:dyDescent="0.25"/>
    <row r="21" spans="1:41" ht="25" customHeight="1" x14ac:dyDescent="0.25">
      <c r="A21" s="49" t="s">
        <v>291</v>
      </c>
      <c r="D21" s="278"/>
      <c r="E21" s="280">
        <f ca="1">IF(AN23&gt;=AO23,AN21,AO21)</f>
        <v>3</v>
      </c>
      <c r="F21" s="280"/>
      <c r="G21" s="278" t="s">
        <v>292</v>
      </c>
      <c r="H21" s="279"/>
      <c r="I21" s="280">
        <f ca="1">IF(AN23&gt;=AO23,AO21,AN21)</f>
        <v>3</v>
      </c>
      <c r="J21" s="280"/>
      <c r="K21" s="63"/>
      <c r="L21" s="64"/>
      <c r="M21" s="64"/>
      <c r="AL21" s="23">
        <f ca="1">INT(RAND()*(AL22-2)+1)</f>
        <v>3</v>
      </c>
      <c r="AM21" s="23">
        <f ca="1">INT(RAND()*(AM22-2)+1)</f>
        <v>3</v>
      </c>
      <c r="AN21" s="23">
        <f ca="1">AL21/GCD(AL21,AL22)</f>
        <v>3</v>
      </c>
      <c r="AO21" s="23">
        <f ca="1">AM21/GCD(AM21,AM22)</f>
        <v>3</v>
      </c>
    </row>
    <row r="22" spans="1:41" ht="25" customHeight="1" x14ac:dyDescent="0.25">
      <c r="D22" s="279"/>
      <c r="E22" s="282">
        <f ca="1">IF(AN23&gt;=AO23,AN22,AO22)</f>
        <v>5</v>
      </c>
      <c r="F22" s="282"/>
      <c r="G22" s="279"/>
      <c r="H22" s="279"/>
      <c r="I22" s="282">
        <f ca="1">IF(AN23&gt;=AO23,AO22,AN22)</f>
        <v>8</v>
      </c>
      <c r="J22" s="282"/>
      <c r="K22" s="63"/>
      <c r="L22" s="63"/>
      <c r="M22" s="63"/>
      <c r="AL22" s="23">
        <f ca="1">INT(RAND()*8+2)</f>
        <v>5</v>
      </c>
      <c r="AM22" s="23">
        <f ca="1">INT(RAND()*8+2)</f>
        <v>8</v>
      </c>
      <c r="AN22" s="23">
        <f ca="1">AL22/GCD(AL21,AL22)</f>
        <v>5</v>
      </c>
      <c r="AO22" s="23">
        <f ca="1">AM22/GCD(AM21,AM22)</f>
        <v>8</v>
      </c>
    </row>
    <row r="23" spans="1:41" ht="15" customHeight="1" x14ac:dyDescent="0.25">
      <c r="AN23" s="23">
        <f ca="1">AN21/AN22</f>
        <v>0.6</v>
      </c>
      <c r="AO23" s="23">
        <f ca="1">AO21/AO22</f>
        <v>0.375</v>
      </c>
    </row>
    <row r="24" spans="1:41" ht="25" customHeight="1" x14ac:dyDescent="0.25">
      <c r="A24" s="49" t="s">
        <v>293</v>
      </c>
      <c r="D24" s="278"/>
      <c r="E24" s="280">
        <f ca="1">IF(AN26&gt;=AO26,AN24,AO24)</f>
        <v>1</v>
      </c>
      <c r="F24" s="280"/>
      <c r="G24" s="278" t="s">
        <v>292</v>
      </c>
      <c r="H24" s="279"/>
      <c r="I24" s="280">
        <f ca="1">IF(AN26&gt;=AO26,AO24,AN24)</f>
        <v>3</v>
      </c>
      <c r="J24" s="280"/>
      <c r="K24" s="63"/>
      <c r="L24" s="64"/>
      <c r="M24" s="64"/>
      <c r="AL24" s="23">
        <f ca="1">INT(RAND()*(AL25-2)+1)</f>
        <v>2</v>
      </c>
      <c r="AM24" s="23">
        <f ca="1">INT(RAND()*(AM25-2)+1)</f>
        <v>3</v>
      </c>
      <c r="AN24" s="23">
        <f ca="1">AL24/GCD(AL24,AL25)</f>
        <v>1</v>
      </c>
      <c r="AO24" s="23">
        <f ca="1">AM24/GCD(AM24,AM25)</f>
        <v>3</v>
      </c>
    </row>
    <row r="25" spans="1:41" ht="25" customHeight="1" x14ac:dyDescent="0.25">
      <c r="D25" s="279"/>
      <c r="E25" s="282">
        <f ca="1">IF(AN26&gt;=AO26,AN25,AO25)</f>
        <v>2</v>
      </c>
      <c r="F25" s="282"/>
      <c r="G25" s="279"/>
      <c r="H25" s="279"/>
      <c r="I25" s="282">
        <f ca="1">IF(AN26&gt;=AO26,AO25,AN25)</f>
        <v>7</v>
      </c>
      <c r="J25" s="282"/>
      <c r="K25" s="63"/>
      <c r="L25" s="63"/>
      <c r="M25" s="63"/>
      <c r="AL25" s="23">
        <f ca="1">INT(RAND()*4+1)*2</f>
        <v>4</v>
      </c>
      <c r="AM25" s="23">
        <f ca="1">INT(RAND()*3)*2+3</f>
        <v>7</v>
      </c>
      <c r="AN25" s="23">
        <f ca="1">AL25/GCD(AL24,AL25)</f>
        <v>2</v>
      </c>
      <c r="AO25" s="23">
        <f ca="1">AM25/GCD(AM24,AM25)</f>
        <v>7</v>
      </c>
    </row>
    <row r="26" spans="1:41" ht="15" customHeight="1" x14ac:dyDescent="0.25">
      <c r="AN26" s="23">
        <f ca="1">AN24/AN25</f>
        <v>0.5</v>
      </c>
      <c r="AO26" s="23">
        <f ca="1">AO24/AO25</f>
        <v>0.42857142857142855</v>
      </c>
    </row>
    <row r="27" spans="1:41" ht="25" customHeight="1" x14ac:dyDescent="0.25">
      <c r="A27" s="49" t="s">
        <v>294</v>
      </c>
      <c r="D27" s="278"/>
      <c r="E27" s="280">
        <f ca="1">IF(AN29&gt;=AO29,AN27,AO27)</f>
        <v>5</v>
      </c>
      <c r="F27" s="280"/>
      <c r="G27" s="278" t="s">
        <v>292</v>
      </c>
      <c r="H27" s="279"/>
      <c r="I27" s="280">
        <f ca="1">IF(AN29&gt;=AO29,AO27,AN27)</f>
        <v>1</v>
      </c>
      <c r="J27" s="280"/>
      <c r="K27" s="63"/>
      <c r="L27" s="64"/>
      <c r="M27" s="64"/>
      <c r="AL27" s="23">
        <f ca="1">INT(RAND()*(AL28-2)+1)</f>
        <v>5</v>
      </c>
      <c r="AM27" s="23">
        <f ca="1">INT(RAND()*(INT(AM28/2)))*2+1</f>
        <v>1</v>
      </c>
      <c r="AN27" s="23">
        <f ca="1">AL27/GCD(AL27,AL28)</f>
        <v>5</v>
      </c>
      <c r="AO27" s="23">
        <f ca="1">AM27/GCD(AM27,AM28)</f>
        <v>1</v>
      </c>
    </row>
    <row r="28" spans="1:41" ht="25" customHeight="1" x14ac:dyDescent="0.25">
      <c r="D28" s="279"/>
      <c r="E28" s="282">
        <f ca="1">IF(AN29&gt;=AO29,AN28,AO28)</f>
        <v>8</v>
      </c>
      <c r="F28" s="282"/>
      <c r="G28" s="279"/>
      <c r="H28" s="279"/>
      <c r="I28" s="282">
        <f ca="1">IF(AN29&gt;=AO29,AO28,AN28)</f>
        <v>8</v>
      </c>
      <c r="J28" s="282"/>
      <c r="K28" s="63"/>
      <c r="L28" s="63"/>
      <c r="M28" s="63"/>
      <c r="AL28" s="23">
        <f ca="1">INT(RAND()*8+2)</f>
        <v>8</v>
      </c>
      <c r="AM28" s="23">
        <f ca="1">INT(RAND()*4+1)*2</f>
        <v>8</v>
      </c>
      <c r="AN28" s="23">
        <f ca="1">AL28/GCD(AL27,AL28)</f>
        <v>8</v>
      </c>
      <c r="AO28" s="23">
        <f ca="1">AM28/GCD(AM27,AM28)</f>
        <v>8</v>
      </c>
    </row>
    <row r="29" spans="1:41" ht="15" customHeight="1" x14ac:dyDescent="0.25">
      <c r="AN29" s="23">
        <f ca="1">AN27/AN28</f>
        <v>0.625</v>
      </c>
      <c r="AO29" s="23">
        <f ca="1">AO27/AO28</f>
        <v>0.125</v>
      </c>
    </row>
    <row r="30" spans="1:41" ht="25" customHeight="1" x14ac:dyDescent="0.25">
      <c r="A30" s="49" t="s">
        <v>295</v>
      </c>
      <c r="D30" s="278"/>
      <c r="E30" s="280">
        <f ca="1">IF(AN32&gt;=AO32,AN30,AO30)</f>
        <v>7</v>
      </c>
      <c r="F30" s="280"/>
      <c r="G30" s="278" t="s">
        <v>292</v>
      </c>
      <c r="H30" s="279"/>
      <c r="I30" s="280">
        <f ca="1">IF(AN32&gt;=AO32,AO30,AN30)</f>
        <v>2</v>
      </c>
      <c r="J30" s="280"/>
      <c r="K30" s="63"/>
      <c r="L30" s="64"/>
      <c r="M30" s="64"/>
      <c r="AL30" s="23">
        <f ca="1">INT(RAND()*INT(AL31/2))*2+2</f>
        <v>2</v>
      </c>
      <c r="AM30" s="23">
        <f ca="1">INT(RAND()*(AM31-2)+1)</f>
        <v>7</v>
      </c>
      <c r="AN30" s="23">
        <f ca="1">AL30/GCD(AL30,AL31)</f>
        <v>2</v>
      </c>
      <c r="AO30" s="23">
        <f ca="1">AM30/GCD(AM30,AM31)</f>
        <v>7</v>
      </c>
    </row>
    <row r="31" spans="1:41" ht="25" customHeight="1" x14ac:dyDescent="0.25">
      <c r="D31" s="279"/>
      <c r="E31" s="282">
        <f ca="1">IF(AN32&gt;=AO32,AN31,AO31)</f>
        <v>10</v>
      </c>
      <c r="F31" s="282"/>
      <c r="G31" s="279"/>
      <c r="H31" s="279"/>
      <c r="I31" s="282">
        <f ca="1">IF(AN32&gt;=AO32,AO31,AN31)</f>
        <v>7</v>
      </c>
      <c r="J31" s="282"/>
      <c r="K31" s="63"/>
      <c r="L31" s="63"/>
      <c r="M31" s="63"/>
      <c r="AL31" s="23">
        <f ca="1">INT(RAND()*3)*2+3</f>
        <v>7</v>
      </c>
      <c r="AM31" s="23">
        <f ca="1">INT(RAND()*4+AL31)</f>
        <v>10</v>
      </c>
      <c r="AN31" s="23">
        <f ca="1">AL31/GCD(AL30,AL31)</f>
        <v>7</v>
      </c>
      <c r="AO31" s="23">
        <f ca="1">AM31/GCD(AM30,AM31)</f>
        <v>10</v>
      </c>
    </row>
    <row r="32" spans="1:41" ht="15" customHeight="1" x14ac:dyDescent="0.25">
      <c r="AN32" s="23">
        <f ca="1">AN30/AN31</f>
        <v>0.2857142857142857</v>
      </c>
      <c r="AO32" s="23">
        <f ca="1">AO30/AO31</f>
        <v>0.7</v>
      </c>
    </row>
    <row r="33" spans="1:44" ht="25" customHeight="1" x14ac:dyDescent="0.25">
      <c r="A33" s="49" t="s">
        <v>296</v>
      </c>
      <c r="E33" s="280">
        <f ca="1">IF(AN35&gt;=AO35,AN33,AO33)</f>
        <v>4</v>
      </c>
      <c r="F33" s="280"/>
      <c r="G33" s="278" t="s">
        <v>292</v>
      </c>
      <c r="H33" s="279"/>
      <c r="I33" s="280">
        <f ca="1">IF(AN35&gt;=AO35,AO33,AN33)</f>
        <v>1</v>
      </c>
      <c r="J33" s="280"/>
      <c r="K33" s="63"/>
      <c r="L33" s="64"/>
      <c r="M33" s="64"/>
      <c r="AL33" s="23">
        <f ca="1">INT(RAND()*(INT(AL34/2)))*2+1</f>
        <v>1</v>
      </c>
      <c r="AM33" s="23">
        <f ca="1">INT(RAND()*INT(AM34/2))*2+2</f>
        <v>4</v>
      </c>
      <c r="AN33" s="23">
        <f ca="1">AL33/GCD(AL33,AL34)</f>
        <v>1</v>
      </c>
      <c r="AO33" s="23">
        <f ca="1">AM33/GCD(AM33,AM34)</f>
        <v>4</v>
      </c>
    </row>
    <row r="34" spans="1:44" ht="25" customHeight="1" x14ac:dyDescent="0.25">
      <c r="E34" s="282">
        <f ca="1">IF(AN35&gt;=AO35,AN34,AO34)</f>
        <v>5</v>
      </c>
      <c r="F34" s="282"/>
      <c r="G34" s="279"/>
      <c r="H34" s="279"/>
      <c r="I34" s="282">
        <f ca="1">IF(AN35&gt;=AO35,AO34,AN34)</f>
        <v>2</v>
      </c>
      <c r="J34" s="282"/>
      <c r="K34" s="63"/>
      <c r="L34" s="63"/>
      <c r="M34" s="63"/>
      <c r="AL34" s="23">
        <f ca="1">INT(RAND()*4+1)*2</f>
        <v>2</v>
      </c>
      <c r="AM34" s="23">
        <f ca="1">INT(RAND()*3)*2+3</f>
        <v>5</v>
      </c>
      <c r="AN34" s="23">
        <f ca="1">AL34/GCD(AL33,AL34)</f>
        <v>2</v>
      </c>
      <c r="AO34" s="23">
        <f ca="1">AM34/GCD(AM33,AM34)</f>
        <v>5</v>
      </c>
    </row>
    <row r="35" spans="1:44" ht="25" customHeight="1" x14ac:dyDescent="0.25">
      <c r="AN35" s="23">
        <f ca="1">AN33/AN34</f>
        <v>0.5</v>
      </c>
      <c r="AO35" s="23">
        <f ca="1">AO33/AO34</f>
        <v>0.8</v>
      </c>
    </row>
    <row r="36" spans="1:44" ht="25" customHeight="1" x14ac:dyDescent="0.25">
      <c r="D36" s="3" t="str">
        <f>IF(D1="","",D1)</f>
        <v>分数のたし算・ひき算</v>
      </c>
      <c r="AG36" s="53" t="str">
        <f>IF(AG1="","",AG1)</f>
        <v>№</v>
      </c>
      <c r="AH36" s="53"/>
      <c r="AI36" s="283" t="str">
        <f>IF(AI1="","",AI1)</f>
        <v/>
      </c>
      <c r="AJ36" s="283"/>
    </row>
    <row r="37" spans="1:44" ht="25" customHeight="1" x14ac:dyDescent="0.25">
      <c r="E37" s="147" t="s">
        <v>2</v>
      </c>
      <c r="Q37" s="4" t="str">
        <f>IF(Q2="","",Q2)</f>
        <v>名前</v>
      </c>
      <c r="R37" s="53"/>
      <c r="S37" s="53"/>
      <c r="T37" s="53"/>
      <c r="U37" s="53" t="str">
        <f>IF(U2="","",U2)</f>
        <v/>
      </c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</row>
    <row r="38" spans="1:44" ht="25" customHeight="1" x14ac:dyDescent="0.25">
      <c r="E38" s="3"/>
      <c r="Q38" s="9"/>
    </row>
    <row r="39" spans="1:44" ht="25" customHeight="1" x14ac:dyDescent="0.25">
      <c r="A39" s="22" t="str">
        <f t="shared" ref="A39:A54" si="0">IF(A4="","",A4)</f>
        <v>◎次の計算をしましょう。</v>
      </c>
      <c r="V39" s="22" t="str">
        <f t="shared" ref="V39:AK40" si="1">IF(V4="","",V4)</f>
        <v/>
      </c>
      <c r="W39" s="22" t="str">
        <f t="shared" si="1"/>
        <v/>
      </c>
      <c r="X39" s="22" t="str">
        <f t="shared" si="1"/>
        <v/>
      </c>
      <c r="Y39" s="22" t="str">
        <f t="shared" si="1"/>
        <v/>
      </c>
      <c r="Z39" s="22" t="str">
        <f t="shared" si="1"/>
        <v/>
      </c>
      <c r="AA39" s="22" t="str">
        <f t="shared" si="1"/>
        <v/>
      </c>
      <c r="AB39" s="22" t="str">
        <f t="shared" si="1"/>
        <v/>
      </c>
      <c r="AC39" s="22" t="str">
        <f t="shared" si="1"/>
        <v/>
      </c>
      <c r="AD39" s="22" t="str">
        <f t="shared" si="1"/>
        <v/>
      </c>
      <c r="AE39" s="22" t="str">
        <f t="shared" si="1"/>
        <v/>
      </c>
      <c r="AF39" s="22" t="str">
        <f t="shared" si="1"/>
        <v/>
      </c>
      <c r="AG39" s="22" t="str">
        <f t="shared" si="1"/>
        <v/>
      </c>
      <c r="AH39" s="22" t="str">
        <f t="shared" si="1"/>
        <v/>
      </c>
      <c r="AI39" s="22" t="str">
        <f t="shared" si="1"/>
        <v/>
      </c>
      <c r="AJ39" s="22" t="str">
        <f t="shared" si="1"/>
        <v/>
      </c>
      <c r="AK39" s="22" t="str">
        <f t="shared" si="1"/>
        <v/>
      </c>
    </row>
    <row r="40" spans="1:44" ht="25" customHeight="1" x14ac:dyDescent="0.25">
      <c r="A40" s="22" t="str">
        <f t="shared" si="0"/>
        <v/>
      </c>
      <c r="B40" s="22" t="str">
        <f t="shared" ref="B40:U40" si="2">IF(B5="","",B5)</f>
        <v/>
      </c>
      <c r="C40" s="22" t="str">
        <f t="shared" si="2"/>
        <v/>
      </c>
      <c r="D40" s="22" t="str">
        <f t="shared" si="2"/>
        <v/>
      </c>
      <c r="E40" s="22" t="str">
        <f t="shared" si="2"/>
        <v/>
      </c>
      <c r="F40" s="22" t="str">
        <f t="shared" si="2"/>
        <v/>
      </c>
      <c r="G40" s="22" t="str">
        <f t="shared" si="2"/>
        <v/>
      </c>
      <c r="H40" s="22" t="str">
        <f t="shared" si="2"/>
        <v/>
      </c>
      <c r="I40" s="22" t="str">
        <f t="shared" si="2"/>
        <v/>
      </c>
      <c r="J40" s="22" t="str">
        <f t="shared" si="2"/>
        <v/>
      </c>
      <c r="K40" s="22" t="str">
        <f t="shared" si="2"/>
        <v/>
      </c>
      <c r="L40" s="22" t="str">
        <f t="shared" si="2"/>
        <v/>
      </c>
      <c r="M40" s="22" t="str">
        <f t="shared" si="2"/>
        <v/>
      </c>
      <c r="N40" s="22" t="str">
        <f t="shared" si="2"/>
        <v/>
      </c>
      <c r="O40" s="22" t="str">
        <f t="shared" si="2"/>
        <v/>
      </c>
      <c r="P40" s="22" t="str">
        <f t="shared" si="2"/>
        <v/>
      </c>
      <c r="Q40" s="22" t="str">
        <f t="shared" si="2"/>
        <v/>
      </c>
      <c r="R40" s="22" t="str">
        <f t="shared" si="2"/>
        <v/>
      </c>
      <c r="S40" s="22" t="str">
        <f t="shared" si="2"/>
        <v/>
      </c>
      <c r="T40" s="22" t="str">
        <f t="shared" si="2"/>
        <v/>
      </c>
      <c r="U40" s="22" t="str">
        <f t="shared" si="2"/>
        <v/>
      </c>
      <c r="V40" s="22" t="str">
        <f t="shared" si="1"/>
        <v/>
      </c>
      <c r="W40" s="22" t="str">
        <f t="shared" si="1"/>
        <v/>
      </c>
      <c r="X40" s="22" t="str">
        <f t="shared" si="1"/>
        <v/>
      </c>
      <c r="Y40" s="22" t="str">
        <f t="shared" si="1"/>
        <v/>
      </c>
      <c r="Z40" s="22" t="str">
        <f t="shared" si="1"/>
        <v/>
      </c>
      <c r="AA40" s="22" t="str">
        <f t="shared" si="1"/>
        <v/>
      </c>
      <c r="AB40" s="22" t="str">
        <f t="shared" si="1"/>
        <v/>
      </c>
      <c r="AC40" s="22" t="str">
        <f t="shared" si="1"/>
        <v/>
      </c>
      <c r="AD40" s="22" t="str">
        <f t="shared" si="1"/>
        <v/>
      </c>
      <c r="AE40" s="22" t="str">
        <f t="shared" si="1"/>
        <v/>
      </c>
      <c r="AF40" s="22" t="str">
        <f t="shared" si="1"/>
        <v/>
      </c>
      <c r="AG40" s="22" t="str">
        <f t="shared" si="1"/>
        <v/>
      </c>
      <c r="AH40" s="22" t="str">
        <f t="shared" si="1"/>
        <v/>
      </c>
      <c r="AI40" s="22" t="str">
        <f t="shared" si="1"/>
        <v/>
      </c>
      <c r="AJ40" s="22" t="str">
        <f t="shared" si="1"/>
        <v/>
      </c>
      <c r="AK40" s="22" t="str">
        <f t="shared" si="1"/>
        <v/>
      </c>
    </row>
    <row r="41" spans="1:44" ht="25" customHeight="1" x14ac:dyDescent="0.25">
      <c r="A41" s="22" t="str">
        <f t="shared" si="0"/>
        <v>(1)</v>
      </c>
      <c r="C41" s="22" t="str">
        <f>IF(C6="","",C6)</f>
        <v/>
      </c>
      <c r="D41" s="281" t="str">
        <f>IF(D6="","",D6)</f>
        <v/>
      </c>
      <c r="E41" s="280">
        <f ca="1">IF(E6="","",E6)</f>
        <v>1</v>
      </c>
      <c r="F41" s="280"/>
      <c r="G41" s="279" t="str">
        <f>IF(G6="","",G6)</f>
        <v>＋</v>
      </c>
      <c r="H41" s="279"/>
      <c r="I41" s="280">
        <f t="shared" ref="I41:I54" ca="1" si="3">IF(I6="","",I6)</f>
        <v>1</v>
      </c>
      <c r="J41" s="280"/>
      <c r="K41" s="278" t="s">
        <v>297</v>
      </c>
      <c r="L41" s="278"/>
      <c r="M41" s="287">
        <f ca="1">AO41</f>
        <v>5</v>
      </c>
      <c r="N41" s="287"/>
      <c r="O41" s="289" t="str">
        <f ca="1">IF(AP41="","","＝")</f>
        <v/>
      </c>
      <c r="P41" s="289"/>
      <c r="Q41" s="290" t="str">
        <f ca="1">IF(AP41="","",AP41)</f>
        <v/>
      </c>
      <c r="R41" s="290"/>
      <c r="S41" s="286" t="str">
        <f ca="1">IF(AQ41="","",IF(AQ41=0,"",AQ41))</f>
        <v/>
      </c>
      <c r="T41" s="286"/>
      <c r="AL41" s="29">
        <f ca="1">I42*E41</f>
        <v>2</v>
      </c>
      <c r="AM41" s="29">
        <f ca="1">E42*I41</f>
        <v>3</v>
      </c>
      <c r="AN41" s="29">
        <f ca="1">AL41+AM41</f>
        <v>5</v>
      </c>
      <c r="AO41" s="29">
        <f ca="1">AN41/GCD(AN42,AN41)</f>
        <v>5</v>
      </c>
      <c r="AP41" s="28" t="str">
        <f ca="1">IF(INT(AO41/AO42)=0,"",INT(AO41/AO42))</f>
        <v/>
      </c>
      <c r="AQ41" s="29" t="str">
        <f ca="1">IF(AP41="","",AO41-INT(AO41/AO42)*AO42)</f>
        <v/>
      </c>
      <c r="AR41" s="63"/>
    </row>
    <row r="42" spans="1:44" ht="25" customHeight="1" x14ac:dyDescent="0.25">
      <c r="A42" s="22" t="str">
        <f t="shared" si="0"/>
        <v/>
      </c>
      <c r="B42" s="22" t="str">
        <f>IF(B7="","",B7)</f>
        <v/>
      </c>
      <c r="C42" s="22" t="str">
        <f>IF(C7="","",C7)</f>
        <v/>
      </c>
      <c r="D42" s="281"/>
      <c r="E42" s="279">
        <f t="shared" ref="E42:E48" ca="1" si="4">IF(E7="","",E7)</f>
        <v>3</v>
      </c>
      <c r="F42" s="279"/>
      <c r="G42" s="279"/>
      <c r="H42" s="279"/>
      <c r="I42" s="279">
        <f t="shared" ca="1" si="3"/>
        <v>2</v>
      </c>
      <c r="J42" s="279"/>
      <c r="K42" s="278"/>
      <c r="L42" s="278"/>
      <c r="M42" s="188">
        <f ca="1">AO42</f>
        <v>6</v>
      </c>
      <c r="N42" s="188"/>
      <c r="O42" s="289"/>
      <c r="P42" s="289"/>
      <c r="Q42" s="290"/>
      <c r="R42" s="290"/>
      <c r="S42" s="188" t="str">
        <f ca="1">IF(AQ42="","",IF(AQ41=0,"",AQ42))</f>
        <v/>
      </c>
      <c r="T42" s="188"/>
      <c r="AL42" s="29">
        <f ca="1">E42*I42</f>
        <v>6</v>
      </c>
      <c r="AM42" s="29">
        <f ca="1">E42*I42</f>
        <v>6</v>
      </c>
      <c r="AN42" s="29">
        <f ca="1">E42*I42</f>
        <v>6</v>
      </c>
      <c r="AO42" s="29">
        <f ca="1">AN42/GCD(AN42,AN41)</f>
        <v>6</v>
      </c>
      <c r="AP42" s="29"/>
      <c r="AQ42" s="29" t="str">
        <f ca="1">IF(AP41="","",AO42)</f>
        <v/>
      </c>
      <c r="AR42" s="63"/>
    </row>
    <row r="43" spans="1:44" ht="15" customHeight="1" x14ac:dyDescent="0.25">
      <c r="A43" s="22" t="str">
        <f t="shared" si="0"/>
        <v/>
      </c>
      <c r="B43" s="22" t="str">
        <f>IF(B8="","",B8)</f>
        <v/>
      </c>
      <c r="C43" s="22" t="str">
        <f>IF(C8="","",C8)</f>
        <v/>
      </c>
      <c r="D43" s="22" t="str">
        <f>IF(D8="","",D8)</f>
        <v/>
      </c>
      <c r="E43" s="22" t="str">
        <f t="shared" si="4"/>
        <v/>
      </c>
      <c r="F43" s="22" t="str">
        <f>IF(F8="","",F8)</f>
        <v/>
      </c>
      <c r="G43" s="22" t="str">
        <f>IF(G8="","",G8)</f>
        <v/>
      </c>
      <c r="H43" s="22" t="str">
        <f>IF(H8="","",H8)</f>
        <v/>
      </c>
      <c r="I43" s="22" t="str">
        <f t="shared" si="3"/>
        <v/>
      </c>
      <c r="J43" s="22" t="str">
        <f>IF(J8="","",J8)</f>
        <v/>
      </c>
      <c r="K43" s="22" t="str">
        <f>IF(K8="","",K8)</f>
        <v/>
      </c>
      <c r="L43" s="22" t="str">
        <f>IF(L8="","",L8)</f>
        <v/>
      </c>
      <c r="M43" s="8" t="str">
        <f>IF(M8="","",M8)</f>
        <v/>
      </c>
      <c r="N43" s="8" t="str">
        <f>IF(N8="","",N8)</f>
        <v/>
      </c>
      <c r="O43" s="8"/>
      <c r="P43" s="8"/>
      <c r="Q43" s="30"/>
      <c r="R43" s="30"/>
      <c r="S43" s="8" t="str">
        <f t="shared" ref="S43:AF43" si="5">IF(S8="","",S8)</f>
        <v/>
      </c>
      <c r="T43" s="8" t="str">
        <f t="shared" si="5"/>
        <v/>
      </c>
      <c r="U43" s="22" t="str">
        <f t="shared" si="5"/>
        <v/>
      </c>
      <c r="V43" s="22" t="str">
        <f t="shared" si="5"/>
        <v/>
      </c>
      <c r="W43" s="22" t="str">
        <f t="shared" si="5"/>
        <v/>
      </c>
      <c r="X43" s="22" t="str">
        <f t="shared" si="5"/>
        <v/>
      </c>
      <c r="Y43" s="22" t="str">
        <f t="shared" si="5"/>
        <v/>
      </c>
      <c r="Z43" s="22" t="str">
        <f t="shared" si="5"/>
        <v/>
      </c>
      <c r="AA43" s="22" t="str">
        <f t="shared" si="5"/>
        <v/>
      </c>
      <c r="AB43" s="22" t="str">
        <f t="shared" si="5"/>
        <v/>
      </c>
      <c r="AC43" s="22" t="str">
        <f t="shared" si="5"/>
        <v/>
      </c>
      <c r="AD43" s="22" t="str">
        <f t="shared" si="5"/>
        <v/>
      </c>
      <c r="AE43" s="22" t="str">
        <f t="shared" si="5"/>
        <v/>
      </c>
      <c r="AF43" s="22" t="str">
        <f t="shared" si="5"/>
        <v/>
      </c>
      <c r="AK43" s="22" t="str">
        <f>IF(AK8="","",AK8)</f>
        <v/>
      </c>
    </row>
    <row r="44" spans="1:44" ht="25" customHeight="1" x14ac:dyDescent="0.25">
      <c r="A44" s="22" t="str">
        <f t="shared" si="0"/>
        <v>(2)</v>
      </c>
      <c r="C44" s="22" t="str">
        <f t="shared" ref="C44:C59" si="6">IF(C9="","",C9)</f>
        <v/>
      </c>
      <c r="D44" s="281" t="str">
        <f>IF(D9="","",D9)</f>
        <v/>
      </c>
      <c r="E44" s="280">
        <f ca="1">IF(E9="","",E9)</f>
        <v>1</v>
      </c>
      <c r="F44" s="280"/>
      <c r="G44" s="279" t="str">
        <f>IF(G9="","",G9)</f>
        <v>＋</v>
      </c>
      <c r="H44" s="279"/>
      <c r="I44" s="280">
        <f t="shared" ca="1" si="3"/>
        <v>1</v>
      </c>
      <c r="J44" s="280"/>
      <c r="K44" s="278" t="s">
        <v>298</v>
      </c>
      <c r="L44" s="278"/>
      <c r="M44" s="287">
        <f ca="1">AO44</f>
        <v>5</v>
      </c>
      <c r="N44" s="287"/>
      <c r="O44" s="289" t="str">
        <f ca="1">IF(AP44="","","＝")</f>
        <v/>
      </c>
      <c r="P44" s="289"/>
      <c r="Q44" s="290" t="str">
        <f ca="1">IF(AP44="","",AP44)</f>
        <v/>
      </c>
      <c r="R44" s="290"/>
      <c r="S44" s="286" t="str">
        <f ca="1">IF(AQ44="","",IF(AQ44=0,"",AQ44))</f>
        <v/>
      </c>
      <c r="T44" s="286"/>
      <c r="AL44" s="29">
        <f ca="1">I45*E44</f>
        <v>3</v>
      </c>
      <c r="AM44" s="29">
        <f ca="1">E45*I44</f>
        <v>2</v>
      </c>
      <c r="AN44" s="29">
        <f ca="1">AL44+AM44</f>
        <v>5</v>
      </c>
      <c r="AO44" s="29">
        <f ca="1">AN44/GCD(AN45,AN44)</f>
        <v>5</v>
      </c>
      <c r="AP44" s="28" t="str">
        <f ca="1">IF(INT(AO44/AO45)=0,"",INT(AO44/AO45))</f>
        <v/>
      </c>
      <c r="AQ44" s="29" t="str">
        <f ca="1">IF(AP44="","",AO44-INT(AO44/AO45)*AO45)</f>
        <v/>
      </c>
      <c r="AR44" s="63"/>
    </row>
    <row r="45" spans="1:44" ht="25" customHeight="1" x14ac:dyDescent="0.25">
      <c r="A45" s="22" t="str">
        <f t="shared" si="0"/>
        <v/>
      </c>
      <c r="B45" s="22" t="str">
        <f>IF(B10="","",B10)</f>
        <v/>
      </c>
      <c r="C45" s="22" t="str">
        <f t="shared" si="6"/>
        <v/>
      </c>
      <c r="D45" s="281"/>
      <c r="E45" s="279">
        <f t="shared" ca="1" si="4"/>
        <v>2</v>
      </c>
      <c r="F45" s="279"/>
      <c r="G45" s="279"/>
      <c r="H45" s="279"/>
      <c r="I45" s="279">
        <f t="shared" ca="1" si="3"/>
        <v>3</v>
      </c>
      <c r="J45" s="279"/>
      <c r="K45" s="278"/>
      <c r="L45" s="278"/>
      <c r="M45" s="188">
        <f ca="1">AO45</f>
        <v>6</v>
      </c>
      <c r="N45" s="188"/>
      <c r="O45" s="289"/>
      <c r="P45" s="289"/>
      <c r="Q45" s="290"/>
      <c r="R45" s="290"/>
      <c r="S45" s="188" t="str">
        <f ca="1">IF(AQ45="","",IF(AQ44=0,"",AQ45))</f>
        <v/>
      </c>
      <c r="T45" s="188"/>
      <c r="AL45" s="29">
        <f ca="1">E45*I45</f>
        <v>6</v>
      </c>
      <c r="AM45" s="29">
        <f ca="1">E45*I45</f>
        <v>6</v>
      </c>
      <c r="AN45" s="29">
        <f ca="1">E45*I45</f>
        <v>6</v>
      </c>
      <c r="AO45" s="29">
        <f ca="1">AN45/GCD(AN45,AN44)</f>
        <v>6</v>
      </c>
      <c r="AP45" s="29"/>
      <c r="AQ45" s="29" t="str">
        <f ca="1">IF(AP44="","",AO45)</f>
        <v/>
      </c>
      <c r="AR45" s="63"/>
    </row>
    <row r="46" spans="1:44" ht="15" customHeight="1" x14ac:dyDescent="0.25">
      <c r="A46" s="22" t="str">
        <f t="shared" si="0"/>
        <v/>
      </c>
      <c r="B46" s="22" t="str">
        <f>IF(B11="","",B11)</f>
        <v/>
      </c>
      <c r="C46" s="22" t="str">
        <f t="shared" si="6"/>
        <v/>
      </c>
      <c r="D46" s="22" t="str">
        <f>IF(D11="","",D11)</f>
        <v/>
      </c>
      <c r="E46" s="22" t="str">
        <f t="shared" si="4"/>
        <v/>
      </c>
      <c r="F46" s="22" t="str">
        <f>IF(F11="","",F11)</f>
        <v/>
      </c>
      <c r="G46" s="22" t="str">
        <f>IF(G11="","",G11)</f>
        <v/>
      </c>
      <c r="H46" s="22" t="str">
        <f>IF(H11="","",H11)</f>
        <v/>
      </c>
      <c r="I46" s="22" t="str">
        <f t="shared" si="3"/>
        <v/>
      </c>
      <c r="J46" s="22" t="str">
        <f>IF(J11="","",J11)</f>
        <v/>
      </c>
      <c r="K46" s="22" t="str">
        <f>IF(K11="","",K11)</f>
        <v/>
      </c>
      <c r="L46" s="22" t="str">
        <f>IF(L11="","",L11)</f>
        <v/>
      </c>
      <c r="M46" s="8" t="str">
        <f>IF(M11="","",M11)</f>
        <v/>
      </c>
      <c r="N46" s="8" t="str">
        <f>IF(N11="","",N11)</f>
        <v/>
      </c>
      <c r="O46" s="8"/>
      <c r="P46" s="8"/>
      <c r="Q46" s="30"/>
      <c r="R46" s="30"/>
      <c r="S46" s="8" t="str">
        <f t="shared" ref="S46:AE46" si="7">IF(S11="","",S11)</f>
        <v/>
      </c>
      <c r="T46" s="8" t="str">
        <f t="shared" si="7"/>
        <v/>
      </c>
      <c r="U46" s="22" t="str">
        <f t="shared" si="7"/>
        <v/>
      </c>
      <c r="V46" s="22" t="str">
        <f t="shared" si="7"/>
        <v/>
      </c>
      <c r="W46" s="22" t="str">
        <f t="shared" si="7"/>
        <v/>
      </c>
      <c r="X46" s="22" t="str">
        <f t="shared" si="7"/>
        <v/>
      </c>
      <c r="Y46" s="22" t="str">
        <f t="shared" si="7"/>
        <v/>
      </c>
      <c r="Z46" s="22" t="str">
        <f t="shared" si="7"/>
        <v/>
      </c>
      <c r="AA46" s="22" t="str">
        <f t="shared" si="7"/>
        <v/>
      </c>
      <c r="AB46" s="22" t="str">
        <f t="shared" si="7"/>
        <v/>
      </c>
      <c r="AC46" s="22" t="str">
        <f t="shared" si="7"/>
        <v/>
      </c>
      <c r="AD46" s="22" t="str">
        <f t="shared" si="7"/>
        <v/>
      </c>
      <c r="AE46" s="22" t="str">
        <f t="shared" si="7"/>
        <v/>
      </c>
      <c r="AF46" s="22" t="str">
        <f>IF(AF11="","",AF11)</f>
        <v/>
      </c>
      <c r="AG46" s="22" t="str">
        <f>IF(AG11="","",AG11)</f>
        <v/>
      </c>
      <c r="AH46" s="22" t="str">
        <f>IF(AH11="","",AH11)</f>
        <v/>
      </c>
      <c r="AI46" s="22" t="str">
        <f>IF(AI11="","",AI11)</f>
        <v/>
      </c>
      <c r="AK46" s="22" t="str">
        <f>IF(AK11="","",AK11)</f>
        <v/>
      </c>
    </row>
    <row r="47" spans="1:44" ht="25" customHeight="1" x14ac:dyDescent="0.25">
      <c r="A47" s="22" t="str">
        <f t="shared" si="0"/>
        <v>(3)</v>
      </c>
      <c r="C47" s="22" t="str">
        <f t="shared" si="6"/>
        <v/>
      </c>
      <c r="D47" s="281" t="str">
        <f>IF(D12="","",D12)</f>
        <v/>
      </c>
      <c r="E47" s="280">
        <f ca="1">IF(E12="","",E12)</f>
        <v>2</v>
      </c>
      <c r="F47" s="280"/>
      <c r="G47" s="279" t="str">
        <f>IF(G12="","",G12)</f>
        <v>＋</v>
      </c>
      <c r="H47" s="279"/>
      <c r="I47" s="280">
        <f t="shared" ca="1" si="3"/>
        <v>1</v>
      </c>
      <c r="J47" s="280"/>
      <c r="K47" s="278" t="s">
        <v>299</v>
      </c>
      <c r="L47" s="278"/>
      <c r="M47" s="287">
        <f ca="1">AO47</f>
        <v>7</v>
      </c>
      <c r="N47" s="287"/>
      <c r="O47" s="289" t="str">
        <f ca="1">IF(AP47="","","＝")</f>
        <v>＝</v>
      </c>
      <c r="P47" s="289"/>
      <c r="Q47" s="290">
        <f ca="1">IF(AP47="","",AP47)</f>
        <v>1</v>
      </c>
      <c r="R47" s="290"/>
      <c r="S47" s="286">
        <f ca="1">IF(AQ47="","",IF(AQ47=0,"",AQ47))</f>
        <v>1</v>
      </c>
      <c r="T47" s="286"/>
      <c r="AL47" s="29">
        <f ca="1">I48*E47</f>
        <v>4</v>
      </c>
      <c r="AM47" s="29">
        <f ca="1">E48*I47</f>
        <v>3</v>
      </c>
      <c r="AN47" s="29">
        <f ca="1">AL47+AM47</f>
        <v>7</v>
      </c>
      <c r="AO47" s="29">
        <f ca="1">AN47/GCD(AN48,AN47)</f>
        <v>7</v>
      </c>
      <c r="AP47" s="28">
        <f ca="1">IF(INT(AO47/AO48)=0,"",INT(AO47/AO48))</f>
        <v>1</v>
      </c>
      <c r="AQ47" s="29">
        <f ca="1">IF(AP47="","",AO47-INT(AO47/AO48)*AO48)</f>
        <v>1</v>
      </c>
      <c r="AR47" s="63"/>
    </row>
    <row r="48" spans="1:44" ht="25" customHeight="1" x14ac:dyDescent="0.25">
      <c r="A48" s="22" t="str">
        <f t="shared" si="0"/>
        <v/>
      </c>
      <c r="B48" s="22" t="str">
        <f>IF(B13="","",B13)</f>
        <v/>
      </c>
      <c r="C48" s="22" t="str">
        <f t="shared" si="6"/>
        <v/>
      </c>
      <c r="D48" s="281"/>
      <c r="E48" s="279">
        <f t="shared" ca="1" si="4"/>
        <v>3</v>
      </c>
      <c r="F48" s="279"/>
      <c r="G48" s="279"/>
      <c r="H48" s="279"/>
      <c r="I48" s="279">
        <f t="shared" ca="1" si="3"/>
        <v>2</v>
      </c>
      <c r="J48" s="279"/>
      <c r="K48" s="278"/>
      <c r="L48" s="278"/>
      <c r="M48" s="188">
        <f ca="1">AO48</f>
        <v>6</v>
      </c>
      <c r="N48" s="188"/>
      <c r="O48" s="289"/>
      <c r="P48" s="289"/>
      <c r="Q48" s="290"/>
      <c r="R48" s="290"/>
      <c r="S48" s="188">
        <f ca="1">IF(AQ48="","",IF(AQ47=0,"",AQ48))</f>
        <v>6</v>
      </c>
      <c r="T48" s="188"/>
      <c r="AL48" s="29">
        <f ca="1">E48*I48</f>
        <v>6</v>
      </c>
      <c r="AM48" s="29">
        <f ca="1">E48*I48</f>
        <v>6</v>
      </c>
      <c r="AN48" s="29">
        <f ca="1">E48*I48</f>
        <v>6</v>
      </c>
      <c r="AO48" s="29">
        <f ca="1">AN48/GCD(AN48,AN47)</f>
        <v>6</v>
      </c>
      <c r="AP48" s="29"/>
      <c r="AQ48" s="29">
        <f ca="1">IF(AP47="","",AO48)</f>
        <v>6</v>
      </c>
      <c r="AR48" s="63"/>
    </row>
    <row r="49" spans="1:44" ht="15" customHeight="1" x14ac:dyDescent="0.25">
      <c r="A49" s="22" t="str">
        <f t="shared" si="0"/>
        <v/>
      </c>
      <c r="B49" s="22" t="str">
        <f>IF(B14="","",B14)</f>
        <v/>
      </c>
      <c r="C49" s="22" t="str">
        <f t="shared" si="6"/>
        <v/>
      </c>
      <c r="D49" s="22" t="str">
        <f>IF(D14="","",D14)</f>
        <v/>
      </c>
      <c r="E49" s="22" t="str">
        <f>IF(E14="","",E14)</f>
        <v/>
      </c>
      <c r="F49" s="22" t="str">
        <f>IF(F14="","",F14)</f>
        <v/>
      </c>
      <c r="G49" s="22" t="str">
        <f>IF(G14="","",G14)</f>
        <v/>
      </c>
      <c r="H49" s="22" t="str">
        <f>IF(H14="","",H14)</f>
        <v/>
      </c>
      <c r="I49" s="22" t="str">
        <f t="shared" si="3"/>
        <v/>
      </c>
      <c r="J49" s="22" t="str">
        <f>IF(J14="","",J14)</f>
        <v/>
      </c>
      <c r="K49" s="22" t="str">
        <f>IF(K14="","",K14)</f>
        <v/>
      </c>
      <c r="L49" s="22" t="str">
        <f>IF(L14="","",L14)</f>
        <v/>
      </c>
      <c r="M49" s="8" t="str">
        <f>IF(M14="","",M14)</f>
        <v/>
      </c>
      <c r="N49" s="8" t="str">
        <f>IF(N14="","",N14)</f>
        <v/>
      </c>
      <c r="O49" s="8"/>
      <c r="P49" s="8"/>
      <c r="Q49" s="30"/>
      <c r="R49" s="30"/>
      <c r="S49" s="8" t="str">
        <f>IF(S14="","",S14)</f>
        <v/>
      </c>
      <c r="T49" s="8" t="str">
        <f>IF(T14="","",T14)</f>
        <v/>
      </c>
      <c r="U49" s="22" t="str">
        <f>IF(U14="","",U14)</f>
        <v/>
      </c>
      <c r="W49" s="22" t="str">
        <f t="shared" ref="W49:AI49" si="8">IF(W14="","",W14)</f>
        <v/>
      </c>
      <c r="X49" s="22" t="str">
        <f t="shared" si="8"/>
        <v/>
      </c>
      <c r="Y49" s="22" t="str">
        <f t="shared" si="8"/>
        <v/>
      </c>
      <c r="Z49" s="22" t="str">
        <f t="shared" si="8"/>
        <v/>
      </c>
      <c r="AA49" s="22" t="str">
        <f t="shared" si="8"/>
        <v/>
      </c>
      <c r="AB49" s="22" t="str">
        <f t="shared" si="8"/>
        <v/>
      </c>
      <c r="AC49" s="22" t="str">
        <f t="shared" si="8"/>
        <v/>
      </c>
      <c r="AD49" s="22" t="str">
        <f t="shared" si="8"/>
        <v/>
      </c>
      <c r="AE49" s="22" t="str">
        <f t="shared" si="8"/>
        <v/>
      </c>
      <c r="AF49" s="22" t="str">
        <f t="shared" si="8"/>
        <v/>
      </c>
      <c r="AG49" s="22" t="str">
        <f t="shared" si="8"/>
        <v/>
      </c>
      <c r="AH49" s="22" t="str">
        <f t="shared" si="8"/>
        <v/>
      </c>
      <c r="AI49" s="22" t="str">
        <f t="shared" si="8"/>
        <v/>
      </c>
      <c r="AJ49" s="22" t="str">
        <f>IF(AJ14="","",AJ14)</f>
        <v/>
      </c>
      <c r="AK49" s="22" t="str">
        <f>IF(AK14="","",AK14)</f>
        <v/>
      </c>
    </row>
    <row r="50" spans="1:44" ht="25" customHeight="1" x14ac:dyDescent="0.25">
      <c r="A50" s="22" t="str">
        <f t="shared" si="0"/>
        <v>(4)</v>
      </c>
      <c r="C50" s="22" t="str">
        <f t="shared" si="6"/>
        <v/>
      </c>
      <c r="D50" s="281" t="str">
        <f>IF(D15="","",D15)</f>
        <v/>
      </c>
      <c r="E50" s="280">
        <f ca="1">IF(E15="","",E15)</f>
        <v>2</v>
      </c>
      <c r="F50" s="280"/>
      <c r="G50" s="279" t="str">
        <f>IF(G15="","",G15)</f>
        <v>＋</v>
      </c>
      <c r="H50" s="279"/>
      <c r="I50" s="280">
        <f t="shared" ca="1" si="3"/>
        <v>1</v>
      </c>
      <c r="J50" s="280"/>
      <c r="K50" s="278" t="s">
        <v>299</v>
      </c>
      <c r="L50" s="278"/>
      <c r="M50" s="287">
        <f ca="1">AO50</f>
        <v>11</v>
      </c>
      <c r="N50" s="287"/>
      <c r="O50" s="289" t="str">
        <f ca="1">IF(AP50="","","＝")</f>
        <v/>
      </c>
      <c r="P50" s="289"/>
      <c r="Q50" s="290" t="str">
        <f ca="1">IF(AP50="","",AP50)</f>
        <v/>
      </c>
      <c r="R50" s="290"/>
      <c r="S50" s="286" t="str">
        <f ca="1">IF(AQ50="","",IF(AQ50=0,"",AQ50))</f>
        <v/>
      </c>
      <c r="T50" s="286"/>
      <c r="AL50" s="29">
        <f ca="1">I51*E50</f>
        <v>8</v>
      </c>
      <c r="AM50" s="29">
        <f ca="1">E51*I50</f>
        <v>3</v>
      </c>
      <c r="AN50" s="29">
        <f ca="1">AL50+AM50</f>
        <v>11</v>
      </c>
      <c r="AO50" s="29">
        <f ca="1">AN50/GCD(AN51,AN50)</f>
        <v>11</v>
      </c>
      <c r="AP50" s="28" t="str">
        <f ca="1">IF(INT(AO50/AO51)=0,"",INT(AO50/AO51))</f>
        <v/>
      </c>
      <c r="AQ50" s="29" t="str">
        <f ca="1">IF(AP50="","",AO50-INT(AO50/AO51)*AO51)</f>
        <v/>
      </c>
      <c r="AR50" s="63"/>
    </row>
    <row r="51" spans="1:44" ht="25" customHeight="1" x14ac:dyDescent="0.25">
      <c r="A51" s="22" t="str">
        <f t="shared" si="0"/>
        <v/>
      </c>
      <c r="B51" s="22" t="str">
        <f>IF(B16="","",B16)</f>
        <v/>
      </c>
      <c r="C51" s="22" t="str">
        <f t="shared" si="6"/>
        <v/>
      </c>
      <c r="D51" s="281"/>
      <c r="E51" s="279">
        <f ca="1">IF(E16="","",E16)</f>
        <v>3</v>
      </c>
      <c r="F51" s="279"/>
      <c r="G51" s="279"/>
      <c r="H51" s="279"/>
      <c r="I51" s="279">
        <f t="shared" ca="1" si="3"/>
        <v>4</v>
      </c>
      <c r="J51" s="279"/>
      <c r="K51" s="278"/>
      <c r="L51" s="278"/>
      <c r="M51" s="188">
        <f ca="1">AO51</f>
        <v>12</v>
      </c>
      <c r="N51" s="188"/>
      <c r="O51" s="289"/>
      <c r="P51" s="289"/>
      <c r="Q51" s="290"/>
      <c r="R51" s="290"/>
      <c r="S51" s="188" t="str">
        <f ca="1">IF(AQ51="","",IF(AQ50=0,"",AQ51))</f>
        <v/>
      </c>
      <c r="T51" s="188"/>
      <c r="AL51" s="29">
        <f ca="1">E51*I51</f>
        <v>12</v>
      </c>
      <c r="AM51" s="29">
        <f ca="1">E51*I51</f>
        <v>12</v>
      </c>
      <c r="AN51" s="29">
        <f ca="1">E51*I51</f>
        <v>12</v>
      </c>
      <c r="AO51" s="29">
        <f ca="1">AN51/GCD(AN51,AN50)</f>
        <v>12</v>
      </c>
      <c r="AP51" s="29"/>
      <c r="AQ51" s="29" t="str">
        <f ca="1">IF(AP50="","",AO51)</f>
        <v/>
      </c>
      <c r="AR51" s="63"/>
    </row>
    <row r="52" spans="1:44" ht="15" customHeight="1" x14ac:dyDescent="0.25">
      <c r="A52" s="22" t="str">
        <f t="shared" si="0"/>
        <v/>
      </c>
      <c r="B52" s="22" t="str">
        <f>IF(B17="","",B17)</f>
        <v/>
      </c>
      <c r="C52" s="22" t="str">
        <f t="shared" si="6"/>
        <v/>
      </c>
      <c r="D52" s="22" t="str">
        <f>IF(D17="","",D17)</f>
        <v/>
      </c>
      <c r="E52" s="22" t="str">
        <f t="shared" ref="E52:E69" si="9">IF(E17="","",E17)</f>
        <v/>
      </c>
      <c r="F52" s="22" t="str">
        <f>IF(F17="","",F17)</f>
        <v/>
      </c>
      <c r="G52" s="22" t="str">
        <f>IF(G17="","",G17)</f>
        <v/>
      </c>
      <c r="H52" s="22" t="str">
        <f>IF(H17="","",H17)</f>
        <v/>
      </c>
      <c r="I52" s="22" t="str">
        <f t="shared" si="3"/>
        <v/>
      </c>
      <c r="J52" s="22" t="str">
        <f>IF(J17="","",J17)</f>
        <v/>
      </c>
      <c r="K52" s="22" t="str">
        <f>IF(K17="","",K17)</f>
        <v/>
      </c>
      <c r="L52" s="22" t="str">
        <f>IF(L17="","",L17)</f>
        <v/>
      </c>
      <c r="M52" s="8" t="str">
        <f>IF(M17="","",M17)</f>
        <v/>
      </c>
      <c r="N52" s="8" t="str">
        <f>IF(N17="","",N17)</f>
        <v/>
      </c>
      <c r="O52" s="8"/>
      <c r="P52" s="8"/>
      <c r="Q52" s="30"/>
      <c r="R52" s="30"/>
      <c r="S52" s="8" t="str">
        <f t="shared" ref="S52:AI52" si="10">IF(S17="","",S17)</f>
        <v/>
      </c>
      <c r="T52" s="8" t="str">
        <f t="shared" si="10"/>
        <v/>
      </c>
      <c r="U52" s="22" t="str">
        <f t="shared" si="10"/>
        <v/>
      </c>
      <c r="V52" s="22" t="str">
        <f t="shared" si="10"/>
        <v/>
      </c>
      <c r="W52" s="22" t="str">
        <f t="shared" si="10"/>
        <v/>
      </c>
      <c r="X52" s="22" t="str">
        <f t="shared" si="10"/>
        <v/>
      </c>
      <c r="Y52" s="22" t="str">
        <f t="shared" si="10"/>
        <v/>
      </c>
      <c r="Z52" s="22" t="str">
        <f t="shared" si="10"/>
        <v/>
      </c>
      <c r="AA52" s="22" t="str">
        <f t="shared" si="10"/>
        <v/>
      </c>
      <c r="AB52" s="22" t="str">
        <f t="shared" si="10"/>
        <v/>
      </c>
      <c r="AC52" s="22" t="str">
        <f t="shared" si="10"/>
        <v/>
      </c>
      <c r="AD52" s="22" t="str">
        <f t="shared" si="10"/>
        <v/>
      </c>
      <c r="AE52" s="22" t="str">
        <f t="shared" si="10"/>
        <v/>
      </c>
      <c r="AF52" s="22" t="str">
        <f t="shared" si="10"/>
        <v/>
      </c>
      <c r="AG52" s="22" t="str">
        <f t="shared" si="10"/>
        <v/>
      </c>
      <c r="AH52" s="22" t="str">
        <f t="shared" si="10"/>
        <v/>
      </c>
      <c r="AI52" s="22" t="str">
        <f t="shared" si="10"/>
        <v/>
      </c>
      <c r="AK52" s="22" t="str">
        <f>IF(AK17="","",AK17)</f>
        <v/>
      </c>
    </row>
    <row r="53" spans="1:44" ht="25" customHeight="1" x14ac:dyDescent="0.25">
      <c r="A53" s="22" t="str">
        <f t="shared" si="0"/>
        <v>(5)</v>
      </c>
      <c r="C53" s="22" t="str">
        <f t="shared" si="6"/>
        <v/>
      </c>
      <c r="D53" s="281" t="str">
        <f>IF(D18="","",D18)</f>
        <v/>
      </c>
      <c r="E53" s="280">
        <f ca="1">IF(E18="","",E18)</f>
        <v>1</v>
      </c>
      <c r="F53" s="280"/>
      <c r="G53" s="279" t="str">
        <f>IF(G18="","",G18)</f>
        <v>＋</v>
      </c>
      <c r="H53" s="279"/>
      <c r="I53" s="280">
        <f t="shared" ca="1" si="3"/>
        <v>2</v>
      </c>
      <c r="J53" s="280"/>
      <c r="K53" s="278" t="s">
        <v>297</v>
      </c>
      <c r="L53" s="278"/>
      <c r="M53" s="287">
        <f ca="1">AO53</f>
        <v>5</v>
      </c>
      <c r="N53" s="287"/>
      <c r="O53" s="289" t="str">
        <f ca="1">IF(AP53="","","＝")</f>
        <v/>
      </c>
      <c r="P53" s="289"/>
      <c r="Q53" s="290" t="str">
        <f ca="1">IF(AP53="","",AP53)</f>
        <v/>
      </c>
      <c r="R53" s="290"/>
      <c r="S53" s="286" t="str">
        <f ca="1">IF(AQ53="","",IF(AQ53=0,"",AQ53))</f>
        <v/>
      </c>
      <c r="T53" s="286"/>
      <c r="AL53" s="29">
        <f ca="1">I54*E53</f>
        <v>3</v>
      </c>
      <c r="AM53" s="29">
        <f ca="1">E54*I53</f>
        <v>12</v>
      </c>
      <c r="AN53" s="29">
        <f ca="1">AL53+AM53</f>
        <v>15</v>
      </c>
      <c r="AO53" s="29">
        <f ca="1">AN53/GCD(AN54,AN53)</f>
        <v>5</v>
      </c>
      <c r="AP53" s="28" t="str">
        <f ca="1">IF(INT(AO53/AO54)=0,"",INT(AO53/AO54))</f>
        <v/>
      </c>
      <c r="AQ53" s="29" t="str">
        <f ca="1">IF(AP53="","",AO53-INT(AO53/AO54)*AO54)</f>
        <v/>
      </c>
      <c r="AR53" s="63"/>
    </row>
    <row r="54" spans="1:44" ht="25" customHeight="1" x14ac:dyDescent="0.25">
      <c r="A54" s="22" t="str">
        <f t="shared" si="0"/>
        <v/>
      </c>
      <c r="B54" s="22" t="str">
        <f>IF(B19="","",B19)</f>
        <v/>
      </c>
      <c r="C54" s="22" t="str">
        <f t="shared" si="6"/>
        <v/>
      </c>
      <c r="D54" s="281"/>
      <c r="E54" s="279">
        <f ca="1">IF(E19="","",E19)</f>
        <v>6</v>
      </c>
      <c r="F54" s="279"/>
      <c r="G54" s="279"/>
      <c r="H54" s="279"/>
      <c r="I54" s="279">
        <f t="shared" ca="1" si="3"/>
        <v>3</v>
      </c>
      <c r="J54" s="279"/>
      <c r="K54" s="278"/>
      <c r="L54" s="278"/>
      <c r="M54" s="188">
        <f ca="1">AO54</f>
        <v>6</v>
      </c>
      <c r="N54" s="188"/>
      <c r="O54" s="289"/>
      <c r="P54" s="289"/>
      <c r="Q54" s="290"/>
      <c r="R54" s="290"/>
      <c r="S54" s="188" t="str">
        <f ca="1">IF(AQ54="","",IF(AQ53=0,"",AQ54))</f>
        <v/>
      </c>
      <c r="T54" s="188"/>
      <c r="AL54" s="29">
        <f ca="1">E54*I54</f>
        <v>18</v>
      </c>
      <c r="AM54" s="29">
        <f ca="1">E54*I54</f>
        <v>18</v>
      </c>
      <c r="AN54" s="29">
        <f ca="1">E54*I54</f>
        <v>18</v>
      </c>
      <c r="AO54" s="29">
        <f ca="1">AN54/GCD(AN54,AN53)</f>
        <v>6</v>
      </c>
      <c r="AP54" s="29"/>
      <c r="AQ54" s="29" t="str">
        <f ca="1">IF(AP53="","",AO54)</f>
        <v/>
      </c>
      <c r="AR54" s="63"/>
    </row>
    <row r="55" spans="1:44" ht="15" customHeight="1" x14ac:dyDescent="0.25">
      <c r="A55" s="22" t="str">
        <f t="shared" ref="A55:A68" si="11">IF(A20="","",A20)</f>
        <v/>
      </c>
      <c r="B55" s="22" t="str">
        <f>IF(B20="","",B20)</f>
        <v/>
      </c>
      <c r="C55" s="22" t="str">
        <f t="shared" si="6"/>
        <v/>
      </c>
      <c r="D55" s="22" t="str">
        <f>IF(D20="","",D20)</f>
        <v/>
      </c>
      <c r="E55" s="22" t="str">
        <f t="shared" si="9"/>
        <v/>
      </c>
      <c r="F55" s="22" t="str">
        <f>IF(F20="","",F20)</f>
        <v/>
      </c>
      <c r="G55" s="22" t="str">
        <f>IF(G20="","",G20)</f>
        <v/>
      </c>
      <c r="H55" s="22" t="str">
        <f>IF(H20="","",H20)</f>
        <v/>
      </c>
      <c r="I55" s="22" t="str">
        <f t="shared" ref="I55:I69" si="12">IF(I20="","",I20)</f>
        <v/>
      </c>
      <c r="J55" s="22" t="str">
        <f>IF(J20="","",J20)</f>
        <v/>
      </c>
      <c r="K55" s="22" t="str">
        <f>IF(K20="","",K20)</f>
        <v/>
      </c>
      <c r="L55" s="22" t="str">
        <f>IF(L20="","",L20)</f>
        <v/>
      </c>
      <c r="M55" s="8" t="str">
        <f>IF(M20="","",M20)</f>
        <v/>
      </c>
      <c r="N55" s="8" t="str">
        <f>IF(N20="","",N20)</f>
        <v/>
      </c>
      <c r="O55" s="8"/>
      <c r="P55" s="8"/>
      <c r="Q55" s="30"/>
      <c r="R55" s="30"/>
      <c r="S55" s="8" t="str">
        <f t="shared" ref="S55:AF55" si="13">IF(S20="","",S20)</f>
        <v/>
      </c>
      <c r="T55" s="8" t="str">
        <f t="shared" si="13"/>
        <v/>
      </c>
      <c r="U55" s="22" t="str">
        <f t="shared" si="13"/>
        <v/>
      </c>
      <c r="V55" s="22" t="str">
        <f t="shared" si="13"/>
        <v/>
      </c>
      <c r="W55" s="22" t="str">
        <f t="shared" si="13"/>
        <v/>
      </c>
      <c r="X55" s="22" t="str">
        <f t="shared" si="13"/>
        <v/>
      </c>
      <c r="Y55" s="22" t="str">
        <f t="shared" si="13"/>
        <v/>
      </c>
      <c r="Z55" s="22" t="str">
        <f t="shared" si="13"/>
        <v/>
      </c>
      <c r="AA55" s="22" t="str">
        <f t="shared" si="13"/>
        <v/>
      </c>
      <c r="AB55" s="22" t="str">
        <f t="shared" si="13"/>
        <v/>
      </c>
      <c r="AC55" s="22" t="str">
        <f t="shared" si="13"/>
        <v/>
      </c>
      <c r="AD55" s="22" t="str">
        <f t="shared" si="13"/>
        <v/>
      </c>
      <c r="AE55" s="22" t="str">
        <f t="shared" si="13"/>
        <v/>
      </c>
      <c r="AF55" s="22" t="str">
        <f t="shared" si="13"/>
        <v/>
      </c>
      <c r="AG55" s="22" t="str">
        <f t="shared" ref="AG55:AI64" si="14">IF(AG20="","",AG20)</f>
        <v/>
      </c>
      <c r="AH55" s="22" t="str">
        <f t="shared" si="14"/>
        <v/>
      </c>
      <c r="AI55" s="22" t="str">
        <f t="shared" si="14"/>
        <v/>
      </c>
      <c r="AK55" s="22" t="str">
        <f>IF(AK20="","",AK20)</f>
        <v/>
      </c>
    </row>
    <row r="56" spans="1:44" ht="25" customHeight="1" x14ac:dyDescent="0.25">
      <c r="A56" s="22" t="str">
        <f t="shared" si="11"/>
        <v>(6)</v>
      </c>
      <c r="C56" s="22" t="str">
        <f t="shared" si="6"/>
        <v/>
      </c>
      <c r="D56" s="281" t="str">
        <f>IF(D21="","",D21)</f>
        <v/>
      </c>
      <c r="E56" s="279">
        <f t="shared" ca="1" si="9"/>
        <v>3</v>
      </c>
      <c r="F56" s="279"/>
      <c r="G56" s="279" t="str">
        <f>IF(G21="","",G21)</f>
        <v>－</v>
      </c>
      <c r="H56" s="279"/>
      <c r="I56" s="279">
        <f t="shared" ca="1" si="12"/>
        <v>3</v>
      </c>
      <c r="J56" s="279"/>
      <c r="K56" s="291" t="s">
        <v>297</v>
      </c>
      <c r="L56" s="292"/>
      <c r="M56" s="293">
        <f ca="1">AO56</f>
        <v>9</v>
      </c>
      <c r="N56" s="293"/>
      <c r="O56" s="289" t="str">
        <f>IF(AP56="",IF(AR56="","",AR56),AP56)</f>
        <v/>
      </c>
      <c r="P56" s="289"/>
      <c r="Q56" s="290" t="str">
        <f>IF(AQ56="",IF(AS56="","",AS56),AQ56)</f>
        <v/>
      </c>
      <c r="R56" s="290"/>
      <c r="S56" s="286" t="str">
        <f>IF(AQ56="","",IF(AQ56=0,"",AQ56))</f>
        <v/>
      </c>
      <c r="T56" s="286"/>
      <c r="AG56" s="22" t="str">
        <f t="shared" si="14"/>
        <v/>
      </c>
      <c r="AH56" s="22" t="str">
        <f t="shared" si="14"/>
        <v/>
      </c>
      <c r="AI56" s="22" t="str">
        <f t="shared" si="14"/>
        <v/>
      </c>
      <c r="AL56" s="29">
        <f ca="1">E56*I57</f>
        <v>24</v>
      </c>
      <c r="AM56" s="29">
        <f ca="1">E57*I56</f>
        <v>15</v>
      </c>
      <c r="AN56" s="29">
        <f ca="1">AL56-AM56</f>
        <v>9</v>
      </c>
      <c r="AO56" s="29">
        <f ca="1">AN56/GCD(AN56,AN57)</f>
        <v>9</v>
      </c>
      <c r="AP56" s="28"/>
      <c r="AQ56" s="29"/>
      <c r="AR56" s="63"/>
    </row>
    <row r="57" spans="1:44" ht="25" customHeight="1" x14ac:dyDescent="0.25">
      <c r="A57" s="22" t="str">
        <f t="shared" si="11"/>
        <v/>
      </c>
      <c r="B57" s="22" t="str">
        <f>IF(B22="","",B22)</f>
        <v/>
      </c>
      <c r="C57" s="22" t="str">
        <f t="shared" si="6"/>
        <v/>
      </c>
      <c r="D57" s="281"/>
      <c r="E57" s="282">
        <f t="shared" ca="1" si="9"/>
        <v>5</v>
      </c>
      <c r="F57" s="282"/>
      <c r="G57" s="279"/>
      <c r="H57" s="279"/>
      <c r="I57" s="282">
        <f t="shared" ca="1" si="12"/>
        <v>8</v>
      </c>
      <c r="J57" s="282"/>
      <c r="K57" s="292"/>
      <c r="L57" s="292"/>
      <c r="M57" s="289">
        <f ca="1">IF(AO56=0,"",AO57)</f>
        <v>40</v>
      </c>
      <c r="N57" s="289"/>
      <c r="O57" s="289"/>
      <c r="P57" s="289"/>
      <c r="Q57" s="290"/>
      <c r="R57" s="290"/>
      <c r="S57" s="188" t="str">
        <f>IF(AQ57="","",IF(AQ56=0,"",AQ57))</f>
        <v/>
      </c>
      <c r="T57" s="188"/>
      <c r="AG57" s="22" t="str">
        <f t="shared" si="14"/>
        <v/>
      </c>
      <c r="AH57" s="22" t="str">
        <f t="shared" si="14"/>
        <v/>
      </c>
      <c r="AI57" s="22" t="str">
        <f t="shared" si="14"/>
        <v/>
      </c>
      <c r="AK57" s="22" t="str">
        <f t="shared" ref="AK57:AK64" si="15">IF(AK22="","",AK22)</f>
        <v/>
      </c>
      <c r="AL57" s="29">
        <f ca="1">E57*I57</f>
        <v>40</v>
      </c>
      <c r="AM57" s="29">
        <f ca="1">E57*I57</f>
        <v>40</v>
      </c>
      <c r="AN57" s="29">
        <f ca="1">E57*I57</f>
        <v>40</v>
      </c>
      <c r="AO57" s="29">
        <f ca="1">AN57/GCD(AN57,AN56)</f>
        <v>40</v>
      </c>
      <c r="AR57" s="63"/>
    </row>
    <row r="58" spans="1:44" ht="15" customHeight="1" x14ac:dyDescent="0.25">
      <c r="A58" s="22" t="str">
        <f t="shared" si="11"/>
        <v/>
      </c>
      <c r="B58" s="22" t="str">
        <f>IF(B23="","",B23)</f>
        <v/>
      </c>
      <c r="C58" s="22" t="str">
        <f t="shared" si="6"/>
        <v/>
      </c>
      <c r="D58" s="22" t="str">
        <f>IF(D23="","",D23)</f>
        <v/>
      </c>
      <c r="E58" s="22" t="str">
        <f t="shared" si="9"/>
        <v/>
      </c>
      <c r="F58" s="22" t="str">
        <f>IF(F23="","",F23)</f>
        <v/>
      </c>
      <c r="G58" s="22" t="str">
        <f>IF(G23="","",G23)</f>
        <v/>
      </c>
      <c r="H58" s="22" t="str">
        <f>IF(H23="","",H23)</f>
        <v/>
      </c>
      <c r="I58" s="22" t="str">
        <f t="shared" si="12"/>
        <v/>
      </c>
      <c r="J58" s="22" t="str">
        <f>IF(J23="","",J23)</f>
        <v/>
      </c>
      <c r="M58" s="8"/>
      <c r="N58" s="8"/>
      <c r="O58" s="8"/>
      <c r="P58" s="8"/>
      <c r="Q58" s="8"/>
      <c r="R58" s="8"/>
      <c r="S58" s="8"/>
      <c r="T58" s="8"/>
      <c r="AG58" s="22" t="str">
        <f t="shared" si="14"/>
        <v/>
      </c>
      <c r="AH58" s="22" t="str">
        <f t="shared" si="14"/>
        <v/>
      </c>
      <c r="AI58" s="22" t="str">
        <f t="shared" si="14"/>
        <v/>
      </c>
      <c r="AK58" s="22" t="str">
        <f t="shared" si="15"/>
        <v/>
      </c>
      <c r="AL58" s="23" t="str">
        <f>IF(N23="","",N23)</f>
        <v/>
      </c>
      <c r="AM58" s="23" t="str">
        <f>IF(S23="","",S23)</f>
        <v/>
      </c>
      <c r="AN58" s="23" t="str">
        <f>IF(W23="","",W23)</f>
        <v/>
      </c>
      <c r="AO58" s="23" t="str">
        <f>IF(AA23="","",AA23)</f>
        <v/>
      </c>
    </row>
    <row r="59" spans="1:44" ht="25" customHeight="1" x14ac:dyDescent="0.25">
      <c r="A59" s="22" t="str">
        <f t="shared" si="11"/>
        <v>(7)</v>
      </c>
      <c r="C59" s="22" t="str">
        <f t="shared" si="6"/>
        <v/>
      </c>
      <c r="D59" s="281" t="str">
        <f>IF(D24="","",D24)</f>
        <v/>
      </c>
      <c r="E59" s="280">
        <f t="shared" ca="1" si="9"/>
        <v>1</v>
      </c>
      <c r="F59" s="280"/>
      <c r="G59" s="279" t="str">
        <f>IF(G24="","",G24)</f>
        <v>－</v>
      </c>
      <c r="H59" s="279"/>
      <c r="I59" s="280">
        <f t="shared" ca="1" si="12"/>
        <v>3</v>
      </c>
      <c r="J59" s="280"/>
      <c r="K59" s="291" t="s">
        <v>298</v>
      </c>
      <c r="L59" s="292"/>
      <c r="M59" s="293">
        <f ca="1">AO59</f>
        <v>1</v>
      </c>
      <c r="N59" s="293"/>
      <c r="O59" s="289" t="str">
        <f>IF(AP59="",IF(AR59="","",AR59),AP59)</f>
        <v/>
      </c>
      <c r="P59" s="289"/>
      <c r="Q59" s="290" t="str">
        <f>IF(AQ59="",IF(AS59="","",AS59),AQ59)</f>
        <v/>
      </c>
      <c r="R59" s="290"/>
      <c r="S59" s="286" t="str">
        <f>IF(AQ59="","",IF(AQ59=0,"",AQ59))</f>
        <v/>
      </c>
      <c r="T59" s="286"/>
      <c r="AG59" s="22" t="str">
        <f t="shared" si="14"/>
        <v/>
      </c>
      <c r="AH59" s="22" t="str">
        <f t="shared" si="14"/>
        <v/>
      </c>
      <c r="AI59" s="22" t="str">
        <f t="shared" si="14"/>
        <v/>
      </c>
      <c r="AJ59" s="22" t="str">
        <f t="shared" ref="AJ59:AJ67" si="16">IF(AJ24="","",AJ24)</f>
        <v/>
      </c>
      <c r="AK59" s="22" t="str">
        <f t="shared" si="15"/>
        <v/>
      </c>
      <c r="AL59" s="29">
        <f ca="1">E59*I60</f>
        <v>7</v>
      </c>
      <c r="AM59" s="29">
        <f ca="1">E60*I59</f>
        <v>6</v>
      </c>
      <c r="AN59" s="29">
        <f ca="1">AL59-AM59</f>
        <v>1</v>
      </c>
      <c r="AO59" s="29">
        <f ca="1">AN59/GCD(AN59,AN60)</f>
        <v>1</v>
      </c>
      <c r="AP59" s="28"/>
      <c r="AQ59" s="29"/>
      <c r="AR59" s="63"/>
    </row>
    <row r="60" spans="1:44" ht="25" customHeight="1" x14ac:dyDescent="0.25">
      <c r="A60" s="22" t="str">
        <f t="shared" si="11"/>
        <v/>
      </c>
      <c r="B60" s="22" t="str">
        <f>IF(B25="","",B25)</f>
        <v/>
      </c>
      <c r="C60" s="22" t="str">
        <f t="shared" ref="C60:C67" si="17">IF(C25="","",C25)</f>
        <v/>
      </c>
      <c r="D60" s="281"/>
      <c r="E60" s="282">
        <f t="shared" ca="1" si="9"/>
        <v>2</v>
      </c>
      <c r="F60" s="282"/>
      <c r="G60" s="279"/>
      <c r="H60" s="279"/>
      <c r="I60" s="282">
        <f t="shared" ca="1" si="12"/>
        <v>7</v>
      </c>
      <c r="J60" s="282"/>
      <c r="K60" s="292"/>
      <c r="L60" s="292"/>
      <c r="M60" s="289">
        <f ca="1">IF(AO59=0,"",AO60)</f>
        <v>14</v>
      </c>
      <c r="N60" s="289"/>
      <c r="O60" s="289"/>
      <c r="P60" s="289"/>
      <c r="Q60" s="290"/>
      <c r="R60" s="290"/>
      <c r="S60" s="188" t="str">
        <f>IF(AQ60="","",IF(AQ59=0,"",AQ60))</f>
        <v/>
      </c>
      <c r="T60" s="188"/>
      <c r="AG60" s="22" t="str">
        <f t="shared" si="14"/>
        <v/>
      </c>
      <c r="AH60" s="22" t="str">
        <f t="shared" si="14"/>
        <v/>
      </c>
      <c r="AI60" s="22" t="str">
        <f t="shared" si="14"/>
        <v/>
      </c>
      <c r="AJ60" s="22" t="str">
        <f t="shared" si="16"/>
        <v/>
      </c>
      <c r="AK60" s="22" t="str">
        <f t="shared" si="15"/>
        <v/>
      </c>
      <c r="AL60" s="29">
        <f ca="1">E60*I60</f>
        <v>14</v>
      </c>
      <c r="AM60" s="29">
        <f ca="1">E60*I60</f>
        <v>14</v>
      </c>
      <c r="AN60" s="29">
        <f ca="1">E60*I60</f>
        <v>14</v>
      </c>
      <c r="AO60" s="29">
        <f ca="1">AN60/GCD(AN60,AN59)</f>
        <v>14</v>
      </c>
      <c r="AR60" s="63"/>
    </row>
    <row r="61" spans="1:44" ht="15" customHeight="1" x14ac:dyDescent="0.25">
      <c r="A61" s="22" t="str">
        <f t="shared" si="11"/>
        <v/>
      </c>
      <c r="C61" s="22" t="str">
        <f t="shared" si="17"/>
        <v/>
      </c>
      <c r="D61" s="22" t="str">
        <f>IF(D26="","",D26)</f>
        <v/>
      </c>
      <c r="E61" s="22" t="str">
        <f t="shared" si="9"/>
        <v/>
      </c>
      <c r="F61" s="22" t="str">
        <f>IF(F26="","",F26)</f>
        <v/>
      </c>
      <c r="G61" s="22" t="str">
        <f>IF(G26="","",G26)</f>
        <v/>
      </c>
      <c r="H61" s="22" t="str">
        <f>IF(H26="","",H26)</f>
        <v/>
      </c>
      <c r="I61" s="22" t="str">
        <f t="shared" si="12"/>
        <v/>
      </c>
      <c r="J61" s="22" t="str">
        <f>IF(J26="","",J26)</f>
        <v/>
      </c>
      <c r="M61" s="8"/>
      <c r="N61" s="8"/>
      <c r="O61" s="8"/>
      <c r="P61" s="8"/>
      <c r="Q61" s="8"/>
      <c r="R61" s="8"/>
      <c r="S61" s="8"/>
      <c r="T61" s="8"/>
      <c r="AG61" s="22" t="str">
        <f t="shared" si="14"/>
        <v/>
      </c>
      <c r="AH61" s="22" t="str">
        <f t="shared" si="14"/>
        <v/>
      </c>
      <c r="AI61" s="22" t="str">
        <f t="shared" si="14"/>
        <v/>
      </c>
      <c r="AJ61" s="22" t="str">
        <f t="shared" si="16"/>
        <v/>
      </c>
      <c r="AK61" s="22" t="str">
        <f t="shared" si="15"/>
        <v/>
      </c>
      <c r="AL61" s="23" t="str">
        <f>IF(N26="","",N26)</f>
        <v/>
      </c>
      <c r="AM61" s="23" t="str">
        <f>IF(S26="","",S26)</f>
        <v/>
      </c>
      <c r="AN61" s="23" t="str">
        <f>IF(W26="","",W26)</f>
        <v/>
      </c>
      <c r="AO61" s="23" t="str">
        <f>IF(AA26="","",AA26)</f>
        <v/>
      </c>
    </row>
    <row r="62" spans="1:44" ht="25" customHeight="1" x14ac:dyDescent="0.25">
      <c r="A62" s="22" t="str">
        <f t="shared" si="11"/>
        <v>(8)</v>
      </c>
      <c r="C62" s="22" t="str">
        <f t="shared" si="17"/>
        <v/>
      </c>
      <c r="D62" s="281" t="str">
        <f>IF(D27="","",D27)</f>
        <v/>
      </c>
      <c r="E62" s="280">
        <f t="shared" ca="1" si="9"/>
        <v>5</v>
      </c>
      <c r="F62" s="280"/>
      <c r="G62" s="279" t="str">
        <f>IF(G27="","",G27)</f>
        <v>－</v>
      </c>
      <c r="H62" s="279"/>
      <c r="I62" s="280">
        <f t="shared" ca="1" si="12"/>
        <v>1</v>
      </c>
      <c r="J62" s="280"/>
      <c r="K62" s="291" t="s">
        <v>297</v>
      </c>
      <c r="L62" s="292"/>
      <c r="M62" s="293">
        <f ca="1">AO62</f>
        <v>1</v>
      </c>
      <c r="N62" s="293"/>
      <c r="O62" s="289" t="str">
        <f>IF(AP62="",IF(AR62="","",AR62),AP62)</f>
        <v/>
      </c>
      <c r="P62" s="289"/>
      <c r="Q62" s="290" t="str">
        <f>IF(AQ62="",IF(AS62="","",AS62),AQ62)</f>
        <v/>
      </c>
      <c r="R62" s="290"/>
      <c r="S62" s="286" t="str">
        <f>IF(AQ62="","",IF(AQ62=0,"",AQ62))</f>
        <v/>
      </c>
      <c r="T62" s="286"/>
      <c r="AG62" s="22" t="str">
        <f t="shared" si="14"/>
        <v/>
      </c>
      <c r="AH62" s="22" t="str">
        <f t="shared" si="14"/>
        <v/>
      </c>
      <c r="AI62" s="22" t="str">
        <f t="shared" si="14"/>
        <v/>
      </c>
      <c r="AJ62" s="22" t="str">
        <f t="shared" si="16"/>
        <v/>
      </c>
      <c r="AK62" s="22" t="str">
        <f t="shared" si="15"/>
        <v/>
      </c>
      <c r="AL62" s="29">
        <f ca="1">E62*I63</f>
        <v>40</v>
      </c>
      <c r="AM62" s="29">
        <f ca="1">E63*I62</f>
        <v>8</v>
      </c>
      <c r="AN62" s="29">
        <f ca="1">AL62-AM62</f>
        <v>32</v>
      </c>
      <c r="AO62" s="29">
        <f ca="1">AN62/GCD(AN62,AN63)</f>
        <v>1</v>
      </c>
      <c r="AP62" s="28"/>
      <c r="AQ62" s="29"/>
      <c r="AR62" s="63"/>
    </row>
    <row r="63" spans="1:44" ht="25" customHeight="1" x14ac:dyDescent="0.25">
      <c r="A63" s="22" t="str">
        <f t="shared" si="11"/>
        <v/>
      </c>
      <c r="B63" s="22" t="str">
        <f>IF(B28="","",B28)</f>
        <v/>
      </c>
      <c r="C63" s="22" t="str">
        <f t="shared" si="17"/>
        <v/>
      </c>
      <c r="D63" s="281"/>
      <c r="E63" s="282">
        <f t="shared" ca="1" si="9"/>
        <v>8</v>
      </c>
      <c r="F63" s="282"/>
      <c r="G63" s="279"/>
      <c r="H63" s="279"/>
      <c r="I63" s="282">
        <f t="shared" ca="1" si="12"/>
        <v>8</v>
      </c>
      <c r="J63" s="282"/>
      <c r="K63" s="292"/>
      <c r="L63" s="292"/>
      <c r="M63" s="289">
        <f ca="1">IF(AO62=0,"",AO63)</f>
        <v>2</v>
      </c>
      <c r="N63" s="289"/>
      <c r="O63" s="289"/>
      <c r="P63" s="289"/>
      <c r="Q63" s="290"/>
      <c r="R63" s="290"/>
      <c r="S63" s="188" t="str">
        <f>IF(AQ63="","",IF(AQ62=0,"",AQ63))</f>
        <v/>
      </c>
      <c r="T63" s="188"/>
      <c r="AG63" s="22" t="str">
        <f t="shared" si="14"/>
        <v/>
      </c>
      <c r="AH63" s="22" t="str">
        <f t="shared" si="14"/>
        <v/>
      </c>
      <c r="AI63" s="22" t="str">
        <f t="shared" si="14"/>
        <v/>
      </c>
      <c r="AJ63" s="22" t="str">
        <f t="shared" si="16"/>
        <v/>
      </c>
      <c r="AK63" s="22" t="str">
        <f t="shared" si="15"/>
        <v/>
      </c>
      <c r="AL63" s="29">
        <f ca="1">E63*I63</f>
        <v>64</v>
      </c>
      <c r="AM63" s="29">
        <f ca="1">E63*I63</f>
        <v>64</v>
      </c>
      <c r="AN63" s="29">
        <f ca="1">E63*I63</f>
        <v>64</v>
      </c>
      <c r="AO63" s="29">
        <f ca="1">AN63/GCD(AN63,AN62)</f>
        <v>2</v>
      </c>
      <c r="AR63" s="63"/>
    </row>
    <row r="64" spans="1:44" ht="15" customHeight="1" x14ac:dyDescent="0.25">
      <c r="A64" s="22" t="str">
        <f t="shared" si="11"/>
        <v/>
      </c>
      <c r="B64" s="22" t="str">
        <f>IF(B29="","",B29)</f>
        <v/>
      </c>
      <c r="C64" s="22" t="str">
        <f t="shared" si="17"/>
        <v/>
      </c>
      <c r="D64" s="22" t="str">
        <f>IF(D29="","",D29)</f>
        <v/>
      </c>
      <c r="E64" s="22" t="str">
        <f t="shared" si="9"/>
        <v/>
      </c>
      <c r="F64" s="22" t="str">
        <f>IF(F29="","",F29)</f>
        <v/>
      </c>
      <c r="G64" s="22" t="str">
        <f>IF(G29="","",G29)</f>
        <v/>
      </c>
      <c r="H64" s="22" t="str">
        <f>IF(H29="","",H29)</f>
        <v/>
      </c>
      <c r="I64" s="22" t="str">
        <f t="shared" si="12"/>
        <v/>
      </c>
      <c r="J64" s="22" t="str">
        <f>IF(J29="","",J29)</f>
        <v/>
      </c>
      <c r="M64" s="8"/>
      <c r="N64" s="8"/>
      <c r="O64" s="8"/>
      <c r="P64" s="8"/>
      <c r="Q64" s="8"/>
      <c r="R64" s="8"/>
      <c r="S64" s="8"/>
      <c r="T64" s="8"/>
      <c r="AG64" s="22" t="str">
        <f t="shared" si="14"/>
        <v/>
      </c>
      <c r="AH64" s="22" t="str">
        <f t="shared" si="14"/>
        <v/>
      </c>
      <c r="AI64" s="22" t="str">
        <f t="shared" si="14"/>
        <v/>
      </c>
      <c r="AJ64" s="22" t="str">
        <f t="shared" si="16"/>
        <v/>
      </c>
      <c r="AK64" s="22" t="str">
        <f t="shared" si="15"/>
        <v/>
      </c>
      <c r="AL64" s="23" t="str">
        <f>IF(N29="","",N29)</f>
        <v/>
      </c>
      <c r="AM64" s="23" t="str">
        <f>IF(S29="","",S29)</f>
        <v/>
      </c>
      <c r="AN64" s="23" t="str">
        <f>IF(W29="","",W29)</f>
        <v/>
      </c>
      <c r="AO64" s="23" t="str">
        <f>IF(AA29="","",AA29)</f>
        <v/>
      </c>
    </row>
    <row r="65" spans="1:44" ht="25" customHeight="1" x14ac:dyDescent="0.25">
      <c r="A65" s="22" t="str">
        <f t="shared" si="11"/>
        <v>(9)</v>
      </c>
      <c r="C65" s="22" t="str">
        <f t="shared" si="17"/>
        <v/>
      </c>
      <c r="D65" s="281" t="str">
        <f>IF(D30="","",D30)</f>
        <v/>
      </c>
      <c r="E65" s="279">
        <f t="shared" ca="1" si="9"/>
        <v>7</v>
      </c>
      <c r="F65" s="279"/>
      <c r="G65" s="279" t="str">
        <f>IF(G30="","",G30)</f>
        <v>－</v>
      </c>
      <c r="H65" s="279"/>
      <c r="I65" s="279">
        <f t="shared" ca="1" si="12"/>
        <v>2</v>
      </c>
      <c r="J65" s="279"/>
      <c r="K65" s="291" t="s">
        <v>300</v>
      </c>
      <c r="L65" s="292"/>
      <c r="M65" s="293">
        <f ca="1">AO65</f>
        <v>29</v>
      </c>
      <c r="N65" s="293"/>
      <c r="O65" s="289" t="str">
        <f>IF(AP65="",IF(AR65="","",AR65),AP65)</f>
        <v/>
      </c>
      <c r="P65" s="289"/>
      <c r="Q65" s="290" t="str">
        <f>IF(AQ65="",IF(AS65="","",AS65),AQ65)</f>
        <v/>
      </c>
      <c r="R65" s="290"/>
      <c r="S65" s="286" t="str">
        <f>IF(AQ65="","",IF(AQ65=0,"",AQ65))</f>
        <v/>
      </c>
      <c r="T65" s="286"/>
      <c r="AG65" s="22" t="str">
        <f t="shared" ref="AG65:AH67" si="18">IF(AG30="","",AG30)</f>
        <v/>
      </c>
      <c r="AH65" s="22" t="str">
        <f t="shared" si="18"/>
        <v/>
      </c>
      <c r="AJ65" s="22" t="str">
        <f t="shared" si="16"/>
        <v/>
      </c>
      <c r="AK65" s="22" t="str">
        <f>IF(AK30="","",AK30)</f>
        <v/>
      </c>
      <c r="AL65" s="29">
        <f ca="1">E65*I66</f>
        <v>49</v>
      </c>
      <c r="AM65" s="29">
        <f ca="1">E66*I65</f>
        <v>20</v>
      </c>
      <c r="AN65" s="29">
        <f ca="1">AL65-AM65</f>
        <v>29</v>
      </c>
      <c r="AO65" s="29">
        <f ca="1">AN65/GCD(AN65,AN66)</f>
        <v>29</v>
      </c>
      <c r="AP65" s="28"/>
      <c r="AQ65" s="29"/>
      <c r="AR65" s="63"/>
    </row>
    <row r="66" spans="1:44" ht="25" customHeight="1" x14ac:dyDescent="0.25">
      <c r="A66" s="22" t="str">
        <f t="shared" si="11"/>
        <v/>
      </c>
      <c r="B66" s="22" t="str">
        <f>IF(B31="","",B31)</f>
        <v/>
      </c>
      <c r="C66" s="22" t="str">
        <f t="shared" si="17"/>
        <v/>
      </c>
      <c r="D66" s="281"/>
      <c r="E66" s="282">
        <f t="shared" ca="1" si="9"/>
        <v>10</v>
      </c>
      <c r="F66" s="282"/>
      <c r="G66" s="279"/>
      <c r="H66" s="279"/>
      <c r="I66" s="282">
        <f t="shared" ca="1" si="12"/>
        <v>7</v>
      </c>
      <c r="J66" s="282"/>
      <c r="K66" s="292"/>
      <c r="L66" s="292"/>
      <c r="M66" s="289">
        <f ca="1">IF(AO65=0,"",AO66)</f>
        <v>70</v>
      </c>
      <c r="N66" s="289"/>
      <c r="O66" s="289"/>
      <c r="P66" s="289"/>
      <c r="Q66" s="290"/>
      <c r="R66" s="290"/>
      <c r="S66" s="188" t="str">
        <f>IF(AQ66="","",IF(AQ65=0,"",AQ66))</f>
        <v/>
      </c>
      <c r="T66" s="188"/>
      <c r="AG66" s="22" t="str">
        <f t="shared" si="18"/>
        <v/>
      </c>
      <c r="AH66" s="22" t="str">
        <f t="shared" si="18"/>
        <v/>
      </c>
      <c r="AI66" s="22" t="str">
        <f>IF(AI31="","",AI31)</f>
        <v/>
      </c>
      <c r="AJ66" s="22" t="str">
        <f t="shared" si="16"/>
        <v/>
      </c>
      <c r="AK66" s="22" t="str">
        <f>IF(AK31="","",AK31)</f>
        <v/>
      </c>
      <c r="AL66" s="29">
        <f ca="1">E66*I66</f>
        <v>70</v>
      </c>
      <c r="AM66" s="29">
        <f ca="1">E66*I66</f>
        <v>70</v>
      </c>
      <c r="AN66" s="29">
        <f ca="1">E66*I66</f>
        <v>70</v>
      </c>
      <c r="AO66" s="29">
        <f ca="1">AN66/GCD(AN66,AN65)</f>
        <v>70</v>
      </c>
      <c r="AR66" s="63"/>
    </row>
    <row r="67" spans="1:44" ht="15" customHeight="1" x14ac:dyDescent="0.25">
      <c r="A67" s="22" t="str">
        <f t="shared" si="11"/>
        <v/>
      </c>
      <c r="B67" s="22" t="str">
        <f>IF(B32="","",B32)</f>
        <v/>
      </c>
      <c r="C67" s="22" t="str">
        <f t="shared" si="17"/>
        <v/>
      </c>
      <c r="D67" s="22" t="str">
        <f>IF(D32="","",D32)</f>
        <v/>
      </c>
      <c r="E67" s="22" t="str">
        <f t="shared" si="9"/>
        <v/>
      </c>
      <c r="F67" s="22" t="str">
        <f>IF(F32="","",F32)</f>
        <v/>
      </c>
      <c r="G67" s="22" t="str">
        <f>IF(G32="","",G32)</f>
        <v/>
      </c>
      <c r="H67" s="22" t="str">
        <f>IF(H32="","",H32)</f>
        <v/>
      </c>
      <c r="I67" s="22" t="str">
        <f t="shared" si="12"/>
        <v/>
      </c>
      <c r="J67" s="22" t="str">
        <f>IF(J32="","",J32)</f>
        <v/>
      </c>
      <c r="M67" s="8"/>
      <c r="N67" s="8"/>
      <c r="O67" s="8"/>
      <c r="P67" s="8"/>
      <c r="Q67" s="8"/>
      <c r="R67" s="8"/>
      <c r="S67" s="8"/>
      <c r="T67" s="8"/>
      <c r="AG67" s="22" t="str">
        <f t="shared" si="18"/>
        <v/>
      </c>
      <c r="AH67" s="22" t="str">
        <f t="shared" si="18"/>
        <v/>
      </c>
      <c r="AI67" s="22" t="str">
        <f>IF(AI32="","",AI32)</f>
        <v/>
      </c>
      <c r="AJ67" s="22" t="str">
        <f t="shared" si="16"/>
        <v/>
      </c>
      <c r="AK67" s="22" t="str">
        <f>IF(AK32="","",AK32)</f>
        <v/>
      </c>
      <c r="AL67" s="23" t="str">
        <f>IF(N32="","",N32)</f>
        <v/>
      </c>
      <c r="AM67" s="23" t="str">
        <f>IF(S32="","",S32)</f>
        <v/>
      </c>
      <c r="AN67" s="23" t="str">
        <f>IF(W32="","",W32)</f>
        <v/>
      </c>
      <c r="AO67" s="23" t="str">
        <f>IF(AA32="","",AA32)</f>
        <v/>
      </c>
    </row>
    <row r="68" spans="1:44" ht="25" customHeight="1" x14ac:dyDescent="0.25">
      <c r="A68" s="22" t="str">
        <f t="shared" si="11"/>
        <v>(10)</v>
      </c>
      <c r="E68" s="279">
        <f t="shared" ca="1" si="9"/>
        <v>4</v>
      </c>
      <c r="F68" s="279"/>
      <c r="G68" s="279" t="str">
        <f>IF(G33="","",G33)</f>
        <v>－</v>
      </c>
      <c r="H68" s="279"/>
      <c r="I68" s="279">
        <f t="shared" ca="1" si="12"/>
        <v>1</v>
      </c>
      <c r="J68" s="279"/>
      <c r="K68" s="291" t="s">
        <v>300</v>
      </c>
      <c r="L68" s="292"/>
      <c r="M68" s="293">
        <f ca="1">AO68</f>
        <v>3</v>
      </c>
      <c r="N68" s="293"/>
      <c r="O68" s="289" t="str">
        <f>IF(AP68="",IF(AR68="","",AR68),AP68)</f>
        <v/>
      </c>
      <c r="P68" s="289"/>
      <c r="Q68" s="290" t="str">
        <f>IF(AQ68="",IF(AS68="","",AS68),AQ68)</f>
        <v/>
      </c>
      <c r="R68" s="290"/>
      <c r="S68" s="286" t="str">
        <f>IF(AQ68="","",IF(AQ68=0,"",AQ68))</f>
        <v/>
      </c>
      <c r="T68" s="286"/>
      <c r="AL68" s="29">
        <f ca="1">E68*I69</f>
        <v>8</v>
      </c>
      <c r="AM68" s="29">
        <f ca="1">E69*I68</f>
        <v>5</v>
      </c>
      <c r="AN68" s="29">
        <f ca="1">AL68-AM68</f>
        <v>3</v>
      </c>
      <c r="AO68" s="29">
        <f ca="1">AN68/GCD(AN68,AN69)</f>
        <v>3</v>
      </c>
      <c r="AP68" s="28"/>
      <c r="AQ68" s="29"/>
      <c r="AR68" s="63"/>
    </row>
    <row r="69" spans="1:44" ht="25" customHeight="1" x14ac:dyDescent="0.25">
      <c r="E69" s="282">
        <f t="shared" ca="1" si="9"/>
        <v>5</v>
      </c>
      <c r="F69" s="282"/>
      <c r="G69" s="279"/>
      <c r="H69" s="279"/>
      <c r="I69" s="282">
        <f t="shared" ca="1" si="12"/>
        <v>2</v>
      </c>
      <c r="J69" s="282"/>
      <c r="K69" s="292"/>
      <c r="L69" s="292"/>
      <c r="M69" s="289">
        <f ca="1">IF(AO68=0,"",AO69)</f>
        <v>10</v>
      </c>
      <c r="N69" s="289"/>
      <c r="O69" s="289"/>
      <c r="P69" s="289"/>
      <c r="Q69" s="290"/>
      <c r="R69" s="290"/>
      <c r="S69" s="188" t="str">
        <f>IF(AQ69="","",IF(AQ68=0,"",AQ69))</f>
        <v/>
      </c>
      <c r="T69" s="188"/>
      <c r="AL69" s="29">
        <f ca="1">E69*I69</f>
        <v>10</v>
      </c>
      <c r="AM69" s="29">
        <f ca="1">E69*I69</f>
        <v>10</v>
      </c>
      <c r="AN69" s="29">
        <f ca="1">E69*I69</f>
        <v>10</v>
      </c>
      <c r="AO69" s="29">
        <f ca="1">AN69/GCD(AN69,AN68)</f>
        <v>10</v>
      </c>
      <c r="AR69" s="63"/>
    </row>
  </sheetData>
  <mergeCells count="190">
    <mergeCell ref="M68:N68"/>
    <mergeCell ref="O68:P69"/>
    <mergeCell ref="S65:T65"/>
    <mergeCell ref="S68:T68"/>
    <mergeCell ref="O65:P66"/>
    <mergeCell ref="Q65:R66"/>
    <mergeCell ref="S66:T66"/>
    <mergeCell ref="E69:F69"/>
    <mergeCell ref="I69:J69"/>
    <mergeCell ref="M69:N69"/>
    <mergeCell ref="S69:T69"/>
    <mergeCell ref="E68:F68"/>
    <mergeCell ref="Q68:R69"/>
    <mergeCell ref="G68:H69"/>
    <mergeCell ref="I68:J68"/>
    <mergeCell ref="K68:L69"/>
    <mergeCell ref="D65:D66"/>
    <mergeCell ref="E65:F65"/>
    <mergeCell ref="G65:H66"/>
    <mergeCell ref="I65:J65"/>
    <mergeCell ref="K65:L66"/>
    <mergeCell ref="M65:N65"/>
    <mergeCell ref="E66:F66"/>
    <mergeCell ref="I66:J66"/>
    <mergeCell ref="M66:N66"/>
    <mergeCell ref="O62:P63"/>
    <mergeCell ref="Q62:R63"/>
    <mergeCell ref="S62:T62"/>
    <mergeCell ref="E63:F63"/>
    <mergeCell ref="I63:J63"/>
    <mergeCell ref="M63:N63"/>
    <mergeCell ref="S63:T63"/>
    <mergeCell ref="D62:D63"/>
    <mergeCell ref="E62:F62"/>
    <mergeCell ref="G62:H63"/>
    <mergeCell ref="I62:J62"/>
    <mergeCell ref="K62:L63"/>
    <mergeCell ref="M62:N62"/>
    <mergeCell ref="O59:P60"/>
    <mergeCell ref="Q59:R60"/>
    <mergeCell ref="S59:T59"/>
    <mergeCell ref="E60:F60"/>
    <mergeCell ref="I60:J60"/>
    <mergeCell ref="M60:N60"/>
    <mergeCell ref="S60:T60"/>
    <mergeCell ref="D59:D60"/>
    <mergeCell ref="E59:F59"/>
    <mergeCell ref="G59:H60"/>
    <mergeCell ref="I59:J59"/>
    <mergeCell ref="K59:L60"/>
    <mergeCell ref="M59:N59"/>
    <mergeCell ref="O56:P57"/>
    <mergeCell ref="Q56:R57"/>
    <mergeCell ref="S56:T56"/>
    <mergeCell ref="E57:F57"/>
    <mergeCell ref="I57:J57"/>
    <mergeCell ref="M57:N57"/>
    <mergeCell ref="S57:T57"/>
    <mergeCell ref="D56:D57"/>
    <mergeCell ref="E56:F56"/>
    <mergeCell ref="G56:H57"/>
    <mergeCell ref="I56:J56"/>
    <mergeCell ref="K56:L57"/>
    <mergeCell ref="M56:N56"/>
    <mergeCell ref="O53:P54"/>
    <mergeCell ref="Q53:R54"/>
    <mergeCell ref="S53:T53"/>
    <mergeCell ref="E54:F54"/>
    <mergeCell ref="I54:J54"/>
    <mergeCell ref="M54:N54"/>
    <mergeCell ref="S54:T54"/>
    <mergeCell ref="D53:D54"/>
    <mergeCell ref="E53:F53"/>
    <mergeCell ref="G53:H54"/>
    <mergeCell ref="I53:J53"/>
    <mergeCell ref="K53:L54"/>
    <mergeCell ref="M53:N53"/>
    <mergeCell ref="O50:P51"/>
    <mergeCell ref="Q50:R51"/>
    <mergeCell ref="S50:T50"/>
    <mergeCell ref="E51:F51"/>
    <mergeCell ref="I51:J51"/>
    <mergeCell ref="M51:N51"/>
    <mergeCell ref="S51:T51"/>
    <mergeCell ref="D50:D51"/>
    <mergeCell ref="E50:F50"/>
    <mergeCell ref="G50:H51"/>
    <mergeCell ref="I50:J50"/>
    <mergeCell ref="K50:L51"/>
    <mergeCell ref="M50:N50"/>
    <mergeCell ref="O47:P48"/>
    <mergeCell ref="Q47:R48"/>
    <mergeCell ref="S47:T47"/>
    <mergeCell ref="E48:F48"/>
    <mergeCell ref="I48:J48"/>
    <mergeCell ref="M48:N48"/>
    <mergeCell ref="S48:T48"/>
    <mergeCell ref="D47:D48"/>
    <mergeCell ref="E47:F47"/>
    <mergeCell ref="G47:H48"/>
    <mergeCell ref="I47:J47"/>
    <mergeCell ref="K47:L48"/>
    <mergeCell ref="M47:N47"/>
    <mergeCell ref="O44:P45"/>
    <mergeCell ref="Q44:R45"/>
    <mergeCell ref="S44:T44"/>
    <mergeCell ref="E45:F45"/>
    <mergeCell ref="I45:J45"/>
    <mergeCell ref="M45:N45"/>
    <mergeCell ref="S45:T45"/>
    <mergeCell ref="D44:D45"/>
    <mergeCell ref="E44:F44"/>
    <mergeCell ref="G44:H45"/>
    <mergeCell ref="I44:J44"/>
    <mergeCell ref="K44:L45"/>
    <mergeCell ref="M44:N44"/>
    <mergeCell ref="O41:P42"/>
    <mergeCell ref="Q41:R42"/>
    <mergeCell ref="S41:T41"/>
    <mergeCell ref="E42:F42"/>
    <mergeCell ref="I42:J42"/>
    <mergeCell ref="M42:N42"/>
    <mergeCell ref="S42:T42"/>
    <mergeCell ref="D41:D42"/>
    <mergeCell ref="E41:F41"/>
    <mergeCell ref="G41:H42"/>
    <mergeCell ref="I41:J41"/>
    <mergeCell ref="K41:L42"/>
    <mergeCell ref="M41:N41"/>
    <mergeCell ref="E33:F33"/>
    <mergeCell ref="G33:H34"/>
    <mergeCell ref="I33:J33"/>
    <mergeCell ref="E34:F34"/>
    <mergeCell ref="I34:J34"/>
    <mergeCell ref="AI36:AJ36"/>
    <mergeCell ref="D30:D31"/>
    <mergeCell ref="E30:F30"/>
    <mergeCell ref="G30:H31"/>
    <mergeCell ref="I30:J30"/>
    <mergeCell ref="E31:F31"/>
    <mergeCell ref="I31:J31"/>
    <mergeCell ref="D27:D28"/>
    <mergeCell ref="E27:F27"/>
    <mergeCell ref="G27:H28"/>
    <mergeCell ref="I27:J27"/>
    <mergeCell ref="E28:F28"/>
    <mergeCell ref="I28:J28"/>
    <mergeCell ref="D24:D25"/>
    <mergeCell ref="E24:F24"/>
    <mergeCell ref="G24:H25"/>
    <mergeCell ref="I24:J24"/>
    <mergeCell ref="E25:F25"/>
    <mergeCell ref="I25:J25"/>
    <mergeCell ref="D21:D22"/>
    <mergeCell ref="E21:F21"/>
    <mergeCell ref="G21:H22"/>
    <mergeCell ref="I21:J21"/>
    <mergeCell ref="E22:F22"/>
    <mergeCell ref="I22:J22"/>
    <mergeCell ref="D18:D19"/>
    <mergeCell ref="E18:F18"/>
    <mergeCell ref="G18:H19"/>
    <mergeCell ref="I18:J18"/>
    <mergeCell ref="E19:F19"/>
    <mergeCell ref="I19:J19"/>
    <mergeCell ref="D15:D16"/>
    <mergeCell ref="E15:F15"/>
    <mergeCell ref="G15:H16"/>
    <mergeCell ref="I15:J15"/>
    <mergeCell ref="E16:F16"/>
    <mergeCell ref="I16:J16"/>
    <mergeCell ref="D12:D13"/>
    <mergeCell ref="E12:F12"/>
    <mergeCell ref="G12:H13"/>
    <mergeCell ref="I12:J12"/>
    <mergeCell ref="E13:F13"/>
    <mergeCell ref="I13:J13"/>
    <mergeCell ref="D9:D10"/>
    <mergeCell ref="E9:F9"/>
    <mergeCell ref="G9:H10"/>
    <mergeCell ref="I9:J9"/>
    <mergeCell ref="E10:F10"/>
    <mergeCell ref="I10:J10"/>
    <mergeCell ref="AI1:AJ1"/>
    <mergeCell ref="D6:D7"/>
    <mergeCell ref="E6:F6"/>
    <mergeCell ref="G6:H7"/>
    <mergeCell ref="I6:J6"/>
    <mergeCell ref="E7:F7"/>
    <mergeCell ref="I7:J7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S70"/>
  <sheetViews>
    <sheetView workbookViewId="0"/>
  </sheetViews>
  <sheetFormatPr defaultColWidth="8.78515625" defaultRowHeight="25" customHeight="1" x14ac:dyDescent="0.25"/>
  <cols>
    <col min="1" max="37" width="1.7109375" customWidth="1"/>
    <col min="38" max="38" width="8.78515625" customWidth="1"/>
    <col min="39" max="44" width="8.78515625" style="145"/>
  </cols>
  <sheetData>
    <row r="1" spans="1:40" ht="25" customHeight="1" x14ac:dyDescent="0.25">
      <c r="D1" s="3" t="s">
        <v>75</v>
      </c>
      <c r="AG1" s="2" t="s">
        <v>285</v>
      </c>
      <c r="AH1" s="2"/>
      <c r="AI1" s="174"/>
      <c r="AJ1" s="174"/>
    </row>
    <row r="2" spans="1:40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40" ht="25" customHeight="1" x14ac:dyDescent="0.25">
      <c r="Q3" s="9"/>
    </row>
    <row r="4" spans="1:40" ht="25" customHeight="1" x14ac:dyDescent="0.25">
      <c r="A4" t="s">
        <v>107</v>
      </c>
    </row>
    <row r="6" spans="1:40" ht="25" customHeight="1" x14ac:dyDescent="0.25">
      <c r="A6" s="1" t="s">
        <v>280</v>
      </c>
      <c r="D6" s="267">
        <f ca="1">INT(RAND()*4+1)</f>
        <v>4</v>
      </c>
      <c r="E6" s="272">
        <f ca="1">AM6/GCD(AM6,AM7)</f>
        <v>4</v>
      </c>
      <c r="F6" s="272"/>
      <c r="G6" s="267" t="s">
        <v>286</v>
      </c>
      <c r="H6" s="187"/>
      <c r="I6" s="267">
        <f ca="1">INT(RAND()*4+1)</f>
        <v>1</v>
      </c>
      <c r="J6" s="272">
        <f ca="1">AN6/GCD(AN6,AN7)</f>
        <v>1</v>
      </c>
      <c r="K6" s="272"/>
      <c r="L6" s="144"/>
      <c r="AM6" s="145">
        <f ca="1">INT(RAND()*(AM7-2)+1)</f>
        <v>4</v>
      </c>
      <c r="AN6" s="145">
        <f ca="1">INT(RAND()*(AN7-2)+1)</f>
        <v>2</v>
      </c>
    </row>
    <row r="7" spans="1:40" ht="25" customHeight="1" x14ac:dyDescent="0.25">
      <c r="D7" s="187"/>
      <c r="E7" s="235">
        <f ca="1">AM7/GCD(AM7,AM6)</f>
        <v>7</v>
      </c>
      <c r="F7" s="235"/>
      <c r="G7" s="187"/>
      <c r="H7" s="187"/>
      <c r="I7" s="187"/>
      <c r="J7" s="235">
        <f ca="1">AN7/GCD(AN7,AN6)</f>
        <v>2</v>
      </c>
      <c r="K7" s="235"/>
      <c r="L7" s="6"/>
      <c r="AM7" s="145">
        <f ca="1">INT(RAND()*8+2)</f>
        <v>7</v>
      </c>
      <c r="AN7" s="145">
        <f ca="1">INT(RAND()*8+2)</f>
        <v>4</v>
      </c>
    </row>
    <row r="8" spans="1:40" ht="15" customHeight="1" x14ac:dyDescent="0.25"/>
    <row r="9" spans="1:40" ht="25" customHeight="1" x14ac:dyDescent="0.25">
      <c r="A9" s="1" t="s">
        <v>287</v>
      </c>
      <c r="D9" s="267">
        <f ca="1">INT(RAND()*4+1)</f>
        <v>2</v>
      </c>
      <c r="E9" s="272">
        <f ca="1">AM9/GCD(AM9,AM10)</f>
        <v>1</v>
      </c>
      <c r="F9" s="272"/>
      <c r="G9" s="267" t="s">
        <v>19</v>
      </c>
      <c r="H9" s="187"/>
      <c r="I9" s="267">
        <f ca="1">INT(RAND()*4+1)</f>
        <v>2</v>
      </c>
      <c r="J9" s="272">
        <f ca="1">AN9/GCD(AN9,AN10)</f>
        <v>1</v>
      </c>
      <c r="K9" s="272"/>
      <c r="L9" s="144"/>
      <c r="M9" s="144"/>
      <c r="AM9" s="145">
        <f ca="1">INT(RAND()*(AM10-2)+1)</f>
        <v>2</v>
      </c>
      <c r="AN9" s="145">
        <f ca="1">INT(RAND()*(AN10-2)+1)</f>
        <v>1</v>
      </c>
    </row>
    <row r="10" spans="1:40" ht="25" customHeight="1" x14ac:dyDescent="0.25">
      <c r="D10" s="187"/>
      <c r="E10" s="235">
        <f ca="1">AM10/GCD(AM10,AM9)</f>
        <v>4</v>
      </c>
      <c r="F10" s="235"/>
      <c r="G10" s="187"/>
      <c r="H10" s="187"/>
      <c r="I10" s="187"/>
      <c r="J10" s="235">
        <f ca="1">AN10/GCD(AN10,AN9)</f>
        <v>5</v>
      </c>
      <c r="K10" s="235"/>
      <c r="L10" s="6"/>
      <c r="M10" s="6"/>
      <c r="AM10" s="145">
        <f ca="1">INT(RAND()*4+1)*2</f>
        <v>8</v>
      </c>
      <c r="AN10" s="145">
        <f ca="1">INT(RAND()*3)*2+3</f>
        <v>5</v>
      </c>
    </row>
    <row r="11" spans="1:40" ht="15" customHeight="1" x14ac:dyDescent="0.25"/>
    <row r="12" spans="1:40" ht="25" customHeight="1" x14ac:dyDescent="0.25">
      <c r="A12" s="1" t="s">
        <v>288</v>
      </c>
      <c r="D12" s="267">
        <f ca="1">INT(RAND()*4+1)</f>
        <v>2</v>
      </c>
      <c r="E12" s="272">
        <f ca="1">AM12/GCD(AM12,AM13)</f>
        <v>1</v>
      </c>
      <c r="F12" s="272"/>
      <c r="G12" s="267" t="s">
        <v>19</v>
      </c>
      <c r="H12" s="187"/>
      <c r="I12" s="267">
        <f ca="1">INT(RAND()*4+1)</f>
        <v>4</v>
      </c>
      <c r="J12" s="272">
        <f ca="1">AN12/GCD(AN12,AN13)</f>
        <v>1</v>
      </c>
      <c r="K12" s="272"/>
      <c r="L12" s="144"/>
      <c r="M12" s="144"/>
      <c r="AM12" s="145">
        <f ca="1">INT(RAND()*(AM13-2)+1)</f>
        <v>2</v>
      </c>
      <c r="AN12" s="145">
        <f ca="1">INT(RAND()*(INT(AN13/2)))*2+1</f>
        <v>1</v>
      </c>
    </row>
    <row r="13" spans="1:40" ht="25" customHeight="1" x14ac:dyDescent="0.25">
      <c r="D13" s="187"/>
      <c r="E13" s="235">
        <f ca="1">AM13/GCD(AM13,AM12)</f>
        <v>2</v>
      </c>
      <c r="F13" s="235"/>
      <c r="G13" s="187"/>
      <c r="H13" s="187"/>
      <c r="I13" s="187"/>
      <c r="J13" s="235">
        <f ca="1">AN13/GCD(AN13,AN12)</f>
        <v>6</v>
      </c>
      <c r="K13" s="235"/>
      <c r="L13" s="6"/>
      <c r="M13" s="6"/>
      <c r="AM13" s="145">
        <f ca="1">INT(RAND()*8+2)</f>
        <v>4</v>
      </c>
      <c r="AN13" s="145">
        <f ca="1">INT(RAND()*4+1)*2</f>
        <v>6</v>
      </c>
    </row>
    <row r="14" spans="1:40" ht="15" customHeight="1" x14ac:dyDescent="0.25"/>
    <row r="15" spans="1:40" ht="25" customHeight="1" x14ac:dyDescent="0.25">
      <c r="A15" s="1" t="s">
        <v>289</v>
      </c>
      <c r="D15" s="267">
        <f ca="1">INT(RAND()*4+1)</f>
        <v>1</v>
      </c>
      <c r="E15" s="272">
        <f ca="1">AM15/GCD(AM15,AM16)</f>
        <v>4</v>
      </c>
      <c r="F15" s="272"/>
      <c r="G15" s="267" t="s">
        <v>19</v>
      </c>
      <c r="H15" s="187"/>
      <c r="I15" s="267">
        <f ca="1">INT(RAND()*4+1)</f>
        <v>3</v>
      </c>
      <c r="J15" s="272">
        <f ca="1">AN15/GCD(AN15,AN16)</f>
        <v>3</v>
      </c>
      <c r="K15" s="272"/>
      <c r="L15" s="144"/>
      <c r="M15" s="144"/>
      <c r="AM15" s="145">
        <f ca="1">INT(RAND()*INT(AM16/2))*2+2</f>
        <v>4</v>
      </c>
      <c r="AN15" s="145">
        <f ca="1">INT(RAND()*(AN16-2)+1)</f>
        <v>3</v>
      </c>
    </row>
    <row r="16" spans="1:40" ht="25" customHeight="1" x14ac:dyDescent="0.25">
      <c r="D16" s="187"/>
      <c r="E16" s="235">
        <f ca="1">AM16/GCD(AM16,AM15)</f>
        <v>5</v>
      </c>
      <c r="F16" s="235"/>
      <c r="G16" s="187"/>
      <c r="H16" s="187"/>
      <c r="I16" s="187"/>
      <c r="J16" s="235">
        <f ca="1">AN16/GCD(AN16,AN15)</f>
        <v>7</v>
      </c>
      <c r="K16" s="235"/>
      <c r="L16" s="6"/>
      <c r="M16" s="6"/>
      <c r="AM16" s="145">
        <f ca="1">INT(RAND()*3)*2+3</f>
        <v>5</v>
      </c>
      <c r="AN16" s="145">
        <f ca="1">INT(RAND()*4+AM16)</f>
        <v>7</v>
      </c>
    </row>
    <row r="17" spans="1:40" ht="15" customHeight="1" x14ac:dyDescent="0.25"/>
    <row r="18" spans="1:40" ht="25" customHeight="1" x14ac:dyDescent="0.25">
      <c r="A18" s="1" t="s">
        <v>290</v>
      </c>
      <c r="D18" s="267">
        <f ca="1">INT(RAND()*4+1)</f>
        <v>1</v>
      </c>
      <c r="E18" s="272">
        <f ca="1">AM18/GCD(AM18,AM19)</f>
        <v>5</v>
      </c>
      <c r="F18" s="272"/>
      <c r="G18" s="267" t="s">
        <v>19</v>
      </c>
      <c r="H18" s="187"/>
      <c r="I18" s="267">
        <f ca="1">INT(RAND()*4+1)</f>
        <v>4</v>
      </c>
      <c r="J18" s="272">
        <f ca="1">AN18/GCD(AN18,AN19)</f>
        <v>2</v>
      </c>
      <c r="K18" s="272"/>
      <c r="L18" s="144"/>
      <c r="M18" s="144"/>
      <c r="AM18" s="145">
        <f ca="1">INT(RAND()*(INT(AM19/2)))*2+1</f>
        <v>5</v>
      </c>
      <c r="AN18" s="145">
        <f ca="1">INT(RAND()*INT(AN19/2))*2+2</f>
        <v>2</v>
      </c>
    </row>
    <row r="19" spans="1:40" ht="25" customHeight="1" x14ac:dyDescent="0.25">
      <c r="D19" s="187"/>
      <c r="E19" s="235">
        <f ca="1">AM19/GCD(AM19,AM18)</f>
        <v>6</v>
      </c>
      <c r="F19" s="235"/>
      <c r="G19" s="187"/>
      <c r="H19" s="187"/>
      <c r="I19" s="187"/>
      <c r="J19" s="235">
        <f ca="1">AN19/GCD(AN19,AN18)</f>
        <v>3</v>
      </c>
      <c r="K19" s="235"/>
      <c r="L19" s="6"/>
      <c r="M19" s="6"/>
      <c r="AM19" s="145">
        <f ca="1">INT(RAND()*4+1)*2</f>
        <v>6</v>
      </c>
      <c r="AN19" s="145">
        <f ca="1">INT(RAND()*3)*2+3</f>
        <v>3</v>
      </c>
    </row>
    <row r="20" spans="1:40" ht="15" customHeight="1" x14ac:dyDescent="0.25"/>
    <row r="21" spans="1:40" ht="25" customHeight="1" x14ac:dyDescent="0.25">
      <c r="A21" s="1" t="s">
        <v>291</v>
      </c>
      <c r="D21" s="267">
        <f ca="1">INT(RAND()*3+3)</f>
        <v>5</v>
      </c>
      <c r="E21" s="272">
        <f ca="1">AM21/GCD(AM21,AM22)</f>
        <v>1</v>
      </c>
      <c r="F21" s="272"/>
      <c r="G21" s="267" t="s">
        <v>301</v>
      </c>
      <c r="H21" s="187"/>
      <c r="I21" s="267">
        <f ca="1">INT(RAND()*(D21-1)+1)</f>
        <v>1</v>
      </c>
      <c r="J21" s="272">
        <f ca="1">AN21/GCD(AN21,AN22)</f>
        <v>1</v>
      </c>
      <c r="K21" s="272"/>
      <c r="L21" s="144"/>
      <c r="M21" s="144"/>
      <c r="AM21" s="145">
        <f ca="1">INT(RAND()*(AM22-2)+1)</f>
        <v>1</v>
      </c>
      <c r="AN21" s="145">
        <f ca="1">INT(RAND()*(AN22-2)+1)</f>
        <v>1</v>
      </c>
    </row>
    <row r="22" spans="1:40" ht="25" customHeight="1" x14ac:dyDescent="0.25">
      <c r="D22" s="187"/>
      <c r="E22" s="235">
        <f ca="1">AM22/GCD(AM22,AM21)</f>
        <v>3</v>
      </c>
      <c r="F22" s="235"/>
      <c r="G22" s="187"/>
      <c r="H22" s="187"/>
      <c r="I22" s="187"/>
      <c r="J22" s="235">
        <f ca="1">AN22/GCD(AN22,AN21)</f>
        <v>2</v>
      </c>
      <c r="K22" s="235"/>
      <c r="L22" s="6"/>
      <c r="M22" s="6"/>
      <c r="AM22" s="145">
        <f ca="1">INT(RAND()*8+2)</f>
        <v>3</v>
      </c>
      <c r="AN22" s="145">
        <f ca="1">INT(RAND()*8+2)</f>
        <v>2</v>
      </c>
    </row>
    <row r="23" spans="1:40" ht="15" customHeight="1" x14ac:dyDescent="0.25"/>
    <row r="24" spans="1:40" ht="25" customHeight="1" x14ac:dyDescent="0.25">
      <c r="A24" s="1" t="s">
        <v>293</v>
      </c>
      <c r="D24" s="267">
        <f ca="1">INT(RAND()*3+3)</f>
        <v>3</v>
      </c>
      <c r="E24" s="272">
        <f ca="1">AM24/GCD(AM24,AM25)</f>
        <v>1</v>
      </c>
      <c r="F24" s="272"/>
      <c r="G24" s="267" t="s">
        <v>301</v>
      </c>
      <c r="H24" s="187"/>
      <c r="I24" s="267">
        <f ca="1">INT(RAND()*(D24-1)+1)</f>
        <v>2</v>
      </c>
      <c r="J24" s="272">
        <f ca="1">AN24/GCD(AN24,AN25)</f>
        <v>1</v>
      </c>
      <c r="K24" s="272"/>
      <c r="L24" s="144"/>
      <c r="M24" s="144"/>
      <c r="AM24" s="145">
        <f ca="1">INT(RAND()*(AM25-2)+1)</f>
        <v>1</v>
      </c>
      <c r="AN24" s="145">
        <f ca="1">INT(RAND()*(AN25-2)+1)</f>
        <v>1</v>
      </c>
    </row>
    <row r="25" spans="1:40" ht="25" customHeight="1" x14ac:dyDescent="0.25">
      <c r="D25" s="187"/>
      <c r="E25" s="235">
        <f ca="1">AM25/GCD(AM25,AM24)</f>
        <v>8</v>
      </c>
      <c r="F25" s="235"/>
      <c r="G25" s="187"/>
      <c r="H25" s="187"/>
      <c r="I25" s="187"/>
      <c r="J25" s="235">
        <f ca="1">AN25/GCD(AN25,AN24)</f>
        <v>3</v>
      </c>
      <c r="K25" s="235"/>
      <c r="L25" s="6"/>
      <c r="M25" s="6"/>
      <c r="AM25" s="145">
        <f ca="1">INT(RAND()*4+1)*2</f>
        <v>8</v>
      </c>
      <c r="AN25" s="145">
        <f ca="1">INT(RAND()*3)*2+3</f>
        <v>3</v>
      </c>
    </row>
    <row r="26" spans="1:40" ht="15" customHeight="1" x14ac:dyDescent="0.25"/>
    <row r="27" spans="1:40" ht="25" customHeight="1" x14ac:dyDescent="0.25">
      <c r="A27" s="1" t="s">
        <v>294</v>
      </c>
      <c r="D27" s="267">
        <f ca="1">INT(RAND()*3+3)</f>
        <v>3</v>
      </c>
      <c r="E27" s="272">
        <f ca="1">AM27/GCD(AM27,AM28)</f>
        <v>2</v>
      </c>
      <c r="F27" s="272"/>
      <c r="G27" s="267" t="s">
        <v>301</v>
      </c>
      <c r="H27" s="187"/>
      <c r="I27" s="267">
        <f ca="1">INT(RAND()*(D27-1)+1)</f>
        <v>1</v>
      </c>
      <c r="J27" s="272">
        <f ca="1">AN27/GCD(AN27,AN28)</f>
        <v>1</v>
      </c>
      <c r="K27" s="272"/>
      <c r="L27" s="144"/>
      <c r="M27" s="144"/>
      <c r="AM27" s="145">
        <f ca="1">INT(RAND()*(AM28-2)+1)</f>
        <v>2</v>
      </c>
      <c r="AN27" s="145">
        <f ca="1">INT(RAND()*(INT(AN28/2)))*2+1</f>
        <v>1</v>
      </c>
    </row>
    <row r="28" spans="1:40" ht="25" customHeight="1" x14ac:dyDescent="0.25">
      <c r="D28" s="187"/>
      <c r="E28" s="235">
        <f ca="1">AM28/GCD(AM28,AM27)</f>
        <v>5</v>
      </c>
      <c r="F28" s="235"/>
      <c r="G28" s="187"/>
      <c r="H28" s="187"/>
      <c r="I28" s="187"/>
      <c r="J28" s="235">
        <f ca="1">AN28/GCD(AN28,AN27)</f>
        <v>2</v>
      </c>
      <c r="K28" s="235"/>
      <c r="L28" s="6"/>
      <c r="M28" s="6"/>
      <c r="AM28" s="145">
        <f ca="1">INT(RAND()*8+2)</f>
        <v>5</v>
      </c>
      <c r="AN28" s="145">
        <f ca="1">INT(RAND()*4+1)*2</f>
        <v>2</v>
      </c>
    </row>
    <row r="29" spans="1:40" ht="15" customHeight="1" x14ac:dyDescent="0.25"/>
    <row r="30" spans="1:40" ht="25" customHeight="1" x14ac:dyDescent="0.25">
      <c r="A30" s="1" t="s">
        <v>295</v>
      </c>
      <c r="D30" s="267">
        <f ca="1">INT(RAND()*3+3)</f>
        <v>3</v>
      </c>
      <c r="E30" s="272">
        <f ca="1">AM30/GCD(AM30,AM31)</f>
        <v>2</v>
      </c>
      <c r="F30" s="272"/>
      <c r="G30" s="267" t="s">
        <v>301</v>
      </c>
      <c r="H30" s="187"/>
      <c r="I30" s="267">
        <f ca="1">INT(RAND()*(D30-1)+1)</f>
        <v>1</v>
      </c>
      <c r="J30" s="272">
        <f ca="1">AN30/GCD(AN30,AN31)</f>
        <v>1</v>
      </c>
      <c r="K30" s="272"/>
      <c r="L30" s="144"/>
      <c r="M30" s="144"/>
      <c r="AM30" s="145">
        <f ca="1">INT(RAND()*INT(AM31/2))*2+2</f>
        <v>2</v>
      </c>
      <c r="AN30" s="145">
        <f ca="1">INT(RAND()*(AN31-2)+1)</f>
        <v>1</v>
      </c>
    </row>
    <row r="31" spans="1:40" ht="25" customHeight="1" x14ac:dyDescent="0.25">
      <c r="D31" s="187"/>
      <c r="E31" s="235">
        <f ca="1">AM31/GCD(AM31,AM30)</f>
        <v>3</v>
      </c>
      <c r="F31" s="235"/>
      <c r="G31" s="187"/>
      <c r="H31" s="187"/>
      <c r="I31" s="187"/>
      <c r="J31" s="235">
        <f ca="1">AN31/GCD(AN31,AN30)</f>
        <v>4</v>
      </c>
      <c r="K31" s="235"/>
      <c r="L31" s="6"/>
      <c r="M31" s="6"/>
      <c r="AM31" s="145">
        <f ca="1">INT(RAND()*3)*2+3</f>
        <v>3</v>
      </c>
      <c r="AN31" s="145">
        <f ca="1">INT(RAND()*4+AM31)</f>
        <v>4</v>
      </c>
    </row>
    <row r="32" spans="1:40" ht="15" customHeight="1" x14ac:dyDescent="0.25"/>
    <row r="33" spans="1:45" ht="25" customHeight="1" x14ac:dyDescent="0.25">
      <c r="A33" s="1" t="s">
        <v>296</v>
      </c>
      <c r="D33" s="267">
        <f ca="1">INT(RAND()*3+3)</f>
        <v>3</v>
      </c>
      <c r="E33" s="272">
        <f ca="1">AM33/GCD(AM33,AM34)</f>
        <v>1</v>
      </c>
      <c r="F33" s="272"/>
      <c r="G33" s="267" t="s">
        <v>301</v>
      </c>
      <c r="H33" s="187"/>
      <c r="I33" s="267">
        <f ca="1">INT(RAND()*(D33-1)+1)</f>
        <v>1</v>
      </c>
      <c r="J33" s="272">
        <f ca="1">AN33/GCD(AN33,AN34)</f>
        <v>6</v>
      </c>
      <c r="K33" s="272"/>
      <c r="L33" s="144"/>
      <c r="M33" s="144"/>
      <c r="AM33" s="145">
        <f ca="1">INT(RAND()*(INT(AM34/2)))*2+1</f>
        <v>1</v>
      </c>
      <c r="AN33" s="145">
        <f ca="1">INT(RAND()*INT(AN34/2))*2+2</f>
        <v>6</v>
      </c>
    </row>
    <row r="34" spans="1:45" ht="25" customHeight="1" x14ac:dyDescent="0.25">
      <c r="D34" s="187"/>
      <c r="E34" s="235">
        <f ca="1">AM34/GCD(AM34,AM33)</f>
        <v>2</v>
      </c>
      <c r="F34" s="235"/>
      <c r="G34" s="187"/>
      <c r="H34" s="187"/>
      <c r="I34" s="187"/>
      <c r="J34" s="235">
        <f ca="1">AN34/GCD(AN34,AN33)</f>
        <v>7</v>
      </c>
      <c r="K34" s="235"/>
      <c r="L34" s="6"/>
      <c r="M34" s="6"/>
      <c r="AM34" s="145">
        <f ca="1">INT(RAND()*4+1)*2</f>
        <v>2</v>
      </c>
      <c r="AN34" s="145">
        <f ca="1">INT(RAND()*3)*2+3</f>
        <v>7</v>
      </c>
    </row>
    <row r="36" spans="1:45" ht="25" customHeight="1" x14ac:dyDescent="0.25">
      <c r="D36" s="3" t="str">
        <f>IF(D1="","",D1)</f>
        <v>分数のたし算・ひき算</v>
      </c>
      <c r="AG36" s="2" t="str">
        <f>IF(AG1="","",AG1)</f>
        <v>№</v>
      </c>
      <c r="AH36" s="2"/>
      <c r="AI36" s="174" t="str">
        <f>IF(AI1="","",AI1)</f>
        <v/>
      </c>
      <c r="AJ36" s="174"/>
    </row>
    <row r="37" spans="1:45" ht="25" customHeight="1" x14ac:dyDescent="0.25">
      <c r="E37" s="147" t="s">
        <v>2</v>
      </c>
      <c r="Q37" s="4" t="str">
        <f>IF(Q2="","",Q2)</f>
        <v>名前</v>
      </c>
      <c r="R37" s="2"/>
      <c r="S37" s="2"/>
      <c r="T37" s="2"/>
      <c r="U37" s="2" t="str">
        <f>IF(U2="","",U2)</f>
        <v/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45" ht="25" customHeight="1" x14ac:dyDescent="0.25">
      <c r="E38" s="3"/>
      <c r="Q38" s="9"/>
    </row>
    <row r="39" spans="1:45" ht="25" customHeight="1" x14ac:dyDescent="0.25">
      <c r="A39" t="str">
        <f t="shared" ref="A39:P40" si="0">IF(A4="","",A4)</f>
        <v>◎次の計算をしましょう。</v>
      </c>
      <c r="V39" t="str">
        <f t="shared" ref="V39:AK39" si="1">IF(V4="","",V4)</f>
        <v/>
      </c>
      <c r="W39" t="str">
        <f t="shared" si="1"/>
        <v/>
      </c>
      <c r="X39" t="str">
        <f t="shared" si="1"/>
        <v/>
      </c>
      <c r="Y39" t="str">
        <f t="shared" si="1"/>
        <v/>
      </c>
      <c r="Z39" t="str">
        <f t="shared" si="1"/>
        <v/>
      </c>
      <c r="AA39" t="str">
        <f t="shared" si="1"/>
        <v/>
      </c>
      <c r="AB39" t="str">
        <f t="shared" si="1"/>
        <v/>
      </c>
      <c r="AC39" t="str">
        <f t="shared" si="1"/>
        <v/>
      </c>
      <c r="AD39" t="str">
        <f t="shared" si="1"/>
        <v/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si="1"/>
        <v/>
      </c>
      <c r="AI39" t="str">
        <f t="shared" si="1"/>
        <v/>
      </c>
      <c r="AJ39" t="str">
        <f t="shared" si="1"/>
        <v/>
      </c>
      <c r="AK39" t="str">
        <f t="shared" si="1"/>
        <v/>
      </c>
    </row>
    <row r="40" spans="1:45" ht="25" customHeight="1" x14ac:dyDescent="0.25">
      <c r="A40" t="str">
        <f t="shared" si="0"/>
        <v/>
      </c>
      <c r="B40" t="str">
        <f t="shared" si="0"/>
        <v/>
      </c>
      <c r="C40" t="str">
        <f t="shared" si="0"/>
        <v/>
      </c>
      <c r="D40" t="str">
        <f t="shared" si="0"/>
        <v/>
      </c>
      <c r="E40" t="str">
        <f t="shared" si="0"/>
        <v/>
      </c>
      <c r="F40" t="str">
        <f t="shared" si="0"/>
        <v/>
      </c>
      <c r="G40" t="str">
        <f t="shared" si="0"/>
        <v/>
      </c>
      <c r="H40" t="str">
        <f t="shared" si="0"/>
        <v/>
      </c>
      <c r="I40" t="str">
        <f t="shared" si="0"/>
        <v/>
      </c>
      <c r="J40" t="str">
        <f t="shared" si="0"/>
        <v/>
      </c>
      <c r="K40" t="str">
        <f t="shared" si="0"/>
        <v/>
      </c>
      <c r="L40" t="str">
        <f t="shared" si="0"/>
        <v/>
      </c>
      <c r="M40" t="str">
        <f t="shared" si="0"/>
        <v/>
      </c>
      <c r="N40" t="str">
        <f t="shared" si="0"/>
        <v/>
      </c>
      <c r="O40" t="str">
        <f t="shared" si="0"/>
        <v/>
      </c>
      <c r="P40" t="str">
        <f t="shared" si="0"/>
        <v/>
      </c>
      <c r="Q40" t="str">
        <f t="shared" ref="Q40:AK40" si="2">IF(Q5="","",Q5)</f>
        <v/>
      </c>
      <c r="R40" t="str">
        <f t="shared" si="2"/>
        <v/>
      </c>
      <c r="S40" t="str">
        <f t="shared" si="2"/>
        <v/>
      </c>
      <c r="T40" t="str">
        <f t="shared" si="2"/>
        <v/>
      </c>
      <c r="U40" t="str">
        <f t="shared" si="2"/>
        <v/>
      </c>
      <c r="V40" t="str">
        <f t="shared" si="2"/>
        <v/>
      </c>
      <c r="W40" t="str">
        <f t="shared" si="2"/>
        <v/>
      </c>
      <c r="X40" t="str">
        <f t="shared" si="2"/>
        <v/>
      </c>
      <c r="Y40" t="str">
        <f t="shared" si="2"/>
        <v/>
      </c>
      <c r="Z40" t="str">
        <f t="shared" si="2"/>
        <v/>
      </c>
      <c r="AA40" t="str">
        <f t="shared" si="2"/>
        <v/>
      </c>
      <c r="AB40" t="str">
        <f t="shared" si="2"/>
        <v/>
      </c>
      <c r="AC40" t="str">
        <f t="shared" si="2"/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 t="shared" si="2"/>
        <v/>
      </c>
      <c r="AI40" t="str">
        <f t="shared" si="2"/>
        <v/>
      </c>
      <c r="AJ40" t="str">
        <f t="shared" si="2"/>
        <v/>
      </c>
      <c r="AK40" t="str">
        <f t="shared" si="2"/>
        <v/>
      </c>
    </row>
    <row r="41" spans="1:45" ht="25" customHeight="1" x14ac:dyDescent="0.25">
      <c r="A41" s="1" t="str">
        <f>IF(A6="","",A6)</f>
        <v>(1)</v>
      </c>
      <c r="D41" s="267">
        <f t="shared" ref="D41:K42" ca="1" si="3">IF(D6="","",D6)</f>
        <v>4</v>
      </c>
      <c r="E41" s="272">
        <f t="shared" ca="1" si="3"/>
        <v>4</v>
      </c>
      <c r="F41" s="272" t="str">
        <f t="shared" si="3"/>
        <v/>
      </c>
      <c r="G41" s="267" t="str">
        <f t="shared" si="3"/>
        <v>＋</v>
      </c>
      <c r="H41" s="187" t="str">
        <f t="shared" si="3"/>
        <v/>
      </c>
      <c r="I41" s="267">
        <f t="shared" ca="1" si="3"/>
        <v>1</v>
      </c>
      <c r="J41" s="272">
        <f t="shared" ca="1" si="3"/>
        <v>1</v>
      </c>
      <c r="K41" s="272" t="str">
        <f t="shared" si="3"/>
        <v/>
      </c>
      <c r="L41" s="267" t="s">
        <v>15</v>
      </c>
      <c r="M41" s="267"/>
      <c r="N41" s="176">
        <f ca="1">D41</f>
        <v>4</v>
      </c>
      <c r="O41" s="176" t="s">
        <v>19</v>
      </c>
      <c r="P41" s="176"/>
      <c r="Q41" s="176">
        <f ca="1">I41</f>
        <v>1</v>
      </c>
      <c r="R41" s="176" t="s">
        <v>19</v>
      </c>
      <c r="S41" s="176"/>
      <c r="T41" s="182">
        <f ca="1">AM41</f>
        <v>8</v>
      </c>
      <c r="U41" s="182"/>
      <c r="V41" s="176" t="s">
        <v>19</v>
      </c>
      <c r="W41" s="176"/>
      <c r="X41" s="182">
        <f ca="1">AN41</f>
        <v>7</v>
      </c>
      <c r="Y41" s="182"/>
      <c r="Z41" s="176" t="s">
        <v>15</v>
      </c>
      <c r="AA41" s="176"/>
      <c r="AB41" s="176">
        <f ca="1">N41+Q41+AQ41</f>
        <v>6</v>
      </c>
      <c r="AC41" s="176"/>
      <c r="AD41" s="182">
        <f ca="1">AR41</f>
        <v>1</v>
      </c>
      <c r="AE41" s="182"/>
      <c r="AF41" t="str">
        <f t="shared" ref="AF41:AK42" si="4">IF(AF6="","",AF6)</f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  <c r="AM41" s="146">
        <f ca="1">E41*(AM42/E42)</f>
        <v>8</v>
      </c>
      <c r="AN41" s="146">
        <f ca="1">J41*(AN42/J42)</f>
        <v>7</v>
      </c>
      <c r="AO41" s="146">
        <f ca="1">AM41+AN41</f>
        <v>15</v>
      </c>
      <c r="AP41" s="146">
        <f ca="1">AO41/GCD(AO41,AO42)</f>
        <v>15</v>
      </c>
      <c r="AQ41" s="294">
        <f ca="1">INT(AP41/AP42)</f>
        <v>1</v>
      </c>
      <c r="AR41" s="146">
        <f ca="1">AP41-AQ41*AP42</f>
        <v>1</v>
      </c>
      <c r="AS41" s="6"/>
    </row>
    <row r="42" spans="1:45" ht="25" customHeight="1" x14ac:dyDescent="0.25">
      <c r="A42" t="str">
        <f>IF(A7="","",A7)</f>
        <v/>
      </c>
      <c r="D42" s="187" t="str">
        <f t="shared" si="3"/>
        <v/>
      </c>
      <c r="E42" s="235">
        <f t="shared" ca="1" si="3"/>
        <v>7</v>
      </c>
      <c r="F42" s="235" t="str">
        <f t="shared" si="3"/>
        <v/>
      </c>
      <c r="G42" s="187" t="str">
        <f t="shared" si="3"/>
        <v/>
      </c>
      <c r="H42" s="187" t="str">
        <f t="shared" si="3"/>
        <v/>
      </c>
      <c r="I42" s="187" t="str">
        <f t="shared" si="3"/>
        <v/>
      </c>
      <c r="J42" s="235">
        <f t="shared" ca="1" si="3"/>
        <v>2</v>
      </c>
      <c r="K42" s="235" t="str">
        <f t="shared" si="3"/>
        <v/>
      </c>
      <c r="L42" s="267"/>
      <c r="M42" s="267"/>
      <c r="N42" s="176"/>
      <c r="O42" s="176"/>
      <c r="P42" s="176"/>
      <c r="Q42" s="176"/>
      <c r="R42" s="176"/>
      <c r="S42" s="176"/>
      <c r="T42" s="176">
        <f ca="1">AM42</f>
        <v>14</v>
      </c>
      <c r="U42" s="176"/>
      <c r="V42" s="176"/>
      <c r="W42" s="176"/>
      <c r="X42" s="176">
        <f ca="1">AN42</f>
        <v>14</v>
      </c>
      <c r="Y42" s="176"/>
      <c r="Z42" s="176"/>
      <c r="AA42" s="176"/>
      <c r="AB42" s="176"/>
      <c r="AC42" s="176"/>
      <c r="AD42" s="176">
        <f ca="1">AR42</f>
        <v>14</v>
      </c>
      <c r="AE42" s="176"/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M42" s="146">
        <f ca="1">LCM(E42,J42)</f>
        <v>14</v>
      </c>
      <c r="AN42" s="146">
        <f ca="1">LCM(E42,J42)</f>
        <v>14</v>
      </c>
      <c r="AO42" s="146">
        <f ca="1">AN42</f>
        <v>14</v>
      </c>
      <c r="AP42" s="146">
        <f ca="1">AO42/GCD(AO42,AO41)</f>
        <v>14</v>
      </c>
      <c r="AQ42" s="294"/>
      <c r="AR42" s="146">
        <f ca="1">AP42</f>
        <v>14</v>
      </c>
      <c r="AS42" s="6"/>
    </row>
    <row r="43" spans="1:45" ht="15" customHeight="1" x14ac:dyDescent="0.25">
      <c r="A43" t="str">
        <f t="shared" ref="A43:AK43" si="5">IF(A8="","",A8)</f>
        <v/>
      </c>
      <c r="D43" t="str">
        <f t="shared" si="5"/>
        <v/>
      </c>
      <c r="E43" t="str">
        <f t="shared" si="5"/>
        <v/>
      </c>
      <c r="F43" t="str">
        <f t="shared" si="5"/>
        <v/>
      </c>
      <c r="G43" t="str">
        <f t="shared" si="5"/>
        <v/>
      </c>
      <c r="H43" t="str">
        <f t="shared" si="5"/>
        <v/>
      </c>
      <c r="I43" t="str">
        <f t="shared" si="5"/>
        <v/>
      </c>
      <c r="J43" t="str">
        <f t="shared" si="5"/>
        <v/>
      </c>
      <c r="K43" t="str">
        <f t="shared" si="5"/>
        <v/>
      </c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5"/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t="str">
        <f t="shared" si="5"/>
        <v/>
      </c>
      <c r="AB43" t="str">
        <f t="shared" si="5"/>
        <v/>
      </c>
      <c r="AC43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  <c r="AJ43" t="str">
        <f t="shared" si="5"/>
        <v/>
      </c>
      <c r="AK43" t="str">
        <f t="shared" si="5"/>
        <v/>
      </c>
    </row>
    <row r="44" spans="1:45" ht="25" customHeight="1" x14ac:dyDescent="0.25">
      <c r="A44" s="1" t="str">
        <f t="shared" ref="A44:K44" si="6">IF(A9="","",A9)</f>
        <v>(2)</v>
      </c>
      <c r="D44" s="267">
        <f t="shared" ca="1" si="6"/>
        <v>2</v>
      </c>
      <c r="E44" s="272">
        <f t="shared" ca="1" si="6"/>
        <v>1</v>
      </c>
      <c r="F44" s="272" t="str">
        <f t="shared" si="6"/>
        <v/>
      </c>
      <c r="G44" s="267" t="str">
        <f t="shared" si="6"/>
        <v>＋</v>
      </c>
      <c r="H44" s="187" t="str">
        <f t="shared" si="6"/>
        <v/>
      </c>
      <c r="I44" s="267">
        <f t="shared" ca="1" si="6"/>
        <v>2</v>
      </c>
      <c r="J44" s="272">
        <f t="shared" ca="1" si="6"/>
        <v>1</v>
      </c>
      <c r="K44" s="272" t="str">
        <f t="shared" si="6"/>
        <v/>
      </c>
      <c r="L44" s="267" t="s">
        <v>15</v>
      </c>
      <c r="M44" s="267"/>
      <c r="N44" s="176">
        <f ca="1">D44</f>
        <v>2</v>
      </c>
      <c r="O44" s="176" t="s">
        <v>19</v>
      </c>
      <c r="P44" s="176"/>
      <c r="Q44" s="176">
        <f ca="1">I44</f>
        <v>2</v>
      </c>
      <c r="R44" s="176" t="s">
        <v>19</v>
      </c>
      <c r="S44" s="176"/>
      <c r="T44" s="182">
        <f ca="1">AM44</f>
        <v>5</v>
      </c>
      <c r="U44" s="182"/>
      <c r="V44" s="176" t="s">
        <v>19</v>
      </c>
      <c r="W44" s="176"/>
      <c r="X44" s="182">
        <f ca="1">AN44</f>
        <v>4</v>
      </c>
      <c r="Y44" s="182"/>
      <c r="Z44" s="176" t="s">
        <v>15</v>
      </c>
      <c r="AA44" s="176"/>
      <c r="AB44" s="176">
        <f ca="1">N44+Q44+AQ44</f>
        <v>4</v>
      </c>
      <c r="AC44" s="176"/>
      <c r="AD44" s="182">
        <f ca="1">AR44</f>
        <v>9</v>
      </c>
      <c r="AE44" s="182"/>
      <c r="AF44" t="str">
        <f t="shared" ref="AF44:AK44" si="7">IF(AF9="","",AF9)</f>
        <v/>
      </c>
      <c r="AG44" t="str">
        <f t="shared" si="7"/>
        <v/>
      </c>
      <c r="AH44" t="str">
        <f t="shared" si="7"/>
        <v/>
      </c>
      <c r="AI44" t="str">
        <f t="shared" si="7"/>
        <v/>
      </c>
      <c r="AJ44" t="str">
        <f t="shared" si="7"/>
        <v/>
      </c>
      <c r="AK44" t="str">
        <f t="shared" si="7"/>
        <v/>
      </c>
      <c r="AM44" s="146">
        <f ca="1">E44*(AM45/E45)</f>
        <v>5</v>
      </c>
      <c r="AN44" s="146">
        <f ca="1">J44*(AN45/J45)</f>
        <v>4</v>
      </c>
      <c r="AO44" s="146">
        <f ca="1">AM44+AN44</f>
        <v>9</v>
      </c>
      <c r="AP44" s="146">
        <f ca="1">AO44/GCD(AO44,AO45)</f>
        <v>9</v>
      </c>
      <c r="AQ44" s="294">
        <f ca="1">INT(AP44/AP45)</f>
        <v>0</v>
      </c>
      <c r="AR44" s="146">
        <f ca="1">AP44-AQ44*AP45</f>
        <v>9</v>
      </c>
      <c r="AS44" s="6"/>
    </row>
    <row r="45" spans="1:45" ht="25" customHeight="1" x14ac:dyDescent="0.25">
      <c r="A45" t="str">
        <f t="shared" ref="A45:K45" si="8">IF(A10="","",A10)</f>
        <v/>
      </c>
      <c r="D45" s="187" t="str">
        <f t="shared" si="8"/>
        <v/>
      </c>
      <c r="E45" s="235">
        <f t="shared" ca="1" si="8"/>
        <v>4</v>
      </c>
      <c r="F45" s="235" t="str">
        <f t="shared" si="8"/>
        <v/>
      </c>
      <c r="G45" s="187" t="str">
        <f t="shared" si="8"/>
        <v/>
      </c>
      <c r="H45" s="187" t="str">
        <f t="shared" si="8"/>
        <v/>
      </c>
      <c r="I45" s="187" t="str">
        <f t="shared" si="8"/>
        <v/>
      </c>
      <c r="J45" s="235">
        <f t="shared" ca="1" si="8"/>
        <v>5</v>
      </c>
      <c r="K45" s="235" t="str">
        <f t="shared" si="8"/>
        <v/>
      </c>
      <c r="L45" s="267"/>
      <c r="M45" s="267"/>
      <c r="N45" s="176"/>
      <c r="O45" s="176"/>
      <c r="P45" s="176"/>
      <c r="Q45" s="176"/>
      <c r="R45" s="176"/>
      <c r="S45" s="176"/>
      <c r="T45" s="176">
        <f ca="1">AM45</f>
        <v>20</v>
      </c>
      <c r="U45" s="176"/>
      <c r="V45" s="176"/>
      <c r="W45" s="176"/>
      <c r="X45" s="176">
        <f ca="1">AN45</f>
        <v>20</v>
      </c>
      <c r="Y45" s="176"/>
      <c r="Z45" s="176"/>
      <c r="AA45" s="176"/>
      <c r="AB45" s="176"/>
      <c r="AC45" s="176"/>
      <c r="AD45" s="176">
        <f ca="1">AR45</f>
        <v>20</v>
      </c>
      <c r="AE45" s="176"/>
      <c r="AF45" t="str">
        <f t="shared" ref="AF45:AK45" si="9">IF(AF10="","",AF10)</f>
        <v/>
      </c>
      <c r="AG45" t="str">
        <f t="shared" si="9"/>
        <v/>
      </c>
      <c r="AH45" t="str">
        <f t="shared" si="9"/>
        <v/>
      </c>
      <c r="AI45" t="str">
        <f t="shared" si="9"/>
        <v/>
      </c>
      <c r="AJ45" t="str">
        <f t="shared" si="9"/>
        <v/>
      </c>
      <c r="AK45" t="str">
        <f t="shared" si="9"/>
        <v/>
      </c>
      <c r="AM45" s="146">
        <f ca="1">LCM(E45,J45)</f>
        <v>20</v>
      </c>
      <c r="AN45" s="146">
        <f ca="1">LCM(E45,J45)</f>
        <v>20</v>
      </c>
      <c r="AO45" s="146">
        <f ca="1">AN45</f>
        <v>20</v>
      </c>
      <c r="AP45" s="146">
        <f ca="1">AO45/GCD(AO45,AO44)</f>
        <v>20</v>
      </c>
      <c r="AQ45" s="294"/>
      <c r="AR45" s="146">
        <f ca="1">AP45</f>
        <v>20</v>
      </c>
      <c r="AS45" s="6"/>
    </row>
    <row r="46" spans="1:45" ht="15" customHeight="1" x14ac:dyDescent="0.25">
      <c r="A46" t="str">
        <f t="shared" ref="A46:AK46" si="10">IF(A11="","",A11)</f>
        <v/>
      </c>
      <c r="D46" t="str">
        <f t="shared" si="10"/>
        <v/>
      </c>
      <c r="E46" t="str">
        <f t="shared" si="10"/>
        <v/>
      </c>
      <c r="F46" t="str">
        <f t="shared" si="10"/>
        <v/>
      </c>
      <c r="G46" t="str">
        <f t="shared" si="10"/>
        <v/>
      </c>
      <c r="H46" t="str">
        <f t="shared" si="10"/>
        <v/>
      </c>
      <c r="I46" t="str">
        <f t="shared" si="10"/>
        <v/>
      </c>
      <c r="J46" t="str">
        <f t="shared" si="10"/>
        <v/>
      </c>
      <c r="K46" t="str">
        <f t="shared" si="10"/>
        <v/>
      </c>
      <c r="L46" t="str">
        <f t="shared" si="10"/>
        <v/>
      </c>
      <c r="M46" t="str">
        <f t="shared" si="10"/>
        <v/>
      </c>
      <c r="N46" t="str">
        <f t="shared" si="10"/>
        <v/>
      </c>
      <c r="O46" t="str">
        <f t="shared" si="10"/>
        <v/>
      </c>
      <c r="P46" t="str">
        <f t="shared" si="10"/>
        <v/>
      </c>
      <c r="Q46" t="str">
        <f t="shared" si="10"/>
        <v/>
      </c>
      <c r="R46" t="str">
        <f t="shared" si="10"/>
        <v/>
      </c>
      <c r="S46" t="str">
        <f t="shared" si="10"/>
        <v/>
      </c>
      <c r="T46" t="str">
        <f t="shared" si="10"/>
        <v/>
      </c>
      <c r="U46" t="str">
        <f t="shared" si="10"/>
        <v/>
      </c>
      <c r="V46" t="str">
        <f t="shared" si="10"/>
        <v/>
      </c>
      <c r="W46" t="str">
        <f t="shared" si="10"/>
        <v/>
      </c>
      <c r="X46" t="str">
        <f t="shared" si="10"/>
        <v/>
      </c>
      <c r="Y46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  <c r="AJ46" t="str">
        <f t="shared" si="10"/>
        <v/>
      </c>
      <c r="AK46" t="str">
        <f t="shared" si="10"/>
        <v/>
      </c>
    </row>
    <row r="47" spans="1:45" ht="25" customHeight="1" x14ac:dyDescent="0.25">
      <c r="A47" s="1" t="str">
        <f t="shared" ref="A47:K47" si="11">IF(A12="","",A12)</f>
        <v>(3)</v>
      </c>
      <c r="D47" s="267">
        <f t="shared" ca="1" si="11"/>
        <v>2</v>
      </c>
      <c r="E47" s="272">
        <f t="shared" ca="1" si="11"/>
        <v>1</v>
      </c>
      <c r="F47" s="272" t="str">
        <f t="shared" si="11"/>
        <v/>
      </c>
      <c r="G47" s="267" t="str">
        <f t="shared" si="11"/>
        <v>＋</v>
      </c>
      <c r="H47" s="187" t="str">
        <f t="shared" si="11"/>
        <v/>
      </c>
      <c r="I47" s="267">
        <f t="shared" ca="1" si="11"/>
        <v>4</v>
      </c>
      <c r="J47" s="272">
        <f t="shared" ca="1" si="11"/>
        <v>1</v>
      </c>
      <c r="K47" s="272" t="str">
        <f t="shared" si="11"/>
        <v/>
      </c>
      <c r="L47" s="267" t="s">
        <v>15</v>
      </c>
      <c r="M47" s="267"/>
      <c r="N47" s="176">
        <f ca="1">D47</f>
        <v>2</v>
      </c>
      <c r="O47" s="176" t="s">
        <v>19</v>
      </c>
      <c r="P47" s="176"/>
      <c r="Q47" s="176">
        <f ca="1">I47</f>
        <v>4</v>
      </c>
      <c r="R47" s="176" t="s">
        <v>19</v>
      </c>
      <c r="S47" s="176"/>
      <c r="T47" s="182">
        <f ca="1">AM47</f>
        <v>3</v>
      </c>
      <c r="U47" s="182"/>
      <c r="V47" s="176" t="s">
        <v>19</v>
      </c>
      <c r="W47" s="176"/>
      <c r="X47" s="182">
        <f ca="1">AN47</f>
        <v>1</v>
      </c>
      <c r="Y47" s="182"/>
      <c r="Z47" s="176" t="s">
        <v>15</v>
      </c>
      <c r="AA47" s="176"/>
      <c r="AB47" s="176">
        <f ca="1">N47+Q47+AQ47</f>
        <v>6</v>
      </c>
      <c r="AC47" s="176"/>
      <c r="AD47" s="182">
        <f ca="1">AR47</f>
        <v>2</v>
      </c>
      <c r="AE47" s="182"/>
      <c r="AF47" t="str">
        <f t="shared" ref="AF47:AK47" si="12">IF(AF12="","",AF12)</f>
        <v/>
      </c>
      <c r="AG47" t="str">
        <f t="shared" si="12"/>
        <v/>
      </c>
      <c r="AH47" t="str">
        <f t="shared" si="12"/>
        <v/>
      </c>
      <c r="AI47" t="str">
        <f t="shared" si="12"/>
        <v/>
      </c>
      <c r="AJ47" t="str">
        <f t="shared" si="12"/>
        <v/>
      </c>
      <c r="AK47" t="str">
        <f t="shared" si="12"/>
        <v/>
      </c>
      <c r="AM47" s="146">
        <f ca="1">E47*(AM48/E48)</f>
        <v>3</v>
      </c>
      <c r="AN47" s="146">
        <f ca="1">J47*(AN48/J48)</f>
        <v>1</v>
      </c>
      <c r="AO47" s="146">
        <f ca="1">AM47+AN47</f>
        <v>4</v>
      </c>
      <c r="AP47" s="146">
        <f ca="1">AO47/GCD(AO47,AO48)</f>
        <v>2</v>
      </c>
      <c r="AQ47" s="294">
        <f ca="1">INT(AP47/AP48)</f>
        <v>0</v>
      </c>
      <c r="AR47" s="146">
        <f ca="1">AP47-AQ47*AP48</f>
        <v>2</v>
      </c>
      <c r="AS47" s="6"/>
    </row>
    <row r="48" spans="1:45" ht="25" customHeight="1" x14ac:dyDescent="0.25">
      <c r="A48" t="str">
        <f t="shared" ref="A48:K48" si="13">IF(A13="","",A13)</f>
        <v/>
      </c>
      <c r="D48" s="187" t="str">
        <f t="shared" si="13"/>
        <v/>
      </c>
      <c r="E48" s="235">
        <f t="shared" ca="1" si="13"/>
        <v>2</v>
      </c>
      <c r="F48" s="235" t="str">
        <f t="shared" si="13"/>
        <v/>
      </c>
      <c r="G48" s="187" t="str">
        <f t="shared" si="13"/>
        <v/>
      </c>
      <c r="H48" s="187" t="str">
        <f t="shared" si="13"/>
        <v/>
      </c>
      <c r="I48" s="187" t="str">
        <f t="shared" si="13"/>
        <v/>
      </c>
      <c r="J48" s="235">
        <f t="shared" ca="1" si="13"/>
        <v>6</v>
      </c>
      <c r="K48" s="235" t="str">
        <f t="shared" si="13"/>
        <v/>
      </c>
      <c r="L48" s="267"/>
      <c r="M48" s="267"/>
      <c r="N48" s="176"/>
      <c r="O48" s="176"/>
      <c r="P48" s="176"/>
      <c r="Q48" s="176"/>
      <c r="R48" s="176"/>
      <c r="S48" s="176"/>
      <c r="T48" s="176">
        <f ca="1">AM48</f>
        <v>6</v>
      </c>
      <c r="U48" s="176"/>
      <c r="V48" s="176"/>
      <c r="W48" s="176"/>
      <c r="X48" s="176">
        <f ca="1">AN48</f>
        <v>6</v>
      </c>
      <c r="Y48" s="176"/>
      <c r="Z48" s="176"/>
      <c r="AA48" s="176"/>
      <c r="AB48" s="176"/>
      <c r="AC48" s="176"/>
      <c r="AD48" s="176">
        <f ca="1">AR48</f>
        <v>3</v>
      </c>
      <c r="AE48" s="176"/>
      <c r="AF48" t="str">
        <f t="shared" ref="AF48:AK48" si="14">IF(AF13="","",AF13)</f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  <c r="AM48" s="146">
        <f ca="1">LCM(E48,J48)</f>
        <v>6</v>
      </c>
      <c r="AN48" s="146">
        <f ca="1">LCM(E48,J48)</f>
        <v>6</v>
      </c>
      <c r="AO48" s="146">
        <f ca="1">AN48</f>
        <v>6</v>
      </c>
      <c r="AP48" s="146">
        <f ca="1">AO48/GCD(AO48,AO47)</f>
        <v>3</v>
      </c>
      <c r="AQ48" s="294"/>
      <c r="AR48" s="146">
        <f ca="1">AP48</f>
        <v>3</v>
      </c>
      <c r="AS48" s="6"/>
    </row>
    <row r="49" spans="1:45" ht="15" customHeight="1" x14ac:dyDescent="0.25">
      <c r="A49" t="str">
        <f t="shared" ref="A49:AK49" si="15">IF(A14="","",A14)</f>
        <v/>
      </c>
      <c r="D49" t="str">
        <f t="shared" si="15"/>
        <v/>
      </c>
      <c r="E49" t="str">
        <f t="shared" si="15"/>
        <v/>
      </c>
      <c r="F49" t="str">
        <f t="shared" si="15"/>
        <v/>
      </c>
      <c r="G49" t="str">
        <f t="shared" si="15"/>
        <v/>
      </c>
      <c r="H49" t="str">
        <f t="shared" si="15"/>
        <v/>
      </c>
      <c r="I49" t="str">
        <f t="shared" si="15"/>
        <v/>
      </c>
      <c r="J49" t="str">
        <f t="shared" si="15"/>
        <v/>
      </c>
      <c r="K49" t="str">
        <f t="shared" si="15"/>
        <v/>
      </c>
      <c r="L49" t="str">
        <f t="shared" si="15"/>
        <v/>
      </c>
      <c r="M49" t="str">
        <f t="shared" si="15"/>
        <v/>
      </c>
      <c r="N49" t="str">
        <f t="shared" si="15"/>
        <v/>
      </c>
      <c r="O49" t="str">
        <f t="shared" si="15"/>
        <v/>
      </c>
      <c r="P49" t="str">
        <f t="shared" si="15"/>
        <v/>
      </c>
      <c r="Q49" t="str">
        <f t="shared" si="15"/>
        <v/>
      </c>
      <c r="R49" t="str">
        <f t="shared" si="15"/>
        <v/>
      </c>
      <c r="S49" t="str">
        <f t="shared" si="15"/>
        <v/>
      </c>
      <c r="T49" t="str">
        <f t="shared" si="15"/>
        <v/>
      </c>
      <c r="U49" t="str">
        <f t="shared" si="15"/>
        <v/>
      </c>
      <c r="V49" t="str">
        <f t="shared" si="15"/>
        <v/>
      </c>
      <c r="W49" t="str">
        <f t="shared" si="15"/>
        <v/>
      </c>
      <c r="X49" t="str">
        <f t="shared" si="15"/>
        <v/>
      </c>
      <c r="Y49" t="str">
        <f t="shared" si="15"/>
        <v/>
      </c>
      <c r="Z49" t="str">
        <f t="shared" si="15"/>
        <v/>
      </c>
      <c r="AA49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</row>
    <row r="50" spans="1:45" ht="25" customHeight="1" x14ac:dyDescent="0.25">
      <c r="A50" s="1" t="str">
        <f t="shared" ref="A50:K50" si="16">IF(A15="","",A15)</f>
        <v>(4)</v>
      </c>
      <c r="D50" s="267">
        <f t="shared" ca="1" si="16"/>
        <v>1</v>
      </c>
      <c r="E50" s="272">
        <f t="shared" ca="1" si="16"/>
        <v>4</v>
      </c>
      <c r="F50" s="272" t="str">
        <f t="shared" si="16"/>
        <v/>
      </c>
      <c r="G50" s="267" t="str">
        <f t="shared" si="16"/>
        <v>＋</v>
      </c>
      <c r="H50" s="187" t="str">
        <f t="shared" si="16"/>
        <v/>
      </c>
      <c r="I50" s="267">
        <f t="shared" ca="1" si="16"/>
        <v>3</v>
      </c>
      <c r="J50" s="272">
        <f t="shared" ca="1" si="16"/>
        <v>3</v>
      </c>
      <c r="K50" s="272" t="str">
        <f t="shared" si="16"/>
        <v/>
      </c>
      <c r="L50" s="267" t="s">
        <v>15</v>
      </c>
      <c r="M50" s="267"/>
      <c r="N50" s="176">
        <f ca="1">D50</f>
        <v>1</v>
      </c>
      <c r="O50" s="176" t="s">
        <v>19</v>
      </c>
      <c r="P50" s="176"/>
      <c r="Q50" s="176">
        <f ca="1">I50</f>
        <v>3</v>
      </c>
      <c r="R50" s="176" t="s">
        <v>19</v>
      </c>
      <c r="S50" s="176"/>
      <c r="T50" s="182">
        <f ca="1">AM50</f>
        <v>28</v>
      </c>
      <c r="U50" s="182"/>
      <c r="V50" s="176" t="s">
        <v>19</v>
      </c>
      <c r="W50" s="176"/>
      <c r="X50" s="182">
        <f ca="1">AN50</f>
        <v>15</v>
      </c>
      <c r="Y50" s="182"/>
      <c r="Z50" s="176" t="s">
        <v>15</v>
      </c>
      <c r="AA50" s="176"/>
      <c r="AB50" s="176">
        <f ca="1">N50+Q50+AQ50</f>
        <v>5</v>
      </c>
      <c r="AC50" s="176"/>
      <c r="AD50" s="182">
        <f ca="1">AR50</f>
        <v>8</v>
      </c>
      <c r="AE50" s="182"/>
      <c r="AF50" t="str">
        <f t="shared" ref="AF50:AK50" si="17">IF(AF15="","",AF15)</f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17"/>
        <v/>
      </c>
      <c r="AK50" t="str">
        <f t="shared" si="17"/>
        <v/>
      </c>
      <c r="AM50" s="146">
        <f ca="1">E50*(AM51/E51)</f>
        <v>28</v>
      </c>
      <c r="AN50" s="146">
        <f ca="1">J50*(AN51/J51)</f>
        <v>15</v>
      </c>
      <c r="AO50" s="146">
        <f ca="1">AM50+AN50</f>
        <v>43</v>
      </c>
      <c r="AP50" s="146">
        <f ca="1">AO50/GCD(AO50,AO51)</f>
        <v>43</v>
      </c>
      <c r="AQ50" s="294">
        <f ca="1">INT(AP50/AP51)</f>
        <v>1</v>
      </c>
      <c r="AR50" s="146">
        <f ca="1">AP50-AQ50*AP51</f>
        <v>8</v>
      </c>
      <c r="AS50" s="6"/>
    </row>
    <row r="51" spans="1:45" ht="25" customHeight="1" x14ac:dyDescent="0.25">
      <c r="A51" t="str">
        <f t="shared" ref="A51:K51" si="18">IF(A16="","",A16)</f>
        <v/>
      </c>
      <c r="D51" s="187" t="str">
        <f t="shared" si="18"/>
        <v/>
      </c>
      <c r="E51" s="235">
        <f t="shared" ca="1" si="18"/>
        <v>5</v>
      </c>
      <c r="F51" s="235" t="str">
        <f t="shared" si="18"/>
        <v/>
      </c>
      <c r="G51" s="187" t="str">
        <f t="shared" si="18"/>
        <v/>
      </c>
      <c r="H51" s="187" t="str">
        <f t="shared" si="18"/>
        <v/>
      </c>
      <c r="I51" s="187" t="str">
        <f t="shared" si="18"/>
        <v/>
      </c>
      <c r="J51" s="235">
        <f t="shared" ca="1" si="18"/>
        <v>7</v>
      </c>
      <c r="K51" s="235" t="str">
        <f t="shared" si="18"/>
        <v/>
      </c>
      <c r="L51" s="267"/>
      <c r="M51" s="267"/>
      <c r="N51" s="176"/>
      <c r="O51" s="176"/>
      <c r="P51" s="176"/>
      <c r="Q51" s="176"/>
      <c r="R51" s="176"/>
      <c r="S51" s="176"/>
      <c r="T51" s="176">
        <f ca="1">AM51</f>
        <v>35</v>
      </c>
      <c r="U51" s="176"/>
      <c r="V51" s="176"/>
      <c r="W51" s="176"/>
      <c r="X51" s="176">
        <f ca="1">AN51</f>
        <v>35</v>
      </c>
      <c r="Y51" s="176"/>
      <c r="Z51" s="176"/>
      <c r="AA51" s="176"/>
      <c r="AB51" s="176"/>
      <c r="AC51" s="176"/>
      <c r="AD51" s="176">
        <f ca="1">AR51</f>
        <v>35</v>
      </c>
      <c r="AE51" s="176"/>
      <c r="AF51" t="str">
        <f t="shared" ref="AF51:AK51" si="19">IF(AF16="","",AF16)</f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  <c r="AM51" s="146">
        <f ca="1">LCM(E51,J51)</f>
        <v>35</v>
      </c>
      <c r="AN51" s="146">
        <f ca="1">LCM(E51,J51)</f>
        <v>35</v>
      </c>
      <c r="AO51" s="146">
        <f ca="1">AN51</f>
        <v>35</v>
      </c>
      <c r="AP51" s="146">
        <f ca="1">AO51/GCD(AO51,AO50)</f>
        <v>35</v>
      </c>
      <c r="AQ51" s="294"/>
      <c r="AR51" s="146">
        <f ca="1">AP51</f>
        <v>35</v>
      </c>
      <c r="AS51" s="6"/>
    </row>
    <row r="52" spans="1:45" ht="15" customHeight="1" x14ac:dyDescent="0.25">
      <c r="A52" t="str">
        <f t="shared" ref="A52:AK52" si="20">IF(A17="","",A17)</f>
        <v/>
      </c>
      <c r="D52" t="str">
        <f t="shared" si="20"/>
        <v/>
      </c>
      <c r="E52" t="str">
        <f t="shared" si="20"/>
        <v/>
      </c>
      <c r="F52" t="str">
        <f t="shared" si="20"/>
        <v/>
      </c>
      <c r="G52" t="str">
        <f t="shared" si="20"/>
        <v/>
      </c>
      <c r="H52" t="str">
        <f t="shared" si="20"/>
        <v/>
      </c>
      <c r="I52" t="str">
        <f t="shared" si="20"/>
        <v/>
      </c>
      <c r="J52" t="str">
        <f t="shared" si="20"/>
        <v/>
      </c>
      <c r="K52" t="str">
        <f t="shared" si="20"/>
        <v/>
      </c>
      <c r="L52" t="str">
        <f t="shared" si="20"/>
        <v/>
      </c>
      <c r="M52" t="str">
        <f t="shared" si="20"/>
        <v/>
      </c>
      <c r="N52" t="str">
        <f t="shared" si="20"/>
        <v/>
      </c>
      <c r="O52" t="str">
        <f t="shared" si="20"/>
        <v/>
      </c>
      <c r="P52" t="str">
        <f t="shared" si="20"/>
        <v/>
      </c>
      <c r="Q52" t="str">
        <f t="shared" si="20"/>
        <v/>
      </c>
      <c r="R52" t="str">
        <f t="shared" si="20"/>
        <v/>
      </c>
      <c r="S52" t="str">
        <f t="shared" si="20"/>
        <v/>
      </c>
      <c r="T52" t="str">
        <f t="shared" si="20"/>
        <v/>
      </c>
      <c r="U52" t="str">
        <f t="shared" si="20"/>
        <v/>
      </c>
      <c r="V52" t="str">
        <f t="shared" si="20"/>
        <v/>
      </c>
      <c r="W52" t="str">
        <f t="shared" si="20"/>
        <v/>
      </c>
      <c r="X52" t="str">
        <f t="shared" si="20"/>
        <v/>
      </c>
      <c r="Y52" t="str">
        <f t="shared" si="20"/>
        <v/>
      </c>
      <c r="Z52" t="str">
        <f t="shared" si="20"/>
        <v/>
      </c>
      <c r="AA52" t="str">
        <f t="shared" si="20"/>
        <v/>
      </c>
      <c r="AB52" t="str">
        <f t="shared" si="20"/>
        <v/>
      </c>
      <c r="AC52" t="str">
        <f t="shared" si="20"/>
        <v/>
      </c>
      <c r="AD52" t="str">
        <f t="shared" si="20"/>
        <v/>
      </c>
      <c r="AE52" t="str">
        <f t="shared" si="20"/>
        <v/>
      </c>
      <c r="AF52" t="str">
        <f t="shared" si="20"/>
        <v/>
      </c>
      <c r="AG52" t="str">
        <f t="shared" si="20"/>
        <v/>
      </c>
      <c r="AH52" t="str">
        <f t="shared" si="20"/>
        <v/>
      </c>
      <c r="AI52" t="str">
        <f t="shared" si="20"/>
        <v/>
      </c>
      <c r="AJ52" t="str">
        <f t="shared" si="20"/>
        <v/>
      </c>
      <c r="AK52" t="str">
        <f t="shared" si="20"/>
        <v/>
      </c>
    </row>
    <row r="53" spans="1:45" ht="25" customHeight="1" x14ac:dyDescent="0.25">
      <c r="A53" s="1" t="str">
        <f t="shared" ref="A53:K53" si="21">IF(A18="","",A18)</f>
        <v>(5)</v>
      </c>
      <c r="D53" s="267">
        <f t="shared" ca="1" si="21"/>
        <v>1</v>
      </c>
      <c r="E53" s="272">
        <f t="shared" ca="1" si="21"/>
        <v>5</v>
      </c>
      <c r="F53" s="272" t="str">
        <f t="shared" si="21"/>
        <v/>
      </c>
      <c r="G53" s="267" t="str">
        <f t="shared" si="21"/>
        <v>＋</v>
      </c>
      <c r="H53" s="187" t="str">
        <f t="shared" si="21"/>
        <v/>
      </c>
      <c r="I53" s="267">
        <f t="shared" ca="1" si="21"/>
        <v>4</v>
      </c>
      <c r="J53" s="272">
        <f t="shared" ca="1" si="21"/>
        <v>2</v>
      </c>
      <c r="K53" s="272" t="str">
        <f t="shared" si="21"/>
        <v/>
      </c>
      <c r="L53" s="267" t="s">
        <v>15</v>
      </c>
      <c r="M53" s="267"/>
      <c r="N53" s="176">
        <f ca="1">D53</f>
        <v>1</v>
      </c>
      <c r="O53" s="176" t="s">
        <v>19</v>
      </c>
      <c r="P53" s="176"/>
      <c r="Q53" s="176">
        <f ca="1">I53</f>
        <v>4</v>
      </c>
      <c r="R53" s="176" t="s">
        <v>19</v>
      </c>
      <c r="S53" s="176"/>
      <c r="T53" s="182">
        <f ca="1">AM53</f>
        <v>5</v>
      </c>
      <c r="U53" s="182"/>
      <c r="V53" s="176" t="s">
        <v>19</v>
      </c>
      <c r="W53" s="176"/>
      <c r="X53" s="182">
        <f ca="1">AN53</f>
        <v>4</v>
      </c>
      <c r="Y53" s="182"/>
      <c r="Z53" s="176" t="s">
        <v>15</v>
      </c>
      <c r="AA53" s="176"/>
      <c r="AB53" s="176">
        <f ca="1">N53+Q53+AQ53</f>
        <v>6</v>
      </c>
      <c r="AC53" s="176"/>
      <c r="AD53" s="182">
        <f ca="1">AR53</f>
        <v>1</v>
      </c>
      <c r="AE53" s="182"/>
      <c r="AF53" t="str">
        <f t="shared" ref="AF53:AK53" si="22">IF(AF18="","",AF18)</f>
        <v/>
      </c>
      <c r="AG53" t="str">
        <f t="shared" si="22"/>
        <v/>
      </c>
      <c r="AH53" t="str">
        <f t="shared" si="22"/>
        <v/>
      </c>
      <c r="AI53" t="str">
        <f t="shared" si="22"/>
        <v/>
      </c>
      <c r="AJ53" t="str">
        <f t="shared" si="22"/>
        <v/>
      </c>
      <c r="AK53" t="str">
        <f t="shared" si="22"/>
        <v/>
      </c>
      <c r="AM53" s="146">
        <f ca="1">E53*(AM54/E54)</f>
        <v>5</v>
      </c>
      <c r="AN53" s="146">
        <f ca="1">J53*(AN54/J54)</f>
        <v>4</v>
      </c>
      <c r="AO53" s="146">
        <f ca="1">AM53+AN53</f>
        <v>9</v>
      </c>
      <c r="AP53" s="146">
        <f ca="1">AO53/GCD(AO53,AO54)</f>
        <v>3</v>
      </c>
      <c r="AQ53" s="294">
        <f ca="1">INT(AP53/AP54)</f>
        <v>1</v>
      </c>
      <c r="AR53" s="146">
        <f ca="1">AP53-AQ53*AP54</f>
        <v>1</v>
      </c>
      <c r="AS53" s="6"/>
    </row>
    <row r="54" spans="1:45" ht="25" customHeight="1" x14ac:dyDescent="0.25">
      <c r="A54" t="str">
        <f t="shared" ref="A54:K54" si="23">IF(A19="","",A19)</f>
        <v/>
      </c>
      <c r="D54" s="187" t="str">
        <f t="shared" si="23"/>
        <v/>
      </c>
      <c r="E54" s="235">
        <f t="shared" ca="1" si="23"/>
        <v>6</v>
      </c>
      <c r="F54" s="235" t="str">
        <f t="shared" si="23"/>
        <v/>
      </c>
      <c r="G54" s="187" t="str">
        <f t="shared" si="23"/>
        <v/>
      </c>
      <c r="H54" s="187" t="str">
        <f t="shared" si="23"/>
        <v/>
      </c>
      <c r="I54" s="187" t="str">
        <f t="shared" si="23"/>
        <v/>
      </c>
      <c r="J54" s="235">
        <f t="shared" ca="1" si="23"/>
        <v>3</v>
      </c>
      <c r="K54" s="235" t="str">
        <f t="shared" si="23"/>
        <v/>
      </c>
      <c r="L54" s="267"/>
      <c r="M54" s="267"/>
      <c r="N54" s="176"/>
      <c r="O54" s="176"/>
      <c r="P54" s="176"/>
      <c r="Q54" s="176"/>
      <c r="R54" s="176"/>
      <c r="S54" s="176"/>
      <c r="T54" s="176">
        <f ca="1">AM54</f>
        <v>6</v>
      </c>
      <c r="U54" s="176"/>
      <c r="V54" s="176"/>
      <c r="W54" s="176"/>
      <c r="X54" s="176">
        <f ca="1">AN54</f>
        <v>6</v>
      </c>
      <c r="Y54" s="176"/>
      <c r="Z54" s="176"/>
      <c r="AA54" s="176"/>
      <c r="AB54" s="176"/>
      <c r="AC54" s="176"/>
      <c r="AD54" s="176">
        <f ca="1">AR54</f>
        <v>2</v>
      </c>
      <c r="AE54" s="176"/>
      <c r="AF54" t="str">
        <f t="shared" ref="AF54:AK54" si="24">IF(AF19="","",AF19)</f>
        <v/>
      </c>
      <c r="AG54" t="str">
        <f t="shared" si="24"/>
        <v/>
      </c>
      <c r="AH54" t="str">
        <f t="shared" si="24"/>
        <v/>
      </c>
      <c r="AI54" t="str">
        <f t="shared" si="24"/>
        <v/>
      </c>
      <c r="AJ54" t="str">
        <f t="shared" si="24"/>
        <v/>
      </c>
      <c r="AK54" t="str">
        <f t="shared" si="24"/>
        <v/>
      </c>
      <c r="AM54" s="146">
        <f ca="1">LCM(E54,J54)</f>
        <v>6</v>
      </c>
      <c r="AN54" s="146">
        <f ca="1">LCM(E54,J54)</f>
        <v>6</v>
      </c>
      <c r="AO54" s="146">
        <f ca="1">AN54</f>
        <v>6</v>
      </c>
      <c r="AP54" s="146">
        <f ca="1">AO54/GCD(AO54,AO53)</f>
        <v>2</v>
      </c>
      <c r="AQ54" s="294"/>
      <c r="AR54" s="146">
        <f ca="1">AP54</f>
        <v>2</v>
      </c>
      <c r="AS54" s="6"/>
    </row>
    <row r="55" spans="1:45" ht="15" customHeight="1" x14ac:dyDescent="0.25">
      <c r="A55" t="str">
        <f t="shared" ref="A55:AK55" si="25">IF(A20="","",A20)</f>
        <v/>
      </c>
      <c r="D55" t="str">
        <f t="shared" si="25"/>
        <v/>
      </c>
      <c r="E55" t="str">
        <f t="shared" si="25"/>
        <v/>
      </c>
      <c r="F55" t="str">
        <f t="shared" si="25"/>
        <v/>
      </c>
      <c r="G55" t="str">
        <f t="shared" si="25"/>
        <v/>
      </c>
      <c r="H55" t="str">
        <f t="shared" si="25"/>
        <v/>
      </c>
      <c r="I55" t="str">
        <f t="shared" si="25"/>
        <v/>
      </c>
      <c r="J55" t="str">
        <f t="shared" si="25"/>
        <v/>
      </c>
      <c r="K55" t="str">
        <f t="shared" si="25"/>
        <v/>
      </c>
      <c r="L55" t="str">
        <f t="shared" si="25"/>
        <v/>
      </c>
      <c r="M55" t="str">
        <f t="shared" si="25"/>
        <v/>
      </c>
      <c r="N55" t="str">
        <f t="shared" si="25"/>
        <v/>
      </c>
      <c r="O55" t="str">
        <f t="shared" si="25"/>
        <v/>
      </c>
      <c r="P55" t="str">
        <f t="shared" si="25"/>
        <v/>
      </c>
      <c r="Q55" t="str">
        <f t="shared" si="25"/>
        <v/>
      </c>
      <c r="R55" t="str">
        <f t="shared" si="25"/>
        <v/>
      </c>
      <c r="S55" t="str">
        <f t="shared" si="25"/>
        <v/>
      </c>
      <c r="T55" t="str">
        <f t="shared" si="25"/>
        <v/>
      </c>
      <c r="U55" t="str">
        <f t="shared" si="25"/>
        <v/>
      </c>
      <c r="V55" t="str">
        <f t="shared" si="25"/>
        <v/>
      </c>
      <c r="W55" t="str">
        <f t="shared" si="25"/>
        <v/>
      </c>
      <c r="X55" t="str">
        <f t="shared" si="25"/>
        <v/>
      </c>
      <c r="Y55" t="str">
        <f t="shared" si="25"/>
        <v/>
      </c>
      <c r="Z55" t="str">
        <f t="shared" si="25"/>
        <v/>
      </c>
      <c r="AA55" t="str">
        <f t="shared" si="25"/>
        <v/>
      </c>
      <c r="AB55" t="str">
        <f t="shared" si="25"/>
        <v/>
      </c>
      <c r="AC55" t="str">
        <f t="shared" si="25"/>
        <v/>
      </c>
      <c r="AD55" t="str">
        <f t="shared" si="25"/>
        <v/>
      </c>
      <c r="AE55" t="str">
        <f t="shared" si="25"/>
        <v/>
      </c>
      <c r="AF55" t="str">
        <f t="shared" si="25"/>
        <v/>
      </c>
      <c r="AG55" t="str">
        <f t="shared" si="25"/>
        <v/>
      </c>
      <c r="AH55" t="str">
        <f t="shared" si="25"/>
        <v/>
      </c>
      <c r="AI55" t="str">
        <f t="shared" si="25"/>
        <v/>
      </c>
      <c r="AJ55" t="str">
        <f t="shared" si="25"/>
        <v/>
      </c>
      <c r="AK55" t="str">
        <f t="shared" si="25"/>
        <v/>
      </c>
    </row>
    <row r="56" spans="1:45" ht="25" customHeight="1" x14ac:dyDescent="0.25">
      <c r="A56" s="1" t="str">
        <f t="shared" ref="A56:K56" si="26">IF(A21="","",A21)</f>
        <v>(6)</v>
      </c>
      <c r="D56" s="267">
        <f t="shared" ca="1" si="26"/>
        <v>5</v>
      </c>
      <c r="E56" s="272">
        <f t="shared" ca="1" si="26"/>
        <v>1</v>
      </c>
      <c r="F56" s="272" t="str">
        <f t="shared" si="26"/>
        <v/>
      </c>
      <c r="G56" s="267" t="str">
        <f t="shared" si="26"/>
        <v>－</v>
      </c>
      <c r="H56" s="187" t="str">
        <f t="shared" si="26"/>
        <v/>
      </c>
      <c r="I56" s="267">
        <f t="shared" ca="1" si="26"/>
        <v>1</v>
      </c>
      <c r="J56" s="272">
        <f t="shared" ca="1" si="26"/>
        <v>1</v>
      </c>
      <c r="K56" s="272" t="str">
        <f t="shared" si="26"/>
        <v/>
      </c>
      <c r="L56" s="267" t="s">
        <v>15</v>
      </c>
      <c r="M56" s="267"/>
      <c r="N56" s="176">
        <f ca="1">D56</f>
        <v>5</v>
      </c>
      <c r="O56" s="176" t="s">
        <v>20</v>
      </c>
      <c r="P56" s="176"/>
      <c r="Q56" s="176">
        <f ca="1">I56</f>
        <v>1</v>
      </c>
      <c r="R56" s="176" t="s">
        <v>19</v>
      </c>
      <c r="S56" s="176"/>
      <c r="T56" s="182">
        <f ca="1">E56*T57/E57</f>
        <v>2</v>
      </c>
      <c r="U56" s="182"/>
      <c r="V56" s="176" t="s">
        <v>301</v>
      </c>
      <c r="W56" s="176"/>
      <c r="X56" s="182">
        <f ca="1">J56*X57/J57</f>
        <v>3</v>
      </c>
      <c r="Y56" s="182"/>
      <c r="Z56" s="176" t="s">
        <v>15</v>
      </c>
      <c r="AA56" s="176"/>
      <c r="AB56" s="176">
        <f ca="1">AQ56</f>
        <v>3</v>
      </c>
      <c r="AC56" s="176"/>
      <c r="AD56" s="182">
        <f ca="1">AR56</f>
        <v>5</v>
      </c>
      <c r="AE56" s="182"/>
      <c r="AF56" t="str">
        <f t="shared" ref="AF56:AK56" si="27">IF(AF21="","",AF21)</f>
        <v/>
      </c>
      <c r="AG56" t="str">
        <f t="shared" si="27"/>
        <v/>
      </c>
      <c r="AH56" t="str">
        <f t="shared" si="27"/>
        <v/>
      </c>
      <c r="AI56" t="str">
        <f t="shared" si="27"/>
        <v/>
      </c>
      <c r="AJ56" t="str">
        <f t="shared" si="27"/>
        <v/>
      </c>
      <c r="AK56" t="str">
        <f t="shared" si="27"/>
        <v/>
      </c>
      <c r="AM56" s="146">
        <f ca="1">E56*(AM57/E57)+D56*AM57</f>
        <v>32</v>
      </c>
      <c r="AN56" s="146">
        <f ca="1">J56*(AN57/J57)+I56*AN57</f>
        <v>9</v>
      </c>
      <c r="AO56" s="146">
        <f ca="1">AM56-AN56</f>
        <v>23</v>
      </c>
      <c r="AP56" s="146">
        <f ca="1">AO56/GCD(AO56,AO57)</f>
        <v>23</v>
      </c>
      <c r="AQ56" s="294">
        <f ca="1">INT(AP56/AP57)</f>
        <v>3</v>
      </c>
      <c r="AR56" s="146">
        <f ca="1">AP56-AP57*AQ56</f>
        <v>5</v>
      </c>
      <c r="AS56" s="6"/>
    </row>
    <row r="57" spans="1:45" ht="25" customHeight="1" x14ac:dyDescent="0.25">
      <c r="A57" t="str">
        <f t="shared" ref="A57:K57" si="28">IF(A22="","",A22)</f>
        <v/>
      </c>
      <c r="D57" s="187" t="str">
        <f t="shared" si="28"/>
        <v/>
      </c>
      <c r="E57" s="235">
        <f t="shared" ca="1" si="28"/>
        <v>3</v>
      </c>
      <c r="F57" s="235" t="str">
        <f t="shared" si="28"/>
        <v/>
      </c>
      <c r="G57" s="187" t="str">
        <f t="shared" si="28"/>
        <v/>
      </c>
      <c r="H57" s="187" t="str">
        <f t="shared" si="28"/>
        <v/>
      </c>
      <c r="I57" s="187" t="str">
        <f t="shared" si="28"/>
        <v/>
      </c>
      <c r="J57" s="235">
        <f t="shared" ca="1" si="28"/>
        <v>2</v>
      </c>
      <c r="K57" s="235" t="str">
        <f t="shared" si="28"/>
        <v/>
      </c>
      <c r="L57" s="267"/>
      <c r="M57" s="267"/>
      <c r="N57" s="176"/>
      <c r="O57" s="176"/>
      <c r="P57" s="176"/>
      <c r="Q57" s="176"/>
      <c r="R57" s="176"/>
      <c r="S57" s="176"/>
      <c r="T57" s="176">
        <f ca="1">AM57</f>
        <v>6</v>
      </c>
      <c r="U57" s="176"/>
      <c r="V57" s="176"/>
      <c r="W57" s="176"/>
      <c r="X57" s="176">
        <f ca="1">AN57</f>
        <v>6</v>
      </c>
      <c r="Y57" s="176"/>
      <c r="Z57" s="176"/>
      <c r="AA57" s="176"/>
      <c r="AB57" s="176"/>
      <c r="AC57" s="176"/>
      <c r="AD57" s="176">
        <f ca="1">AR57</f>
        <v>6</v>
      </c>
      <c r="AE57" s="176"/>
      <c r="AF57" t="str">
        <f t="shared" ref="AF57:AK57" si="29">IF(AF22="","",AF22)</f>
        <v/>
      </c>
      <c r="AG57" t="str">
        <f t="shared" si="29"/>
        <v/>
      </c>
      <c r="AH57" t="str">
        <f t="shared" si="29"/>
        <v/>
      </c>
      <c r="AI57" t="str">
        <f t="shared" si="29"/>
        <v/>
      </c>
      <c r="AJ57" t="str">
        <f t="shared" si="29"/>
        <v/>
      </c>
      <c r="AK57" t="str">
        <f t="shared" si="29"/>
        <v/>
      </c>
      <c r="AM57" s="146">
        <f ca="1">LCM(E57,J57)</f>
        <v>6</v>
      </c>
      <c r="AN57" s="146">
        <f ca="1">LCM(E57,J57)</f>
        <v>6</v>
      </c>
      <c r="AO57" s="146">
        <f ca="1">AN57</f>
        <v>6</v>
      </c>
      <c r="AP57" s="146">
        <f ca="1">AO57/GCD(AO57,AO56)</f>
        <v>6</v>
      </c>
      <c r="AQ57" s="294"/>
      <c r="AR57" s="146">
        <f ca="1">AP57</f>
        <v>6</v>
      </c>
      <c r="AS57" s="6"/>
    </row>
    <row r="58" spans="1:45" ht="15" customHeight="1" x14ac:dyDescent="0.25">
      <c r="A58" t="str">
        <f t="shared" ref="A58:AK58" si="30">IF(A23="","",A23)</f>
        <v/>
      </c>
      <c r="D58" t="str">
        <f t="shared" si="30"/>
        <v/>
      </c>
      <c r="E58" t="str">
        <f t="shared" si="30"/>
        <v/>
      </c>
      <c r="F58" t="str">
        <f t="shared" si="30"/>
        <v/>
      </c>
      <c r="G58" t="str">
        <f t="shared" si="30"/>
        <v/>
      </c>
      <c r="H58" t="str">
        <f t="shared" si="30"/>
        <v/>
      </c>
      <c r="I58" t="str">
        <f t="shared" si="30"/>
        <v/>
      </c>
      <c r="J58" t="str">
        <f t="shared" si="30"/>
        <v/>
      </c>
      <c r="K58" t="str">
        <f t="shared" si="30"/>
        <v/>
      </c>
      <c r="L58" t="str">
        <f t="shared" si="30"/>
        <v/>
      </c>
      <c r="M58" t="str">
        <f t="shared" si="30"/>
        <v/>
      </c>
      <c r="N58" t="str">
        <f t="shared" si="30"/>
        <v/>
      </c>
      <c r="O58" t="str">
        <f t="shared" si="30"/>
        <v/>
      </c>
      <c r="P58" t="str">
        <f t="shared" si="30"/>
        <v/>
      </c>
      <c r="Q58" t="str">
        <f t="shared" si="30"/>
        <v/>
      </c>
      <c r="R58" t="str">
        <f t="shared" si="30"/>
        <v/>
      </c>
      <c r="S58" t="str">
        <f t="shared" si="30"/>
        <v/>
      </c>
      <c r="T58" t="str">
        <f t="shared" si="30"/>
        <v/>
      </c>
      <c r="U58" t="str">
        <f t="shared" si="30"/>
        <v/>
      </c>
      <c r="V58" t="str">
        <f t="shared" si="30"/>
        <v/>
      </c>
      <c r="W58" t="str">
        <f t="shared" si="30"/>
        <v/>
      </c>
      <c r="X58" t="str">
        <f t="shared" si="30"/>
        <v/>
      </c>
      <c r="Y58" t="str">
        <f t="shared" si="30"/>
        <v/>
      </c>
      <c r="Z58" t="str">
        <f t="shared" si="30"/>
        <v/>
      </c>
      <c r="AA58" t="str">
        <f t="shared" si="30"/>
        <v/>
      </c>
      <c r="AB58" t="str">
        <f t="shared" si="30"/>
        <v/>
      </c>
      <c r="AC58" t="str">
        <f t="shared" si="30"/>
        <v/>
      </c>
      <c r="AD58" t="str">
        <f t="shared" si="30"/>
        <v/>
      </c>
      <c r="AE58" t="str">
        <f t="shared" si="30"/>
        <v/>
      </c>
      <c r="AF58" t="str">
        <f t="shared" si="30"/>
        <v/>
      </c>
      <c r="AG58" t="str">
        <f t="shared" si="30"/>
        <v/>
      </c>
      <c r="AH58" t="str">
        <f t="shared" si="30"/>
        <v/>
      </c>
      <c r="AI58" t="str">
        <f t="shared" si="30"/>
        <v/>
      </c>
      <c r="AJ58" t="str">
        <f t="shared" si="30"/>
        <v/>
      </c>
      <c r="AK58" t="str">
        <f t="shared" si="30"/>
        <v/>
      </c>
    </row>
    <row r="59" spans="1:45" ht="25" customHeight="1" x14ac:dyDescent="0.25">
      <c r="A59" s="1" t="str">
        <f t="shared" ref="A59:K59" si="31">IF(A24="","",A24)</f>
        <v>(7)</v>
      </c>
      <c r="D59" s="267">
        <f t="shared" ca="1" si="31"/>
        <v>3</v>
      </c>
      <c r="E59" s="272">
        <f t="shared" ca="1" si="31"/>
        <v>1</v>
      </c>
      <c r="F59" s="272" t="str">
        <f t="shared" si="31"/>
        <v/>
      </c>
      <c r="G59" s="267" t="str">
        <f t="shared" si="31"/>
        <v>－</v>
      </c>
      <c r="H59" s="187" t="str">
        <f t="shared" si="31"/>
        <v/>
      </c>
      <c r="I59" s="267">
        <f t="shared" ca="1" si="31"/>
        <v>2</v>
      </c>
      <c r="J59" s="272">
        <f t="shared" ca="1" si="31"/>
        <v>1</v>
      </c>
      <c r="K59" s="272" t="str">
        <f t="shared" si="31"/>
        <v/>
      </c>
      <c r="L59" s="267" t="s">
        <v>15</v>
      </c>
      <c r="M59" s="267"/>
      <c r="N59" s="176">
        <f ca="1">D59</f>
        <v>3</v>
      </c>
      <c r="O59" s="176" t="s">
        <v>20</v>
      </c>
      <c r="P59" s="176"/>
      <c r="Q59" s="176">
        <f ca="1">I59</f>
        <v>2</v>
      </c>
      <c r="R59" s="176" t="s">
        <v>19</v>
      </c>
      <c r="S59" s="176"/>
      <c r="T59" s="182">
        <f ca="1">E59*T60/E60</f>
        <v>3</v>
      </c>
      <c r="U59" s="182"/>
      <c r="V59" s="176" t="s">
        <v>301</v>
      </c>
      <c r="W59" s="176"/>
      <c r="X59" s="182">
        <f ca="1">J59*X60/J60</f>
        <v>8</v>
      </c>
      <c r="Y59" s="182"/>
      <c r="Z59" s="176" t="s">
        <v>15</v>
      </c>
      <c r="AA59" s="176"/>
      <c r="AB59" s="176">
        <f ca="1">AQ59</f>
        <v>0</v>
      </c>
      <c r="AC59" s="176"/>
      <c r="AD59" s="182">
        <f ca="1">AR59</f>
        <v>19</v>
      </c>
      <c r="AE59" s="182"/>
      <c r="AF59" t="str">
        <f t="shared" ref="AF59:AK59" si="32">IF(AF24="","",AF24)</f>
        <v/>
      </c>
      <c r="AG59" t="str">
        <f t="shared" si="32"/>
        <v/>
      </c>
      <c r="AH59" t="str">
        <f t="shared" si="32"/>
        <v/>
      </c>
      <c r="AI59" t="str">
        <f t="shared" si="32"/>
        <v/>
      </c>
      <c r="AJ59" t="str">
        <f t="shared" si="32"/>
        <v/>
      </c>
      <c r="AK59" t="str">
        <f t="shared" si="32"/>
        <v/>
      </c>
      <c r="AM59" s="146">
        <f ca="1">E59*(AM60/E60)+D59*AM60</f>
        <v>75</v>
      </c>
      <c r="AN59" s="146">
        <f ca="1">J59*(AN60/J60)+I59*AN60</f>
        <v>56</v>
      </c>
      <c r="AO59" s="146">
        <f ca="1">AM59-AN59</f>
        <v>19</v>
      </c>
      <c r="AP59" s="146">
        <f ca="1">AO59/GCD(AO59,AO60)</f>
        <v>19</v>
      </c>
      <c r="AQ59" s="294">
        <f ca="1">INT(AP59/AP60)</f>
        <v>0</v>
      </c>
      <c r="AR59" s="146">
        <f ca="1">AP59-AP60*AQ59</f>
        <v>19</v>
      </c>
      <c r="AS59" s="6"/>
    </row>
    <row r="60" spans="1:45" ht="25" customHeight="1" x14ac:dyDescent="0.25">
      <c r="A60" t="str">
        <f t="shared" ref="A60:K60" si="33">IF(A25="","",A25)</f>
        <v/>
      </c>
      <c r="D60" s="187" t="str">
        <f t="shared" si="33"/>
        <v/>
      </c>
      <c r="E60" s="235">
        <f t="shared" ca="1" si="33"/>
        <v>8</v>
      </c>
      <c r="F60" s="235" t="str">
        <f t="shared" si="33"/>
        <v/>
      </c>
      <c r="G60" s="187" t="str">
        <f t="shared" si="33"/>
        <v/>
      </c>
      <c r="H60" s="187" t="str">
        <f t="shared" si="33"/>
        <v/>
      </c>
      <c r="I60" s="187" t="str">
        <f t="shared" si="33"/>
        <v/>
      </c>
      <c r="J60" s="235">
        <f t="shared" ca="1" si="33"/>
        <v>3</v>
      </c>
      <c r="K60" s="235" t="str">
        <f t="shared" si="33"/>
        <v/>
      </c>
      <c r="L60" s="267"/>
      <c r="M60" s="267"/>
      <c r="N60" s="176"/>
      <c r="O60" s="176"/>
      <c r="P60" s="176"/>
      <c r="Q60" s="176"/>
      <c r="R60" s="176"/>
      <c r="S60" s="176"/>
      <c r="T60" s="176">
        <f ca="1">AM60</f>
        <v>24</v>
      </c>
      <c r="U60" s="176"/>
      <c r="V60" s="176"/>
      <c r="W60" s="176"/>
      <c r="X60" s="176">
        <f ca="1">AN60</f>
        <v>24</v>
      </c>
      <c r="Y60" s="176"/>
      <c r="Z60" s="176"/>
      <c r="AA60" s="176"/>
      <c r="AB60" s="176"/>
      <c r="AC60" s="176"/>
      <c r="AD60" s="176">
        <f ca="1">AR60</f>
        <v>24</v>
      </c>
      <c r="AE60" s="176"/>
      <c r="AF60" t="str">
        <f t="shared" ref="AF60:AK60" si="34">IF(AF25="","",AF25)</f>
        <v/>
      </c>
      <c r="AG60" t="str">
        <f t="shared" si="34"/>
        <v/>
      </c>
      <c r="AH60" t="str">
        <f t="shared" si="34"/>
        <v/>
      </c>
      <c r="AI60" t="str">
        <f t="shared" si="34"/>
        <v/>
      </c>
      <c r="AJ60" t="str">
        <f t="shared" si="34"/>
        <v/>
      </c>
      <c r="AK60" t="str">
        <f t="shared" si="34"/>
        <v/>
      </c>
      <c r="AM60" s="146">
        <f ca="1">LCM(E60,J60)</f>
        <v>24</v>
      </c>
      <c r="AN60" s="146">
        <f ca="1">LCM(E60,J60)</f>
        <v>24</v>
      </c>
      <c r="AO60" s="146">
        <f ca="1">AN60</f>
        <v>24</v>
      </c>
      <c r="AP60" s="146">
        <f ca="1">AO60/GCD(AO60,AO59)</f>
        <v>24</v>
      </c>
      <c r="AQ60" s="294"/>
      <c r="AR60" s="146">
        <f ca="1">AP60</f>
        <v>24</v>
      </c>
      <c r="AS60" s="6"/>
    </row>
    <row r="61" spans="1:45" ht="15" customHeight="1" x14ac:dyDescent="0.25">
      <c r="A61" t="str">
        <f t="shared" ref="A61:AK61" si="35">IF(A26="","",A26)</f>
        <v/>
      </c>
      <c r="D61" t="str">
        <f t="shared" si="35"/>
        <v/>
      </c>
      <c r="E61" t="str">
        <f t="shared" si="35"/>
        <v/>
      </c>
      <c r="F61" t="str">
        <f t="shared" si="35"/>
        <v/>
      </c>
      <c r="G61" t="str">
        <f t="shared" si="35"/>
        <v/>
      </c>
      <c r="H61" t="str">
        <f t="shared" si="35"/>
        <v/>
      </c>
      <c r="I61" t="str">
        <f t="shared" si="35"/>
        <v/>
      </c>
      <c r="J61" t="str">
        <f t="shared" si="35"/>
        <v/>
      </c>
      <c r="K61" t="str">
        <f t="shared" si="35"/>
        <v/>
      </c>
      <c r="L61" t="str">
        <f t="shared" si="35"/>
        <v/>
      </c>
      <c r="M61" t="str">
        <f t="shared" si="35"/>
        <v/>
      </c>
      <c r="N61" t="str">
        <f t="shared" si="35"/>
        <v/>
      </c>
      <c r="O61" t="str">
        <f t="shared" si="35"/>
        <v/>
      </c>
      <c r="P61" t="str">
        <f t="shared" si="35"/>
        <v/>
      </c>
      <c r="Q61" t="str">
        <f t="shared" si="35"/>
        <v/>
      </c>
      <c r="R61" t="str">
        <f t="shared" si="35"/>
        <v/>
      </c>
      <c r="S61" t="str">
        <f t="shared" si="35"/>
        <v/>
      </c>
      <c r="T61" t="str">
        <f t="shared" si="35"/>
        <v/>
      </c>
      <c r="U61" t="str">
        <f t="shared" si="35"/>
        <v/>
      </c>
      <c r="V61" t="str">
        <f t="shared" si="35"/>
        <v/>
      </c>
      <c r="W61" t="str">
        <f t="shared" si="35"/>
        <v/>
      </c>
      <c r="X61" t="str">
        <f t="shared" si="35"/>
        <v/>
      </c>
      <c r="Y61" t="str">
        <f t="shared" si="35"/>
        <v/>
      </c>
      <c r="Z61" t="str">
        <f t="shared" si="35"/>
        <v/>
      </c>
      <c r="AA61" t="str">
        <f t="shared" si="35"/>
        <v/>
      </c>
      <c r="AB61" t="str">
        <f t="shared" si="35"/>
        <v/>
      </c>
      <c r="AC61" t="str">
        <f t="shared" si="35"/>
        <v/>
      </c>
      <c r="AD61" t="str">
        <f t="shared" si="35"/>
        <v/>
      </c>
      <c r="AE61" t="str">
        <f t="shared" si="35"/>
        <v/>
      </c>
      <c r="AF61" t="str">
        <f t="shared" si="35"/>
        <v/>
      </c>
      <c r="AG61" t="str">
        <f t="shared" si="35"/>
        <v/>
      </c>
      <c r="AH61" t="str">
        <f t="shared" si="35"/>
        <v/>
      </c>
      <c r="AI61" t="str">
        <f t="shared" si="35"/>
        <v/>
      </c>
      <c r="AJ61" t="str">
        <f t="shared" si="35"/>
        <v/>
      </c>
      <c r="AK61" t="str">
        <f t="shared" si="35"/>
        <v/>
      </c>
    </row>
    <row r="62" spans="1:45" ht="25" customHeight="1" x14ac:dyDescent="0.25">
      <c r="A62" s="1" t="str">
        <f t="shared" ref="A62:K62" si="36">IF(A27="","",A27)</f>
        <v>(8)</v>
      </c>
      <c r="D62" s="267">
        <f t="shared" ca="1" si="36"/>
        <v>3</v>
      </c>
      <c r="E62" s="272">
        <f t="shared" ca="1" si="36"/>
        <v>2</v>
      </c>
      <c r="F62" s="272" t="str">
        <f t="shared" si="36"/>
        <v/>
      </c>
      <c r="G62" s="267" t="str">
        <f t="shared" si="36"/>
        <v>－</v>
      </c>
      <c r="H62" s="187" t="str">
        <f t="shared" si="36"/>
        <v/>
      </c>
      <c r="I62" s="267">
        <f t="shared" ca="1" si="36"/>
        <v>1</v>
      </c>
      <c r="J62" s="272">
        <f t="shared" ca="1" si="36"/>
        <v>1</v>
      </c>
      <c r="K62" s="272" t="str">
        <f t="shared" si="36"/>
        <v/>
      </c>
      <c r="L62" s="267" t="s">
        <v>15</v>
      </c>
      <c r="M62" s="267"/>
      <c r="N62" s="176">
        <f ca="1">D62</f>
        <v>3</v>
      </c>
      <c r="O62" s="176" t="s">
        <v>20</v>
      </c>
      <c r="P62" s="176"/>
      <c r="Q62" s="176">
        <f ca="1">I62</f>
        <v>1</v>
      </c>
      <c r="R62" s="176" t="s">
        <v>19</v>
      </c>
      <c r="S62" s="176"/>
      <c r="T62" s="182">
        <f ca="1">E62*T63/E63</f>
        <v>4</v>
      </c>
      <c r="U62" s="182"/>
      <c r="V62" s="176" t="s">
        <v>301</v>
      </c>
      <c r="W62" s="176"/>
      <c r="X62" s="182">
        <f ca="1">J62*X63/J63</f>
        <v>5</v>
      </c>
      <c r="Y62" s="182"/>
      <c r="Z62" s="176" t="s">
        <v>15</v>
      </c>
      <c r="AA62" s="176"/>
      <c r="AB62" s="176">
        <f ca="1">AQ62</f>
        <v>1</v>
      </c>
      <c r="AC62" s="176"/>
      <c r="AD62" s="182">
        <f ca="1">AR62</f>
        <v>9</v>
      </c>
      <c r="AE62" s="182"/>
      <c r="AF62" t="str">
        <f t="shared" ref="AF62:AK62" si="37">IF(AF27="","",AF27)</f>
        <v/>
      </c>
      <c r="AG62" t="str">
        <f t="shared" si="37"/>
        <v/>
      </c>
      <c r="AH62" t="str">
        <f t="shared" si="37"/>
        <v/>
      </c>
      <c r="AI62" t="str">
        <f t="shared" si="37"/>
        <v/>
      </c>
      <c r="AJ62" t="str">
        <f t="shared" si="37"/>
        <v/>
      </c>
      <c r="AK62" t="str">
        <f t="shared" si="37"/>
        <v/>
      </c>
      <c r="AM62" s="146">
        <f ca="1">E62*(AM63/E63)+D62*AM63</f>
        <v>34</v>
      </c>
      <c r="AN62" s="146">
        <f ca="1">J62*(AN63/J63)+I62*AN63</f>
        <v>15</v>
      </c>
      <c r="AO62" s="146">
        <f ca="1">AM62-AN62</f>
        <v>19</v>
      </c>
      <c r="AP62" s="146">
        <f ca="1">AO62/GCD(AO62,AO63)</f>
        <v>19</v>
      </c>
      <c r="AQ62" s="294">
        <f ca="1">INT(AP62/AP63)</f>
        <v>1</v>
      </c>
      <c r="AR62" s="146">
        <f ca="1">AP62-AP63*AQ62</f>
        <v>9</v>
      </c>
      <c r="AS62" s="6"/>
    </row>
    <row r="63" spans="1:45" ht="25" customHeight="1" x14ac:dyDescent="0.25">
      <c r="A63" t="str">
        <f t="shared" ref="A63:K63" si="38">IF(A28="","",A28)</f>
        <v/>
      </c>
      <c r="D63" s="187" t="str">
        <f t="shared" si="38"/>
        <v/>
      </c>
      <c r="E63" s="235">
        <f t="shared" ca="1" si="38"/>
        <v>5</v>
      </c>
      <c r="F63" s="235" t="str">
        <f t="shared" si="38"/>
        <v/>
      </c>
      <c r="G63" s="187" t="str">
        <f t="shared" si="38"/>
        <v/>
      </c>
      <c r="H63" s="187" t="str">
        <f t="shared" si="38"/>
        <v/>
      </c>
      <c r="I63" s="187" t="str">
        <f t="shared" si="38"/>
        <v/>
      </c>
      <c r="J63" s="235">
        <f t="shared" ca="1" si="38"/>
        <v>2</v>
      </c>
      <c r="K63" s="235" t="str">
        <f t="shared" si="38"/>
        <v/>
      </c>
      <c r="L63" s="267"/>
      <c r="M63" s="267"/>
      <c r="N63" s="176"/>
      <c r="O63" s="176"/>
      <c r="P63" s="176"/>
      <c r="Q63" s="176"/>
      <c r="R63" s="176"/>
      <c r="S63" s="176"/>
      <c r="T63" s="176">
        <f ca="1">AM63</f>
        <v>10</v>
      </c>
      <c r="U63" s="176"/>
      <c r="V63" s="176"/>
      <c r="W63" s="176"/>
      <c r="X63" s="176">
        <f ca="1">AN63</f>
        <v>10</v>
      </c>
      <c r="Y63" s="176"/>
      <c r="Z63" s="176"/>
      <c r="AA63" s="176"/>
      <c r="AB63" s="176"/>
      <c r="AC63" s="176"/>
      <c r="AD63" s="176">
        <f ca="1">AR63</f>
        <v>10</v>
      </c>
      <c r="AE63" s="176"/>
      <c r="AF63" t="str">
        <f t="shared" ref="AF63:AK63" si="39">IF(AF28="","",AF28)</f>
        <v/>
      </c>
      <c r="AG63" t="str">
        <f t="shared" si="39"/>
        <v/>
      </c>
      <c r="AH63" t="str">
        <f t="shared" si="39"/>
        <v/>
      </c>
      <c r="AI63" t="str">
        <f t="shared" si="39"/>
        <v/>
      </c>
      <c r="AJ63" t="str">
        <f t="shared" si="39"/>
        <v/>
      </c>
      <c r="AK63" t="str">
        <f t="shared" si="39"/>
        <v/>
      </c>
      <c r="AM63" s="146">
        <f ca="1">LCM(E63,J63)</f>
        <v>10</v>
      </c>
      <c r="AN63" s="146">
        <f ca="1">LCM(E63,J63)</f>
        <v>10</v>
      </c>
      <c r="AO63" s="146">
        <f ca="1">AN63</f>
        <v>10</v>
      </c>
      <c r="AP63" s="146">
        <f ca="1">AO63/GCD(AO63,AO62)</f>
        <v>10</v>
      </c>
      <c r="AQ63" s="294"/>
      <c r="AR63" s="146">
        <f ca="1">AP63</f>
        <v>10</v>
      </c>
      <c r="AS63" s="6"/>
    </row>
    <row r="64" spans="1:45" ht="15" customHeight="1" x14ac:dyDescent="0.25">
      <c r="A64" t="str">
        <f t="shared" ref="A64:AK64" si="40">IF(A29="","",A29)</f>
        <v/>
      </c>
      <c r="D64" t="str">
        <f t="shared" si="40"/>
        <v/>
      </c>
      <c r="E64" t="str">
        <f t="shared" si="40"/>
        <v/>
      </c>
      <c r="F64" t="str">
        <f t="shared" si="40"/>
        <v/>
      </c>
      <c r="G64" t="str">
        <f t="shared" si="40"/>
        <v/>
      </c>
      <c r="H64" t="str">
        <f t="shared" si="40"/>
        <v/>
      </c>
      <c r="I64" t="str">
        <f t="shared" si="40"/>
        <v/>
      </c>
      <c r="J64" t="str">
        <f t="shared" si="40"/>
        <v/>
      </c>
      <c r="K64" t="str">
        <f t="shared" si="40"/>
        <v/>
      </c>
      <c r="L64" t="str">
        <f t="shared" si="40"/>
        <v/>
      </c>
      <c r="M64" t="str">
        <f t="shared" si="40"/>
        <v/>
      </c>
      <c r="N64" t="str">
        <f t="shared" si="40"/>
        <v/>
      </c>
      <c r="O64" t="str">
        <f t="shared" si="40"/>
        <v/>
      </c>
      <c r="P64" t="str">
        <f t="shared" si="40"/>
        <v/>
      </c>
      <c r="Q64" t="str">
        <f t="shared" si="40"/>
        <v/>
      </c>
      <c r="R64" t="str">
        <f t="shared" si="40"/>
        <v/>
      </c>
      <c r="S64" t="str">
        <f t="shared" si="40"/>
        <v/>
      </c>
      <c r="T64" t="str">
        <f t="shared" si="40"/>
        <v/>
      </c>
      <c r="U64" t="str">
        <f t="shared" si="40"/>
        <v/>
      </c>
      <c r="V64" t="str">
        <f t="shared" si="40"/>
        <v/>
      </c>
      <c r="W64" t="str">
        <f t="shared" si="40"/>
        <v/>
      </c>
      <c r="X64" t="str">
        <f t="shared" si="40"/>
        <v/>
      </c>
      <c r="Y64" t="str">
        <f t="shared" si="40"/>
        <v/>
      </c>
      <c r="Z64" t="str">
        <f t="shared" si="40"/>
        <v/>
      </c>
      <c r="AA64" t="str">
        <f t="shared" si="40"/>
        <v/>
      </c>
      <c r="AB64" t="str">
        <f t="shared" si="40"/>
        <v/>
      </c>
      <c r="AC64" t="str">
        <f t="shared" si="40"/>
        <v/>
      </c>
      <c r="AD64" t="str">
        <f t="shared" si="40"/>
        <v/>
      </c>
      <c r="AE64" t="str">
        <f t="shared" si="40"/>
        <v/>
      </c>
      <c r="AF64" t="str">
        <f t="shared" si="40"/>
        <v/>
      </c>
      <c r="AG64" t="str">
        <f t="shared" si="40"/>
        <v/>
      </c>
      <c r="AH64" t="str">
        <f t="shared" si="40"/>
        <v/>
      </c>
      <c r="AI64" t="str">
        <f t="shared" si="40"/>
        <v/>
      </c>
      <c r="AJ64" t="str">
        <f t="shared" si="40"/>
        <v/>
      </c>
      <c r="AK64" t="str">
        <f t="shared" si="40"/>
        <v/>
      </c>
    </row>
    <row r="65" spans="1:45" ht="25" customHeight="1" x14ac:dyDescent="0.25">
      <c r="A65" s="1" t="str">
        <f t="shared" ref="A65:K65" si="41">IF(A30="","",A30)</f>
        <v>(9)</v>
      </c>
      <c r="D65" s="267">
        <f t="shared" ca="1" si="41"/>
        <v>3</v>
      </c>
      <c r="E65" s="272">
        <f t="shared" ca="1" si="41"/>
        <v>2</v>
      </c>
      <c r="F65" s="272" t="str">
        <f t="shared" si="41"/>
        <v/>
      </c>
      <c r="G65" s="267" t="str">
        <f t="shared" si="41"/>
        <v>－</v>
      </c>
      <c r="H65" s="187" t="str">
        <f t="shared" si="41"/>
        <v/>
      </c>
      <c r="I65" s="267">
        <f t="shared" ca="1" si="41"/>
        <v>1</v>
      </c>
      <c r="J65" s="272">
        <f t="shared" ca="1" si="41"/>
        <v>1</v>
      </c>
      <c r="K65" s="272" t="str">
        <f t="shared" si="41"/>
        <v/>
      </c>
      <c r="L65" s="267" t="s">
        <v>15</v>
      </c>
      <c r="M65" s="267"/>
      <c r="N65" s="176">
        <f ca="1">D65</f>
        <v>3</v>
      </c>
      <c r="O65" s="176" t="s">
        <v>20</v>
      </c>
      <c r="P65" s="176"/>
      <c r="Q65" s="176">
        <f ca="1">I65</f>
        <v>1</v>
      </c>
      <c r="R65" s="176" t="s">
        <v>19</v>
      </c>
      <c r="S65" s="176"/>
      <c r="T65" s="182">
        <f ca="1">E65*T66/E66</f>
        <v>8</v>
      </c>
      <c r="U65" s="182"/>
      <c r="V65" s="176" t="s">
        <v>301</v>
      </c>
      <c r="W65" s="176"/>
      <c r="X65" s="182">
        <f ca="1">J65*X66/J66</f>
        <v>3</v>
      </c>
      <c r="Y65" s="182"/>
      <c r="Z65" s="176" t="s">
        <v>15</v>
      </c>
      <c r="AA65" s="176"/>
      <c r="AB65" s="176">
        <f ca="1">AQ65</f>
        <v>2</v>
      </c>
      <c r="AC65" s="176"/>
      <c r="AD65" s="182">
        <f ca="1">AR65</f>
        <v>5</v>
      </c>
      <c r="AE65" s="182"/>
      <c r="AF65" t="str">
        <f t="shared" ref="AF65:AK65" si="42">IF(AF30="","",AF30)</f>
        <v/>
      </c>
      <c r="AG65" t="str">
        <f t="shared" si="42"/>
        <v/>
      </c>
      <c r="AH65" t="str">
        <f t="shared" si="42"/>
        <v/>
      </c>
      <c r="AI65" t="str">
        <f t="shared" si="42"/>
        <v/>
      </c>
      <c r="AJ65" t="str">
        <f t="shared" si="42"/>
        <v/>
      </c>
      <c r="AK65" t="str">
        <f t="shared" si="42"/>
        <v/>
      </c>
      <c r="AM65" s="146">
        <f ca="1">E65*(AM66/E66)+D65*AM66</f>
        <v>44</v>
      </c>
      <c r="AN65" s="146">
        <f ca="1">J65*(AN66/J66)+I65*AN66</f>
        <v>15</v>
      </c>
      <c r="AO65" s="146">
        <f ca="1">AM65-AN65</f>
        <v>29</v>
      </c>
      <c r="AP65" s="146">
        <f ca="1">AO65/GCD(AO65,AO66)</f>
        <v>29</v>
      </c>
      <c r="AQ65" s="294">
        <f ca="1">INT(AP65/AP66)</f>
        <v>2</v>
      </c>
      <c r="AR65" s="146">
        <f ca="1">AP65-AP66*AQ65</f>
        <v>5</v>
      </c>
      <c r="AS65" s="6"/>
    </row>
    <row r="66" spans="1:45" ht="25" customHeight="1" x14ac:dyDescent="0.25">
      <c r="A66" t="str">
        <f t="shared" ref="A66:K66" si="43">IF(A31="","",A31)</f>
        <v/>
      </c>
      <c r="D66" s="187" t="str">
        <f t="shared" si="43"/>
        <v/>
      </c>
      <c r="E66" s="235">
        <f t="shared" ca="1" si="43"/>
        <v>3</v>
      </c>
      <c r="F66" s="235" t="str">
        <f t="shared" si="43"/>
        <v/>
      </c>
      <c r="G66" s="187" t="str">
        <f t="shared" si="43"/>
        <v/>
      </c>
      <c r="H66" s="187" t="str">
        <f t="shared" si="43"/>
        <v/>
      </c>
      <c r="I66" s="187" t="str">
        <f t="shared" si="43"/>
        <v/>
      </c>
      <c r="J66" s="235">
        <f t="shared" ca="1" si="43"/>
        <v>4</v>
      </c>
      <c r="K66" s="235" t="str">
        <f t="shared" si="43"/>
        <v/>
      </c>
      <c r="L66" s="267"/>
      <c r="M66" s="267"/>
      <c r="N66" s="176"/>
      <c r="O66" s="176"/>
      <c r="P66" s="176"/>
      <c r="Q66" s="176"/>
      <c r="R66" s="176"/>
      <c r="S66" s="176"/>
      <c r="T66" s="176">
        <f ca="1">AM66</f>
        <v>12</v>
      </c>
      <c r="U66" s="176"/>
      <c r="V66" s="176"/>
      <c r="W66" s="176"/>
      <c r="X66" s="176">
        <f ca="1">AN66</f>
        <v>12</v>
      </c>
      <c r="Y66" s="176"/>
      <c r="Z66" s="176"/>
      <c r="AA66" s="176"/>
      <c r="AB66" s="176"/>
      <c r="AC66" s="176"/>
      <c r="AD66" s="176">
        <f ca="1">AR66</f>
        <v>12</v>
      </c>
      <c r="AE66" s="176"/>
      <c r="AF66" t="str">
        <f t="shared" ref="AF66:AK66" si="44">IF(AF31="","",AF31)</f>
        <v/>
      </c>
      <c r="AG66" t="str">
        <f t="shared" si="44"/>
        <v/>
      </c>
      <c r="AH66" t="str">
        <f t="shared" si="44"/>
        <v/>
      </c>
      <c r="AI66" t="str">
        <f t="shared" si="44"/>
        <v/>
      </c>
      <c r="AJ66" t="str">
        <f t="shared" si="44"/>
        <v/>
      </c>
      <c r="AK66" t="str">
        <f t="shared" si="44"/>
        <v/>
      </c>
      <c r="AM66" s="146">
        <f ca="1">LCM(E66,J66)</f>
        <v>12</v>
      </c>
      <c r="AN66" s="146">
        <f ca="1">LCM(E66,J66)</f>
        <v>12</v>
      </c>
      <c r="AO66" s="146">
        <f ca="1">AN66</f>
        <v>12</v>
      </c>
      <c r="AP66" s="146">
        <f ca="1">AO66/GCD(AO66,AO65)</f>
        <v>12</v>
      </c>
      <c r="AQ66" s="294"/>
      <c r="AR66" s="146">
        <f ca="1">AP66</f>
        <v>12</v>
      </c>
      <c r="AS66" s="6"/>
    </row>
    <row r="67" spans="1:45" ht="15" customHeight="1" x14ac:dyDescent="0.25">
      <c r="A67" t="str">
        <f t="shared" ref="A67:AK67" si="45">IF(A32="","",A32)</f>
        <v/>
      </c>
      <c r="D67" t="str">
        <f t="shared" si="45"/>
        <v/>
      </c>
      <c r="E67" t="str">
        <f t="shared" si="45"/>
        <v/>
      </c>
      <c r="F67" t="str">
        <f t="shared" si="45"/>
        <v/>
      </c>
      <c r="G67" t="str">
        <f t="shared" si="45"/>
        <v/>
      </c>
      <c r="H67" t="str">
        <f t="shared" si="45"/>
        <v/>
      </c>
      <c r="I67" t="str">
        <f t="shared" si="45"/>
        <v/>
      </c>
      <c r="J67" t="str">
        <f t="shared" si="45"/>
        <v/>
      </c>
      <c r="K67" t="str">
        <f t="shared" si="45"/>
        <v/>
      </c>
      <c r="L67" t="str">
        <f t="shared" si="45"/>
        <v/>
      </c>
      <c r="M67" t="str">
        <f t="shared" si="45"/>
        <v/>
      </c>
      <c r="N67" t="str">
        <f t="shared" si="45"/>
        <v/>
      </c>
      <c r="O67" t="str">
        <f t="shared" si="45"/>
        <v/>
      </c>
      <c r="P67" t="str">
        <f t="shared" si="45"/>
        <v/>
      </c>
      <c r="Q67" t="str">
        <f t="shared" si="45"/>
        <v/>
      </c>
      <c r="R67" t="str">
        <f t="shared" si="45"/>
        <v/>
      </c>
      <c r="S67" t="str">
        <f t="shared" si="45"/>
        <v/>
      </c>
      <c r="T67" t="str">
        <f t="shared" si="45"/>
        <v/>
      </c>
      <c r="U67" t="str">
        <f t="shared" si="45"/>
        <v/>
      </c>
      <c r="V67" t="str">
        <f t="shared" si="45"/>
        <v/>
      </c>
      <c r="W67" t="str">
        <f t="shared" si="45"/>
        <v/>
      </c>
      <c r="X67" t="str">
        <f t="shared" si="45"/>
        <v/>
      </c>
      <c r="Y67" t="str">
        <f t="shared" si="45"/>
        <v/>
      </c>
      <c r="Z67" t="str">
        <f t="shared" si="45"/>
        <v/>
      </c>
      <c r="AA67" t="str">
        <f t="shared" si="45"/>
        <v/>
      </c>
      <c r="AB67" t="str">
        <f t="shared" si="45"/>
        <v/>
      </c>
      <c r="AC67" t="str">
        <f t="shared" si="45"/>
        <v/>
      </c>
      <c r="AD67" t="str">
        <f t="shared" si="45"/>
        <v/>
      </c>
      <c r="AE67" t="str">
        <f t="shared" si="45"/>
        <v/>
      </c>
      <c r="AF67" t="str">
        <f t="shared" si="45"/>
        <v/>
      </c>
      <c r="AG67" t="str">
        <f t="shared" si="45"/>
        <v/>
      </c>
      <c r="AH67" t="str">
        <f t="shared" si="45"/>
        <v/>
      </c>
      <c r="AI67" t="str">
        <f t="shared" si="45"/>
        <v/>
      </c>
      <c r="AJ67" t="str">
        <f t="shared" si="45"/>
        <v/>
      </c>
      <c r="AK67" t="str">
        <f t="shared" si="45"/>
        <v/>
      </c>
    </row>
    <row r="68" spans="1:45" ht="25" customHeight="1" x14ac:dyDescent="0.25">
      <c r="A68" s="1" t="str">
        <f t="shared" ref="A68:K68" si="46">IF(A33="","",A33)</f>
        <v>(10)</v>
      </c>
      <c r="D68" s="267">
        <f t="shared" ca="1" si="46"/>
        <v>3</v>
      </c>
      <c r="E68" s="272">
        <f t="shared" ca="1" si="46"/>
        <v>1</v>
      </c>
      <c r="F68" s="272" t="str">
        <f t="shared" si="46"/>
        <v/>
      </c>
      <c r="G68" s="267" t="str">
        <f t="shared" si="46"/>
        <v>－</v>
      </c>
      <c r="H68" s="187" t="str">
        <f t="shared" si="46"/>
        <v/>
      </c>
      <c r="I68" s="267">
        <f t="shared" ca="1" si="46"/>
        <v>1</v>
      </c>
      <c r="J68" s="272">
        <f t="shared" ca="1" si="46"/>
        <v>6</v>
      </c>
      <c r="K68" s="272" t="str">
        <f t="shared" si="46"/>
        <v/>
      </c>
      <c r="L68" s="267" t="s">
        <v>15</v>
      </c>
      <c r="M68" s="267"/>
      <c r="N68" s="176">
        <f ca="1">D68</f>
        <v>3</v>
      </c>
      <c r="O68" s="176" t="s">
        <v>20</v>
      </c>
      <c r="P68" s="176"/>
      <c r="Q68" s="176">
        <f ca="1">I68</f>
        <v>1</v>
      </c>
      <c r="R68" s="176" t="s">
        <v>19</v>
      </c>
      <c r="S68" s="176"/>
      <c r="T68" s="182">
        <f ca="1">E68*T69/E69</f>
        <v>7</v>
      </c>
      <c r="U68" s="182"/>
      <c r="V68" s="176" t="s">
        <v>301</v>
      </c>
      <c r="W68" s="176"/>
      <c r="X68" s="182">
        <f ca="1">J68*X69/J69</f>
        <v>12</v>
      </c>
      <c r="Y68" s="182"/>
      <c r="Z68" s="176" t="s">
        <v>15</v>
      </c>
      <c r="AA68" s="176"/>
      <c r="AB68" s="176">
        <f ca="1">AQ68</f>
        <v>1</v>
      </c>
      <c r="AC68" s="176"/>
      <c r="AD68" s="182">
        <f ca="1">AR68</f>
        <v>9</v>
      </c>
      <c r="AE68" s="182"/>
      <c r="AF68" t="str">
        <f t="shared" ref="AF68:AK68" si="47">IF(AF33="","",AF33)</f>
        <v/>
      </c>
      <c r="AG68" t="str">
        <f t="shared" si="47"/>
        <v/>
      </c>
      <c r="AH68" t="str">
        <f t="shared" si="47"/>
        <v/>
      </c>
      <c r="AI68" t="str">
        <f t="shared" si="47"/>
        <v/>
      </c>
      <c r="AJ68" t="str">
        <f t="shared" si="47"/>
        <v/>
      </c>
      <c r="AK68" t="str">
        <f t="shared" si="47"/>
        <v/>
      </c>
      <c r="AM68" s="146">
        <f ca="1">E68*(AM69/E69)+D68*AM69</f>
        <v>49</v>
      </c>
      <c r="AN68" s="146">
        <f ca="1">J68*(AN69/J69)+I68*AN69</f>
        <v>26</v>
      </c>
      <c r="AO68" s="146">
        <f ca="1">AM68-AN68</f>
        <v>23</v>
      </c>
      <c r="AP68" s="146">
        <f ca="1">AO68/GCD(AO68,AO69)</f>
        <v>23</v>
      </c>
      <c r="AQ68" s="294">
        <f ca="1">INT(AP68/AP69)</f>
        <v>1</v>
      </c>
      <c r="AR68" s="146">
        <f ca="1">AP68-AP69*AQ68</f>
        <v>9</v>
      </c>
      <c r="AS68" s="6"/>
    </row>
    <row r="69" spans="1:45" ht="25" customHeight="1" x14ac:dyDescent="0.25">
      <c r="A69" t="str">
        <f t="shared" ref="A69:K69" si="48">IF(A34="","",A34)</f>
        <v/>
      </c>
      <c r="D69" s="187" t="str">
        <f t="shared" si="48"/>
        <v/>
      </c>
      <c r="E69" s="235">
        <f t="shared" ca="1" si="48"/>
        <v>2</v>
      </c>
      <c r="F69" s="235" t="str">
        <f t="shared" si="48"/>
        <v/>
      </c>
      <c r="G69" s="187" t="str">
        <f t="shared" si="48"/>
        <v/>
      </c>
      <c r="H69" s="187" t="str">
        <f t="shared" si="48"/>
        <v/>
      </c>
      <c r="I69" s="187" t="str">
        <f t="shared" si="48"/>
        <v/>
      </c>
      <c r="J69" s="235">
        <f t="shared" ca="1" si="48"/>
        <v>7</v>
      </c>
      <c r="K69" s="235" t="str">
        <f t="shared" si="48"/>
        <v/>
      </c>
      <c r="L69" s="267"/>
      <c r="M69" s="267"/>
      <c r="N69" s="176"/>
      <c r="O69" s="176"/>
      <c r="P69" s="176"/>
      <c r="Q69" s="176"/>
      <c r="R69" s="176"/>
      <c r="S69" s="176"/>
      <c r="T69" s="176">
        <f ca="1">AM69</f>
        <v>14</v>
      </c>
      <c r="U69" s="176"/>
      <c r="V69" s="176"/>
      <c r="W69" s="176"/>
      <c r="X69" s="176">
        <f ca="1">AN69</f>
        <v>14</v>
      </c>
      <c r="Y69" s="176"/>
      <c r="Z69" s="176"/>
      <c r="AA69" s="176"/>
      <c r="AB69" s="176"/>
      <c r="AC69" s="176"/>
      <c r="AD69" s="176">
        <f ca="1">AR69</f>
        <v>14</v>
      </c>
      <c r="AE69" s="176"/>
      <c r="AF69" t="str">
        <f t="shared" ref="AF69:AK69" si="49">IF(AF34="","",AF34)</f>
        <v/>
      </c>
      <c r="AG69" t="str">
        <f t="shared" si="49"/>
        <v/>
      </c>
      <c r="AH69" t="str">
        <f t="shared" si="49"/>
        <v/>
      </c>
      <c r="AI69" t="str">
        <f t="shared" si="49"/>
        <v/>
      </c>
      <c r="AJ69" t="str">
        <f t="shared" si="49"/>
        <v/>
      </c>
      <c r="AK69" t="str">
        <f t="shared" si="49"/>
        <v/>
      </c>
      <c r="AM69" s="146">
        <f ca="1">LCM(E69,J69)</f>
        <v>14</v>
      </c>
      <c r="AN69" s="146">
        <f ca="1">LCM(E69,J69)</f>
        <v>14</v>
      </c>
      <c r="AO69" s="146">
        <f ca="1">AN69</f>
        <v>14</v>
      </c>
      <c r="AP69" s="146">
        <f ca="1">AO69/GCD(AO69,AO68)</f>
        <v>14</v>
      </c>
      <c r="AQ69" s="294"/>
      <c r="AR69" s="146">
        <f ca="1">AP69</f>
        <v>14</v>
      </c>
      <c r="AS69" s="6"/>
    </row>
    <row r="70" spans="1:45" ht="25" customHeight="1" x14ac:dyDescent="0.25">
      <c r="A70" t="str">
        <f t="shared" ref="A70:AK70" si="50">IF(A35="","",A35)</f>
        <v/>
      </c>
      <c r="D70" t="str">
        <f t="shared" si="50"/>
        <v/>
      </c>
      <c r="E70" t="str">
        <f t="shared" si="50"/>
        <v/>
      </c>
      <c r="F70" t="str">
        <f t="shared" si="50"/>
        <v/>
      </c>
      <c r="G70" t="str">
        <f t="shared" si="50"/>
        <v/>
      </c>
      <c r="H70" t="str">
        <f t="shared" si="50"/>
        <v/>
      </c>
      <c r="I70" t="str">
        <f t="shared" si="50"/>
        <v/>
      </c>
      <c r="J70" t="str">
        <f t="shared" si="50"/>
        <v/>
      </c>
      <c r="K70" t="str">
        <f t="shared" si="50"/>
        <v/>
      </c>
      <c r="L70" t="str">
        <f t="shared" si="50"/>
        <v/>
      </c>
      <c r="M70" t="str">
        <f t="shared" si="50"/>
        <v/>
      </c>
      <c r="N70" t="str">
        <f t="shared" si="50"/>
        <v/>
      </c>
      <c r="O70" t="str">
        <f t="shared" si="50"/>
        <v/>
      </c>
      <c r="P70" t="str">
        <f t="shared" si="50"/>
        <v/>
      </c>
      <c r="Q70" t="str">
        <f t="shared" si="50"/>
        <v/>
      </c>
      <c r="R70" t="str">
        <f t="shared" si="50"/>
        <v/>
      </c>
      <c r="S70" t="str">
        <f t="shared" si="50"/>
        <v/>
      </c>
      <c r="T70" t="str">
        <f t="shared" si="50"/>
        <v/>
      </c>
      <c r="U70" t="str">
        <f t="shared" si="50"/>
        <v/>
      </c>
      <c r="V70" t="str">
        <f t="shared" si="50"/>
        <v/>
      </c>
      <c r="W70" t="str">
        <f t="shared" si="50"/>
        <v/>
      </c>
      <c r="X70" t="str">
        <f t="shared" si="50"/>
        <v/>
      </c>
      <c r="Y70" t="str">
        <f t="shared" si="50"/>
        <v/>
      </c>
      <c r="Z70" t="str">
        <f t="shared" si="50"/>
        <v/>
      </c>
      <c r="AA70" t="str">
        <f t="shared" si="50"/>
        <v/>
      </c>
      <c r="AB70" t="str">
        <f t="shared" si="50"/>
        <v/>
      </c>
      <c r="AC70" t="str">
        <f t="shared" si="50"/>
        <v/>
      </c>
      <c r="AD70" t="str">
        <f t="shared" si="50"/>
        <v/>
      </c>
      <c r="AE70" t="str">
        <f t="shared" si="50"/>
        <v/>
      </c>
      <c r="AF70" t="str">
        <f t="shared" si="50"/>
        <v/>
      </c>
      <c r="AG70" t="str">
        <f t="shared" si="50"/>
        <v/>
      </c>
      <c r="AH70" t="str">
        <f t="shared" si="50"/>
        <v/>
      </c>
      <c r="AI70" t="str">
        <f t="shared" si="50"/>
        <v/>
      </c>
      <c r="AJ70" t="str">
        <f t="shared" si="50"/>
        <v/>
      </c>
      <c r="AK70" t="str">
        <f t="shared" si="50"/>
        <v/>
      </c>
    </row>
  </sheetData>
  <mergeCells count="292">
    <mergeCell ref="E69:F69"/>
    <mergeCell ref="E68:F68"/>
    <mergeCell ref="G68:H69"/>
    <mergeCell ref="O62:P63"/>
    <mergeCell ref="E63:F63"/>
    <mergeCell ref="T63:U63"/>
    <mergeCell ref="D65:D66"/>
    <mergeCell ref="E65:F65"/>
    <mergeCell ref="G65:H66"/>
    <mergeCell ref="I65:I66"/>
    <mergeCell ref="J65:K65"/>
    <mergeCell ref="J66:K66"/>
    <mergeCell ref="O65:P66"/>
    <mergeCell ref="N65:N66"/>
    <mergeCell ref="Q65:Q66"/>
    <mergeCell ref="D68:D69"/>
    <mergeCell ref="I68:I69"/>
    <mergeCell ref="J68:K68"/>
    <mergeCell ref="J69:K69"/>
    <mergeCell ref="R65:S66"/>
    <mergeCell ref="T65:U65"/>
    <mergeCell ref="L68:M69"/>
    <mergeCell ref="N68:N69"/>
    <mergeCell ref="Q68:Q69"/>
    <mergeCell ref="Q59:Q60"/>
    <mergeCell ref="D62:D63"/>
    <mergeCell ref="E62:F62"/>
    <mergeCell ref="G62:H63"/>
    <mergeCell ref="I62:I63"/>
    <mergeCell ref="J62:K62"/>
    <mergeCell ref="J63:K63"/>
    <mergeCell ref="E66:F66"/>
    <mergeCell ref="L65:M66"/>
    <mergeCell ref="D59:D60"/>
    <mergeCell ref="E59:F59"/>
    <mergeCell ref="G59:H60"/>
    <mergeCell ref="I59:I60"/>
    <mergeCell ref="J59:K59"/>
    <mergeCell ref="J60:K60"/>
    <mergeCell ref="O59:P60"/>
    <mergeCell ref="E60:F60"/>
    <mergeCell ref="L59:M60"/>
    <mergeCell ref="N59:N60"/>
    <mergeCell ref="Q53:Q54"/>
    <mergeCell ref="R53:S54"/>
    <mergeCell ref="T53:U53"/>
    <mergeCell ref="D56:D57"/>
    <mergeCell ref="E56:F56"/>
    <mergeCell ref="G56:H57"/>
    <mergeCell ref="I56:I57"/>
    <mergeCell ref="J56:K56"/>
    <mergeCell ref="J57:K57"/>
    <mergeCell ref="L56:M57"/>
    <mergeCell ref="N56:N57"/>
    <mergeCell ref="Q56:Q57"/>
    <mergeCell ref="R56:S57"/>
    <mergeCell ref="T56:U56"/>
    <mergeCell ref="O56:P57"/>
    <mergeCell ref="E57:F57"/>
    <mergeCell ref="O50:P51"/>
    <mergeCell ref="E51:F51"/>
    <mergeCell ref="D53:D54"/>
    <mergeCell ref="E53:F53"/>
    <mergeCell ref="G53:H54"/>
    <mergeCell ref="I53:I54"/>
    <mergeCell ref="J53:K53"/>
    <mergeCell ref="J54:K54"/>
    <mergeCell ref="O53:P54"/>
    <mergeCell ref="L53:M54"/>
    <mergeCell ref="N53:N54"/>
    <mergeCell ref="E54:F54"/>
    <mergeCell ref="O47:P48"/>
    <mergeCell ref="E48:F48"/>
    <mergeCell ref="Q47:Q48"/>
    <mergeCell ref="R47:S48"/>
    <mergeCell ref="T47:U47"/>
    <mergeCell ref="D50:D51"/>
    <mergeCell ref="E50:F50"/>
    <mergeCell ref="G50:H51"/>
    <mergeCell ref="I50:I51"/>
    <mergeCell ref="J50:K50"/>
    <mergeCell ref="D47:D48"/>
    <mergeCell ref="E47:F47"/>
    <mergeCell ref="G47:H48"/>
    <mergeCell ref="I47:I48"/>
    <mergeCell ref="J47:K47"/>
    <mergeCell ref="J48:K48"/>
    <mergeCell ref="L47:M48"/>
    <mergeCell ref="N47:N48"/>
    <mergeCell ref="L50:M51"/>
    <mergeCell ref="N50:N51"/>
    <mergeCell ref="Q50:Q51"/>
    <mergeCell ref="R50:S51"/>
    <mergeCell ref="T50:U50"/>
    <mergeCell ref="J51:K51"/>
    <mergeCell ref="D44:D45"/>
    <mergeCell ref="E44:F44"/>
    <mergeCell ref="G44:H45"/>
    <mergeCell ref="I44:I45"/>
    <mergeCell ref="J44:K44"/>
    <mergeCell ref="J45:K45"/>
    <mergeCell ref="E45:F45"/>
    <mergeCell ref="AI36:AJ36"/>
    <mergeCell ref="D41:D42"/>
    <mergeCell ref="E41:F41"/>
    <mergeCell ref="G41:H42"/>
    <mergeCell ref="O41:P42"/>
    <mergeCell ref="E42:F42"/>
    <mergeCell ref="Q41:Q42"/>
    <mergeCell ref="R41:S42"/>
    <mergeCell ref="T41:U41"/>
    <mergeCell ref="T42:U42"/>
    <mergeCell ref="I41:I42"/>
    <mergeCell ref="J41:K41"/>
    <mergeCell ref="J42:K42"/>
    <mergeCell ref="L41:M42"/>
    <mergeCell ref="N41:N42"/>
    <mergeCell ref="V41:W42"/>
    <mergeCell ref="X41:Y41"/>
    <mergeCell ref="D30:D31"/>
    <mergeCell ref="E30:F30"/>
    <mergeCell ref="G30:H31"/>
    <mergeCell ref="E31:F31"/>
    <mergeCell ref="I30:I31"/>
    <mergeCell ref="J30:K30"/>
    <mergeCell ref="J31:K31"/>
    <mergeCell ref="D27:D28"/>
    <mergeCell ref="E27:F27"/>
    <mergeCell ref="G27:H28"/>
    <mergeCell ref="E28:F28"/>
    <mergeCell ref="I27:I28"/>
    <mergeCell ref="J27:K27"/>
    <mergeCell ref="J28:K28"/>
    <mergeCell ref="D24:D25"/>
    <mergeCell ref="E24:F24"/>
    <mergeCell ref="G24:H25"/>
    <mergeCell ref="E25:F25"/>
    <mergeCell ref="I24:I25"/>
    <mergeCell ref="J24:K24"/>
    <mergeCell ref="J25:K25"/>
    <mergeCell ref="D21:D22"/>
    <mergeCell ref="E21:F21"/>
    <mergeCell ref="G21:H22"/>
    <mergeCell ref="E22:F22"/>
    <mergeCell ref="I21:I22"/>
    <mergeCell ref="J21:K21"/>
    <mergeCell ref="J22:K22"/>
    <mergeCell ref="G9:H10"/>
    <mergeCell ref="E10:F10"/>
    <mergeCell ref="I9:I10"/>
    <mergeCell ref="J9:K9"/>
    <mergeCell ref="J10:K10"/>
    <mergeCell ref="D18:D19"/>
    <mergeCell ref="E18:F18"/>
    <mergeCell ref="G18:H19"/>
    <mergeCell ref="E19:F19"/>
    <mergeCell ref="I18:I19"/>
    <mergeCell ref="J18:K18"/>
    <mergeCell ref="J19:K19"/>
    <mergeCell ref="D15:D16"/>
    <mergeCell ref="E15:F15"/>
    <mergeCell ref="G15:H16"/>
    <mergeCell ref="E16:F16"/>
    <mergeCell ref="I15:I16"/>
    <mergeCell ref="J15:K15"/>
    <mergeCell ref="J16:K16"/>
    <mergeCell ref="AI1:AJ1"/>
    <mergeCell ref="D6:D7"/>
    <mergeCell ref="E6:F6"/>
    <mergeCell ref="G6:H7"/>
    <mergeCell ref="J6:K6"/>
    <mergeCell ref="E7:F7"/>
    <mergeCell ref="J7:K7"/>
    <mergeCell ref="I6:I7"/>
    <mergeCell ref="D33:D34"/>
    <mergeCell ref="I33:I34"/>
    <mergeCell ref="J33:K33"/>
    <mergeCell ref="J34:K34"/>
    <mergeCell ref="E33:F33"/>
    <mergeCell ref="G33:H34"/>
    <mergeCell ref="E34:F34"/>
    <mergeCell ref="D12:D13"/>
    <mergeCell ref="E12:F12"/>
    <mergeCell ref="G12:H13"/>
    <mergeCell ref="E13:F13"/>
    <mergeCell ref="I12:I13"/>
    <mergeCell ref="J12:K12"/>
    <mergeCell ref="J13:K13"/>
    <mergeCell ref="D9:D10"/>
    <mergeCell ref="E9:F9"/>
    <mergeCell ref="X42:Y42"/>
    <mergeCell ref="Z41:AA42"/>
    <mergeCell ref="AB41:AC42"/>
    <mergeCell ref="AQ41:AQ42"/>
    <mergeCell ref="AD41:AE41"/>
    <mergeCell ref="AD42:AE42"/>
    <mergeCell ref="L44:M45"/>
    <mergeCell ref="N44:N45"/>
    <mergeCell ref="Q44:Q45"/>
    <mergeCell ref="R44:S45"/>
    <mergeCell ref="T44:U44"/>
    <mergeCell ref="V44:W45"/>
    <mergeCell ref="O44:P45"/>
    <mergeCell ref="X44:Y44"/>
    <mergeCell ref="Z44:AA45"/>
    <mergeCell ref="AB44:AC45"/>
    <mergeCell ref="AD44:AE44"/>
    <mergeCell ref="AQ44:AQ45"/>
    <mergeCell ref="T45:U45"/>
    <mergeCell ref="X45:Y45"/>
    <mergeCell ref="AD45:AE45"/>
    <mergeCell ref="V47:W48"/>
    <mergeCell ref="X47:Y47"/>
    <mergeCell ref="Z47:AA48"/>
    <mergeCell ref="AB47:AC48"/>
    <mergeCell ref="AD47:AE47"/>
    <mergeCell ref="AQ47:AQ48"/>
    <mergeCell ref="T48:U48"/>
    <mergeCell ref="X48:Y48"/>
    <mergeCell ref="AD48:AE48"/>
    <mergeCell ref="V50:W51"/>
    <mergeCell ref="X50:Y50"/>
    <mergeCell ref="Z50:AA51"/>
    <mergeCell ref="AB50:AC51"/>
    <mergeCell ref="AD50:AE50"/>
    <mergeCell ref="AQ50:AQ51"/>
    <mergeCell ref="T51:U51"/>
    <mergeCell ref="X51:Y51"/>
    <mergeCell ref="AD51:AE51"/>
    <mergeCell ref="V53:W54"/>
    <mergeCell ref="X53:Y53"/>
    <mergeCell ref="Z53:AA54"/>
    <mergeCell ref="AB53:AC54"/>
    <mergeCell ref="AD53:AE53"/>
    <mergeCell ref="AQ53:AQ54"/>
    <mergeCell ref="T54:U54"/>
    <mergeCell ref="X54:Y54"/>
    <mergeCell ref="AD54:AE54"/>
    <mergeCell ref="V56:W57"/>
    <mergeCell ref="X56:Y56"/>
    <mergeCell ref="Z56:AA57"/>
    <mergeCell ref="AB56:AC57"/>
    <mergeCell ref="AD56:AE56"/>
    <mergeCell ref="AQ56:AQ57"/>
    <mergeCell ref="T57:U57"/>
    <mergeCell ref="X57:Y57"/>
    <mergeCell ref="AD57:AE57"/>
    <mergeCell ref="AQ59:AQ60"/>
    <mergeCell ref="L62:M63"/>
    <mergeCell ref="N62:N63"/>
    <mergeCell ref="Q62:Q63"/>
    <mergeCell ref="R62:S63"/>
    <mergeCell ref="T62:U62"/>
    <mergeCell ref="V62:W63"/>
    <mergeCell ref="X62:Y62"/>
    <mergeCell ref="Z62:AA63"/>
    <mergeCell ref="AB62:AC63"/>
    <mergeCell ref="AD62:AE62"/>
    <mergeCell ref="AQ62:AQ63"/>
    <mergeCell ref="X63:Y63"/>
    <mergeCell ref="AD63:AE63"/>
    <mergeCell ref="R59:S60"/>
    <mergeCell ref="T59:U59"/>
    <mergeCell ref="V59:W60"/>
    <mergeCell ref="X59:Y59"/>
    <mergeCell ref="Z59:AA60"/>
    <mergeCell ref="AB59:AC60"/>
    <mergeCell ref="AD59:AE59"/>
    <mergeCell ref="T60:U60"/>
    <mergeCell ref="X60:Y60"/>
    <mergeCell ref="AD60:AE60"/>
    <mergeCell ref="V65:W66"/>
    <mergeCell ref="X65:Y65"/>
    <mergeCell ref="Z65:AA66"/>
    <mergeCell ref="AB65:AC66"/>
    <mergeCell ref="AD65:AE65"/>
    <mergeCell ref="AQ65:AQ66"/>
    <mergeCell ref="T66:U66"/>
    <mergeCell ref="X66:Y66"/>
    <mergeCell ref="AD66:AE66"/>
    <mergeCell ref="R68:S69"/>
    <mergeCell ref="T68:U68"/>
    <mergeCell ref="AQ68:AQ69"/>
    <mergeCell ref="T69:U69"/>
    <mergeCell ref="X69:Y69"/>
    <mergeCell ref="AD69:AE69"/>
    <mergeCell ref="V68:W69"/>
    <mergeCell ref="O68:P69"/>
    <mergeCell ref="X68:Y68"/>
    <mergeCell ref="Z68:AA69"/>
    <mergeCell ref="AB68:AC69"/>
    <mergeCell ref="AD68:AE68"/>
  </mergeCells>
  <phoneticPr fontId="1"/>
  <conditionalFormatting sqref="AB56:AC57">
    <cfRule type="cellIs" dxfId="28" priority="22" stopIfTrue="1" operator="equal">
      <formula>0</formula>
    </cfRule>
  </conditionalFormatting>
  <conditionalFormatting sqref="AB59:AC60">
    <cfRule type="cellIs" dxfId="27" priority="19" stopIfTrue="1" operator="equal">
      <formula>0</formula>
    </cfRule>
  </conditionalFormatting>
  <conditionalFormatting sqref="AB62:AC63">
    <cfRule type="cellIs" dxfId="26" priority="16" stopIfTrue="1" operator="equal">
      <formula>0</formula>
    </cfRule>
  </conditionalFormatting>
  <conditionalFormatting sqref="AB65:AC66">
    <cfRule type="cellIs" dxfId="25" priority="13" stopIfTrue="1" operator="equal">
      <formula>0</formula>
    </cfRule>
  </conditionalFormatting>
  <conditionalFormatting sqref="AB68:AC69">
    <cfRule type="cellIs" dxfId="24" priority="10" stopIfTrue="1" operator="equal">
      <formula>0</formula>
    </cfRule>
  </conditionalFormatting>
  <conditionalFormatting sqref="AD41:AE41">
    <cfRule type="cellIs" dxfId="23" priority="41" stopIfTrue="1" operator="equal">
      <formula>0</formula>
    </cfRule>
  </conditionalFormatting>
  <conditionalFormatting sqref="AD42:AE42">
    <cfRule type="expression" dxfId="22" priority="1" stopIfTrue="1">
      <formula>$AD41=0</formula>
    </cfRule>
  </conditionalFormatting>
  <conditionalFormatting sqref="AD44:AE44">
    <cfRule type="cellIs" dxfId="21" priority="39" stopIfTrue="1" operator="equal">
      <formula>0</formula>
    </cfRule>
  </conditionalFormatting>
  <conditionalFormatting sqref="AD45:AE45">
    <cfRule type="expression" dxfId="20" priority="2" stopIfTrue="1">
      <formula>$AD44=0</formula>
    </cfRule>
  </conditionalFormatting>
  <conditionalFormatting sqref="AD47:AE47">
    <cfRule type="cellIs" dxfId="19" priority="37" stopIfTrue="1" operator="equal">
      <formula>0</formula>
    </cfRule>
  </conditionalFormatting>
  <conditionalFormatting sqref="AD48:AE48">
    <cfRule type="expression" dxfId="18" priority="3" stopIfTrue="1">
      <formula>$AD47=0</formula>
    </cfRule>
  </conditionalFormatting>
  <conditionalFormatting sqref="AD50:AE50">
    <cfRule type="cellIs" dxfId="17" priority="35" stopIfTrue="1" operator="equal">
      <formula>0</formula>
    </cfRule>
  </conditionalFormatting>
  <conditionalFormatting sqref="AD51:AE51">
    <cfRule type="expression" dxfId="16" priority="4" stopIfTrue="1">
      <formula>$AD50=0</formula>
    </cfRule>
  </conditionalFormatting>
  <conditionalFormatting sqref="AD53:AE53">
    <cfRule type="cellIs" dxfId="15" priority="33" stopIfTrue="1" operator="equal">
      <formula>0</formula>
    </cfRule>
  </conditionalFormatting>
  <conditionalFormatting sqref="AD54:AE54">
    <cfRule type="expression" dxfId="14" priority="5" stopIfTrue="1">
      <formula>$AD53=0</formula>
    </cfRule>
  </conditionalFormatting>
  <conditionalFormatting sqref="AD56:AE56">
    <cfRule type="cellIs" dxfId="13" priority="31" stopIfTrue="1" operator="equal">
      <formula>0</formula>
    </cfRule>
  </conditionalFormatting>
  <conditionalFormatting sqref="AD57:AE57">
    <cfRule type="expression" dxfId="12" priority="32" stopIfTrue="1">
      <formula>$AD56=0</formula>
    </cfRule>
  </conditionalFormatting>
  <conditionalFormatting sqref="AD59:AE59">
    <cfRule type="cellIs" dxfId="11" priority="20" stopIfTrue="1" operator="equal">
      <formula>0</formula>
    </cfRule>
  </conditionalFormatting>
  <conditionalFormatting sqref="AD60:AE60">
    <cfRule type="expression" dxfId="10" priority="9" stopIfTrue="1">
      <formula>$AD59=0</formula>
    </cfRule>
  </conditionalFormatting>
  <conditionalFormatting sqref="AD62:AE62">
    <cfRule type="cellIs" dxfId="9" priority="17" stopIfTrue="1" operator="equal">
      <formula>0</formula>
    </cfRule>
  </conditionalFormatting>
  <conditionalFormatting sqref="AD63:AE63">
    <cfRule type="expression" dxfId="8" priority="8" stopIfTrue="1">
      <formula>$AD62=0</formula>
    </cfRule>
  </conditionalFormatting>
  <conditionalFormatting sqref="AD65:AE65">
    <cfRule type="cellIs" dxfId="7" priority="14" stopIfTrue="1" operator="equal">
      <formula>0</formula>
    </cfRule>
  </conditionalFormatting>
  <conditionalFormatting sqref="AD66:AE66">
    <cfRule type="expression" dxfId="6" priority="7" stopIfTrue="1">
      <formula>$AD65=0</formula>
    </cfRule>
  </conditionalFormatting>
  <conditionalFormatting sqref="AD68:AE68">
    <cfRule type="cellIs" dxfId="5" priority="11" stopIfTrue="1" operator="equal">
      <formula>0</formula>
    </cfRule>
  </conditionalFormatting>
  <conditionalFormatting sqref="AD69:AE69">
    <cfRule type="expression" dxfId="4" priority="6" stopIfTrue="1">
      <formula>$AD68=0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6FC01-EB88-4A02-91AF-F473ED7106CF}">
  <dimension ref="A1:AK77"/>
  <sheetViews>
    <sheetView workbookViewId="0"/>
  </sheetViews>
  <sheetFormatPr defaultRowHeight="16.5" x14ac:dyDescent="0.25"/>
  <cols>
    <col min="1" max="37" width="1.7109375" customWidth="1"/>
  </cols>
  <sheetData>
    <row r="1" spans="1:36" ht="25" customHeight="1" x14ac:dyDescent="0.25">
      <c r="D1" s="3" t="s">
        <v>358</v>
      </c>
      <c r="AG1" s="2" t="s">
        <v>357</v>
      </c>
      <c r="AH1" s="2"/>
      <c r="AI1" s="174"/>
      <c r="AJ1" s="174"/>
    </row>
    <row r="2" spans="1:36" ht="25" customHeight="1" x14ac:dyDescent="0.25">
      <c r="Q2" s="4" t="s">
        <v>356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7" customHeight="1" x14ac:dyDescent="0.25">
      <c r="A3" t="s">
        <v>355</v>
      </c>
      <c r="Q3" s="9"/>
    </row>
    <row r="4" spans="1:36" ht="27" customHeight="1" x14ac:dyDescent="0.25">
      <c r="A4" s="1" t="s">
        <v>354</v>
      </c>
      <c r="D4">
        <f ca="1">INT(RAND()*1+1)</f>
        <v>1</v>
      </c>
      <c r="E4" s="175" t="s">
        <v>349</v>
      </c>
      <c r="F4" s="175"/>
      <c r="G4">
        <f ca="1">INT(RAND()*7+2)</f>
        <v>5</v>
      </c>
      <c r="I4" s="7"/>
      <c r="J4" s="7"/>
    </row>
    <row r="5" spans="1:36" ht="27" customHeight="1" x14ac:dyDescent="0.25"/>
    <row r="6" spans="1:36" ht="27" customHeight="1" x14ac:dyDescent="0.25">
      <c r="A6" s="1" t="s">
        <v>353</v>
      </c>
      <c r="D6">
        <f ca="1">INT(RAND()*3+1)*2-1</f>
        <v>1</v>
      </c>
      <c r="E6" s="175" t="s">
        <v>349</v>
      </c>
      <c r="F6" s="175"/>
      <c r="G6">
        <f ca="1">INT(RAND()*3+6)</f>
        <v>7</v>
      </c>
      <c r="I6" s="7"/>
      <c r="J6" s="7"/>
    </row>
    <row r="7" spans="1:36" ht="27" customHeight="1" x14ac:dyDescent="0.25"/>
    <row r="8" spans="1:36" ht="27" customHeight="1" x14ac:dyDescent="0.25">
      <c r="A8" s="1" t="s">
        <v>352</v>
      </c>
      <c r="D8">
        <f ca="1">INT(RAND()*3+1)*2-1</f>
        <v>1</v>
      </c>
      <c r="E8" s="175" t="s">
        <v>349</v>
      </c>
      <c r="F8" s="175"/>
      <c r="G8">
        <f ca="1">INT(RAND()*5+4)</f>
        <v>4</v>
      </c>
      <c r="I8" s="7"/>
      <c r="J8" s="7"/>
      <c r="K8" s="7"/>
    </row>
    <row r="9" spans="1:36" ht="27" customHeight="1" x14ac:dyDescent="0.25"/>
    <row r="10" spans="1:36" ht="27" customHeight="1" x14ac:dyDescent="0.25">
      <c r="A10" s="1" t="s">
        <v>351</v>
      </c>
      <c r="D10">
        <f ca="1">INT(RAND()*2+4)*2-1</f>
        <v>7</v>
      </c>
      <c r="E10" s="175" t="s">
        <v>349</v>
      </c>
      <c r="F10" s="175"/>
      <c r="G10">
        <f ca="1">INT(RAND()*7+2)</f>
        <v>7</v>
      </c>
      <c r="H10" s="1"/>
      <c r="J10" s="7"/>
      <c r="K10" s="7"/>
      <c r="L10" s="7"/>
    </row>
    <row r="11" spans="1:36" ht="27" customHeight="1" x14ac:dyDescent="0.25"/>
    <row r="12" spans="1:36" ht="27" customHeight="1" x14ac:dyDescent="0.25">
      <c r="A12" s="1" t="s">
        <v>350</v>
      </c>
      <c r="D12" s="175">
        <f ca="1">INT(RAND()*2+6)*2-1</f>
        <v>13</v>
      </c>
      <c r="E12" s="175"/>
      <c r="F12" s="175" t="s">
        <v>349</v>
      </c>
      <c r="G12" s="175"/>
      <c r="H12">
        <f ca="1">INT(RAND()*7+2)</f>
        <v>6</v>
      </c>
    </row>
    <row r="13" spans="1:36" ht="27" customHeight="1" x14ac:dyDescent="0.25"/>
    <row r="14" spans="1:36" ht="27" customHeight="1" x14ac:dyDescent="0.25">
      <c r="A14" t="s">
        <v>348</v>
      </c>
    </row>
    <row r="15" spans="1:36" ht="27" customHeight="1" x14ac:dyDescent="0.25">
      <c r="A15" s="1" t="s">
        <v>347</v>
      </c>
      <c r="D15" s="175">
        <v>1</v>
      </c>
      <c r="E15" s="175"/>
      <c r="I15" s="7"/>
      <c r="J15" s="7"/>
    </row>
    <row r="16" spans="1:36" ht="27" customHeight="1" x14ac:dyDescent="0.25">
      <c r="A16" s="1"/>
      <c r="D16" s="258">
        <f ca="1">INT(RAND()*2+1)*2</f>
        <v>4</v>
      </c>
      <c r="E16" s="258"/>
      <c r="I16" s="7"/>
      <c r="J16" s="7"/>
    </row>
    <row r="17" spans="1:37" ht="27" customHeight="1" x14ac:dyDescent="0.25"/>
    <row r="18" spans="1:37" ht="27" customHeight="1" x14ac:dyDescent="0.25">
      <c r="A18" s="1" t="s">
        <v>346</v>
      </c>
      <c r="D18" s="175">
        <f ca="1">INT(RAND()*2+1)*2</f>
        <v>4</v>
      </c>
      <c r="E18" s="175"/>
    </row>
    <row r="19" spans="1:37" ht="27" customHeight="1" x14ac:dyDescent="0.25">
      <c r="D19" s="258">
        <f ca="1">INT(RAND()*2+1)*5</f>
        <v>10</v>
      </c>
      <c r="E19" s="258"/>
    </row>
    <row r="20" spans="1:37" ht="27" customHeight="1" x14ac:dyDescent="0.25"/>
    <row r="21" spans="1:37" ht="27" customHeight="1" x14ac:dyDescent="0.25">
      <c r="A21" s="1" t="s">
        <v>345</v>
      </c>
      <c r="D21" s="175">
        <f ca="1">INT(RAND()*5+11)</f>
        <v>13</v>
      </c>
      <c r="E21" s="175"/>
    </row>
    <row r="22" spans="1:37" ht="27" customHeight="1" x14ac:dyDescent="0.25">
      <c r="A22" s="1"/>
      <c r="D22" s="258">
        <v>4</v>
      </c>
      <c r="E22" s="258"/>
    </row>
    <row r="23" spans="1:37" ht="27" customHeight="1" x14ac:dyDescent="0.25">
      <c r="C23" s="1"/>
    </row>
    <row r="24" spans="1:37" ht="27" customHeight="1" x14ac:dyDescent="0.25">
      <c r="A24" s="1" t="s">
        <v>344</v>
      </c>
      <c r="D24" s="175">
        <f ca="1">INT(RAND()*9+10)</f>
        <v>12</v>
      </c>
      <c r="E24" s="175"/>
    </row>
    <row r="25" spans="1:37" ht="27" customHeight="1" x14ac:dyDescent="0.25">
      <c r="A25" s="1"/>
      <c r="D25" s="258">
        <f ca="1">INT(RAND()*2+1)*10</f>
        <v>20</v>
      </c>
      <c r="E25" s="258"/>
    </row>
    <row r="26" spans="1:37" ht="27" customHeight="1" x14ac:dyDescent="0.25"/>
    <row r="27" spans="1:37" ht="27" customHeight="1" x14ac:dyDescent="0.25">
      <c r="A27" s="1" t="s">
        <v>343</v>
      </c>
      <c r="D27" s="175">
        <f ca="1">INT(RAND()*9+10)</f>
        <v>12</v>
      </c>
      <c r="E27" s="175"/>
    </row>
    <row r="28" spans="1:37" ht="27" customHeight="1" x14ac:dyDescent="0.25">
      <c r="D28" s="258">
        <f ca="1">INT(RAND()*2+4)*5</f>
        <v>25</v>
      </c>
      <c r="E28" s="258"/>
    </row>
    <row r="29" spans="1:37" ht="27" customHeight="1" x14ac:dyDescent="0.25"/>
    <row r="30" spans="1:37" ht="23.15" customHeight="1" x14ac:dyDescent="0.25">
      <c r="D30" s="3" t="str">
        <f>IF(D1="","",D1)</f>
        <v>分数と小数・整数</v>
      </c>
      <c r="AG30" s="2" t="str">
        <f>IF(AG1="","",AG1)</f>
        <v>№</v>
      </c>
      <c r="AH30" s="2"/>
      <c r="AI30" s="174" t="str">
        <f>IF(AI1="","",AI1)</f>
        <v/>
      </c>
      <c r="AJ30" s="174"/>
    </row>
    <row r="31" spans="1:37" ht="23.15" customHeight="1" x14ac:dyDescent="0.25">
      <c r="E31" s="5" t="s">
        <v>342</v>
      </c>
      <c r="Q31" s="4" t="str">
        <f>IF(Q2="","",Q2)</f>
        <v>名前</v>
      </c>
      <c r="R31" s="2"/>
      <c r="S31" s="2"/>
      <c r="T31" s="2"/>
      <c r="U31" s="2" t="str">
        <f>IF(U2="","",U2)</f>
        <v/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7" ht="23.15" customHeight="1" x14ac:dyDescent="0.25">
      <c r="A32" s="175" t="str">
        <f>IF(A3="","",A3)</f>
        <v>◇次の商を分数で表しましょう。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t="str">
        <f t="shared" ref="V32:AK32" si="0">IF(V3="","",V3)</f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3.15" customHeight="1" x14ac:dyDescent="0.25">
      <c r="A33" s="175" t="str">
        <f>IF(A4="","",A4)</f>
        <v>(1)</v>
      </c>
      <c r="B33" s="175"/>
      <c r="C33" t="str">
        <f>IF(C4="","",C4)</f>
        <v/>
      </c>
      <c r="D33" s="175">
        <f ca="1">IF(D4="","",D4)</f>
        <v>1</v>
      </c>
      <c r="E33" s="175" t="str">
        <f>IF(E4="","",E4)</f>
        <v>÷</v>
      </c>
      <c r="F33" s="175"/>
      <c r="G33" s="175">
        <f ca="1">IF(G4="","",G4)</f>
        <v>5</v>
      </c>
      <c r="H33" s="175" t="s">
        <v>341</v>
      </c>
      <c r="I33" s="293">
        <f ca="1">D4</f>
        <v>1</v>
      </c>
      <c r="J33" s="293"/>
      <c r="K33" t="str">
        <f t="shared" ref="K33:U33" si="1">IF(K4="","",K4)</f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/>
      </c>
      <c r="U33" t="str">
        <f t="shared" si="1"/>
        <v/>
      </c>
      <c r="V33" t="str">
        <f t="shared" ref="V33:AK33" si="2">IF(V4="","",V4)</f>
        <v/>
      </c>
      <c r="W33" t="str">
        <f t="shared" si="2"/>
        <v/>
      </c>
      <c r="X33" t="str">
        <f t="shared" si="2"/>
        <v/>
      </c>
      <c r="Y33" t="str">
        <f t="shared" si="2"/>
        <v/>
      </c>
      <c r="Z33" t="str">
        <f t="shared" si="2"/>
        <v/>
      </c>
      <c r="AA33" t="str">
        <f t="shared" si="2"/>
        <v/>
      </c>
      <c r="AB33" t="str">
        <f t="shared" si="2"/>
        <v/>
      </c>
      <c r="AC33" t="str">
        <f t="shared" si="2"/>
        <v/>
      </c>
      <c r="AD33" t="str">
        <f t="shared" si="2"/>
        <v/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  <c r="AJ33" t="str">
        <f t="shared" si="2"/>
        <v/>
      </c>
      <c r="AK33" t="str">
        <f t="shared" si="2"/>
        <v/>
      </c>
    </row>
    <row r="34" spans="1:37" ht="23.15" customHeight="1" x14ac:dyDescent="0.25">
      <c r="A34" t="str">
        <f>IF(A5="","",A5)</f>
        <v/>
      </c>
      <c r="B34" t="str">
        <f>IF(B5="","",B5)</f>
        <v/>
      </c>
      <c r="C34" t="str">
        <f>IF(C5="","",C5)</f>
        <v/>
      </c>
      <c r="D34" s="175"/>
      <c r="E34" s="175"/>
      <c r="F34" s="175"/>
      <c r="G34" s="175"/>
      <c r="H34" s="175"/>
      <c r="I34" s="289">
        <f ca="1">G4</f>
        <v>5</v>
      </c>
      <c r="J34" s="289"/>
      <c r="K34" t="str">
        <f t="shared" ref="K34:U34" si="3">IF(K5="","",K5)</f>
        <v/>
      </c>
      <c r="L34" t="str">
        <f t="shared" si="3"/>
        <v/>
      </c>
      <c r="M34" t="str">
        <f t="shared" si="3"/>
        <v/>
      </c>
      <c r="N34" t="str">
        <f t="shared" si="3"/>
        <v/>
      </c>
      <c r="O34" t="str">
        <f t="shared" si="3"/>
        <v/>
      </c>
      <c r="P34" t="str">
        <f t="shared" si="3"/>
        <v/>
      </c>
      <c r="Q34" t="str">
        <f t="shared" si="3"/>
        <v/>
      </c>
      <c r="R34" t="str">
        <f t="shared" si="3"/>
        <v/>
      </c>
      <c r="S34" t="str">
        <f t="shared" si="3"/>
        <v/>
      </c>
      <c r="T34" t="str">
        <f t="shared" si="3"/>
        <v/>
      </c>
      <c r="U34" t="str">
        <f t="shared" si="3"/>
        <v/>
      </c>
      <c r="V34" t="str">
        <f t="shared" ref="V34:AK34" si="4">IF(V5="","",V5)</f>
        <v/>
      </c>
      <c r="W34" t="str">
        <f t="shared" si="4"/>
        <v/>
      </c>
      <c r="X34" t="str">
        <f t="shared" si="4"/>
        <v/>
      </c>
      <c r="Y34" t="str">
        <f t="shared" si="4"/>
        <v/>
      </c>
      <c r="Z34" t="str">
        <f t="shared" si="4"/>
        <v/>
      </c>
      <c r="AA34" t="str">
        <f t="shared" si="4"/>
        <v/>
      </c>
      <c r="AB34" t="str">
        <f t="shared" si="4"/>
        <v/>
      </c>
      <c r="AC34" t="str">
        <f t="shared" si="4"/>
        <v/>
      </c>
      <c r="AD34" t="str">
        <f t="shared" si="4"/>
        <v/>
      </c>
      <c r="AE34" t="str">
        <f t="shared" si="4"/>
        <v/>
      </c>
      <c r="AF34" t="str">
        <f t="shared" si="4"/>
        <v/>
      </c>
      <c r="AG34" t="str">
        <f t="shared" si="4"/>
        <v/>
      </c>
      <c r="AH34" t="str">
        <f t="shared" si="4"/>
        <v/>
      </c>
      <c r="AI34" t="str">
        <f t="shared" si="4"/>
        <v/>
      </c>
      <c r="AJ34" t="str">
        <f t="shared" si="4"/>
        <v/>
      </c>
      <c r="AK34" t="str">
        <f t="shared" si="4"/>
        <v/>
      </c>
    </row>
    <row r="35" spans="1:37" ht="23.15" customHeight="1" x14ac:dyDescent="0.25"/>
    <row r="36" spans="1:37" ht="23.15" customHeight="1" x14ac:dyDescent="0.25">
      <c r="A36" s="175" t="str">
        <f>IF(A6="","",A6)</f>
        <v>(2)</v>
      </c>
      <c r="B36" s="175"/>
      <c r="C36" t="str">
        <f>IF(C6="","",C6)</f>
        <v/>
      </c>
      <c r="D36" s="175">
        <f ca="1">IF(D6="","",D6)</f>
        <v>1</v>
      </c>
      <c r="E36" s="175" t="str">
        <f>IF(E6="","",E6)</f>
        <v>÷</v>
      </c>
      <c r="F36" s="175"/>
      <c r="G36" s="175">
        <f ca="1">IF(G6="","",G6)</f>
        <v>7</v>
      </c>
      <c r="H36" s="175" t="s">
        <v>340</v>
      </c>
      <c r="I36" s="293">
        <f ca="1">D6</f>
        <v>1</v>
      </c>
      <c r="J36" s="293"/>
      <c r="K36" t="str">
        <f t="shared" ref="K36:AK36" si="5">IF(K6="","",K6)</f>
        <v/>
      </c>
      <c r="L36" t="str">
        <f t="shared" si="5"/>
        <v/>
      </c>
      <c r="M36" t="str">
        <f t="shared" si="5"/>
        <v/>
      </c>
      <c r="N36" t="str">
        <f t="shared" si="5"/>
        <v/>
      </c>
      <c r="O36" t="str">
        <f t="shared" si="5"/>
        <v/>
      </c>
      <c r="P36" t="str">
        <f t="shared" si="5"/>
        <v/>
      </c>
      <c r="Q36" t="str">
        <f t="shared" si="5"/>
        <v/>
      </c>
      <c r="R36" t="str">
        <f t="shared" si="5"/>
        <v/>
      </c>
      <c r="S36" t="str">
        <f t="shared" si="5"/>
        <v/>
      </c>
      <c r="T36" t="str">
        <f t="shared" si="5"/>
        <v/>
      </c>
      <c r="U36" t="str">
        <f t="shared" si="5"/>
        <v/>
      </c>
      <c r="V36" t="str">
        <f t="shared" si="5"/>
        <v/>
      </c>
      <c r="W36" t="str">
        <f t="shared" si="5"/>
        <v/>
      </c>
      <c r="X36" t="str">
        <f t="shared" si="5"/>
        <v/>
      </c>
      <c r="Y36" t="str">
        <f t="shared" si="5"/>
        <v/>
      </c>
      <c r="Z36" t="str">
        <f t="shared" si="5"/>
        <v/>
      </c>
      <c r="AA36" t="str">
        <f t="shared" si="5"/>
        <v/>
      </c>
      <c r="AB36" t="str">
        <f t="shared" si="5"/>
        <v/>
      </c>
      <c r="AC36" t="str">
        <f t="shared" si="5"/>
        <v/>
      </c>
      <c r="AD36" t="str">
        <f t="shared" si="5"/>
        <v/>
      </c>
      <c r="AE36" t="str">
        <f t="shared" si="5"/>
        <v/>
      </c>
      <c r="AF36" t="str">
        <f t="shared" si="5"/>
        <v/>
      </c>
      <c r="AG36" t="str">
        <f t="shared" si="5"/>
        <v/>
      </c>
      <c r="AH36" t="str">
        <f t="shared" si="5"/>
        <v/>
      </c>
      <c r="AI36" t="str">
        <f t="shared" si="5"/>
        <v/>
      </c>
      <c r="AJ36" t="str">
        <f t="shared" si="5"/>
        <v/>
      </c>
      <c r="AK36" t="str">
        <f t="shared" si="5"/>
        <v/>
      </c>
    </row>
    <row r="37" spans="1:37" ht="23.15" customHeight="1" x14ac:dyDescent="0.25">
      <c r="A37" t="str">
        <f>IF(A7="","",A7)</f>
        <v/>
      </c>
      <c r="B37" t="str">
        <f>IF(B7="","",B7)</f>
        <v/>
      </c>
      <c r="C37" t="str">
        <f>IF(C7="","",C7)</f>
        <v/>
      </c>
      <c r="D37" s="175"/>
      <c r="E37" s="175"/>
      <c r="F37" s="175"/>
      <c r="G37" s="175"/>
      <c r="H37" s="175"/>
      <c r="I37" s="289">
        <f ca="1">G6</f>
        <v>7</v>
      </c>
      <c r="J37" s="289"/>
      <c r="K37" t="str">
        <f t="shared" ref="K37:AK37" si="6">IF(K7="","",K7)</f>
        <v/>
      </c>
      <c r="L37" t="str">
        <f t="shared" si="6"/>
        <v/>
      </c>
      <c r="M37" t="str">
        <f t="shared" si="6"/>
        <v/>
      </c>
      <c r="N37" t="str">
        <f t="shared" si="6"/>
        <v/>
      </c>
      <c r="O37" t="str">
        <f t="shared" si="6"/>
        <v/>
      </c>
      <c r="P37" t="str">
        <f t="shared" si="6"/>
        <v/>
      </c>
      <c r="Q37" t="str">
        <f t="shared" si="6"/>
        <v/>
      </c>
      <c r="R37" t="str">
        <f t="shared" si="6"/>
        <v/>
      </c>
      <c r="S37" t="str">
        <f t="shared" si="6"/>
        <v/>
      </c>
      <c r="T37" t="str">
        <f t="shared" si="6"/>
        <v/>
      </c>
      <c r="U37" t="str">
        <f t="shared" si="6"/>
        <v/>
      </c>
      <c r="V37" t="str">
        <f t="shared" si="6"/>
        <v/>
      </c>
      <c r="W37" t="str">
        <f t="shared" si="6"/>
        <v/>
      </c>
      <c r="X37" t="str">
        <f t="shared" si="6"/>
        <v/>
      </c>
      <c r="Y37" t="str">
        <f t="shared" si="6"/>
        <v/>
      </c>
      <c r="Z37" t="str">
        <f t="shared" si="6"/>
        <v/>
      </c>
      <c r="AA37" t="str">
        <f t="shared" si="6"/>
        <v/>
      </c>
      <c r="AB37" t="str">
        <f t="shared" si="6"/>
        <v/>
      </c>
      <c r="AC37" t="str">
        <f t="shared" si="6"/>
        <v/>
      </c>
      <c r="AD37" t="str">
        <f t="shared" si="6"/>
        <v/>
      </c>
      <c r="AE37" t="str">
        <f t="shared" si="6"/>
        <v/>
      </c>
      <c r="AF37" t="str">
        <f t="shared" si="6"/>
        <v/>
      </c>
      <c r="AG37" t="str">
        <f t="shared" si="6"/>
        <v/>
      </c>
      <c r="AH37" t="str">
        <f t="shared" si="6"/>
        <v/>
      </c>
      <c r="AI37" t="str">
        <f t="shared" si="6"/>
        <v/>
      </c>
      <c r="AJ37" t="str">
        <f t="shared" si="6"/>
        <v/>
      </c>
      <c r="AK37" t="str">
        <f t="shared" si="6"/>
        <v/>
      </c>
    </row>
    <row r="38" spans="1:37" ht="23.15" customHeight="1" x14ac:dyDescent="0.25">
      <c r="D38" s="7"/>
      <c r="E38" s="7"/>
      <c r="F38" s="7"/>
      <c r="G38" s="7"/>
      <c r="H38" s="7"/>
    </row>
    <row r="39" spans="1:37" ht="23.15" customHeight="1" x14ac:dyDescent="0.25">
      <c r="A39" s="175" t="str">
        <f>IF(A8="","",A8)</f>
        <v>(3)</v>
      </c>
      <c r="B39" s="175"/>
      <c r="C39" t="str">
        <f>IF(C8="","",C8)</f>
        <v/>
      </c>
      <c r="D39" s="175">
        <f ca="1">IF(D8="","",D8)</f>
        <v>1</v>
      </c>
      <c r="E39" s="175" t="str">
        <f>IF(E8="","",E8)</f>
        <v>÷</v>
      </c>
      <c r="F39" s="175"/>
      <c r="G39" s="175">
        <f ca="1">IF(G8="","",G8)</f>
        <v>4</v>
      </c>
      <c r="H39" s="175" t="s">
        <v>340</v>
      </c>
      <c r="I39" s="293">
        <f ca="1">D8</f>
        <v>1</v>
      </c>
      <c r="J39" s="293"/>
      <c r="K39" t="str">
        <f t="shared" ref="K39:AK39" si="7">IF(K8="","",K8)</f>
        <v/>
      </c>
      <c r="L39" t="str">
        <f t="shared" si="7"/>
        <v/>
      </c>
      <c r="M39" t="str">
        <f t="shared" si="7"/>
        <v/>
      </c>
      <c r="N39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U39" t="str">
        <f t="shared" si="7"/>
        <v/>
      </c>
      <c r="V39" t="str">
        <f t="shared" si="7"/>
        <v/>
      </c>
      <c r="W39" t="str">
        <f t="shared" si="7"/>
        <v/>
      </c>
      <c r="X39" t="str">
        <f t="shared" si="7"/>
        <v/>
      </c>
      <c r="Y39" t="str">
        <f t="shared" si="7"/>
        <v/>
      </c>
      <c r="Z39" t="str">
        <f t="shared" si="7"/>
        <v/>
      </c>
      <c r="AA39" t="str">
        <f t="shared" si="7"/>
        <v/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  <c r="AJ39" t="str">
        <f t="shared" si="7"/>
        <v/>
      </c>
      <c r="AK39" t="str">
        <f t="shared" si="7"/>
        <v/>
      </c>
    </row>
    <row r="40" spans="1:37" ht="23.15" customHeight="1" x14ac:dyDescent="0.25">
      <c r="A40" t="str">
        <f>IF(A9="","",A9)</f>
        <v/>
      </c>
      <c r="B40" t="str">
        <f>IF(B9="","",B9)</f>
        <v/>
      </c>
      <c r="C40" t="str">
        <f>IF(C9="","",C9)</f>
        <v/>
      </c>
      <c r="D40" s="175"/>
      <c r="E40" s="175"/>
      <c r="F40" s="175"/>
      <c r="G40" s="175"/>
      <c r="H40" s="175"/>
      <c r="I40" s="289">
        <f ca="1">G8</f>
        <v>4</v>
      </c>
      <c r="J40" s="289"/>
      <c r="K40" t="str">
        <f t="shared" ref="K40:AK40" si="8">IF(K9="","",K9)</f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U40" t="str">
        <f t="shared" si="8"/>
        <v/>
      </c>
      <c r="V40" t="str">
        <f t="shared" si="8"/>
        <v/>
      </c>
      <c r="W40" t="str">
        <f t="shared" si="8"/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si="8"/>
        <v/>
      </c>
      <c r="AK40" t="str">
        <f t="shared" si="8"/>
        <v/>
      </c>
    </row>
    <row r="41" spans="1:37" ht="23.15" customHeight="1" x14ac:dyDescent="0.25">
      <c r="D41" s="7"/>
      <c r="E41" s="7"/>
      <c r="F41" s="7"/>
      <c r="G41" s="7"/>
      <c r="H41" s="7"/>
      <c r="Q41" s="8"/>
    </row>
    <row r="42" spans="1:37" ht="23.15" customHeight="1" x14ac:dyDescent="0.25">
      <c r="A42" s="175" t="str">
        <f>IF(A10="","",A10)</f>
        <v>(4)</v>
      </c>
      <c r="B42" s="175"/>
      <c r="C42" t="str">
        <f>IF(C10="","",C10)</f>
        <v/>
      </c>
      <c r="D42" s="175">
        <f ca="1">IF(D10="","",D10)</f>
        <v>7</v>
      </c>
      <c r="E42" s="175" t="str">
        <f>IF(E10="","",E10)</f>
        <v>÷</v>
      </c>
      <c r="F42" s="175"/>
      <c r="G42" s="175">
        <f ca="1">IF(G10="","",G10)</f>
        <v>7</v>
      </c>
      <c r="H42" s="175" t="s">
        <v>340</v>
      </c>
      <c r="I42" s="293">
        <f ca="1">D10</f>
        <v>7</v>
      </c>
      <c r="J42" s="293"/>
      <c r="K42" t="str">
        <f t="shared" ref="K42:AK42" si="9">IF(K10="","",K10)</f>
        <v/>
      </c>
      <c r="L42" t="str">
        <f t="shared" si="9"/>
        <v/>
      </c>
      <c r="M42" t="str">
        <f t="shared" si="9"/>
        <v/>
      </c>
      <c r="N42" t="str">
        <f t="shared" si="9"/>
        <v/>
      </c>
      <c r="O42" t="str">
        <f t="shared" si="9"/>
        <v/>
      </c>
      <c r="P42" t="str">
        <f t="shared" si="9"/>
        <v/>
      </c>
      <c r="Q42" t="str">
        <f t="shared" si="9"/>
        <v/>
      </c>
      <c r="R42" t="str">
        <f t="shared" si="9"/>
        <v/>
      </c>
      <c r="S42" t="str">
        <f t="shared" si="9"/>
        <v/>
      </c>
      <c r="T42" t="str">
        <f t="shared" si="9"/>
        <v/>
      </c>
      <c r="U42" t="str">
        <f t="shared" si="9"/>
        <v/>
      </c>
      <c r="V42" t="str">
        <f t="shared" si="9"/>
        <v/>
      </c>
      <c r="W42" t="str">
        <f t="shared" si="9"/>
        <v/>
      </c>
      <c r="X42" t="str">
        <f t="shared" si="9"/>
        <v/>
      </c>
      <c r="Y42" t="str">
        <f t="shared" si="9"/>
        <v/>
      </c>
      <c r="Z42" t="str">
        <f t="shared" si="9"/>
        <v/>
      </c>
      <c r="AA42" t="str">
        <f t="shared" si="9"/>
        <v/>
      </c>
      <c r="AB42" t="str">
        <f t="shared" si="9"/>
        <v/>
      </c>
      <c r="AC42" t="str">
        <f t="shared" si="9"/>
        <v/>
      </c>
      <c r="AD42" t="str">
        <f t="shared" si="9"/>
        <v/>
      </c>
      <c r="AE42" t="str">
        <f t="shared" si="9"/>
        <v/>
      </c>
      <c r="AF42" t="str">
        <f t="shared" si="9"/>
        <v/>
      </c>
      <c r="AG42" t="str">
        <f t="shared" si="9"/>
        <v/>
      </c>
      <c r="AH42" t="str">
        <f t="shared" si="9"/>
        <v/>
      </c>
      <c r="AI42" t="str">
        <f t="shared" si="9"/>
        <v/>
      </c>
      <c r="AJ42" t="str">
        <f t="shared" si="9"/>
        <v/>
      </c>
      <c r="AK42" t="str">
        <f t="shared" si="9"/>
        <v/>
      </c>
    </row>
    <row r="43" spans="1:37" ht="23.15" customHeight="1" x14ac:dyDescent="0.25">
      <c r="A43" t="str">
        <f>IF(A11="","",A11)</f>
        <v/>
      </c>
      <c r="B43" t="str">
        <f>IF(B11="","",B11)</f>
        <v/>
      </c>
      <c r="C43" t="str">
        <f>IF(C11="","",C11)</f>
        <v/>
      </c>
      <c r="D43" s="175"/>
      <c r="E43" s="175"/>
      <c r="F43" s="175"/>
      <c r="G43" s="175"/>
      <c r="H43" s="175"/>
      <c r="I43" s="289">
        <f ca="1">G10</f>
        <v>7</v>
      </c>
      <c r="J43" s="289"/>
      <c r="K43" t="str">
        <f t="shared" ref="K43:AK43" si="10">IF(K11="","",K11)</f>
        <v/>
      </c>
      <c r="L43" t="str">
        <f t="shared" si="10"/>
        <v/>
      </c>
      <c r="M43" t="str">
        <f t="shared" si="10"/>
        <v/>
      </c>
      <c r="N43" t="str">
        <f t="shared" si="10"/>
        <v/>
      </c>
      <c r="O43" t="str">
        <f t="shared" si="10"/>
        <v/>
      </c>
      <c r="P43" t="str">
        <f t="shared" si="10"/>
        <v/>
      </c>
      <c r="Q43" t="str">
        <f t="shared" si="10"/>
        <v/>
      </c>
      <c r="R43" t="str">
        <f t="shared" si="10"/>
        <v/>
      </c>
      <c r="S43" t="str">
        <f t="shared" si="10"/>
        <v/>
      </c>
      <c r="T43" t="str">
        <f t="shared" si="10"/>
        <v/>
      </c>
      <c r="U43" t="str">
        <f t="shared" si="10"/>
        <v/>
      </c>
      <c r="V43" t="str">
        <f t="shared" si="10"/>
        <v/>
      </c>
      <c r="W43" t="str">
        <f t="shared" si="10"/>
        <v/>
      </c>
      <c r="X43" t="str">
        <f t="shared" si="10"/>
        <v/>
      </c>
      <c r="Y43" t="str">
        <f t="shared" si="10"/>
        <v/>
      </c>
      <c r="Z43" t="str">
        <f t="shared" si="10"/>
        <v/>
      </c>
      <c r="AA43" t="str">
        <f t="shared" si="10"/>
        <v/>
      </c>
      <c r="AB43" t="str">
        <f t="shared" si="10"/>
        <v/>
      </c>
      <c r="AC43" t="str">
        <f t="shared" si="10"/>
        <v/>
      </c>
      <c r="AD43" t="str">
        <f t="shared" si="10"/>
        <v/>
      </c>
      <c r="AE43" t="str">
        <f t="shared" si="10"/>
        <v/>
      </c>
      <c r="AF43" t="str">
        <f t="shared" si="10"/>
        <v/>
      </c>
      <c r="AG43" t="str">
        <f t="shared" si="10"/>
        <v/>
      </c>
      <c r="AH43" t="str">
        <f t="shared" si="10"/>
        <v/>
      </c>
      <c r="AI43" t="str">
        <f t="shared" si="10"/>
        <v/>
      </c>
      <c r="AJ43" t="str">
        <f t="shared" si="10"/>
        <v/>
      </c>
      <c r="AK43" t="str">
        <f t="shared" si="10"/>
        <v/>
      </c>
    </row>
    <row r="44" spans="1:37" ht="23.15" customHeight="1" x14ac:dyDescent="0.25">
      <c r="D44" s="7"/>
      <c r="E44" s="7"/>
      <c r="F44" s="7"/>
      <c r="G44" s="7"/>
      <c r="H44" s="7"/>
    </row>
    <row r="45" spans="1:37" ht="23.15" customHeight="1" x14ac:dyDescent="0.25">
      <c r="A45" s="175" t="str">
        <f t="shared" ref="A45:A52" si="11">IF(A12="","",A12)</f>
        <v>(5)</v>
      </c>
      <c r="B45" s="175"/>
      <c r="C45" t="str">
        <f>IF(C12="","",C12)</f>
        <v/>
      </c>
      <c r="D45" s="175">
        <f ca="1">IF(D12="","",D12)</f>
        <v>13</v>
      </c>
      <c r="E45" s="175"/>
      <c r="F45" s="175" t="str">
        <f>IF(F12="","",F12)</f>
        <v>÷</v>
      </c>
      <c r="G45" s="175"/>
      <c r="H45" s="175">
        <f ca="1">IF(H12="","",H12)</f>
        <v>6</v>
      </c>
      <c r="I45" s="175" t="s">
        <v>340</v>
      </c>
      <c r="J45" s="293">
        <f ca="1">D12</f>
        <v>13</v>
      </c>
      <c r="K45" s="293"/>
      <c r="L45" t="str">
        <f t="shared" ref="L45:AK45" si="12">IF(L12="","",L12)</f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U45" t="str">
        <f t="shared" si="12"/>
        <v/>
      </c>
      <c r="V45" t="str">
        <f t="shared" si="12"/>
        <v/>
      </c>
      <c r="W45" t="str">
        <f t="shared" si="12"/>
        <v/>
      </c>
      <c r="X45" t="str">
        <f t="shared" si="12"/>
        <v/>
      </c>
      <c r="Y45" t="str">
        <f t="shared" si="12"/>
        <v/>
      </c>
      <c r="Z45" t="str">
        <f t="shared" si="12"/>
        <v/>
      </c>
      <c r="AA45" t="str">
        <f t="shared" si="12"/>
        <v/>
      </c>
      <c r="AB45" t="str">
        <f t="shared" si="12"/>
        <v/>
      </c>
      <c r="AC45" t="str">
        <f t="shared" si="12"/>
        <v/>
      </c>
      <c r="AD45" t="str">
        <f t="shared" si="12"/>
        <v/>
      </c>
      <c r="AE45" t="str">
        <f t="shared" si="12"/>
        <v/>
      </c>
      <c r="AF45" t="str">
        <f t="shared" si="12"/>
        <v/>
      </c>
      <c r="AG45" t="str">
        <f t="shared" si="12"/>
        <v/>
      </c>
      <c r="AH45" t="str">
        <f t="shared" si="12"/>
        <v/>
      </c>
      <c r="AI45" t="str">
        <f t="shared" si="12"/>
        <v/>
      </c>
      <c r="AJ45" t="str">
        <f t="shared" si="12"/>
        <v/>
      </c>
      <c r="AK45" t="str">
        <f t="shared" si="12"/>
        <v/>
      </c>
    </row>
    <row r="46" spans="1:37" ht="23.15" customHeight="1" x14ac:dyDescent="0.25">
      <c r="A46" t="str">
        <f t="shared" si="11"/>
        <v/>
      </c>
      <c r="B46" t="str">
        <f>IF(B13="","",B13)</f>
        <v/>
      </c>
      <c r="C46" t="str">
        <f>IF(C13="","",C13)</f>
        <v/>
      </c>
      <c r="D46" s="175"/>
      <c r="E46" s="175"/>
      <c r="F46" s="175"/>
      <c r="G46" s="175"/>
      <c r="H46" s="175"/>
      <c r="I46" s="175"/>
      <c r="J46" s="289">
        <f ca="1">H12</f>
        <v>6</v>
      </c>
      <c r="K46" s="289"/>
      <c r="L46" t="str">
        <f t="shared" ref="L46:AK46" si="13">IF(L13="","",L13)</f>
        <v/>
      </c>
      <c r="M46" t="str">
        <f t="shared" si="13"/>
        <v/>
      </c>
      <c r="N46" t="str">
        <f t="shared" si="13"/>
        <v/>
      </c>
      <c r="O46" t="str">
        <f t="shared" si="13"/>
        <v/>
      </c>
      <c r="P46" t="str">
        <f t="shared" si="13"/>
        <v/>
      </c>
      <c r="Q46" t="str">
        <f t="shared" si="13"/>
        <v/>
      </c>
      <c r="R46" t="str">
        <f t="shared" si="13"/>
        <v/>
      </c>
      <c r="S46" t="str">
        <f t="shared" si="13"/>
        <v/>
      </c>
      <c r="T46" t="str">
        <f t="shared" si="13"/>
        <v/>
      </c>
      <c r="U46" t="str">
        <f t="shared" si="13"/>
        <v/>
      </c>
      <c r="V46" t="str">
        <f t="shared" si="13"/>
        <v/>
      </c>
      <c r="W46" t="str">
        <f t="shared" si="13"/>
        <v/>
      </c>
      <c r="X46" t="str">
        <f t="shared" si="13"/>
        <v/>
      </c>
      <c r="Y46" t="str">
        <f t="shared" si="13"/>
        <v/>
      </c>
      <c r="Z46" t="str">
        <f t="shared" si="13"/>
        <v/>
      </c>
      <c r="AA46" t="str">
        <f t="shared" si="13"/>
        <v/>
      </c>
      <c r="AB46" t="str">
        <f t="shared" si="13"/>
        <v/>
      </c>
      <c r="AC46" t="str">
        <f t="shared" si="13"/>
        <v/>
      </c>
      <c r="AD46" t="str">
        <f t="shared" si="13"/>
        <v/>
      </c>
      <c r="AE46" t="str">
        <f t="shared" si="13"/>
        <v/>
      </c>
      <c r="AF46" t="str">
        <f t="shared" si="13"/>
        <v/>
      </c>
      <c r="AG46" t="str">
        <f t="shared" si="13"/>
        <v/>
      </c>
      <c r="AH46" t="str">
        <f t="shared" si="13"/>
        <v/>
      </c>
      <c r="AI46" t="str">
        <f t="shared" si="13"/>
        <v/>
      </c>
      <c r="AJ46" t="str">
        <f t="shared" si="13"/>
        <v/>
      </c>
      <c r="AK46" t="str">
        <f t="shared" si="13"/>
        <v/>
      </c>
    </row>
    <row r="47" spans="1:37" ht="23.15" customHeight="1" x14ac:dyDescent="0.25">
      <c r="A47" s="175" t="str">
        <f t="shared" si="11"/>
        <v>◇次の分数を小数で表しましょう。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t="str">
        <f t="shared" ref="R47:AK47" si="14">IF(R14="","",R14)</f>
        <v/>
      </c>
      <c r="S47" t="str">
        <f t="shared" si="14"/>
        <v/>
      </c>
      <c r="T47" t="str">
        <f t="shared" si="14"/>
        <v/>
      </c>
      <c r="U47" t="str">
        <f t="shared" si="14"/>
        <v/>
      </c>
      <c r="V47" t="str">
        <f t="shared" si="14"/>
        <v/>
      </c>
      <c r="W47" t="str">
        <f t="shared" si="14"/>
        <v/>
      </c>
      <c r="X47" t="str">
        <f t="shared" si="14"/>
        <v/>
      </c>
      <c r="Y47" t="str">
        <f t="shared" si="14"/>
        <v/>
      </c>
      <c r="Z47" t="str">
        <f t="shared" si="14"/>
        <v/>
      </c>
      <c r="AA47" t="str">
        <f t="shared" si="14"/>
        <v/>
      </c>
      <c r="AB47" t="str">
        <f t="shared" si="14"/>
        <v/>
      </c>
      <c r="AC47" t="str">
        <f t="shared" si="14"/>
        <v/>
      </c>
      <c r="AD47" t="str">
        <f t="shared" si="14"/>
        <v/>
      </c>
      <c r="AE47" t="str">
        <f t="shared" si="14"/>
        <v/>
      </c>
      <c r="AF47" t="str">
        <f t="shared" si="14"/>
        <v/>
      </c>
      <c r="AG47" t="str">
        <f t="shared" si="14"/>
        <v/>
      </c>
      <c r="AH47" t="str">
        <f t="shared" si="14"/>
        <v/>
      </c>
      <c r="AI47" t="str">
        <f t="shared" si="14"/>
        <v/>
      </c>
      <c r="AJ47" t="str">
        <f t="shared" si="14"/>
        <v/>
      </c>
      <c r="AK47" t="str">
        <f t="shared" si="14"/>
        <v/>
      </c>
    </row>
    <row r="48" spans="1:37" ht="23.15" customHeight="1" x14ac:dyDescent="0.25">
      <c r="A48" s="175" t="str">
        <f t="shared" si="11"/>
        <v>(6)</v>
      </c>
      <c r="B48" s="175"/>
      <c r="C48" s="7"/>
      <c r="D48" s="175">
        <f>IF(D15="","",D15)</f>
        <v>1</v>
      </c>
      <c r="E48" s="175"/>
      <c r="F48" s="175" t="s">
        <v>340</v>
      </c>
      <c r="G48" s="289">
        <f ca="1">D48/D49</f>
        <v>0.25</v>
      </c>
      <c r="H48" s="289"/>
      <c r="I48" s="289"/>
      <c r="J48" t="str">
        <f t="shared" ref="J48:Q52" si="15">IF(J15="","",J15)</f>
        <v/>
      </c>
      <c r="K48" t="str">
        <f t="shared" si="15"/>
        <v/>
      </c>
      <c r="L48" t="str">
        <f t="shared" si="15"/>
        <v/>
      </c>
      <c r="M48" t="str">
        <f t="shared" si="15"/>
        <v/>
      </c>
      <c r="N48" t="str">
        <f t="shared" si="15"/>
        <v/>
      </c>
      <c r="O48" t="str">
        <f t="shared" si="15"/>
        <v/>
      </c>
      <c r="P48" t="str">
        <f t="shared" si="15"/>
        <v/>
      </c>
      <c r="Q48" t="str">
        <f t="shared" si="15"/>
        <v/>
      </c>
      <c r="R48" t="str">
        <f t="shared" ref="R48:AK48" si="16">IF(R15="","",R15)</f>
        <v/>
      </c>
      <c r="S48" t="str">
        <f t="shared" si="16"/>
        <v/>
      </c>
      <c r="T48" t="str">
        <f t="shared" si="16"/>
        <v/>
      </c>
      <c r="U48" t="str">
        <f t="shared" si="16"/>
        <v/>
      </c>
      <c r="V48" t="str">
        <f t="shared" si="16"/>
        <v/>
      </c>
      <c r="W48" t="str">
        <f t="shared" si="16"/>
        <v/>
      </c>
      <c r="X48" t="str">
        <f t="shared" si="16"/>
        <v/>
      </c>
      <c r="Y48" t="str">
        <f t="shared" si="16"/>
        <v/>
      </c>
      <c r="Z48" t="str">
        <f t="shared" si="16"/>
        <v/>
      </c>
      <c r="AA48" t="str">
        <f t="shared" si="16"/>
        <v/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  <c r="AJ48" t="str">
        <f t="shared" si="16"/>
        <v/>
      </c>
      <c r="AK48" t="str">
        <f t="shared" si="16"/>
        <v/>
      </c>
    </row>
    <row r="49" spans="1:37" ht="23.15" customHeight="1" x14ac:dyDescent="0.25">
      <c r="A49" t="str">
        <f t="shared" si="11"/>
        <v/>
      </c>
      <c r="B49" t="str">
        <f>IF(B16="","",B16)</f>
        <v/>
      </c>
      <c r="C49" t="str">
        <f>IF(C16="","",C16)</f>
        <v/>
      </c>
      <c r="D49" s="258">
        <f ca="1">IF(D16="","",D16)</f>
        <v>4</v>
      </c>
      <c r="E49" s="258"/>
      <c r="F49" s="175"/>
      <c r="G49" s="289"/>
      <c r="H49" s="289"/>
      <c r="I49" s="289"/>
      <c r="J49" t="str">
        <f t="shared" si="15"/>
        <v/>
      </c>
      <c r="K49" t="str">
        <f t="shared" si="15"/>
        <v/>
      </c>
      <c r="L49" t="str">
        <f t="shared" si="15"/>
        <v/>
      </c>
      <c r="M49" t="str">
        <f t="shared" si="15"/>
        <v/>
      </c>
      <c r="N49" t="str">
        <f t="shared" si="15"/>
        <v/>
      </c>
      <c r="O49" t="str">
        <f t="shared" si="15"/>
        <v/>
      </c>
      <c r="P49" t="str">
        <f t="shared" si="15"/>
        <v/>
      </c>
      <c r="Q49" t="str">
        <f t="shared" si="15"/>
        <v/>
      </c>
      <c r="R49" t="str">
        <f t="shared" ref="R49:AK49" si="17">IF(R16="","",R16)</f>
        <v/>
      </c>
      <c r="S49" t="str">
        <f t="shared" si="17"/>
        <v/>
      </c>
      <c r="T49" t="str">
        <f t="shared" si="17"/>
        <v/>
      </c>
      <c r="U49" t="str">
        <f t="shared" si="17"/>
        <v/>
      </c>
      <c r="V49" t="str">
        <f t="shared" si="17"/>
        <v/>
      </c>
      <c r="W49" t="str">
        <f t="shared" si="17"/>
        <v/>
      </c>
      <c r="X49" t="str">
        <f t="shared" si="17"/>
        <v/>
      </c>
      <c r="Y49" t="str">
        <f t="shared" si="17"/>
        <v/>
      </c>
      <c r="Z49" t="str">
        <f t="shared" si="17"/>
        <v/>
      </c>
      <c r="AA49" t="str">
        <f t="shared" si="17"/>
        <v/>
      </c>
      <c r="AB49" t="str">
        <f t="shared" si="17"/>
        <v/>
      </c>
      <c r="AC49" t="str">
        <f t="shared" si="17"/>
        <v/>
      </c>
      <c r="AD49" t="str">
        <f t="shared" si="17"/>
        <v/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  <c r="AJ49" t="str">
        <f t="shared" si="17"/>
        <v/>
      </c>
      <c r="AK49" t="str">
        <f t="shared" si="17"/>
        <v/>
      </c>
    </row>
    <row r="50" spans="1:37" ht="23.15" customHeight="1" x14ac:dyDescent="0.25">
      <c r="A50" t="str">
        <f t="shared" si="11"/>
        <v/>
      </c>
      <c r="B50" t="str">
        <f>IF(B17="","",B17)</f>
        <v/>
      </c>
      <c r="C50" t="str">
        <f>IF(C17="","",C17)</f>
        <v/>
      </c>
      <c r="D50" t="str">
        <f>IF(D17="","",D17)</f>
        <v/>
      </c>
      <c r="E50" t="str">
        <f>IF(E17="","",E17)</f>
        <v/>
      </c>
      <c r="F50" t="str">
        <f>IF(F17="","",F17)</f>
        <v/>
      </c>
      <c r="G50" t="str">
        <f>IF(G17="","",G17)</f>
        <v/>
      </c>
      <c r="H50" t="str">
        <f>IF(H17="","",H17)</f>
        <v/>
      </c>
      <c r="I50" t="str">
        <f>IF(I17="","",I17)</f>
        <v/>
      </c>
      <c r="J50" t="str">
        <f t="shared" si="15"/>
        <v/>
      </c>
      <c r="K50" t="str">
        <f t="shared" si="15"/>
        <v/>
      </c>
      <c r="L50" t="str">
        <f t="shared" si="15"/>
        <v/>
      </c>
      <c r="M50" t="str">
        <f t="shared" si="15"/>
        <v/>
      </c>
      <c r="N50" t="str">
        <f t="shared" si="15"/>
        <v/>
      </c>
      <c r="O50" t="str">
        <f t="shared" si="15"/>
        <v/>
      </c>
      <c r="P50" t="str">
        <f t="shared" si="15"/>
        <v/>
      </c>
      <c r="Q50" t="str">
        <f t="shared" si="15"/>
        <v/>
      </c>
      <c r="R50" t="str">
        <f t="shared" ref="R50:AK50" si="18">IF(R17="","",R17)</f>
        <v/>
      </c>
      <c r="S50" t="str">
        <f t="shared" si="18"/>
        <v/>
      </c>
      <c r="T50" t="str">
        <f t="shared" si="18"/>
        <v/>
      </c>
      <c r="U50" t="str">
        <f t="shared" si="18"/>
        <v/>
      </c>
      <c r="V50" t="str">
        <f t="shared" si="18"/>
        <v/>
      </c>
      <c r="W50" t="str">
        <f t="shared" si="18"/>
        <v/>
      </c>
      <c r="X50" t="str">
        <f t="shared" si="18"/>
        <v/>
      </c>
      <c r="Y50" t="str">
        <f t="shared" si="18"/>
        <v/>
      </c>
      <c r="Z50" t="str">
        <f t="shared" si="18"/>
        <v/>
      </c>
      <c r="AA50" t="str">
        <f t="shared" si="18"/>
        <v/>
      </c>
      <c r="AB50" t="str">
        <f t="shared" si="18"/>
        <v/>
      </c>
      <c r="AC50" t="str">
        <f t="shared" si="18"/>
        <v/>
      </c>
      <c r="AD50" t="str">
        <f t="shared" si="18"/>
        <v/>
      </c>
      <c r="AE50" t="str">
        <f t="shared" si="18"/>
        <v/>
      </c>
      <c r="AF50" t="str">
        <f t="shared" si="18"/>
        <v/>
      </c>
      <c r="AG50" t="str">
        <f t="shared" si="18"/>
        <v/>
      </c>
      <c r="AH50" t="str">
        <f t="shared" si="18"/>
        <v/>
      </c>
      <c r="AI50" t="str">
        <f t="shared" si="18"/>
        <v/>
      </c>
      <c r="AJ50" t="str">
        <f t="shared" si="18"/>
        <v/>
      </c>
      <c r="AK50" t="str">
        <f t="shared" si="18"/>
        <v/>
      </c>
    </row>
    <row r="51" spans="1:37" ht="23.15" customHeight="1" x14ac:dyDescent="0.25">
      <c r="A51" s="175" t="str">
        <f t="shared" si="11"/>
        <v>(7)</v>
      </c>
      <c r="B51" s="175"/>
      <c r="C51" t="str">
        <f>IF(C18="","",C18)</f>
        <v/>
      </c>
      <c r="D51" s="175">
        <f ca="1">IF(D18="","",D18)</f>
        <v>4</v>
      </c>
      <c r="E51" s="175"/>
      <c r="F51" s="175" t="s">
        <v>340</v>
      </c>
      <c r="G51" s="289">
        <f ca="1">D51/D52</f>
        <v>0.4</v>
      </c>
      <c r="H51" s="289"/>
      <c r="I51" s="289"/>
      <c r="J51" t="str">
        <f t="shared" si="15"/>
        <v/>
      </c>
      <c r="K51" t="str">
        <f t="shared" si="15"/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ref="R51:AK51" si="19">IF(R18="","",R18)</f>
        <v/>
      </c>
      <c r="S51" t="str">
        <f t="shared" si="19"/>
        <v/>
      </c>
      <c r="T51" t="str">
        <f t="shared" si="19"/>
        <v/>
      </c>
      <c r="U51" t="str">
        <f t="shared" si="19"/>
        <v/>
      </c>
      <c r="V51" t="str">
        <f t="shared" si="19"/>
        <v/>
      </c>
      <c r="W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s="8" t="str">
        <f t="shared" si="19"/>
        <v/>
      </c>
      <c r="AB51" t="str">
        <f t="shared" si="19"/>
        <v/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</row>
    <row r="52" spans="1:37" ht="23.15" customHeight="1" x14ac:dyDescent="0.25">
      <c r="A52" t="str">
        <f t="shared" si="11"/>
        <v/>
      </c>
      <c r="B52" t="str">
        <f>IF(B19="","",B19)</f>
        <v/>
      </c>
      <c r="C52" t="str">
        <f>IF(C19="","",C19)</f>
        <v/>
      </c>
      <c r="D52" s="258">
        <f ca="1">IF(D19="","",D19)</f>
        <v>10</v>
      </c>
      <c r="E52" s="258"/>
      <c r="F52" s="175"/>
      <c r="G52" s="289"/>
      <c r="H52" s="289"/>
      <c r="I52" s="289"/>
      <c r="J52" t="str">
        <f t="shared" si="15"/>
        <v/>
      </c>
      <c r="K52" t="str">
        <f t="shared" si="15"/>
        <v/>
      </c>
      <c r="L52" t="str">
        <f t="shared" si="15"/>
        <v/>
      </c>
      <c r="M52" t="str">
        <f t="shared" si="15"/>
        <v/>
      </c>
      <c r="N52" t="str">
        <f t="shared" si="15"/>
        <v/>
      </c>
      <c r="O52" t="str">
        <f t="shared" si="15"/>
        <v/>
      </c>
      <c r="P52" t="str">
        <f t="shared" si="15"/>
        <v/>
      </c>
      <c r="Q52" t="str">
        <f t="shared" si="15"/>
        <v/>
      </c>
      <c r="R52" t="str">
        <f t="shared" ref="R52:AK52" si="20">IF(R19="","",R19)</f>
        <v/>
      </c>
      <c r="S52" t="str">
        <f t="shared" si="20"/>
        <v/>
      </c>
      <c r="T52" t="str">
        <f t="shared" si="20"/>
        <v/>
      </c>
      <c r="U52" t="str">
        <f t="shared" si="20"/>
        <v/>
      </c>
      <c r="V52" t="str">
        <f t="shared" si="20"/>
        <v/>
      </c>
      <c r="W52" t="str">
        <f t="shared" si="20"/>
        <v/>
      </c>
      <c r="X52" t="str">
        <f t="shared" si="20"/>
        <v/>
      </c>
      <c r="Y52" t="str">
        <f t="shared" si="20"/>
        <v/>
      </c>
      <c r="Z52" t="str">
        <f t="shared" si="20"/>
        <v/>
      </c>
      <c r="AA52" t="str">
        <f t="shared" si="20"/>
        <v/>
      </c>
      <c r="AB52" t="str">
        <f t="shared" si="20"/>
        <v/>
      </c>
      <c r="AC52" t="str">
        <f t="shared" si="20"/>
        <v/>
      </c>
      <c r="AD52" t="str">
        <f t="shared" si="20"/>
        <v/>
      </c>
      <c r="AE52" t="str">
        <f t="shared" si="20"/>
        <v/>
      </c>
      <c r="AF52" t="str">
        <f t="shared" si="20"/>
        <v/>
      </c>
      <c r="AG52" t="str">
        <f t="shared" si="20"/>
        <v/>
      </c>
      <c r="AH52" t="str">
        <f t="shared" si="20"/>
        <v/>
      </c>
      <c r="AI52" t="str">
        <f t="shared" si="20"/>
        <v/>
      </c>
      <c r="AJ52" t="str">
        <f t="shared" si="20"/>
        <v/>
      </c>
      <c r="AK52" t="str">
        <f t="shared" si="20"/>
        <v/>
      </c>
    </row>
    <row r="53" spans="1:37" ht="23.15" customHeight="1" x14ac:dyDescent="0.25">
      <c r="D53" s="7"/>
      <c r="E53" s="7"/>
    </row>
    <row r="54" spans="1:37" ht="23.15" customHeight="1" x14ac:dyDescent="0.25">
      <c r="A54" s="175" t="str">
        <f>IF(A21="","",A21)</f>
        <v>(8)</v>
      </c>
      <c r="B54" s="175"/>
      <c r="C54" t="str">
        <f>IF(C21="","",C21)</f>
        <v/>
      </c>
      <c r="D54" s="175">
        <f ca="1">IF(D21="","",D21)</f>
        <v>13</v>
      </c>
      <c r="E54" s="175"/>
      <c r="F54" s="175" t="s">
        <v>340</v>
      </c>
      <c r="G54" s="289">
        <f ca="1">D54/D55</f>
        <v>3.25</v>
      </c>
      <c r="H54" s="289"/>
      <c r="I54" s="289"/>
      <c r="J54" t="str">
        <f t="shared" ref="J54:AK54" si="21">IF(J21="","",J21)</f>
        <v/>
      </c>
      <c r="K54" t="str">
        <f t="shared" si="21"/>
        <v/>
      </c>
      <c r="L54" t="str">
        <f t="shared" si="21"/>
        <v/>
      </c>
      <c r="M54" t="str">
        <f t="shared" si="21"/>
        <v/>
      </c>
      <c r="N54" t="str">
        <f t="shared" si="21"/>
        <v/>
      </c>
      <c r="O54" t="str">
        <f t="shared" si="21"/>
        <v/>
      </c>
      <c r="P54" t="str">
        <f t="shared" si="21"/>
        <v/>
      </c>
      <c r="Q54" t="str">
        <f t="shared" si="21"/>
        <v/>
      </c>
      <c r="R54" t="str">
        <f t="shared" si="21"/>
        <v/>
      </c>
      <c r="S54" t="str">
        <f t="shared" si="21"/>
        <v/>
      </c>
      <c r="T54" t="str">
        <f t="shared" si="21"/>
        <v/>
      </c>
      <c r="U54" t="str">
        <f t="shared" si="21"/>
        <v/>
      </c>
      <c r="V54" t="str">
        <f t="shared" si="21"/>
        <v/>
      </c>
      <c r="W54" t="str">
        <f t="shared" si="21"/>
        <v/>
      </c>
      <c r="X54" t="str">
        <f t="shared" si="21"/>
        <v/>
      </c>
      <c r="Y54" t="str">
        <f t="shared" si="21"/>
        <v/>
      </c>
      <c r="Z54" t="str">
        <f t="shared" si="21"/>
        <v/>
      </c>
      <c r="AA54" t="str">
        <f t="shared" si="21"/>
        <v/>
      </c>
      <c r="AB54" t="str">
        <f t="shared" si="21"/>
        <v/>
      </c>
      <c r="AC54" t="str">
        <f t="shared" si="21"/>
        <v/>
      </c>
      <c r="AD54" t="str">
        <f t="shared" si="21"/>
        <v/>
      </c>
      <c r="AE54" t="str">
        <f t="shared" si="21"/>
        <v/>
      </c>
      <c r="AF54" t="str">
        <f t="shared" si="21"/>
        <v/>
      </c>
      <c r="AG54" t="str">
        <f t="shared" si="21"/>
        <v/>
      </c>
      <c r="AH54" t="str">
        <f t="shared" si="21"/>
        <v/>
      </c>
      <c r="AI54" t="str">
        <f t="shared" si="21"/>
        <v/>
      </c>
      <c r="AJ54" t="str">
        <f t="shared" si="21"/>
        <v/>
      </c>
      <c r="AK54" t="str">
        <f t="shared" si="21"/>
        <v/>
      </c>
    </row>
    <row r="55" spans="1:37" ht="23.15" customHeight="1" x14ac:dyDescent="0.25">
      <c r="A55" t="str">
        <f>IF(A23="","",A23)</f>
        <v/>
      </c>
      <c r="B55" t="str">
        <f>IF(B23="","",B23)</f>
        <v/>
      </c>
      <c r="C55" t="str">
        <f>IF(C23="","",C23)</f>
        <v/>
      </c>
      <c r="D55" s="258">
        <v>4</v>
      </c>
      <c r="E55" s="258"/>
      <c r="F55" s="175"/>
      <c r="G55" s="289"/>
      <c r="H55" s="289"/>
      <c r="I55" s="289"/>
      <c r="J55" t="str">
        <f t="shared" ref="J55:AK55" si="22">IF(J23="","",J23)</f>
        <v/>
      </c>
      <c r="K55" t="str">
        <f t="shared" si="22"/>
        <v/>
      </c>
      <c r="L55" t="str">
        <f t="shared" si="22"/>
        <v/>
      </c>
      <c r="M55" t="str">
        <f t="shared" si="22"/>
        <v/>
      </c>
      <c r="N55" t="str">
        <f t="shared" si="22"/>
        <v/>
      </c>
      <c r="O55" t="str">
        <f t="shared" si="22"/>
        <v/>
      </c>
      <c r="P55" t="str">
        <f t="shared" si="22"/>
        <v/>
      </c>
      <c r="Q55" t="str">
        <f t="shared" si="22"/>
        <v/>
      </c>
      <c r="R55" t="str">
        <f t="shared" si="22"/>
        <v/>
      </c>
      <c r="S55" t="str">
        <f t="shared" si="22"/>
        <v/>
      </c>
      <c r="T55" t="str">
        <f t="shared" si="22"/>
        <v/>
      </c>
      <c r="U55" t="str">
        <f t="shared" si="22"/>
        <v/>
      </c>
      <c r="V55" t="str">
        <f t="shared" si="22"/>
        <v/>
      </c>
      <c r="W55" t="str">
        <f t="shared" si="22"/>
        <v/>
      </c>
      <c r="X55" t="str">
        <f t="shared" si="22"/>
        <v/>
      </c>
      <c r="Y55" t="str">
        <f t="shared" si="22"/>
        <v/>
      </c>
      <c r="Z55" t="str">
        <f t="shared" si="22"/>
        <v/>
      </c>
      <c r="AA55" t="str">
        <f t="shared" si="22"/>
        <v/>
      </c>
      <c r="AB55" t="str">
        <f t="shared" si="22"/>
        <v/>
      </c>
      <c r="AC55" t="str">
        <f t="shared" si="22"/>
        <v/>
      </c>
      <c r="AD55" t="str">
        <f t="shared" si="22"/>
        <v/>
      </c>
      <c r="AE55" t="str">
        <f t="shared" si="22"/>
        <v/>
      </c>
      <c r="AF55" t="str">
        <f t="shared" si="22"/>
        <v/>
      </c>
      <c r="AG55" t="str">
        <f t="shared" si="22"/>
        <v/>
      </c>
      <c r="AH55" t="str">
        <f t="shared" si="22"/>
        <v/>
      </c>
      <c r="AI55" t="str">
        <f t="shared" si="22"/>
        <v/>
      </c>
      <c r="AJ55" t="str">
        <f t="shared" si="22"/>
        <v/>
      </c>
      <c r="AK55" t="str">
        <f t="shared" si="22"/>
        <v/>
      </c>
    </row>
    <row r="56" spans="1:37" ht="23.15" customHeight="1" x14ac:dyDescent="0.25"/>
    <row r="57" spans="1:37" ht="23.15" customHeight="1" x14ac:dyDescent="0.25">
      <c r="A57" s="175" t="str">
        <f>IF(A24="","",A24)</f>
        <v>(9)</v>
      </c>
      <c r="B57" s="175"/>
      <c r="C57" t="str">
        <f>IF(C24="","",C24)</f>
        <v/>
      </c>
      <c r="D57" s="175">
        <f ca="1">IF(D24="","",D24)</f>
        <v>12</v>
      </c>
      <c r="E57" s="175"/>
      <c r="F57" s="175" t="s">
        <v>340</v>
      </c>
      <c r="G57" s="289">
        <f ca="1">D57/D58</f>
        <v>0.6</v>
      </c>
      <c r="H57" s="289"/>
      <c r="I57" s="289"/>
      <c r="J57" t="str">
        <f t="shared" ref="J57:AK57" si="23">IF(J24="","",J24)</f>
        <v/>
      </c>
      <c r="K57" t="str">
        <f t="shared" si="23"/>
        <v/>
      </c>
      <c r="L57" t="str">
        <f t="shared" si="23"/>
        <v/>
      </c>
      <c r="M57" t="str">
        <f t="shared" si="23"/>
        <v/>
      </c>
      <c r="N57" t="str">
        <f t="shared" si="23"/>
        <v/>
      </c>
      <c r="O57" t="str">
        <f t="shared" si="23"/>
        <v/>
      </c>
      <c r="P57" t="str">
        <f t="shared" si="23"/>
        <v/>
      </c>
      <c r="Q57" t="str">
        <f t="shared" si="23"/>
        <v/>
      </c>
      <c r="R57" t="str">
        <f t="shared" si="23"/>
        <v/>
      </c>
      <c r="S57" t="str">
        <f t="shared" si="23"/>
        <v/>
      </c>
      <c r="T57" t="str">
        <f t="shared" si="23"/>
        <v/>
      </c>
      <c r="U57" t="str">
        <f t="shared" si="23"/>
        <v/>
      </c>
      <c r="V57" t="str">
        <f t="shared" si="23"/>
        <v/>
      </c>
      <c r="W57" t="str">
        <f t="shared" si="23"/>
        <v/>
      </c>
      <c r="X57" t="str">
        <f t="shared" si="23"/>
        <v/>
      </c>
      <c r="Y57" t="str">
        <f t="shared" si="23"/>
        <v/>
      </c>
      <c r="Z57" t="str">
        <f t="shared" si="23"/>
        <v/>
      </c>
      <c r="AA57" t="str">
        <f t="shared" si="23"/>
        <v/>
      </c>
      <c r="AB57" t="str">
        <f t="shared" si="23"/>
        <v/>
      </c>
      <c r="AC57" t="str">
        <f t="shared" si="23"/>
        <v/>
      </c>
      <c r="AD57" t="str">
        <f t="shared" si="23"/>
        <v/>
      </c>
      <c r="AE57" t="str">
        <f t="shared" si="23"/>
        <v/>
      </c>
      <c r="AF57" t="str">
        <f t="shared" si="23"/>
        <v/>
      </c>
      <c r="AG57" t="str">
        <f t="shared" si="23"/>
        <v/>
      </c>
      <c r="AH57" t="str">
        <f t="shared" si="23"/>
        <v/>
      </c>
      <c r="AI57" t="str">
        <f t="shared" si="23"/>
        <v/>
      </c>
      <c r="AJ57" t="str">
        <f t="shared" si="23"/>
        <v/>
      </c>
      <c r="AK57" t="str">
        <f t="shared" si="23"/>
        <v/>
      </c>
    </row>
    <row r="58" spans="1:37" ht="23.15" customHeight="1" x14ac:dyDescent="0.25">
      <c r="A58" t="str">
        <f>IF(A26="","",A26)</f>
        <v/>
      </c>
      <c r="B58" t="str">
        <f>IF(B26="","",B26)</f>
        <v/>
      </c>
      <c r="C58" t="str">
        <f>IF(C26="","",C26)</f>
        <v/>
      </c>
      <c r="D58" s="258">
        <f ca="1">D25</f>
        <v>20</v>
      </c>
      <c r="E58" s="258"/>
      <c r="F58" s="175"/>
      <c r="G58" s="289"/>
      <c r="H58" s="289"/>
      <c r="I58" s="289"/>
      <c r="J58" t="str">
        <f t="shared" ref="J58:AK58" si="24">IF(J26="","",J26)</f>
        <v/>
      </c>
      <c r="K58" t="str">
        <f t="shared" si="24"/>
        <v/>
      </c>
      <c r="L58" t="str">
        <f t="shared" si="24"/>
        <v/>
      </c>
      <c r="M58" t="str">
        <f t="shared" si="24"/>
        <v/>
      </c>
      <c r="N58" t="str">
        <f t="shared" si="24"/>
        <v/>
      </c>
      <c r="O58" t="str">
        <f t="shared" si="24"/>
        <v/>
      </c>
      <c r="P58" t="str">
        <f t="shared" si="24"/>
        <v/>
      </c>
      <c r="Q58" t="str">
        <f t="shared" si="24"/>
        <v/>
      </c>
      <c r="R58" t="str">
        <f t="shared" si="24"/>
        <v/>
      </c>
      <c r="S58" t="str">
        <f t="shared" si="24"/>
        <v/>
      </c>
      <c r="T58" t="str">
        <f t="shared" si="24"/>
        <v/>
      </c>
      <c r="U58" t="str">
        <f t="shared" si="24"/>
        <v/>
      </c>
      <c r="V58" t="str">
        <f t="shared" si="24"/>
        <v/>
      </c>
      <c r="W58" t="str">
        <f t="shared" si="24"/>
        <v/>
      </c>
      <c r="X58" t="str">
        <f t="shared" si="24"/>
        <v/>
      </c>
      <c r="Y58" t="str">
        <f t="shared" si="24"/>
        <v/>
      </c>
      <c r="Z58" t="str">
        <f t="shared" si="24"/>
        <v/>
      </c>
      <c r="AA58" t="str">
        <f t="shared" si="24"/>
        <v/>
      </c>
      <c r="AB58" t="str">
        <f t="shared" si="24"/>
        <v/>
      </c>
      <c r="AC58" t="str">
        <f t="shared" si="24"/>
        <v/>
      </c>
      <c r="AD58" t="str">
        <f t="shared" si="24"/>
        <v/>
      </c>
      <c r="AE58" t="str">
        <f t="shared" si="24"/>
        <v/>
      </c>
      <c r="AF58" t="str">
        <f t="shared" si="24"/>
        <v/>
      </c>
      <c r="AG58" t="str">
        <f t="shared" si="24"/>
        <v/>
      </c>
      <c r="AH58" t="str">
        <f t="shared" si="24"/>
        <v/>
      </c>
      <c r="AI58" t="str">
        <f t="shared" si="24"/>
        <v/>
      </c>
      <c r="AJ58" t="str">
        <f t="shared" si="24"/>
        <v/>
      </c>
      <c r="AK58" t="str">
        <f t="shared" si="24"/>
        <v/>
      </c>
    </row>
    <row r="59" spans="1:37" ht="23.15" customHeight="1" x14ac:dyDescent="0.25"/>
    <row r="60" spans="1:37" ht="23.15" customHeight="1" x14ac:dyDescent="0.25">
      <c r="A60" s="175" t="str">
        <f>IF(A27="","",A27)</f>
        <v>(10)</v>
      </c>
      <c r="B60" s="175"/>
      <c r="C60" t="str">
        <f>IF(C27="","",C27)</f>
        <v/>
      </c>
      <c r="D60" s="175">
        <f ca="1">IF(D27="","",D27)</f>
        <v>12</v>
      </c>
      <c r="E60" s="175"/>
      <c r="F60" s="175" t="s">
        <v>340</v>
      </c>
      <c r="G60" s="289">
        <f ca="1">D60/D61</f>
        <v>0.48</v>
      </c>
      <c r="H60" s="289"/>
      <c r="I60" s="289"/>
      <c r="J60" t="str">
        <f t="shared" ref="J60:AK60" si="25">IF(J27="","",J27)</f>
        <v/>
      </c>
      <c r="K60" t="str">
        <f t="shared" si="25"/>
        <v/>
      </c>
      <c r="L60" t="str">
        <f t="shared" si="25"/>
        <v/>
      </c>
      <c r="M60" t="str">
        <f t="shared" si="25"/>
        <v/>
      </c>
      <c r="N60" t="str">
        <f t="shared" si="25"/>
        <v/>
      </c>
      <c r="O60" t="str">
        <f t="shared" si="25"/>
        <v/>
      </c>
      <c r="P60" t="str">
        <f t="shared" si="25"/>
        <v/>
      </c>
      <c r="Q60" t="str">
        <f t="shared" si="25"/>
        <v/>
      </c>
      <c r="R60" t="str">
        <f t="shared" si="25"/>
        <v/>
      </c>
      <c r="S60" t="str">
        <f t="shared" si="25"/>
        <v/>
      </c>
      <c r="T60" t="str">
        <f t="shared" si="25"/>
        <v/>
      </c>
      <c r="U60" t="str">
        <f t="shared" si="25"/>
        <v/>
      </c>
      <c r="V60" t="str">
        <f t="shared" si="25"/>
        <v/>
      </c>
      <c r="W60" t="str">
        <f t="shared" si="25"/>
        <v/>
      </c>
      <c r="X60" t="str">
        <f t="shared" si="25"/>
        <v/>
      </c>
      <c r="Y60" t="str">
        <f t="shared" si="25"/>
        <v/>
      </c>
      <c r="Z60" t="str">
        <f t="shared" si="25"/>
        <v/>
      </c>
      <c r="AA60" t="str">
        <f t="shared" si="25"/>
        <v/>
      </c>
      <c r="AB60" t="str">
        <f t="shared" si="25"/>
        <v/>
      </c>
      <c r="AC60" t="str">
        <f t="shared" si="25"/>
        <v/>
      </c>
      <c r="AD60" t="str">
        <f t="shared" si="25"/>
        <v/>
      </c>
      <c r="AE60" t="str">
        <f t="shared" si="25"/>
        <v/>
      </c>
      <c r="AF60" t="str">
        <f t="shared" si="25"/>
        <v/>
      </c>
      <c r="AG60" t="str">
        <f t="shared" si="25"/>
        <v/>
      </c>
      <c r="AH60" t="str">
        <f t="shared" si="25"/>
        <v/>
      </c>
      <c r="AI60" t="str">
        <f t="shared" si="25"/>
        <v/>
      </c>
      <c r="AJ60" t="str">
        <f t="shared" si="25"/>
        <v/>
      </c>
      <c r="AK60" t="str">
        <f t="shared" si="25"/>
        <v/>
      </c>
    </row>
    <row r="61" spans="1:37" ht="23.15" customHeight="1" x14ac:dyDescent="0.25">
      <c r="A61" t="str">
        <f>IF(A28="","",A28)</f>
        <v/>
      </c>
      <c r="B61" t="str">
        <f>IF(B28="","",B28)</f>
        <v/>
      </c>
      <c r="C61" t="str">
        <f>IF(C28="","",C28)</f>
        <v/>
      </c>
      <c r="D61" s="258">
        <f ca="1">IF(D28="","",D28)</f>
        <v>25</v>
      </c>
      <c r="E61" s="258"/>
      <c r="F61" s="175"/>
      <c r="G61" s="289"/>
      <c r="H61" s="289"/>
      <c r="I61" s="289"/>
      <c r="J61" t="str">
        <f t="shared" ref="J61:AK61" si="26">IF(J28="","",J28)</f>
        <v/>
      </c>
      <c r="K61" t="str">
        <f t="shared" si="26"/>
        <v/>
      </c>
      <c r="L61" t="str">
        <f t="shared" si="26"/>
        <v/>
      </c>
      <c r="M61" t="str">
        <f t="shared" si="26"/>
        <v/>
      </c>
      <c r="N61" t="str">
        <f t="shared" si="26"/>
        <v/>
      </c>
      <c r="O61" t="str">
        <f t="shared" si="26"/>
        <v/>
      </c>
      <c r="P61" t="str">
        <f t="shared" si="26"/>
        <v/>
      </c>
      <c r="Q61" t="str">
        <f t="shared" si="26"/>
        <v/>
      </c>
      <c r="R61" t="str">
        <f t="shared" si="26"/>
        <v/>
      </c>
      <c r="S61" t="str">
        <f t="shared" si="26"/>
        <v/>
      </c>
      <c r="T61" t="str">
        <f t="shared" si="26"/>
        <v/>
      </c>
      <c r="U61" t="str">
        <f t="shared" si="26"/>
        <v/>
      </c>
      <c r="V61" t="str">
        <f t="shared" si="26"/>
        <v/>
      </c>
      <c r="W61" t="str">
        <f t="shared" si="26"/>
        <v/>
      </c>
      <c r="X61" t="str">
        <f t="shared" si="26"/>
        <v/>
      </c>
      <c r="Y61" t="str">
        <f t="shared" si="26"/>
        <v/>
      </c>
      <c r="Z61" t="str">
        <f t="shared" si="26"/>
        <v/>
      </c>
      <c r="AA61" t="str">
        <f t="shared" si="26"/>
        <v/>
      </c>
      <c r="AB61" t="str">
        <f t="shared" si="26"/>
        <v/>
      </c>
      <c r="AC61" t="str">
        <f t="shared" si="26"/>
        <v/>
      </c>
      <c r="AD61" t="str">
        <f t="shared" si="26"/>
        <v/>
      </c>
      <c r="AE61" t="str">
        <f t="shared" si="26"/>
        <v/>
      </c>
      <c r="AF61" t="str">
        <f t="shared" si="26"/>
        <v/>
      </c>
      <c r="AG61" t="str">
        <f t="shared" si="26"/>
        <v/>
      </c>
      <c r="AH61" t="str">
        <f t="shared" si="26"/>
        <v/>
      </c>
      <c r="AI61" t="str">
        <f t="shared" si="26"/>
        <v/>
      </c>
      <c r="AJ61" t="str">
        <f t="shared" si="26"/>
        <v/>
      </c>
      <c r="AK61" t="str">
        <f t="shared" si="26"/>
        <v/>
      </c>
    </row>
    <row r="62" spans="1:37" ht="23.15" customHeight="1" x14ac:dyDescent="0.25"/>
    <row r="63" spans="1:37" ht="25" customHeight="1" x14ac:dyDescent="0.25"/>
    <row r="64" spans="1:37" ht="25" customHeight="1" x14ac:dyDescent="0.25"/>
    <row r="65" customFormat="1" ht="25" customHeight="1" x14ac:dyDescent="0.25"/>
    <row r="66" customFormat="1" ht="30" customHeight="1" x14ac:dyDescent="0.25"/>
    <row r="67" customFormat="1" ht="30" customHeight="1" x14ac:dyDescent="0.25"/>
    <row r="68" customFormat="1" ht="30" customHeight="1" x14ac:dyDescent="0.25"/>
    <row r="69" customFormat="1" ht="30" customHeight="1" x14ac:dyDescent="0.25"/>
    <row r="70" customFormat="1" ht="30" customHeight="1" x14ac:dyDescent="0.25"/>
    <row r="71" customFormat="1" ht="30" customHeight="1" x14ac:dyDescent="0.25"/>
    <row r="72" customFormat="1" ht="30" customHeight="1" x14ac:dyDescent="0.25"/>
    <row r="73" customFormat="1" ht="30" customHeight="1" x14ac:dyDescent="0.25"/>
    <row r="74" customFormat="1" ht="30" customHeight="1" x14ac:dyDescent="0.25"/>
    <row r="75" customFormat="1" ht="30" customHeight="1" x14ac:dyDescent="0.25"/>
    <row r="76" customFormat="1" ht="30" customHeight="1" x14ac:dyDescent="0.25"/>
    <row r="77" customFormat="1" ht="30" customHeight="1" x14ac:dyDescent="0.25"/>
  </sheetData>
  <mergeCells count="80">
    <mergeCell ref="D28:E28"/>
    <mergeCell ref="D27:E27"/>
    <mergeCell ref="D16:E16"/>
    <mergeCell ref="AI1:AJ1"/>
    <mergeCell ref="AI30:AJ30"/>
    <mergeCell ref="E4:F4"/>
    <mergeCell ref="E6:F6"/>
    <mergeCell ref="E8:F8"/>
    <mergeCell ref="E10:F10"/>
    <mergeCell ref="D12:E12"/>
    <mergeCell ref="F12:G12"/>
    <mergeCell ref="D15:E15"/>
    <mergeCell ref="D22:E22"/>
    <mergeCell ref="D21:E21"/>
    <mergeCell ref="D25:E25"/>
    <mergeCell ref="D19:E19"/>
    <mergeCell ref="D18:E18"/>
    <mergeCell ref="D24:E24"/>
    <mergeCell ref="I34:J34"/>
    <mergeCell ref="G36:G37"/>
    <mergeCell ref="E36:F37"/>
    <mergeCell ref="H36:H37"/>
    <mergeCell ref="G33:G34"/>
    <mergeCell ref="H33:H34"/>
    <mergeCell ref="I37:J37"/>
    <mergeCell ref="I36:J36"/>
    <mergeCell ref="A33:B33"/>
    <mergeCell ref="A36:B36"/>
    <mergeCell ref="A39:B39"/>
    <mergeCell ref="G39:G40"/>
    <mergeCell ref="D36:D37"/>
    <mergeCell ref="D33:D34"/>
    <mergeCell ref="E33:F34"/>
    <mergeCell ref="E39:F40"/>
    <mergeCell ref="A32:U32"/>
    <mergeCell ref="I33:J33"/>
    <mergeCell ref="F51:F52"/>
    <mergeCell ref="G42:G43"/>
    <mergeCell ref="G48:I49"/>
    <mergeCell ref="G51:I52"/>
    <mergeCell ref="E42:F43"/>
    <mergeCell ref="I42:J42"/>
    <mergeCell ref="I43:J43"/>
    <mergeCell ref="I45:I46"/>
    <mergeCell ref="H45:H46"/>
    <mergeCell ref="A48:B48"/>
    <mergeCell ref="F45:G46"/>
    <mergeCell ref="A42:B42"/>
    <mergeCell ref="D42:D43"/>
    <mergeCell ref="F48:F49"/>
    <mergeCell ref="J45:K45"/>
    <mergeCell ref="J46:K46"/>
    <mergeCell ref="G54:I55"/>
    <mergeCell ref="I39:J39"/>
    <mergeCell ref="I40:J40"/>
    <mergeCell ref="H39:H40"/>
    <mergeCell ref="A47:Q47"/>
    <mergeCell ref="D39:D40"/>
    <mergeCell ref="H42:H43"/>
    <mergeCell ref="A45:B45"/>
    <mergeCell ref="D45:E46"/>
    <mergeCell ref="D48:E48"/>
    <mergeCell ref="A60:B60"/>
    <mergeCell ref="D52:E52"/>
    <mergeCell ref="D49:E49"/>
    <mergeCell ref="D51:E51"/>
    <mergeCell ref="D54:E54"/>
    <mergeCell ref="D57:E57"/>
    <mergeCell ref="D60:E60"/>
    <mergeCell ref="A54:B54"/>
    <mergeCell ref="A51:B51"/>
    <mergeCell ref="A57:B57"/>
    <mergeCell ref="D61:E61"/>
    <mergeCell ref="D55:E55"/>
    <mergeCell ref="D58:E58"/>
    <mergeCell ref="G57:I58"/>
    <mergeCell ref="G60:I61"/>
    <mergeCell ref="F57:F58"/>
    <mergeCell ref="F60:F61"/>
    <mergeCell ref="F54:F55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67764-C4D5-464D-A6DE-1B22C7039B7E}">
  <dimension ref="A1:AM90"/>
  <sheetViews>
    <sheetView workbookViewId="0"/>
  </sheetViews>
  <sheetFormatPr defaultColWidth="8.78515625" defaultRowHeight="16.5" x14ac:dyDescent="0.25"/>
  <cols>
    <col min="1" max="37" width="1.7109375" style="152" customWidth="1"/>
    <col min="38" max="16384" width="8.78515625" style="152"/>
  </cols>
  <sheetData>
    <row r="1" spans="1:36" ht="25" customHeight="1" x14ac:dyDescent="0.25">
      <c r="D1" s="159" t="s">
        <v>362</v>
      </c>
      <c r="AG1" s="156" t="s">
        <v>357</v>
      </c>
      <c r="AH1" s="156"/>
      <c r="AI1" s="295"/>
      <c r="AJ1" s="295"/>
    </row>
    <row r="2" spans="1:36" ht="25" customHeight="1" x14ac:dyDescent="0.25">
      <c r="Q2" s="158" t="s">
        <v>356</v>
      </c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</row>
    <row r="3" spans="1:36" ht="22" customHeight="1" x14ac:dyDescent="0.25">
      <c r="A3" s="298" t="s">
        <v>361</v>
      </c>
      <c r="B3" s="298"/>
      <c r="C3" s="298"/>
      <c r="D3" s="298"/>
      <c r="E3" s="298"/>
      <c r="F3" s="298"/>
      <c r="G3" s="298"/>
      <c r="H3" s="298"/>
      <c r="I3" s="156"/>
      <c r="J3" s="156">
        <v>1</v>
      </c>
      <c r="K3" s="156"/>
      <c r="L3" s="298" t="s">
        <v>360</v>
      </c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</row>
    <row r="4" spans="1:36" ht="22" customHeight="1" x14ac:dyDescent="0.25">
      <c r="A4" s="298"/>
      <c r="B4" s="298"/>
      <c r="C4" s="298"/>
      <c r="D4" s="298"/>
      <c r="E4" s="298"/>
      <c r="F4" s="298"/>
      <c r="G4" s="298"/>
      <c r="H4" s="298"/>
      <c r="I4" s="296">
        <v>100</v>
      </c>
      <c r="J4" s="296"/>
      <c r="K4" s="296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</row>
    <row r="5" spans="1:36" ht="22" customHeight="1" x14ac:dyDescent="0.25">
      <c r="A5" s="299" t="s">
        <v>354</v>
      </c>
      <c r="B5" s="299"/>
      <c r="C5" s="160"/>
      <c r="D5" s="296">
        <v>1</v>
      </c>
      <c r="E5" s="296"/>
    </row>
    <row r="6" spans="1:36" ht="22" customHeight="1" x14ac:dyDescent="0.25">
      <c r="D6" s="297">
        <f ca="1">INT(RAND()*4+6)</f>
        <v>8</v>
      </c>
      <c r="E6" s="297"/>
    </row>
    <row r="7" spans="1:36" ht="10" customHeight="1" x14ac:dyDescent="0.25"/>
    <row r="8" spans="1:36" ht="22" customHeight="1" x14ac:dyDescent="0.25">
      <c r="A8" s="299" t="s">
        <v>353</v>
      </c>
      <c r="B8" s="299"/>
      <c r="D8" s="296">
        <v>2</v>
      </c>
      <c r="E8" s="296"/>
    </row>
    <row r="9" spans="1:36" ht="22" customHeight="1" x14ac:dyDescent="0.25">
      <c r="D9" s="297">
        <f ca="1">INT(RAND()*4+6)</f>
        <v>8</v>
      </c>
      <c r="E9" s="297"/>
    </row>
    <row r="10" spans="1:36" ht="10" customHeight="1" x14ac:dyDescent="0.25">
      <c r="D10" s="153"/>
      <c r="E10" s="153"/>
    </row>
    <row r="11" spans="1:36" ht="22" customHeight="1" x14ac:dyDescent="0.25">
      <c r="A11" s="299" t="s">
        <v>352</v>
      </c>
      <c r="B11" s="299"/>
      <c r="D11" s="296">
        <v>5</v>
      </c>
      <c r="E11" s="296"/>
    </row>
    <row r="12" spans="1:36" ht="22" customHeight="1" x14ac:dyDescent="0.25">
      <c r="D12" s="297">
        <f ca="1">INT(RAND()*4+6)</f>
        <v>7</v>
      </c>
      <c r="E12" s="297"/>
    </row>
    <row r="13" spans="1:36" ht="22" customHeight="1" x14ac:dyDescent="0.25">
      <c r="D13" s="153"/>
      <c r="E13" s="153"/>
    </row>
    <row r="14" spans="1:36" ht="22" customHeight="1" x14ac:dyDescent="0.25">
      <c r="A14" s="298" t="s">
        <v>361</v>
      </c>
      <c r="B14" s="298"/>
      <c r="C14" s="298"/>
      <c r="D14" s="298"/>
      <c r="E14" s="298"/>
      <c r="F14" s="298"/>
      <c r="G14" s="298"/>
      <c r="H14" s="298"/>
      <c r="I14" s="156"/>
      <c r="J14" s="156">
        <v>1</v>
      </c>
      <c r="K14" s="156"/>
      <c r="L14" s="298" t="s">
        <v>360</v>
      </c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</row>
    <row r="15" spans="1:36" ht="22" customHeight="1" x14ac:dyDescent="0.25">
      <c r="A15" s="298"/>
      <c r="B15" s="298"/>
      <c r="C15" s="298"/>
      <c r="D15" s="298"/>
      <c r="E15" s="298"/>
      <c r="F15" s="298"/>
      <c r="G15" s="298"/>
      <c r="H15" s="298"/>
      <c r="I15" s="296">
        <v>1000</v>
      </c>
      <c r="J15" s="296"/>
      <c r="K15" s="296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</row>
    <row r="16" spans="1:36" ht="22" customHeight="1" x14ac:dyDescent="0.25">
      <c r="A16" s="299" t="s">
        <v>3</v>
      </c>
      <c r="B16" s="299"/>
      <c r="D16" s="296">
        <v>9</v>
      </c>
      <c r="E16" s="296"/>
    </row>
    <row r="17" spans="1:13" ht="22" customHeight="1" x14ac:dyDescent="0.25">
      <c r="D17" s="297">
        <f ca="1">INT(RAND()*4+11)</f>
        <v>14</v>
      </c>
      <c r="E17" s="297"/>
    </row>
    <row r="18" spans="1:13" ht="10" customHeight="1" x14ac:dyDescent="0.25">
      <c r="D18" s="153"/>
      <c r="E18" s="153"/>
    </row>
    <row r="19" spans="1:13" ht="22" customHeight="1" x14ac:dyDescent="0.25">
      <c r="A19" s="299" t="s">
        <v>5</v>
      </c>
      <c r="B19" s="299"/>
      <c r="D19" s="296">
        <v>11</v>
      </c>
      <c r="E19" s="296"/>
    </row>
    <row r="20" spans="1:13" ht="22" customHeight="1" x14ac:dyDescent="0.25">
      <c r="D20" s="297">
        <f ca="1">INT(RAND()*8+12)</f>
        <v>18</v>
      </c>
      <c r="E20" s="297"/>
    </row>
    <row r="21" spans="1:13" ht="10" customHeight="1" x14ac:dyDescent="0.25">
      <c r="D21" s="153"/>
      <c r="E21" s="153"/>
    </row>
    <row r="22" spans="1:13" ht="22" customHeight="1" x14ac:dyDescent="0.25">
      <c r="A22" s="161" t="s">
        <v>6</v>
      </c>
      <c r="D22" s="296">
        <v>13</v>
      </c>
      <c r="E22" s="296"/>
    </row>
    <row r="23" spans="1:13" ht="22" customHeight="1" x14ac:dyDescent="0.25">
      <c r="D23" s="297">
        <f ca="1">INT(RAND()*7+13)</f>
        <v>17</v>
      </c>
      <c r="E23" s="297"/>
    </row>
    <row r="24" spans="1:13" ht="22" customHeight="1" x14ac:dyDescent="0.25">
      <c r="D24" s="153"/>
      <c r="E24" s="153"/>
    </row>
    <row r="25" spans="1:13" ht="22" customHeight="1" x14ac:dyDescent="0.25">
      <c r="A25" s="152" t="s">
        <v>359</v>
      </c>
      <c r="D25" s="153"/>
      <c r="E25" s="153"/>
    </row>
    <row r="26" spans="1:13" ht="22" customHeight="1" x14ac:dyDescent="0.25">
      <c r="A26" s="299" t="s">
        <v>3</v>
      </c>
      <c r="B26" s="299"/>
      <c r="D26" s="296">
        <f ca="1">INT(RAND()*9+1)*0.1</f>
        <v>0.60000000000000009</v>
      </c>
      <c r="E26" s="296"/>
      <c r="F26" s="296"/>
      <c r="H26" s="23"/>
      <c r="I26" s="23">
        <f ca="1">D26*10</f>
        <v>6.0000000000000009</v>
      </c>
      <c r="J26" s="23"/>
      <c r="K26" s="23"/>
      <c r="L26" s="23">
        <f ca="1">I26/GCD(10,I26)</f>
        <v>3.0000000000000004</v>
      </c>
    </row>
    <row r="27" spans="1:13" ht="22" customHeight="1" x14ac:dyDescent="0.25">
      <c r="H27" s="23"/>
      <c r="I27" s="23"/>
      <c r="J27" s="23"/>
      <c r="K27" s="23"/>
      <c r="L27" s="23">
        <f ca="1">10/GCD(I26,10)</f>
        <v>5</v>
      </c>
    </row>
    <row r="28" spans="1:13" ht="10" customHeight="1" x14ac:dyDescent="0.25">
      <c r="H28" s="23"/>
      <c r="I28" s="25"/>
      <c r="J28" s="25"/>
      <c r="K28" s="23"/>
      <c r="L28" s="25"/>
      <c r="M28" s="153"/>
    </row>
    <row r="29" spans="1:13" ht="22" customHeight="1" x14ac:dyDescent="0.25">
      <c r="A29" s="299" t="s">
        <v>5</v>
      </c>
      <c r="B29" s="299"/>
      <c r="D29" s="296">
        <f ca="1">INT(RAND()*9+1)*0.1+INT(RAND()*9+1)*0.01</f>
        <v>0.54</v>
      </c>
      <c r="E29" s="296"/>
      <c r="F29" s="296"/>
      <c r="H29" s="23"/>
      <c r="I29" s="23">
        <f ca="1">D29*100</f>
        <v>54</v>
      </c>
      <c r="J29" s="23"/>
      <c r="K29" s="23"/>
      <c r="L29" s="23">
        <f ca="1">I29/GCD(I29,100)</f>
        <v>27</v>
      </c>
    </row>
    <row r="30" spans="1:13" ht="22" customHeight="1" x14ac:dyDescent="0.25">
      <c r="H30" s="23"/>
      <c r="I30" s="23"/>
      <c r="J30" s="23"/>
      <c r="K30" s="23"/>
      <c r="L30" s="23">
        <f ca="1">100/GCD(100,I29)</f>
        <v>50</v>
      </c>
    </row>
    <row r="31" spans="1:13" ht="10" customHeight="1" x14ac:dyDescent="0.25">
      <c r="H31" s="23"/>
      <c r="I31" s="23"/>
      <c r="J31" s="23"/>
      <c r="K31" s="23"/>
      <c r="L31" s="25"/>
      <c r="M31" s="153"/>
    </row>
    <row r="32" spans="1:13" ht="22" customHeight="1" x14ac:dyDescent="0.25">
      <c r="A32" s="299" t="s">
        <v>6</v>
      </c>
      <c r="B32" s="299"/>
      <c r="D32" s="296">
        <f ca="1">INT(RAND()*9+1)*0.1+INT(RAND()*9+1)*0.01+INT(RAND()*9+1)*0.001</f>
        <v>0.49299999999999999</v>
      </c>
      <c r="E32" s="296"/>
      <c r="F32" s="296"/>
      <c r="G32" s="296"/>
      <c r="H32" s="23"/>
      <c r="I32" s="23">
        <f ca="1">D32*1000</f>
        <v>493</v>
      </c>
      <c r="J32" s="23"/>
      <c r="K32" s="23"/>
      <c r="L32" s="23">
        <f ca="1">I32/GCD(I32,1000)</f>
        <v>493</v>
      </c>
    </row>
    <row r="33" spans="1:38" ht="22" customHeight="1" x14ac:dyDescent="0.25">
      <c r="H33" s="23"/>
      <c r="I33" s="23"/>
      <c r="J33" s="23"/>
      <c r="K33" s="23"/>
      <c r="L33" s="23">
        <f ca="1">1000/GCD(I32,1000)</f>
        <v>1000</v>
      </c>
    </row>
    <row r="34" spans="1:38" ht="10" customHeight="1" x14ac:dyDescent="0.25">
      <c r="H34" s="23"/>
      <c r="I34" s="23"/>
      <c r="J34" s="23"/>
      <c r="K34" s="23"/>
      <c r="L34" s="25"/>
      <c r="M34" s="153"/>
    </row>
    <row r="35" spans="1:38" ht="22" customHeight="1" x14ac:dyDescent="0.25">
      <c r="A35" s="299" t="s">
        <v>7</v>
      </c>
      <c r="B35" s="299"/>
      <c r="D35" s="296">
        <f ca="1">INT(RAND()*9+1)</f>
        <v>9</v>
      </c>
      <c r="E35" s="296"/>
      <c r="F35" s="296"/>
      <c r="H35" s="23"/>
      <c r="I35" s="23"/>
      <c r="J35" s="23"/>
      <c r="K35" s="23"/>
      <c r="L35" s="23">
        <f ca="1">D35</f>
        <v>9</v>
      </c>
    </row>
    <row r="36" spans="1:38" ht="22" customHeight="1" x14ac:dyDescent="0.25">
      <c r="H36" s="23"/>
      <c r="I36" s="23"/>
      <c r="J36" s="23"/>
      <c r="K36" s="23"/>
      <c r="L36" s="23">
        <v>1</v>
      </c>
    </row>
    <row r="37" spans="1:38" ht="10" customHeight="1" x14ac:dyDescent="0.25">
      <c r="H37" s="23"/>
      <c r="I37" s="23"/>
      <c r="J37" s="23"/>
      <c r="K37" s="23"/>
      <c r="L37" s="25"/>
      <c r="M37" s="153"/>
    </row>
    <row r="38" spans="1:38" ht="22" customHeight="1" x14ac:dyDescent="0.25">
      <c r="A38" s="299" t="s">
        <v>8</v>
      </c>
      <c r="B38" s="299"/>
      <c r="D38" s="296">
        <f ca="1">INT(RAND()*9+1)+INT(RAND()*9+1)*0.1+INT(RAND()*9+1)*0.01</f>
        <v>1.83</v>
      </c>
      <c r="E38" s="296"/>
      <c r="F38" s="296"/>
      <c r="H38" s="23">
        <f ca="1">D38*100</f>
        <v>183</v>
      </c>
      <c r="I38" s="23"/>
      <c r="J38" s="23"/>
      <c r="K38" s="23"/>
      <c r="L38" s="23">
        <f ca="1">H38/GCD(H38,100)</f>
        <v>183</v>
      </c>
    </row>
    <row r="39" spans="1:38" ht="22" customHeight="1" x14ac:dyDescent="0.25">
      <c r="H39" s="23"/>
      <c r="I39" s="23"/>
      <c r="J39" s="23"/>
      <c r="K39" s="23"/>
      <c r="L39" s="23">
        <f ca="1">100/GCD(H38,100)</f>
        <v>100</v>
      </c>
    </row>
    <row r="40" spans="1:38" ht="22" customHeight="1" x14ac:dyDescent="0.25"/>
    <row r="41" spans="1:38" ht="25" customHeight="1" x14ac:dyDescent="0.25">
      <c r="D41" s="159" t="str">
        <f>IF(D1="","",D1)</f>
        <v>分数と小数・整数</v>
      </c>
      <c r="AG41" s="156" t="str">
        <f>IF(AG1="","",AG1)</f>
        <v>№</v>
      </c>
      <c r="AH41" s="156"/>
      <c r="AI41" s="295" t="str">
        <f>IF(AI1="","",AI1)</f>
        <v/>
      </c>
      <c r="AJ41" s="295"/>
    </row>
    <row r="42" spans="1:38" ht="25" customHeight="1" x14ac:dyDescent="0.25">
      <c r="E42" s="147" t="s">
        <v>342</v>
      </c>
      <c r="Q42" s="158" t="str">
        <f>IF(Q2="","",Q2)</f>
        <v>名前</v>
      </c>
      <c r="R42" s="156"/>
      <c r="S42" s="156"/>
      <c r="T42" s="156"/>
      <c r="U42" s="156" t="str">
        <f>IF(U2="","",U2)</f>
        <v/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</row>
    <row r="43" spans="1:38" ht="23.15" customHeight="1" x14ac:dyDescent="0.25">
      <c r="A43" s="298" t="str">
        <f>IF(A3="","",A3)</f>
        <v>◇次の分数を</v>
      </c>
      <c r="B43" s="298"/>
      <c r="C43" s="298"/>
      <c r="D43" s="298"/>
      <c r="E43" s="298"/>
      <c r="F43" s="298"/>
      <c r="G43" s="298"/>
      <c r="H43" s="298"/>
      <c r="I43" s="156"/>
      <c r="J43" s="156">
        <f>IF(J3="","",J3)</f>
        <v>1</v>
      </c>
      <c r="K43" s="156"/>
      <c r="L43" s="298" t="str">
        <f>IF(L3="","",L3)</f>
        <v>の位までの小数で表しましょう。</v>
      </c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</row>
    <row r="44" spans="1:38" ht="23.15" customHeight="1" x14ac:dyDescent="0.25">
      <c r="A44" s="298"/>
      <c r="B44" s="298"/>
      <c r="C44" s="298"/>
      <c r="D44" s="298"/>
      <c r="E44" s="298"/>
      <c r="F44" s="298"/>
      <c r="G44" s="298"/>
      <c r="H44" s="298"/>
      <c r="I44" s="296">
        <f>IF(I4="","",I4)</f>
        <v>100</v>
      </c>
      <c r="J44" s="296"/>
      <c r="K44" s="296"/>
      <c r="L44" s="298"/>
      <c r="M44" s="298"/>
      <c r="N44" s="298"/>
      <c r="O44" s="298"/>
      <c r="P44" s="298"/>
      <c r="Q44" s="298"/>
      <c r="R44" s="298"/>
      <c r="S44" s="298"/>
      <c r="T44" s="298"/>
      <c r="U44" s="298"/>
      <c r="V44" s="298"/>
      <c r="W44" s="298"/>
      <c r="X44" s="298"/>
      <c r="Y44" s="298"/>
      <c r="Z44" s="298"/>
      <c r="AA44" s="298"/>
      <c r="AB44" s="298"/>
    </row>
    <row r="45" spans="1:38" ht="20.149999999999999" customHeight="1" x14ac:dyDescent="0.25">
      <c r="A45" s="296" t="str">
        <f>IF(A5="","",A5)</f>
        <v>(1)</v>
      </c>
      <c r="B45" s="296"/>
      <c r="C45" s="152" t="str">
        <f>IF(C5="","",C5)</f>
        <v/>
      </c>
      <c r="D45" s="296">
        <f>IF(D5="","",D5)</f>
        <v>1</v>
      </c>
      <c r="E45" s="296"/>
      <c r="F45" s="289" t="s">
        <v>15</v>
      </c>
      <c r="G45" s="289"/>
      <c r="H45" s="301">
        <f ca="1">ROUND(D45/D46,2)</f>
        <v>0.13</v>
      </c>
      <c r="I45" s="301"/>
      <c r="J45" s="301"/>
      <c r="K45" s="301"/>
      <c r="N45" s="152" t="str">
        <f t="shared" ref="N45:AL45" si="0">IF(M5="","",M5)</f>
        <v/>
      </c>
      <c r="O45" s="152" t="str">
        <f t="shared" si="0"/>
        <v/>
      </c>
      <c r="P45" s="152" t="str">
        <f t="shared" si="0"/>
        <v/>
      </c>
      <c r="Q45" s="152" t="str">
        <f t="shared" si="0"/>
        <v/>
      </c>
      <c r="R45" s="152" t="str">
        <f t="shared" si="0"/>
        <v/>
      </c>
      <c r="S45" s="152" t="str">
        <f t="shared" si="0"/>
        <v/>
      </c>
      <c r="T45" s="152" t="str">
        <f t="shared" si="0"/>
        <v/>
      </c>
      <c r="U45" s="152" t="str">
        <f t="shared" si="0"/>
        <v/>
      </c>
      <c r="V45" s="152" t="str">
        <f t="shared" si="0"/>
        <v/>
      </c>
      <c r="W45" s="152" t="str">
        <f t="shared" si="0"/>
        <v/>
      </c>
      <c r="X45" s="152" t="str">
        <f t="shared" si="0"/>
        <v/>
      </c>
      <c r="Y45" s="152" t="str">
        <f t="shared" si="0"/>
        <v/>
      </c>
      <c r="Z45" s="152" t="str">
        <f t="shared" si="0"/>
        <v/>
      </c>
      <c r="AA45" s="152" t="str">
        <f t="shared" si="0"/>
        <v/>
      </c>
      <c r="AB45" s="152" t="str">
        <f t="shared" si="0"/>
        <v/>
      </c>
      <c r="AC45" s="152" t="str">
        <f t="shared" si="0"/>
        <v/>
      </c>
      <c r="AD45" s="152" t="str">
        <f t="shared" si="0"/>
        <v/>
      </c>
      <c r="AE45" s="152" t="str">
        <f t="shared" si="0"/>
        <v/>
      </c>
      <c r="AF45" s="152" t="str">
        <f t="shared" si="0"/>
        <v/>
      </c>
      <c r="AG45" s="152" t="str">
        <f t="shared" si="0"/>
        <v/>
      </c>
      <c r="AH45" s="152" t="str">
        <f t="shared" si="0"/>
        <v/>
      </c>
      <c r="AI45" s="152" t="str">
        <f t="shared" si="0"/>
        <v/>
      </c>
      <c r="AJ45" s="152" t="str">
        <f t="shared" si="0"/>
        <v/>
      </c>
      <c r="AK45" s="152" t="str">
        <f t="shared" si="0"/>
        <v/>
      </c>
      <c r="AL45" s="152" t="str">
        <f t="shared" si="0"/>
        <v/>
      </c>
    </row>
    <row r="46" spans="1:38" ht="20.149999999999999" customHeight="1" x14ac:dyDescent="0.25">
      <c r="A46" s="152" t="str">
        <f>IF(A6="","",A6)</f>
        <v/>
      </c>
      <c r="B46" s="152" t="str">
        <f>IF(B6="","",B6)</f>
        <v/>
      </c>
      <c r="C46" s="152" t="str">
        <f>IF(C6="","",C6)</f>
        <v/>
      </c>
      <c r="D46" s="297">
        <f ca="1">IF(D6="","",D6)</f>
        <v>8</v>
      </c>
      <c r="E46" s="297"/>
      <c r="F46" s="289"/>
      <c r="G46" s="289"/>
      <c r="H46" s="301"/>
      <c r="I46" s="301"/>
      <c r="J46" s="301"/>
      <c r="K46" s="301"/>
      <c r="N46" s="152" t="str">
        <f t="shared" ref="N46:AL46" si="1">IF(M6="","",M6)</f>
        <v/>
      </c>
      <c r="O46" s="152" t="str">
        <f t="shared" si="1"/>
        <v/>
      </c>
      <c r="P46" s="152" t="str">
        <f t="shared" si="1"/>
        <v/>
      </c>
      <c r="Q46" s="152" t="str">
        <f t="shared" si="1"/>
        <v/>
      </c>
      <c r="R46" s="152" t="str">
        <f t="shared" si="1"/>
        <v/>
      </c>
      <c r="S46" s="152" t="str">
        <f t="shared" si="1"/>
        <v/>
      </c>
      <c r="T46" s="152" t="str">
        <f t="shared" si="1"/>
        <v/>
      </c>
      <c r="U46" s="152" t="str">
        <f t="shared" si="1"/>
        <v/>
      </c>
      <c r="V46" s="152" t="str">
        <f t="shared" si="1"/>
        <v/>
      </c>
      <c r="W46" s="152" t="str">
        <f t="shared" si="1"/>
        <v/>
      </c>
      <c r="X46" s="152" t="str">
        <f t="shared" si="1"/>
        <v/>
      </c>
      <c r="Y46" s="152" t="str">
        <f t="shared" si="1"/>
        <v/>
      </c>
      <c r="Z46" s="152" t="str">
        <f t="shared" si="1"/>
        <v/>
      </c>
      <c r="AA46" s="152" t="str">
        <f t="shared" si="1"/>
        <v/>
      </c>
      <c r="AB46" s="152" t="str">
        <f t="shared" si="1"/>
        <v/>
      </c>
      <c r="AC46" s="152" t="str">
        <f t="shared" si="1"/>
        <v/>
      </c>
      <c r="AD46" s="152" t="str">
        <f t="shared" si="1"/>
        <v/>
      </c>
      <c r="AE46" s="152" t="str">
        <f t="shared" si="1"/>
        <v/>
      </c>
      <c r="AF46" s="152" t="str">
        <f t="shared" si="1"/>
        <v/>
      </c>
      <c r="AG46" s="152" t="str">
        <f t="shared" si="1"/>
        <v/>
      </c>
      <c r="AH46" s="152" t="str">
        <f t="shared" si="1"/>
        <v/>
      </c>
      <c r="AI46" s="152" t="str">
        <f t="shared" si="1"/>
        <v/>
      </c>
      <c r="AJ46" s="152" t="str">
        <f t="shared" si="1"/>
        <v/>
      </c>
      <c r="AK46" s="152" t="str">
        <f t="shared" si="1"/>
        <v/>
      </c>
      <c r="AL46" s="152" t="str">
        <f t="shared" si="1"/>
        <v/>
      </c>
    </row>
    <row r="47" spans="1:38" ht="10" customHeight="1" x14ac:dyDescent="0.25">
      <c r="D47" s="153"/>
      <c r="E47" s="153"/>
      <c r="F47" s="151"/>
      <c r="G47" s="8"/>
      <c r="H47" s="157"/>
      <c r="I47" s="157"/>
      <c r="J47" s="157"/>
    </row>
    <row r="48" spans="1:38" ht="20.149999999999999" customHeight="1" x14ac:dyDescent="0.25">
      <c r="A48" s="296" t="str">
        <f>IF(A8="","",A8)</f>
        <v>(2)</v>
      </c>
      <c r="B48" s="296"/>
      <c r="C48" s="152" t="str">
        <f>IF(C8="","",C8)</f>
        <v/>
      </c>
      <c r="D48" s="296">
        <f>IF(D8="","",D8)</f>
        <v>2</v>
      </c>
      <c r="E48" s="296"/>
      <c r="F48" s="289" t="s">
        <v>15</v>
      </c>
      <c r="G48" s="289"/>
      <c r="H48" s="301">
        <f ca="1">ROUND(D48/D49,2)</f>
        <v>0.25</v>
      </c>
      <c r="I48" s="301"/>
      <c r="J48" s="301"/>
      <c r="K48" s="301"/>
      <c r="L48" s="152" t="str">
        <f t="shared" ref="L48:AL48" si="2">IF(K8="","",K8)</f>
        <v/>
      </c>
      <c r="M48" s="152" t="str">
        <f t="shared" si="2"/>
        <v/>
      </c>
      <c r="N48" s="152" t="str">
        <f t="shared" si="2"/>
        <v/>
      </c>
      <c r="O48" s="152" t="str">
        <f t="shared" si="2"/>
        <v/>
      </c>
      <c r="P48" s="152" t="str">
        <f t="shared" si="2"/>
        <v/>
      </c>
      <c r="Q48" s="152" t="str">
        <f t="shared" si="2"/>
        <v/>
      </c>
      <c r="R48" s="152" t="str">
        <f t="shared" si="2"/>
        <v/>
      </c>
      <c r="S48" s="152" t="str">
        <f t="shared" si="2"/>
        <v/>
      </c>
      <c r="T48" s="152" t="str">
        <f t="shared" si="2"/>
        <v/>
      </c>
      <c r="U48" s="152" t="str">
        <f t="shared" si="2"/>
        <v/>
      </c>
      <c r="V48" s="152" t="str">
        <f t="shared" si="2"/>
        <v/>
      </c>
      <c r="W48" s="152" t="str">
        <f t="shared" si="2"/>
        <v/>
      </c>
      <c r="X48" s="152" t="str">
        <f t="shared" si="2"/>
        <v/>
      </c>
      <c r="Y48" s="152" t="str">
        <f t="shared" si="2"/>
        <v/>
      </c>
      <c r="Z48" s="152" t="str">
        <f t="shared" si="2"/>
        <v/>
      </c>
      <c r="AA48" s="152" t="str">
        <f t="shared" si="2"/>
        <v/>
      </c>
      <c r="AB48" s="152" t="str">
        <f t="shared" si="2"/>
        <v/>
      </c>
      <c r="AC48" s="152" t="str">
        <f t="shared" si="2"/>
        <v/>
      </c>
      <c r="AD48" s="152" t="str">
        <f t="shared" si="2"/>
        <v/>
      </c>
      <c r="AE48" s="152" t="str">
        <f t="shared" si="2"/>
        <v/>
      </c>
      <c r="AF48" s="152" t="str">
        <f t="shared" si="2"/>
        <v/>
      </c>
      <c r="AG48" s="152" t="str">
        <f t="shared" si="2"/>
        <v/>
      </c>
      <c r="AH48" s="152" t="str">
        <f t="shared" si="2"/>
        <v/>
      </c>
      <c r="AI48" s="152" t="str">
        <f t="shared" si="2"/>
        <v/>
      </c>
      <c r="AJ48" s="152" t="str">
        <f t="shared" si="2"/>
        <v/>
      </c>
      <c r="AK48" s="152" t="str">
        <f t="shared" si="2"/>
        <v/>
      </c>
      <c r="AL48" s="152" t="str">
        <f t="shared" si="2"/>
        <v/>
      </c>
    </row>
    <row r="49" spans="1:38" ht="20.149999999999999" customHeight="1" x14ac:dyDescent="0.25">
      <c r="A49" s="152" t="str">
        <f>IF(A9="","",A9)</f>
        <v/>
      </c>
      <c r="B49" s="152" t="str">
        <f>IF(B9="","",B9)</f>
        <v/>
      </c>
      <c r="C49" s="152" t="str">
        <f>IF(C9="","",C9)</f>
        <v/>
      </c>
      <c r="D49" s="297">
        <f ca="1">IF(D9="","",D9)</f>
        <v>8</v>
      </c>
      <c r="E49" s="297"/>
      <c r="F49" s="289"/>
      <c r="G49" s="289"/>
      <c r="H49" s="301"/>
      <c r="I49" s="301"/>
      <c r="J49" s="301"/>
      <c r="K49" s="301"/>
      <c r="L49" s="152" t="str">
        <f t="shared" ref="L49:AL49" si="3">IF(K9="","",K9)</f>
        <v/>
      </c>
      <c r="M49" s="152" t="str">
        <f t="shared" si="3"/>
        <v/>
      </c>
      <c r="N49" s="152" t="str">
        <f t="shared" si="3"/>
        <v/>
      </c>
      <c r="O49" s="152" t="str">
        <f t="shared" si="3"/>
        <v/>
      </c>
      <c r="P49" s="152" t="str">
        <f t="shared" si="3"/>
        <v/>
      </c>
      <c r="Q49" s="152" t="str">
        <f t="shared" si="3"/>
        <v/>
      </c>
      <c r="R49" s="152" t="str">
        <f t="shared" si="3"/>
        <v/>
      </c>
      <c r="S49" s="152" t="str">
        <f t="shared" si="3"/>
        <v/>
      </c>
      <c r="T49" s="152" t="str">
        <f t="shared" si="3"/>
        <v/>
      </c>
      <c r="U49" s="152" t="str">
        <f t="shared" si="3"/>
        <v/>
      </c>
      <c r="V49" s="152" t="str">
        <f t="shared" si="3"/>
        <v/>
      </c>
      <c r="W49" s="152" t="str">
        <f t="shared" si="3"/>
        <v/>
      </c>
      <c r="X49" s="152" t="str">
        <f t="shared" si="3"/>
        <v/>
      </c>
      <c r="Y49" s="152" t="str">
        <f t="shared" si="3"/>
        <v/>
      </c>
      <c r="Z49" s="152" t="str">
        <f t="shared" si="3"/>
        <v/>
      </c>
      <c r="AA49" s="152" t="str">
        <f t="shared" si="3"/>
        <v/>
      </c>
      <c r="AB49" s="152" t="str">
        <f t="shared" si="3"/>
        <v/>
      </c>
      <c r="AC49" s="152" t="str">
        <f t="shared" si="3"/>
        <v/>
      </c>
      <c r="AD49" s="152" t="str">
        <f t="shared" si="3"/>
        <v/>
      </c>
      <c r="AE49" s="152" t="str">
        <f t="shared" si="3"/>
        <v/>
      </c>
      <c r="AF49" s="152" t="str">
        <f t="shared" si="3"/>
        <v/>
      </c>
      <c r="AG49" s="152" t="str">
        <f t="shared" si="3"/>
        <v/>
      </c>
      <c r="AH49" s="152" t="str">
        <f t="shared" si="3"/>
        <v/>
      </c>
      <c r="AI49" s="152" t="str">
        <f t="shared" si="3"/>
        <v/>
      </c>
      <c r="AJ49" s="152" t="str">
        <f t="shared" si="3"/>
        <v/>
      </c>
      <c r="AK49" s="152" t="str">
        <f t="shared" si="3"/>
        <v/>
      </c>
      <c r="AL49" s="152" t="str">
        <f t="shared" si="3"/>
        <v/>
      </c>
    </row>
    <row r="50" spans="1:38" ht="10" customHeight="1" x14ac:dyDescent="0.25">
      <c r="D50" s="153"/>
      <c r="E50" s="153"/>
      <c r="F50" s="151"/>
      <c r="G50" s="8"/>
      <c r="H50" s="157"/>
      <c r="I50" s="157"/>
      <c r="J50" s="157"/>
    </row>
    <row r="51" spans="1:38" ht="20.149999999999999" customHeight="1" x14ac:dyDescent="0.25">
      <c r="A51" s="296" t="str">
        <f>IF(A11="","",A11)</f>
        <v>(3)</v>
      </c>
      <c r="B51" s="296"/>
      <c r="C51" s="152" t="str">
        <f>IF(C11="","",C11)</f>
        <v/>
      </c>
      <c r="D51" s="296">
        <f>IF(D11="","",D11)</f>
        <v>5</v>
      </c>
      <c r="E51" s="296"/>
      <c r="F51" s="289" t="s">
        <v>15</v>
      </c>
      <c r="G51" s="289"/>
      <c r="H51" s="301">
        <f ca="1">ROUND(D51/D52,2)</f>
        <v>0.71</v>
      </c>
      <c r="I51" s="301"/>
      <c r="J51" s="301"/>
      <c r="K51" s="301"/>
      <c r="L51" s="152" t="str">
        <f t="shared" ref="L51:AL51" si="4">IF(K11="","",K11)</f>
        <v/>
      </c>
      <c r="M51" s="152" t="str">
        <f t="shared" si="4"/>
        <v/>
      </c>
      <c r="N51" s="152" t="str">
        <f t="shared" si="4"/>
        <v/>
      </c>
      <c r="O51" s="152" t="str">
        <f t="shared" si="4"/>
        <v/>
      </c>
      <c r="P51" s="152" t="str">
        <f t="shared" si="4"/>
        <v/>
      </c>
      <c r="Q51" s="152" t="str">
        <f t="shared" si="4"/>
        <v/>
      </c>
      <c r="R51" s="152" t="str">
        <f t="shared" si="4"/>
        <v/>
      </c>
      <c r="S51" s="152" t="str">
        <f t="shared" si="4"/>
        <v/>
      </c>
      <c r="T51" s="152" t="str">
        <f t="shared" si="4"/>
        <v/>
      </c>
      <c r="U51" s="152" t="str">
        <f t="shared" si="4"/>
        <v/>
      </c>
      <c r="V51" s="152" t="str">
        <f t="shared" si="4"/>
        <v/>
      </c>
      <c r="W51" s="152" t="str">
        <f t="shared" si="4"/>
        <v/>
      </c>
      <c r="X51" s="152" t="str">
        <f t="shared" si="4"/>
        <v/>
      </c>
      <c r="Y51" s="152" t="str">
        <f t="shared" si="4"/>
        <v/>
      </c>
      <c r="Z51" s="152" t="str">
        <f t="shared" si="4"/>
        <v/>
      </c>
      <c r="AA51" s="152" t="str">
        <f t="shared" si="4"/>
        <v/>
      </c>
      <c r="AB51" s="152" t="str">
        <f t="shared" si="4"/>
        <v/>
      </c>
      <c r="AC51" s="152" t="str">
        <f t="shared" si="4"/>
        <v/>
      </c>
      <c r="AD51" s="152" t="str">
        <f t="shared" si="4"/>
        <v/>
      </c>
      <c r="AE51" s="152" t="str">
        <f t="shared" si="4"/>
        <v/>
      </c>
      <c r="AF51" s="152" t="str">
        <f t="shared" si="4"/>
        <v/>
      </c>
      <c r="AG51" s="152" t="str">
        <f t="shared" si="4"/>
        <v/>
      </c>
      <c r="AH51" s="152" t="str">
        <f t="shared" si="4"/>
        <v/>
      </c>
      <c r="AI51" s="152" t="str">
        <f t="shared" si="4"/>
        <v/>
      </c>
      <c r="AJ51" s="152" t="str">
        <f t="shared" si="4"/>
        <v/>
      </c>
      <c r="AK51" s="152" t="str">
        <f t="shared" si="4"/>
        <v/>
      </c>
      <c r="AL51" s="152" t="str">
        <f t="shared" si="4"/>
        <v/>
      </c>
    </row>
    <row r="52" spans="1:38" ht="20.149999999999999" customHeight="1" x14ac:dyDescent="0.25">
      <c r="A52" s="152" t="str">
        <f>IF(A12="","",A12)</f>
        <v/>
      </c>
      <c r="B52" s="152" t="str">
        <f>IF(B12="","",B12)</f>
        <v/>
      </c>
      <c r="C52" s="152" t="str">
        <f>IF(C12="","",C12)</f>
        <v/>
      </c>
      <c r="D52" s="297">
        <f ca="1">IF(D12="","",D12)</f>
        <v>7</v>
      </c>
      <c r="E52" s="297"/>
      <c r="F52" s="289"/>
      <c r="G52" s="289"/>
      <c r="H52" s="301"/>
      <c r="I52" s="301"/>
      <c r="J52" s="301"/>
      <c r="K52" s="301"/>
      <c r="L52" s="152" t="str">
        <f t="shared" ref="L52:AL52" si="5">IF(K12="","",K12)</f>
        <v/>
      </c>
      <c r="M52" s="152" t="str">
        <f t="shared" si="5"/>
        <v/>
      </c>
      <c r="N52" s="152" t="str">
        <f t="shared" si="5"/>
        <v/>
      </c>
      <c r="O52" s="152" t="str">
        <f t="shared" si="5"/>
        <v/>
      </c>
      <c r="P52" s="152" t="str">
        <f t="shared" si="5"/>
        <v/>
      </c>
      <c r="Q52" s="152" t="str">
        <f t="shared" si="5"/>
        <v/>
      </c>
      <c r="R52" s="152" t="str">
        <f t="shared" si="5"/>
        <v/>
      </c>
      <c r="S52" s="152" t="str">
        <f t="shared" si="5"/>
        <v/>
      </c>
      <c r="T52" s="152" t="str">
        <f t="shared" si="5"/>
        <v/>
      </c>
      <c r="U52" s="152" t="str">
        <f t="shared" si="5"/>
        <v/>
      </c>
      <c r="V52" s="152" t="str">
        <f t="shared" si="5"/>
        <v/>
      </c>
      <c r="W52" s="152" t="str">
        <f t="shared" si="5"/>
        <v/>
      </c>
      <c r="X52" s="152" t="str">
        <f t="shared" si="5"/>
        <v/>
      </c>
      <c r="Y52" s="152" t="str">
        <f t="shared" si="5"/>
        <v/>
      </c>
      <c r="Z52" s="152" t="str">
        <f t="shared" si="5"/>
        <v/>
      </c>
      <c r="AA52" s="152" t="str">
        <f t="shared" si="5"/>
        <v/>
      </c>
      <c r="AB52" s="152" t="str">
        <f t="shared" si="5"/>
        <v/>
      </c>
      <c r="AC52" s="152" t="str">
        <f t="shared" si="5"/>
        <v/>
      </c>
      <c r="AD52" s="152" t="str">
        <f t="shared" si="5"/>
        <v/>
      </c>
      <c r="AE52" s="152" t="str">
        <f t="shared" si="5"/>
        <v/>
      </c>
      <c r="AF52" s="152" t="str">
        <f t="shared" si="5"/>
        <v/>
      </c>
      <c r="AG52" s="152" t="str">
        <f t="shared" si="5"/>
        <v/>
      </c>
      <c r="AH52" s="152" t="str">
        <f t="shared" si="5"/>
        <v/>
      </c>
      <c r="AI52" s="152" t="str">
        <f t="shared" si="5"/>
        <v/>
      </c>
      <c r="AJ52" s="152" t="str">
        <f t="shared" si="5"/>
        <v/>
      </c>
      <c r="AK52" s="152" t="str">
        <f t="shared" si="5"/>
        <v/>
      </c>
      <c r="AL52" s="152" t="str">
        <f t="shared" si="5"/>
        <v/>
      </c>
    </row>
    <row r="53" spans="1:38" ht="23.15" customHeight="1" x14ac:dyDescent="0.25">
      <c r="D53" s="153"/>
      <c r="E53" s="153"/>
      <c r="F53" s="151"/>
      <c r="G53" s="151"/>
      <c r="H53" s="151"/>
      <c r="I53" s="151"/>
      <c r="J53" s="151"/>
    </row>
    <row r="54" spans="1:38" ht="23.15" customHeight="1" x14ac:dyDescent="0.25">
      <c r="A54" s="298" t="str">
        <f>IF(A14="","",A14)</f>
        <v>◇次の分数を</v>
      </c>
      <c r="B54" s="298"/>
      <c r="C54" s="298"/>
      <c r="D54" s="298"/>
      <c r="E54" s="298"/>
      <c r="F54" s="298"/>
      <c r="G54" s="298"/>
      <c r="H54" s="298"/>
      <c r="I54" s="156"/>
      <c r="J54" s="156">
        <f>IF(J14="","",J14)</f>
        <v>1</v>
      </c>
      <c r="K54" s="156"/>
      <c r="L54" s="298" t="str">
        <f>IF(L14="","",L14)</f>
        <v>の位までの小数で表しましょう。</v>
      </c>
      <c r="M54" s="298"/>
      <c r="N54" s="298"/>
      <c r="O54" s="298"/>
      <c r="P54" s="298"/>
      <c r="Q54" s="298"/>
      <c r="R54" s="298"/>
      <c r="S54" s="298"/>
      <c r="T54" s="298"/>
      <c r="U54" s="298"/>
      <c r="V54" s="298"/>
      <c r="W54" s="298"/>
      <c r="X54" s="298"/>
      <c r="Y54" s="298"/>
      <c r="Z54" s="298"/>
      <c r="AA54" s="298"/>
      <c r="AB54" s="298"/>
    </row>
    <row r="55" spans="1:38" ht="23.15" customHeight="1" x14ac:dyDescent="0.25">
      <c r="A55" s="298"/>
      <c r="B55" s="298"/>
      <c r="C55" s="298"/>
      <c r="D55" s="298"/>
      <c r="E55" s="298"/>
      <c r="F55" s="298"/>
      <c r="G55" s="298"/>
      <c r="H55" s="298"/>
      <c r="I55" s="296">
        <f>IF(I15="","",I15)</f>
        <v>1000</v>
      </c>
      <c r="J55" s="296"/>
      <c r="K55" s="296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</row>
    <row r="56" spans="1:38" ht="20.149999999999999" customHeight="1" x14ac:dyDescent="0.25">
      <c r="A56" s="296" t="str">
        <f>IF(A16="","",A16)</f>
        <v>(1)</v>
      </c>
      <c r="B56" s="296"/>
      <c r="C56" s="152" t="str">
        <f>IF(C16="","",C16)</f>
        <v/>
      </c>
      <c r="D56" s="296">
        <f>IF(D16="","",D16)</f>
        <v>9</v>
      </c>
      <c r="E56" s="296"/>
      <c r="F56" s="289" t="s">
        <v>15</v>
      </c>
      <c r="G56" s="289"/>
      <c r="H56" s="300">
        <f ca="1">ROUND(D56/D57,3)</f>
        <v>0.64300000000000002</v>
      </c>
      <c r="I56" s="300"/>
      <c r="J56" s="300"/>
      <c r="K56" s="300"/>
      <c r="L56" s="152" t="str">
        <f t="shared" ref="L56:AL56" si="6">IF(K16="","",K16)</f>
        <v/>
      </c>
      <c r="M56" s="152" t="str">
        <f t="shared" si="6"/>
        <v/>
      </c>
      <c r="N56" s="152" t="str">
        <f t="shared" si="6"/>
        <v/>
      </c>
      <c r="O56" s="152" t="str">
        <f t="shared" si="6"/>
        <v/>
      </c>
      <c r="P56" s="152" t="str">
        <f t="shared" si="6"/>
        <v/>
      </c>
      <c r="Q56" s="152" t="str">
        <f t="shared" si="6"/>
        <v/>
      </c>
      <c r="R56" s="152" t="str">
        <f t="shared" si="6"/>
        <v/>
      </c>
      <c r="S56" s="152" t="str">
        <f t="shared" si="6"/>
        <v/>
      </c>
      <c r="T56" s="152" t="str">
        <f t="shared" si="6"/>
        <v/>
      </c>
      <c r="U56" s="152" t="str">
        <f t="shared" si="6"/>
        <v/>
      </c>
      <c r="V56" s="152" t="str">
        <f t="shared" si="6"/>
        <v/>
      </c>
      <c r="W56" s="152" t="str">
        <f t="shared" si="6"/>
        <v/>
      </c>
      <c r="X56" s="152" t="str">
        <f t="shared" si="6"/>
        <v/>
      </c>
      <c r="Y56" s="152" t="str">
        <f t="shared" si="6"/>
        <v/>
      </c>
      <c r="Z56" s="152" t="str">
        <f t="shared" si="6"/>
        <v/>
      </c>
      <c r="AA56" s="152" t="str">
        <f t="shared" si="6"/>
        <v/>
      </c>
      <c r="AB56" s="152" t="str">
        <f t="shared" si="6"/>
        <v/>
      </c>
      <c r="AC56" s="152" t="str">
        <f t="shared" si="6"/>
        <v/>
      </c>
      <c r="AD56" s="152" t="str">
        <f t="shared" si="6"/>
        <v/>
      </c>
      <c r="AE56" s="152" t="str">
        <f t="shared" si="6"/>
        <v/>
      </c>
      <c r="AF56" s="152" t="str">
        <f t="shared" si="6"/>
        <v/>
      </c>
      <c r="AG56" s="152" t="str">
        <f t="shared" si="6"/>
        <v/>
      </c>
      <c r="AH56" s="152" t="str">
        <f t="shared" si="6"/>
        <v/>
      </c>
      <c r="AI56" s="152" t="str">
        <f t="shared" si="6"/>
        <v/>
      </c>
      <c r="AJ56" s="152" t="str">
        <f t="shared" si="6"/>
        <v/>
      </c>
      <c r="AK56" s="152" t="str">
        <f t="shared" si="6"/>
        <v/>
      </c>
      <c r="AL56" s="152" t="str">
        <f t="shared" si="6"/>
        <v/>
      </c>
    </row>
    <row r="57" spans="1:38" ht="20.149999999999999" customHeight="1" x14ac:dyDescent="0.25">
      <c r="A57" s="152" t="str">
        <f>IF(A17="","",A17)</f>
        <v/>
      </c>
      <c r="B57" s="152" t="str">
        <f>IF(B17="","",B17)</f>
        <v/>
      </c>
      <c r="C57" s="152" t="str">
        <f>IF(C17="","",C17)</f>
        <v/>
      </c>
      <c r="D57" s="297">
        <f ca="1">IF(D17="","",D17)</f>
        <v>14</v>
      </c>
      <c r="E57" s="297"/>
      <c r="F57" s="289"/>
      <c r="G57" s="289"/>
      <c r="H57" s="300"/>
      <c r="I57" s="300"/>
      <c r="J57" s="300"/>
      <c r="K57" s="300"/>
      <c r="L57" s="152" t="str">
        <f t="shared" ref="L57:AL57" si="7">IF(K17="","",K17)</f>
        <v/>
      </c>
      <c r="M57" s="152" t="str">
        <f t="shared" si="7"/>
        <v/>
      </c>
      <c r="N57" s="152" t="str">
        <f t="shared" si="7"/>
        <v/>
      </c>
      <c r="O57" s="152" t="str">
        <f t="shared" si="7"/>
        <v/>
      </c>
      <c r="P57" s="152" t="str">
        <f t="shared" si="7"/>
        <v/>
      </c>
      <c r="Q57" s="152" t="str">
        <f t="shared" si="7"/>
        <v/>
      </c>
      <c r="R57" s="152" t="str">
        <f t="shared" si="7"/>
        <v/>
      </c>
      <c r="S57" s="152" t="str">
        <f t="shared" si="7"/>
        <v/>
      </c>
      <c r="T57" s="152" t="str">
        <f t="shared" si="7"/>
        <v/>
      </c>
      <c r="U57" s="152" t="str">
        <f t="shared" si="7"/>
        <v/>
      </c>
      <c r="V57" s="152" t="str">
        <f t="shared" si="7"/>
        <v/>
      </c>
      <c r="W57" s="152" t="str">
        <f t="shared" si="7"/>
        <v/>
      </c>
      <c r="X57" s="152" t="str">
        <f t="shared" si="7"/>
        <v/>
      </c>
      <c r="Y57" s="152" t="str">
        <f t="shared" si="7"/>
        <v/>
      </c>
      <c r="Z57" s="152" t="str">
        <f t="shared" si="7"/>
        <v/>
      </c>
      <c r="AA57" s="152" t="str">
        <f t="shared" si="7"/>
        <v/>
      </c>
      <c r="AB57" s="152" t="str">
        <f t="shared" si="7"/>
        <v/>
      </c>
      <c r="AC57" s="152" t="str">
        <f t="shared" si="7"/>
        <v/>
      </c>
      <c r="AD57" s="152" t="str">
        <f t="shared" si="7"/>
        <v/>
      </c>
      <c r="AE57" s="152" t="str">
        <f t="shared" si="7"/>
        <v/>
      </c>
      <c r="AF57" s="152" t="str">
        <f t="shared" si="7"/>
        <v/>
      </c>
      <c r="AG57" s="152" t="str">
        <f t="shared" si="7"/>
        <v/>
      </c>
      <c r="AH57" s="152" t="str">
        <f t="shared" si="7"/>
        <v/>
      </c>
      <c r="AI57" s="152" t="str">
        <f t="shared" si="7"/>
        <v/>
      </c>
      <c r="AJ57" s="152" t="str">
        <f t="shared" si="7"/>
        <v/>
      </c>
      <c r="AK57" s="152" t="str">
        <f t="shared" si="7"/>
        <v/>
      </c>
      <c r="AL57" s="152" t="str">
        <f t="shared" si="7"/>
        <v/>
      </c>
    </row>
    <row r="58" spans="1:38" ht="10" customHeight="1" x14ac:dyDescent="0.25">
      <c r="D58" s="153"/>
      <c r="E58" s="153"/>
      <c r="F58" s="151"/>
      <c r="G58" s="8"/>
      <c r="H58" s="155"/>
      <c r="I58" s="155"/>
      <c r="J58" s="155"/>
      <c r="K58" s="154"/>
    </row>
    <row r="59" spans="1:38" ht="20.149999999999999" customHeight="1" x14ac:dyDescent="0.25">
      <c r="A59" s="296" t="str">
        <f>IF(A19="","",A19)</f>
        <v>(2)</v>
      </c>
      <c r="B59" s="296"/>
      <c r="C59" s="152" t="str">
        <f>IF(C19="","",C19)</f>
        <v/>
      </c>
      <c r="D59" s="296">
        <f>IF(D19="","",D19)</f>
        <v>11</v>
      </c>
      <c r="E59" s="296"/>
      <c r="F59" s="289" t="s">
        <v>15</v>
      </c>
      <c r="G59" s="289"/>
      <c r="H59" s="300">
        <f ca="1">ROUND(D59/D60,3)</f>
        <v>0.61099999999999999</v>
      </c>
      <c r="I59" s="300"/>
      <c r="J59" s="300"/>
      <c r="K59" s="300"/>
      <c r="L59" s="152" t="str">
        <f t="shared" ref="L59:AL59" si="8">IF(K19="","",K19)</f>
        <v/>
      </c>
      <c r="M59" s="152" t="str">
        <f t="shared" si="8"/>
        <v/>
      </c>
      <c r="N59" s="152" t="str">
        <f t="shared" si="8"/>
        <v/>
      </c>
      <c r="O59" s="152" t="str">
        <f t="shared" si="8"/>
        <v/>
      </c>
      <c r="P59" s="152" t="str">
        <f t="shared" si="8"/>
        <v/>
      </c>
      <c r="Q59" s="152" t="str">
        <f t="shared" si="8"/>
        <v/>
      </c>
      <c r="R59" s="152" t="str">
        <f t="shared" si="8"/>
        <v/>
      </c>
      <c r="S59" s="152" t="str">
        <f t="shared" si="8"/>
        <v/>
      </c>
      <c r="T59" s="152" t="str">
        <f t="shared" si="8"/>
        <v/>
      </c>
      <c r="U59" s="152" t="str">
        <f t="shared" si="8"/>
        <v/>
      </c>
      <c r="V59" s="152" t="str">
        <f t="shared" si="8"/>
        <v/>
      </c>
      <c r="W59" s="152" t="str">
        <f t="shared" si="8"/>
        <v/>
      </c>
      <c r="X59" s="152" t="str">
        <f t="shared" si="8"/>
        <v/>
      </c>
      <c r="Y59" s="152" t="str">
        <f t="shared" si="8"/>
        <v/>
      </c>
      <c r="Z59" s="152" t="str">
        <f t="shared" si="8"/>
        <v/>
      </c>
      <c r="AA59" s="152" t="str">
        <f t="shared" si="8"/>
        <v/>
      </c>
      <c r="AB59" s="152" t="str">
        <f t="shared" si="8"/>
        <v/>
      </c>
      <c r="AC59" s="152" t="str">
        <f t="shared" si="8"/>
        <v/>
      </c>
      <c r="AD59" s="152" t="str">
        <f t="shared" si="8"/>
        <v/>
      </c>
      <c r="AE59" s="152" t="str">
        <f t="shared" si="8"/>
        <v/>
      </c>
      <c r="AF59" s="152" t="str">
        <f t="shared" si="8"/>
        <v/>
      </c>
      <c r="AG59" s="152" t="str">
        <f t="shared" si="8"/>
        <v/>
      </c>
      <c r="AH59" s="152" t="str">
        <f t="shared" si="8"/>
        <v/>
      </c>
      <c r="AI59" s="152" t="str">
        <f t="shared" si="8"/>
        <v/>
      </c>
      <c r="AJ59" s="152" t="str">
        <f t="shared" si="8"/>
        <v/>
      </c>
      <c r="AK59" s="152" t="str">
        <f t="shared" si="8"/>
        <v/>
      </c>
      <c r="AL59" s="152" t="str">
        <f t="shared" si="8"/>
        <v/>
      </c>
    </row>
    <row r="60" spans="1:38" ht="20.149999999999999" customHeight="1" x14ac:dyDescent="0.25">
      <c r="A60" s="152" t="str">
        <f>IF(A20="","",A20)</f>
        <v/>
      </c>
      <c r="B60" s="152" t="str">
        <f>IF(B20="","",B20)</f>
        <v/>
      </c>
      <c r="C60" s="152" t="str">
        <f>IF(C20="","",C20)</f>
        <v/>
      </c>
      <c r="D60" s="297">
        <f ca="1">IF(D20="","",D20)</f>
        <v>18</v>
      </c>
      <c r="E60" s="297"/>
      <c r="F60" s="289"/>
      <c r="G60" s="289"/>
      <c r="H60" s="300"/>
      <c r="I60" s="300"/>
      <c r="J60" s="300"/>
      <c r="K60" s="300"/>
      <c r="L60" s="152" t="str">
        <f t="shared" ref="L60:AL60" si="9">IF(K20="","",K20)</f>
        <v/>
      </c>
      <c r="M60" s="152" t="str">
        <f t="shared" si="9"/>
        <v/>
      </c>
      <c r="N60" s="152" t="str">
        <f t="shared" si="9"/>
        <v/>
      </c>
      <c r="O60" s="152" t="str">
        <f t="shared" si="9"/>
        <v/>
      </c>
      <c r="P60" s="152" t="str">
        <f t="shared" si="9"/>
        <v/>
      </c>
      <c r="Q60" s="152" t="str">
        <f t="shared" si="9"/>
        <v/>
      </c>
      <c r="R60" s="152" t="str">
        <f t="shared" si="9"/>
        <v/>
      </c>
      <c r="S60" s="152" t="str">
        <f t="shared" si="9"/>
        <v/>
      </c>
      <c r="T60" s="152" t="str">
        <f t="shared" si="9"/>
        <v/>
      </c>
      <c r="U60" s="152" t="str">
        <f t="shared" si="9"/>
        <v/>
      </c>
      <c r="V60" s="152" t="str">
        <f t="shared" si="9"/>
        <v/>
      </c>
      <c r="W60" s="152" t="str">
        <f t="shared" si="9"/>
        <v/>
      </c>
      <c r="X60" s="152" t="str">
        <f t="shared" si="9"/>
        <v/>
      </c>
      <c r="Y60" s="152" t="str">
        <f t="shared" si="9"/>
        <v/>
      </c>
      <c r="Z60" s="152" t="str">
        <f t="shared" si="9"/>
        <v/>
      </c>
      <c r="AA60" s="152" t="str">
        <f t="shared" si="9"/>
        <v/>
      </c>
      <c r="AB60" s="152" t="str">
        <f t="shared" si="9"/>
        <v/>
      </c>
      <c r="AC60" s="152" t="str">
        <f t="shared" si="9"/>
        <v/>
      </c>
      <c r="AD60" s="152" t="str">
        <f t="shared" si="9"/>
        <v/>
      </c>
      <c r="AE60" s="152" t="str">
        <f t="shared" si="9"/>
        <v/>
      </c>
      <c r="AF60" s="152" t="str">
        <f t="shared" si="9"/>
        <v/>
      </c>
      <c r="AG60" s="152" t="str">
        <f t="shared" si="9"/>
        <v/>
      </c>
      <c r="AH60" s="152" t="str">
        <f t="shared" si="9"/>
        <v/>
      </c>
      <c r="AI60" s="152" t="str">
        <f t="shared" si="9"/>
        <v/>
      </c>
      <c r="AJ60" s="152" t="str">
        <f t="shared" si="9"/>
        <v/>
      </c>
      <c r="AK60" s="152" t="str">
        <f t="shared" si="9"/>
        <v/>
      </c>
      <c r="AL60" s="152" t="str">
        <f t="shared" si="9"/>
        <v/>
      </c>
    </row>
    <row r="61" spans="1:38" ht="10" customHeight="1" x14ac:dyDescent="0.25">
      <c r="D61" s="153"/>
      <c r="E61" s="153"/>
      <c r="H61" s="154"/>
      <c r="I61" s="154"/>
      <c r="J61" s="154"/>
      <c r="K61" s="154"/>
    </row>
    <row r="62" spans="1:38" ht="20.149999999999999" customHeight="1" x14ac:dyDescent="0.25">
      <c r="A62" s="296" t="str">
        <f>IF(A22="","",A22)</f>
        <v>(3)</v>
      </c>
      <c r="B62" s="296"/>
      <c r="C62" s="152" t="str">
        <f>IF(C22="","",C22)</f>
        <v/>
      </c>
      <c r="D62" s="296">
        <f>IF(D22="","",D22)</f>
        <v>13</v>
      </c>
      <c r="E62" s="296"/>
      <c r="F62" s="289" t="s">
        <v>15</v>
      </c>
      <c r="G62" s="289"/>
      <c r="H62" s="300">
        <f ca="1">ROUND(D62/D63,3)</f>
        <v>0.76500000000000001</v>
      </c>
      <c r="I62" s="300"/>
      <c r="J62" s="300"/>
      <c r="K62" s="300"/>
    </row>
    <row r="63" spans="1:38" ht="20.149999999999999" customHeight="1" x14ac:dyDescent="0.25">
      <c r="A63" s="152" t="str">
        <f>IF(A23="","",A23)</f>
        <v/>
      </c>
      <c r="B63" s="152" t="str">
        <f>IF(B23="","",B23)</f>
        <v/>
      </c>
      <c r="C63" s="152" t="str">
        <f>IF(C23="","",C23)</f>
        <v/>
      </c>
      <c r="D63" s="297">
        <f ca="1">IF(D23="","",D23)</f>
        <v>17</v>
      </c>
      <c r="E63" s="297"/>
      <c r="F63" s="289"/>
      <c r="G63" s="289"/>
      <c r="H63" s="300"/>
      <c r="I63" s="300"/>
      <c r="J63" s="300"/>
      <c r="K63" s="300"/>
    </row>
    <row r="64" spans="1:38" ht="25" customHeight="1" x14ac:dyDescent="0.25">
      <c r="D64" s="153"/>
      <c r="E64" s="153"/>
    </row>
    <row r="65" spans="1:39" ht="25" customHeight="1" x14ac:dyDescent="0.25">
      <c r="A65" s="152" t="str">
        <f>IF(A25="","",A25)</f>
        <v>◇次の小数・整数を分数で表しましょう。</v>
      </c>
      <c r="D65" s="153"/>
      <c r="E65" s="153"/>
    </row>
    <row r="66" spans="1:39" ht="23.15" customHeight="1" x14ac:dyDescent="0.25">
      <c r="A66" s="296" t="str">
        <f>IF(A26="","",A26)</f>
        <v>(1)</v>
      </c>
      <c r="B66" s="296"/>
      <c r="C66" s="152" t="str">
        <f>IF(C26="","",C26)</f>
        <v/>
      </c>
      <c r="D66" s="296">
        <f ca="1">IF(D26="","",D26)</f>
        <v>0.60000000000000009</v>
      </c>
      <c r="E66" s="296"/>
      <c r="F66" s="296"/>
      <c r="G66" s="152" t="str">
        <f>IF(G26="","",G26)</f>
        <v/>
      </c>
      <c r="H66" s="8" t="str">
        <f>IF(H26="","",H26)</f>
        <v/>
      </c>
      <c r="I66" s="293">
        <f ca="1">IF(I26="","",I26)</f>
        <v>6.0000000000000009</v>
      </c>
      <c r="J66" s="293"/>
      <c r="K66" s="289" t="str">
        <f ca="1">IF(M66="","","＝")</f>
        <v>＝</v>
      </c>
      <c r="L66" s="289"/>
      <c r="M66" s="293">
        <f ca="1">IF(I26=L26,"",L26)</f>
        <v>3.0000000000000004</v>
      </c>
      <c r="N66" s="293"/>
      <c r="O66" s="8" t="str">
        <f t="shared" ref="O66:AL66" si="10">IF(N26="","",N26)</f>
        <v/>
      </c>
      <c r="P66" s="8" t="str">
        <f t="shared" si="10"/>
        <v/>
      </c>
      <c r="Q66" s="152" t="str">
        <f t="shared" si="10"/>
        <v/>
      </c>
      <c r="R66" s="152" t="str">
        <f t="shared" si="10"/>
        <v/>
      </c>
      <c r="S66" s="152" t="str">
        <f t="shared" si="10"/>
        <v/>
      </c>
      <c r="T66" s="152" t="str">
        <f t="shared" si="10"/>
        <v/>
      </c>
      <c r="U66" s="152" t="str">
        <f t="shared" si="10"/>
        <v/>
      </c>
      <c r="V66" s="152" t="str">
        <f t="shared" si="10"/>
        <v/>
      </c>
      <c r="W66" s="152" t="str">
        <f t="shared" si="10"/>
        <v/>
      </c>
      <c r="X66" s="152" t="str">
        <f t="shared" si="10"/>
        <v/>
      </c>
      <c r="Y66" s="152" t="str">
        <f t="shared" si="10"/>
        <v/>
      </c>
      <c r="Z66" s="152" t="str">
        <f t="shared" si="10"/>
        <v/>
      </c>
      <c r="AA66" s="152" t="str">
        <f t="shared" si="10"/>
        <v/>
      </c>
      <c r="AB66" s="152" t="str">
        <f t="shared" si="10"/>
        <v/>
      </c>
      <c r="AC66" s="152" t="str">
        <f t="shared" si="10"/>
        <v/>
      </c>
      <c r="AD66" s="152" t="str">
        <f t="shared" si="10"/>
        <v/>
      </c>
      <c r="AE66" s="152" t="str">
        <f t="shared" si="10"/>
        <v/>
      </c>
      <c r="AF66" s="152" t="str">
        <f t="shared" si="10"/>
        <v/>
      </c>
      <c r="AG66" s="152" t="str">
        <f t="shared" si="10"/>
        <v/>
      </c>
      <c r="AH66" s="152" t="str">
        <f t="shared" si="10"/>
        <v/>
      </c>
      <c r="AI66" s="152" t="str">
        <f t="shared" si="10"/>
        <v/>
      </c>
      <c r="AJ66" s="152" t="str">
        <f t="shared" si="10"/>
        <v/>
      </c>
      <c r="AK66" s="152" t="str">
        <f t="shared" si="10"/>
        <v/>
      </c>
      <c r="AL66" s="152" t="str">
        <f t="shared" si="10"/>
        <v/>
      </c>
    </row>
    <row r="67" spans="1:39" ht="23.15" customHeight="1" x14ac:dyDescent="0.25">
      <c r="A67" s="152" t="str">
        <f>IF(A27="","",A27)</f>
        <v/>
      </c>
      <c r="B67" s="152" t="str">
        <f>IF(B27="","",B27)</f>
        <v/>
      </c>
      <c r="C67" s="152" t="str">
        <f>IF(C27="","",C27)</f>
        <v/>
      </c>
      <c r="D67" s="152" t="str">
        <f>IF(D27="","",D27)</f>
        <v/>
      </c>
      <c r="E67" s="152" t="str">
        <f>IF(E27="","",E27)</f>
        <v/>
      </c>
      <c r="F67" s="152" t="str">
        <f>IF(F27="","",F27)</f>
        <v/>
      </c>
      <c r="G67" s="152" t="str">
        <f>IF(G27="","",G27)</f>
        <v/>
      </c>
      <c r="H67" s="8" t="str">
        <f>IF(H27="","",H27)</f>
        <v/>
      </c>
      <c r="I67" s="289">
        <v>10</v>
      </c>
      <c r="J67" s="289"/>
      <c r="K67" s="289"/>
      <c r="L67" s="289"/>
      <c r="M67" s="289">
        <f ca="1">IF(M66="","",L27)</f>
        <v>5</v>
      </c>
      <c r="N67" s="289"/>
      <c r="O67" s="8" t="str">
        <f t="shared" ref="O67:AL67" si="11">IF(N27="","",N27)</f>
        <v/>
      </c>
      <c r="P67" s="8" t="str">
        <f t="shared" si="11"/>
        <v/>
      </c>
      <c r="Q67" s="152" t="str">
        <f t="shared" si="11"/>
        <v/>
      </c>
      <c r="R67" s="152" t="str">
        <f t="shared" si="11"/>
        <v/>
      </c>
      <c r="S67" s="152" t="str">
        <f t="shared" si="11"/>
        <v/>
      </c>
      <c r="T67" s="152" t="str">
        <f t="shared" si="11"/>
        <v/>
      </c>
      <c r="U67" s="152" t="str">
        <f t="shared" si="11"/>
        <v/>
      </c>
      <c r="V67" s="152" t="str">
        <f t="shared" si="11"/>
        <v/>
      </c>
      <c r="W67" s="152" t="str">
        <f t="shared" si="11"/>
        <v/>
      </c>
      <c r="X67" s="152" t="str">
        <f t="shared" si="11"/>
        <v/>
      </c>
      <c r="Y67" s="152" t="str">
        <f t="shared" si="11"/>
        <v/>
      </c>
      <c r="Z67" s="152" t="str">
        <f t="shared" si="11"/>
        <v/>
      </c>
      <c r="AA67" s="152" t="str">
        <f t="shared" si="11"/>
        <v/>
      </c>
      <c r="AB67" s="152" t="str">
        <f t="shared" si="11"/>
        <v/>
      </c>
      <c r="AC67" s="152" t="str">
        <f t="shared" si="11"/>
        <v/>
      </c>
      <c r="AD67" s="152" t="str">
        <f t="shared" si="11"/>
        <v/>
      </c>
      <c r="AE67" s="152" t="str">
        <f t="shared" si="11"/>
        <v/>
      </c>
      <c r="AF67" s="152" t="str">
        <f t="shared" si="11"/>
        <v/>
      </c>
      <c r="AG67" s="152" t="str">
        <f t="shared" si="11"/>
        <v/>
      </c>
      <c r="AH67" s="152" t="str">
        <f t="shared" si="11"/>
        <v/>
      </c>
      <c r="AI67" s="152" t="str">
        <f t="shared" si="11"/>
        <v/>
      </c>
      <c r="AJ67" s="152" t="str">
        <f t="shared" si="11"/>
        <v/>
      </c>
      <c r="AK67" s="152" t="str">
        <f t="shared" si="11"/>
        <v/>
      </c>
      <c r="AL67" s="152" t="str">
        <f t="shared" si="11"/>
        <v/>
      </c>
    </row>
    <row r="68" spans="1:39" ht="10" customHeight="1" x14ac:dyDescent="0.25">
      <c r="H68" s="8"/>
      <c r="I68" s="151"/>
      <c r="J68" s="151"/>
      <c r="K68" s="151"/>
      <c r="L68" s="151"/>
      <c r="M68" s="151"/>
      <c r="N68" s="151"/>
      <c r="O68" s="8"/>
      <c r="P68" s="8"/>
    </row>
    <row r="69" spans="1:39" ht="23.15" customHeight="1" x14ac:dyDescent="0.25">
      <c r="A69" s="296" t="str">
        <f>IF(A29="","",A29)</f>
        <v>(2)</v>
      </c>
      <c r="B69" s="296"/>
      <c r="C69" s="152" t="str">
        <f>IF(C29="","",C29)</f>
        <v/>
      </c>
      <c r="D69" s="296">
        <f ca="1">IF(D29="","",D29)</f>
        <v>0.54</v>
      </c>
      <c r="E69" s="296"/>
      <c r="F69" s="296"/>
      <c r="G69" s="152" t="str">
        <f>IF(G29="","",G29)</f>
        <v/>
      </c>
      <c r="H69" s="8" t="str">
        <f>IF(H29="","",H29)</f>
        <v/>
      </c>
      <c r="I69" s="293">
        <f ca="1">IF(I29="","",I29)</f>
        <v>54</v>
      </c>
      <c r="J69" s="293"/>
      <c r="K69" s="293"/>
      <c r="L69" s="289" t="str">
        <f ca="1">IF(N69="","","＝")</f>
        <v>＝</v>
      </c>
      <c r="M69" s="289"/>
      <c r="N69" s="293">
        <f ca="1">IF(I29=L29,"",L29)</f>
        <v>27</v>
      </c>
      <c r="O69" s="293"/>
      <c r="P69" s="293"/>
      <c r="Q69" s="152" t="str">
        <f t="shared" ref="Q69:Z70" si="12">IF(O29="","",O29)</f>
        <v/>
      </c>
      <c r="R69" s="152" t="str">
        <f t="shared" si="12"/>
        <v/>
      </c>
      <c r="S69" s="152" t="str">
        <f t="shared" si="12"/>
        <v/>
      </c>
      <c r="T69" s="152" t="str">
        <f t="shared" si="12"/>
        <v/>
      </c>
      <c r="U69" s="152" t="str">
        <f t="shared" si="12"/>
        <v/>
      </c>
      <c r="V69" s="152" t="str">
        <f t="shared" si="12"/>
        <v/>
      </c>
      <c r="W69" s="152" t="str">
        <f t="shared" si="12"/>
        <v/>
      </c>
      <c r="X69" s="152" t="str">
        <f t="shared" si="12"/>
        <v/>
      </c>
      <c r="Y69" s="152" t="str">
        <f t="shared" si="12"/>
        <v/>
      </c>
      <c r="Z69" s="152" t="str">
        <f t="shared" si="12"/>
        <v/>
      </c>
      <c r="AA69" s="152" t="str">
        <f t="shared" ref="AA69:AJ70" si="13">IF(Y29="","",Y29)</f>
        <v/>
      </c>
      <c r="AB69" s="152" t="str">
        <f t="shared" si="13"/>
        <v/>
      </c>
      <c r="AC69" s="152" t="str">
        <f t="shared" si="13"/>
        <v/>
      </c>
      <c r="AD69" s="152" t="str">
        <f t="shared" si="13"/>
        <v/>
      </c>
      <c r="AE69" s="152" t="str">
        <f t="shared" si="13"/>
        <v/>
      </c>
      <c r="AF69" s="152" t="str">
        <f t="shared" si="13"/>
        <v/>
      </c>
      <c r="AG69" s="152" t="str">
        <f t="shared" si="13"/>
        <v/>
      </c>
      <c r="AH69" s="152" t="str">
        <f t="shared" si="13"/>
        <v/>
      </c>
      <c r="AI69" s="152" t="str">
        <f t="shared" si="13"/>
        <v/>
      </c>
      <c r="AJ69" s="152" t="str">
        <f t="shared" si="13"/>
        <v/>
      </c>
      <c r="AK69" s="152" t="str">
        <f t="shared" ref="AK69:AM70" si="14">IF(AI29="","",AI29)</f>
        <v/>
      </c>
      <c r="AL69" s="152" t="str">
        <f t="shared" si="14"/>
        <v/>
      </c>
      <c r="AM69" s="152" t="str">
        <f t="shared" si="14"/>
        <v/>
      </c>
    </row>
    <row r="70" spans="1:39" ht="23.15" customHeight="1" x14ac:dyDescent="0.25">
      <c r="A70" s="152" t="str">
        <f>IF(A30="","",A30)</f>
        <v/>
      </c>
      <c r="B70" s="152" t="str">
        <f>IF(B30="","",B30)</f>
        <v/>
      </c>
      <c r="C70" s="152" t="str">
        <f>IF(C30="","",C30)</f>
        <v/>
      </c>
      <c r="D70" s="152" t="str">
        <f>IF(D30="","",D30)</f>
        <v/>
      </c>
      <c r="E70" s="152" t="str">
        <f>IF(E30="","",E30)</f>
        <v/>
      </c>
      <c r="F70" s="152" t="str">
        <f>IF(F30="","",F30)</f>
        <v/>
      </c>
      <c r="G70" s="152" t="str">
        <f>IF(G30="","",G30)</f>
        <v/>
      </c>
      <c r="H70" s="8" t="str">
        <f>IF(H30="","",H30)</f>
        <v/>
      </c>
      <c r="I70" s="289">
        <v>100</v>
      </c>
      <c r="J70" s="289"/>
      <c r="K70" s="289"/>
      <c r="L70" s="289"/>
      <c r="M70" s="289"/>
      <c r="N70" s="289">
        <f ca="1">IF(N69="","",L30)</f>
        <v>50</v>
      </c>
      <c r="O70" s="289"/>
      <c r="P70" s="289"/>
      <c r="Q70" s="152" t="str">
        <f t="shared" si="12"/>
        <v/>
      </c>
      <c r="R70" s="152" t="str">
        <f t="shared" si="12"/>
        <v/>
      </c>
      <c r="S70" s="152" t="str">
        <f t="shared" si="12"/>
        <v/>
      </c>
      <c r="T70" s="152" t="str">
        <f t="shared" si="12"/>
        <v/>
      </c>
      <c r="U70" s="152" t="str">
        <f t="shared" si="12"/>
        <v/>
      </c>
      <c r="V70" s="152" t="str">
        <f t="shared" si="12"/>
        <v/>
      </c>
      <c r="W70" s="152" t="str">
        <f t="shared" si="12"/>
        <v/>
      </c>
      <c r="X70" s="152" t="str">
        <f t="shared" si="12"/>
        <v/>
      </c>
      <c r="Y70" s="152" t="str">
        <f t="shared" si="12"/>
        <v/>
      </c>
      <c r="Z70" s="152" t="str">
        <f t="shared" si="12"/>
        <v/>
      </c>
      <c r="AA70" s="152" t="str">
        <f t="shared" si="13"/>
        <v/>
      </c>
      <c r="AB70" s="152" t="str">
        <f t="shared" si="13"/>
        <v/>
      </c>
      <c r="AC70" s="152" t="str">
        <f t="shared" si="13"/>
        <v/>
      </c>
      <c r="AD70" s="152" t="str">
        <f t="shared" si="13"/>
        <v/>
      </c>
      <c r="AE70" s="152" t="str">
        <f t="shared" si="13"/>
        <v/>
      </c>
      <c r="AF70" s="152" t="str">
        <f t="shared" si="13"/>
        <v/>
      </c>
      <c r="AG70" s="152" t="str">
        <f t="shared" si="13"/>
        <v/>
      </c>
      <c r="AH70" s="152" t="str">
        <f t="shared" si="13"/>
        <v/>
      </c>
      <c r="AI70" s="152" t="str">
        <f t="shared" si="13"/>
        <v/>
      </c>
      <c r="AJ70" s="152" t="str">
        <f t="shared" si="13"/>
        <v/>
      </c>
      <c r="AK70" s="152" t="str">
        <f t="shared" si="14"/>
        <v/>
      </c>
      <c r="AL70" s="152" t="str">
        <f t="shared" si="14"/>
        <v/>
      </c>
      <c r="AM70" s="152" t="str">
        <f t="shared" si="14"/>
        <v/>
      </c>
    </row>
    <row r="71" spans="1:39" ht="10" customHeight="1" x14ac:dyDescent="0.25">
      <c r="H71" s="8"/>
      <c r="I71" s="151"/>
      <c r="J71" s="151"/>
      <c r="K71" s="151"/>
      <c r="L71" s="151"/>
      <c r="M71" s="151"/>
      <c r="N71" s="151"/>
      <c r="O71" s="151"/>
      <c r="P71" s="151"/>
    </row>
    <row r="72" spans="1:39" ht="23.15" customHeight="1" x14ac:dyDescent="0.25">
      <c r="A72" s="296" t="str">
        <f>IF(A32="","",A32)</f>
        <v>(3)</v>
      </c>
      <c r="B72" s="296"/>
      <c r="C72" s="152" t="str">
        <f>IF(C32="","",C32)</f>
        <v/>
      </c>
      <c r="D72" s="296">
        <f ca="1">IF(D32="","",D32)</f>
        <v>0.49299999999999999</v>
      </c>
      <c r="E72" s="296"/>
      <c r="F72" s="296"/>
      <c r="G72" s="296"/>
      <c r="H72" s="8" t="str">
        <f>IF(H32="","",H32)</f>
        <v/>
      </c>
      <c r="I72" s="293">
        <f ca="1">IF(I32="","",I32)</f>
        <v>493</v>
      </c>
      <c r="J72" s="293"/>
      <c r="K72" s="293"/>
      <c r="L72" s="289" t="str">
        <f ca="1">IF(N72="","","＝")</f>
        <v/>
      </c>
      <c r="M72" s="289"/>
      <c r="N72" s="293" t="str">
        <f ca="1">IF(I32=L32,"",L32)</f>
        <v/>
      </c>
      <c r="O72" s="293"/>
      <c r="P72" s="293"/>
      <c r="Q72" s="152" t="str">
        <f t="shared" ref="Q72:Z73" si="15">IF(O32="","",O32)</f>
        <v/>
      </c>
      <c r="R72" s="152" t="str">
        <f t="shared" si="15"/>
        <v/>
      </c>
      <c r="S72" s="152" t="str">
        <f t="shared" si="15"/>
        <v/>
      </c>
      <c r="T72" s="152" t="str">
        <f t="shared" si="15"/>
        <v/>
      </c>
      <c r="U72" s="152" t="str">
        <f t="shared" si="15"/>
        <v/>
      </c>
      <c r="V72" s="152" t="str">
        <f t="shared" si="15"/>
        <v/>
      </c>
      <c r="W72" s="152" t="str">
        <f t="shared" si="15"/>
        <v/>
      </c>
      <c r="X72" s="152" t="str">
        <f t="shared" si="15"/>
        <v/>
      </c>
      <c r="Y72" s="152" t="str">
        <f t="shared" si="15"/>
        <v/>
      </c>
      <c r="Z72" s="152" t="str">
        <f t="shared" si="15"/>
        <v/>
      </c>
      <c r="AA72" s="152" t="str">
        <f t="shared" ref="AA72:AJ73" si="16">IF(Y32="","",Y32)</f>
        <v/>
      </c>
      <c r="AB72" s="152" t="str">
        <f t="shared" si="16"/>
        <v/>
      </c>
      <c r="AC72" s="152" t="str">
        <f t="shared" si="16"/>
        <v/>
      </c>
      <c r="AD72" s="152" t="str">
        <f t="shared" si="16"/>
        <v/>
      </c>
      <c r="AE72" s="152" t="str">
        <f t="shared" si="16"/>
        <v/>
      </c>
      <c r="AF72" s="152" t="str">
        <f t="shared" si="16"/>
        <v/>
      </c>
      <c r="AG72" s="152" t="str">
        <f t="shared" si="16"/>
        <v/>
      </c>
      <c r="AH72" s="152" t="str">
        <f t="shared" si="16"/>
        <v/>
      </c>
      <c r="AI72" s="152" t="str">
        <f t="shared" si="16"/>
        <v/>
      </c>
      <c r="AJ72" s="152" t="str">
        <f t="shared" si="16"/>
        <v/>
      </c>
      <c r="AK72" s="152" t="str">
        <f t="shared" ref="AK72:AM73" si="17">IF(AI32="","",AI32)</f>
        <v/>
      </c>
      <c r="AL72" s="152" t="str">
        <f t="shared" si="17"/>
        <v/>
      </c>
      <c r="AM72" s="152" t="str">
        <f t="shared" si="17"/>
        <v/>
      </c>
    </row>
    <row r="73" spans="1:39" ht="23.15" customHeight="1" x14ac:dyDescent="0.25">
      <c r="A73" s="152" t="str">
        <f>IF(A33="","",A33)</f>
        <v/>
      </c>
      <c r="B73" s="152" t="str">
        <f>IF(B33="","",B33)</f>
        <v/>
      </c>
      <c r="C73" s="152" t="str">
        <f>IF(C33="","",C33)</f>
        <v/>
      </c>
      <c r="D73" s="152" t="str">
        <f>IF(D33="","",D33)</f>
        <v/>
      </c>
      <c r="E73" s="152" t="str">
        <f>IF(E33="","",E33)</f>
        <v/>
      </c>
      <c r="F73" s="152" t="str">
        <f>IF(F33="","",F33)</f>
        <v/>
      </c>
      <c r="G73" s="152" t="str">
        <f>IF(G33="","",G33)</f>
        <v/>
      </c>
      <c r="H73" s="8" t="str">
        <f>IF(H33="","",H33)</f>
        <v/>
      </c>
      <c r="I73" s="289">
        <v>1000</v>
      </c>
      <c r="J73" s="289"/>
      <c r="K73" s="289"/>
      <c r="L73" s="289"/>
      <c r="M73" s="289"/>
      <c r="N73" s="302" t="str">
        <f ca="1">IF(N72="","",L33)</f>
        <v/>
      </c>
      <c r="O73" s="302"/>
      <c r="P73" s="302"/>
      <c r="Q73" s="152" t="str">
        <f t="shared" si="15"/>
        <v/>
      </c>
      <c r="R73" s="152" t="str">
        <f t="shared" si="15"/>
        <v/>
      </c>
      <c r="S73" s="152" t="str">
        <f t="shared" si="15"/>
        <v/>
      </c>
      <c r="T73" s="152" t="str">
        <f t="shared" si="15"/>
        <v/>
      </c>
      <c r="U73" s="152" t="str">
        <f t="shared" si="15"/>
        <v/>
      </c>
      <c r="V73" s="152" t="str">
        <f t="shared" si="15"/>
        <v/>
      </c>
      <c r="W73" s="152" t="str">
        <f t="shared" si="15"/>
        <v/>
      </c>
      <c r="X73" s="152" t="str">
        <f t="shared" si="15"/>
        <v/>
      </c>
      <c r="Y73" s="152" t="str">
        <f t="shared" si="15"/>
        <v/>
      </c>
      <c r="Z73" s="152" t="str">
        <f t="shared" si="15"/>
        <v/>
      </c>
      <c r="AA73" s="152" t="str">
        <f t="shared" si="16"/>
        <v/>
      </c>
      <c r="AB73" s="152" t="str">
        <f t="shared" si="16"/>
        <v/>
      </c>
      <c r="AC73" s="152" t="str">
        <f t="shared" si="16"/>
        <v/>
      </c>
      <c r="AD73" s="152" t="str">
        <f t="shared" si="16"/>
        <v/>
      </c>
      <c r="AE73" s="152" t="str">
        <f t="shared" si="16"/>
        <v/>
      </c>
      <c r="AF73" s="152" t="str">
        <f t="shared" si="16"/>
        <v/>
      </c>
      <c r="AG73" s="152" t="str">
        <f t="shared" si="16"/>
        <v/>
      </c>
      <c r="AH73" s="152" t="str">
        <f t="shared" si="16"/>
        <v/>
      </c>
      <c r="AI73" s="152" t="str">
        <f t="shared" si="16"/>
        <v/>
      </c>
      <c r="AJ73" s="152" t="str">
        <f t="shared" si="16"/>
        <v/>
      </c>
      <c r="AK73" s="152" t="str">
        <f t="shared" si="17"/>
        <v/>
      </c>
      <c r="AL73" s="152" t="str">
        <f t="shared" si="17"/>
        <v/>
      </c>
      <c r="AM73" s="152" t="str">
        <f t="shared" si="17"/>
        <v/>
      </c>
    </row>
    <row r="74" spans="1:39" ht="10" customHeight="1" x14ac:dyDescent="0.25">
      <c r="H74" s="8"/>
      <c r="I74" s="151"/>
      <c r="J74" s="151"/>
      <c r="K74" s="151"/>
      <c r="L74" s="151"/>
      <c r="M74" s="151"/>
      <c r="N74" s="151"/>
      <c r="O74" s="151"/>
      <c r="P74" s="151"/>
    </row>
    <row r="75" spans="1:39" ht="23.15" customHeight="1" x14ac:dyDescent="0.25">
      <c r="A75" s="296" t="str">
        <f>IF(A35="","",A35)</f>
        <v>(4)</v>
      </c>
      <c r="B75" s="296"/>
      <c r="C75" s="152" t="str">
        <f>IF(C35="","",C35)</f>
        <v/>
      </c>
      <c r="D75" s="296">
        <f ca="1">IF(D35="","",D35)</f>
        <v>9</v>
      </c>
      <c r="E75" s="296"/>
      <c r="F75" s="152" t="str">
        <f t="shared" ref="F75:H76" si="18">IF(F35="","",F35)</f>
        <v/>
      </c>
      <c r="G75" s="152" t="str">
        <f t="shared" si="18"/>
        <v/>
      </c>
      <c r="H75" s="8" t="str">
        <f t="shared" si="18"/>
        <v/>
      </c>
      <c r="I75" s="293">
        <f ca="1">IF(L35="","",L35)</f>
        <v>9</v>
      </c>
      <c r="J75" s="293"/>
      <c r="K75" s="8" t="str">
        <f t="shared" ref="K75:T76" si="19">IF(N35="","",N35)</f>
        <v/>
      </c>
      <c r="L75" s="8" t="str">
        <f t="shared" si="19"/>
        <v/>
      </c>
      <c r="M75" s="8" t="str">
        <f t="shared" si="19"/>
        <v/>
      </c>
      <c r="N75" s="152" t="str">
        <f t="shared" si="19"/>
        <v/>
      </c>
      <c r="O75" s="152" t="str">
        <f t="shared" si="19"/>
        <v/>
      </c>
      <c r="P75" s="152" t="str">
        <f t="shared" si="19"/>
        <v/>
      </c>
      <c r="Q75" s="152" t="str">
        <f t="shared" si="19"/>
        <v/>
      </c>
      <c r="R75" s="152" t="str">
        <f t="shared" si="19"/>
        <v/>
      </c>
      <c r="S75" s="152" t="str">
        <f t="shared" si="19"/>
        <v/>
      </c>
      <c r="T75" s="152" t="str">
        <f t="shared" si="19"/>
        <v/>
      </c>
      <c r="U75" s="152" t="str">
        <f t="shared" ref="U75:AD76" si="20">IF(X35="","",X35)</f>
        <v/>
      </c>
      <c r="V75" s="152" t="str">
        <f t="shared" si="20"/>
        <v/>
      </c>
      <c r="W75" s="152" t="str">
        <f t="shared" si="20"/>
        <v/>
      </c>
      <c r="X75" s="152" t="str">
        <f t="shared" si="20"/>
        <v/>
      </c>
      <c r="Y75" s="152" t="str">
        <f t="shared" si="20"/>
        <v/>
      </c>
      <c r="Z75" s="152" t="str">
        <f t="shared" si="20"/>
        <v/>
      </c>
      <c r="AA75" s="152" t="str">
        <f t="shared" si="20"/>
        <v/>
      </c>
      <c r="AB75" s="152" t="str">
        <f t="shared" si="20"/>
        <v/>
      </c>
      <c r="AC75" s="152" t="str">
        <f t="shared" si="20"/>
        <v/>
      </c>
      <c r="AD75" s="152" t="str">
        <f t="shared" si="20"/>
        <v/>
      </c>
      <c r="AE75" s="152" t="str">
        <f t="shared" ref="AE75:AH76" si="21">IF(AH35="","",AH35)</f>
        <v/>
      </c>
      <c r="AF75" s="152" t="str">
        <f t="shared" si="21"/>
        <v/>
      </c>
      <c r="AG75" s="152" t="str">
        <f t="shared" si="21"/>
        <v/>
      </c>
      <c r="AH75" s="152" t="str">
        <f t="shared" si="21"/>
        <v/>
      </c>
    </row>
    <row r="76" spans="1:39" ht="23.15" customHeight="1" x14ac:dyDescent="0.25">
      <c r="A76" s="152" t="str">
        <f>IF(A36="","",A36)</f>
        <v/>
      </c>
      <c r="B76" s="152" t="str">
        <f>IF(B36="","",B36)</f>
        <v/>
      </c>
      <c r="C76" s="152" t="str">
        <f>IF(C36="","",C36)</f>
        <v/>
      </c>
      <c r="D76" s="152" t="str">
        <f>IF(D36="","",D36)</f>
        <v/>
      </c>
      <c r="E76" s="152" t="str">
        <f>IF(E36="","",E36)</f>
        <v/>
      </c>
      <c r="F76" s="152" t="str">
        <f t="shared" si="18"/>
        <v/>
      </c>
      <c r="G76" s="152" t="str">
        <f t="shared" si="18"/>
        <v/>
      </c>
      <c r="H76" s="8" t="str">
        <f t="shared" si="18"/>
        <v/>
      </c>
      <c r="I76" s="302">
        <f>IF(L36="","",L36)</f>
        <v>1</v>
      </c>
      <c r="J76" s="302"/>
      <c r="K76" s="8" t="str">
        <f t="shared" si="19"/>
        <v/>
      </c>
      <c r="L76" s="8" t="str">
        <f t="shared" si="19"/>
        <v/>
      </c>
      <c r="M76" s="8" t="str">
        <f t="shared" si="19"/>
        <v/>
      </c>
      <c r="N76" s="152" t="str">
        <f t="shared" si="19"/>
        <v/>
      </c>
      <c r="O76" s="152" t="str">
        <f t="shared" si="19"/>
        <v/>
      </c>
      <c r="P76" s="152" t="str">
        <f t="shared" si="19"/>
        <v/>
      </c>
      <c r="Q76" s="152" t="str">
        <f t="shared" si="19"/>
        <v/>
      </c>
      <c r="R76" s="152" t="str">
        <f t="shared" si="19"/>
        <v/>
      </c>
      <c r="S76" s="152" t="str">
        <f t="shared" si="19"/>
        <v/>
      </c>
      <c r="T76" s="152" t="str">
        <f t="shared" si="19"/>
        <v/>
      </c>
      <c r="U76" s="152" t="str">
        <f t="shared" si="20"/>
        <v/>
      </c>
      <c r="V76" s="152" t="str">
        <f t="shared" si="20"/>
        <v/>
      </c>
      <c r="W76" s="152" t="str">
        <f t="shared" si="20"/>
        <v/>
      </c>
      <c r="X76" s="152" t="str">
        <f t="shared" si="20"/>
        <v/>
      </c>
      <c r="Y76" s="152" t="str">
        <f t="shared" si="20"/>
        <v/>
      </c>
      <c r="Z76" s="152" t="str">
        <f t="shared" si="20"/>
        <v/>
      </c>
      <c r="AA76" s="152" t="str">
        <f t="shared" si="20"/>
        <v/>
      </c>
      <c r="AB76" s="152" t="str">
        <f t="shared" si="20"/>
        <v/>
      </c>
      <c r="AC76" s="152" t="str">
        <f t="shared" si="20"/>
        <v/>
      </c>
      <c r="AD76" s="152" t="str">
        <f t="shared" si="20"/>
        <v/>
      </c>
      <c r="AE76" s="152" t="str">
        <f t="shared" si="21"/>
        <v/>
      </c>
      <c r="AF76" s="152" t="str">
        <f t="shared" si="21"/>
        <v/>
      </c>
      <c r="AG76" s="152" t="str">
        <f t="shared" si="21"/>
        <v/>
      </c>
      <c r="AH76" s="152" t="str">
        <f t="shared" si="21"/>
        <v/>
      </c>
    </row>
    <row r="77" spans="1:39" ht="10" customHeight="1" x14ac:dyDescent="0.25">
      <c r="H77" s="8"/>
      <c r="I77" s="151"/>
      <c r="J77" s="151"/>
      <c r="K77" s="8"/>
      <c r="L77" s="8"/>
      <c r="M77" s="8"/>
    </row>
    <row r="78" spans="1:39" ht="23.15" customHeight="1" x14ac:dyDescent="0.25">
      <c r="A78" s="296" t="str">
        <f>IF(A38="","",A38)</f>
        <v>(5)</v>
      </c>
      <c r="B78" s="296"/>
      <c r="C78" s="153"/>
      <c r="D78" s="296">
        <f ca="1">IF(D38="","",D38)</f>
        <v>1.83</v>
      </c>
      <c r="E78" s="296"/>
      <c r="F78" s="296"/>
      <c r="G78" s="153"/>
      <c r="H78" s="152" t="str">
        <f>IF(G38="","",G38)</f>
        <v/>
      </c>
      <c r="I78" s="293">
        <f ca="1">IF(H38="","",H38)</f>
        <v>183</v>
      </c>
      <c r="J78" s="293"/>
      <c r="K78" s="293"/>
      <c r="L78" s="289" t="str">
        <f ca="1">IF(N78="","","＝")</f>
        <v/>
      </c>
      <c r="M78" s="289"/>
      <c r="N78" s="293" t="str">
        <f ca="1">IF(H38=L38,"",L38)</f>
        <v/>
      </c>
      <c r="O78" s="293"/>
      <c r="P78" s="293"/>
      <c r="Q78" s="8" t="str">
        <f t="shared" ref="Q78:Z79" si="22">IF(O38="","",O38)</f>
        <v/>
      </c>
      <c r="R78" s="152" t="str">
        <f t="shared" si="22"/>
        <v/>
      </c>
      <c r="S78" s="152" t="str">
        <f t="shared" si="22"/>
        <v/>
      </c>
      <c r="T78" s="152" t="str">
        <f t="shared" si="22"/>
        <v/>
      </c>
      <c r="U78" s="152" t="str">
        <f t="shared" si="22"/>
        <v/>
      </c>
      <c r="V78" s="152" t="str">
        <f t="shared" si="22"/>
        <v/>
      </c>
      <c r="W78" s="152" t="str">
        <f t="shared" si="22"/>
        <v/>
      </c>
      <c r="X78" s="152" t="str">
        <f t="shared" si="22"/>
        <v/>
      </c>
      <c r="Y78" s="152" t="str">
        <f t="shared" si="22"/>
        <v/>
      </c>
      <c r="Z78" s="152" t="str">
        <f t="shared" si="22"/>
        <v/>
      </c>
      <c r="AA78" s="152" t="str">
        <f t="shared" ref="AA78:AJ79" si="23">IF(Y38="","",Y38)</f>
        <v/>
      </c>
      <c r="AB78" s="152" t="str">
        <f t="shared" si="23"/>
        <v/>
      </c>
      <c r="AC78" s="152" t="str">
        <f t="shared" si="23"/>
        <v/>
      </c>
      <c r="AD78" s="152" t="str">
        <f t="shared" si="23"/>
        <v/>
      </c>
      <c r="AE78" s="152" t="str">
        <f t="shared" si="23"/>
        <v/>
      </c>
      <c r="AF78" s="152" t="str">
        <f t="shared" si="23"/>
        <v/>
      </c>
      <c r="AG78" s="152" t="str">
        <f t="shared" si="23"/>
        <v/>
      </c>
      <c r="AH78" s="152" t="str">
        <f t="shared" si="23"/>
        <v/>
      </c>
      <c r="AI78" s="152" t="str">
        <f t="shared" si="23"/>
        <v/>
      </c>
      <c r="AJ78" s="152" t="str">
        <f t="shared" si="23"/>
        <v/>
      </c>
      <c r="AK78" s="152" t="str">
        <f t="shared" ref="AK78:AM79" si="24">IF(AI38="","",AI38)</f>
        <v/>
      </c>
      <c r="AL78" s="152" t="str">
        <f t="shared" si="24"/>
        <v/>
      </c>
      <c r="AM78" s="152" t="str">
        <f t="shared" si="24"/>
        <v/>
      </c>
    </row>
    <row r="79" spans="1:39" ht="23.15" customHeight="1" x14ac:dyDescent="0.25">
      <c r="A79" s="152" t="str">
        <f>IF(A39="","",A39)</f>
        <v/>
      </c>
      <c r="B79" s="152" t="str">
        <f>IF(B39="","",B39)</f>
        <v/>
      </c>
      <c r="C79" s="152" t="str">
        <f>IF(C39="","",C39)</f>
        <v/>
      </c>
      <c r="D79" s="152" t="str">
        <f>IF(D39="","",D39)</f>
        <v/>
      </c>
      <c r="E79" s="152" t="str">
        <f>IF(E39="","",E39)</f>
        <v/>
      </c>
      <c r="F79" s="152" t="str">
        <f>IF(F39="","",F39)</f>
        <v/>
      </c>
      <c r="H79" s="152" t="str">
        <f>IF(G39="","",G39)</f>
        <v/>
      </c>
      <c r="I79" s="289">
        <v>100</v>
      </c>
      <c r="J79" s="289"/>
      <c r="K79" s="289"/>
      <c r="L79" s="289"/>
      <c r="M79" s="289"/>
      <c r="N79" s="289" t="str">
        <f ca="1">IF(N78="","",L39)</f>
        <v/>
      </c>
      <c r="O79" s="289"/>
      <c r="P79" s="289"/>
      <c r="Q79" s="8" t="str">
        <f t="shared" si="22"/>
        <v/>
      </c>
      <c r="R79" s="152" t="str">
        <f t="shared" si="22"/>
        <v/>
      </c>
      <c r="S79" s="152" t="str">
        <f t="shared" si="22"/>
        <v/>
      </c>
      <c r="T79" s="152" t="str">
        <f t="shared" si="22"/>
        <v/>
      </c>
      <c r="U79" s="152" t="str">
        <f t="shared" si="22"/>
        <v/>
      </c>
      <c r="V79" s="152" t="str">
        <f t="shared" si="22"/>
        <v/>
      </c>
      <c r="W79" s="152" t="str">
        <f t="shared" si="22"/>
        <v/>
      </c>
      <c r="X79" s="152" t="str">
        <f t="shared" si="22"/>
        <v/>
      </c>
      <c r="Y79" s="152" t="str">
        <f t="shared" si="22"/>
        <v/>
      </c>
      <c r="Z79" s="152" t="str">
        <f t="shared" si="22"/>
        <v/>
      </c>
      <c r="AA79" s="152" t="str">
        <f t="shared" si="23"/>
        <v/>
      </c>
      <c r="AB79" s="152" t="str">
        <f t="shared" si="23"/>
        <v/>
      </c>
      <c r="AC79" s="152" t="str">
        <f t="shared" si="23"/>
        <v/>
      </c>
      <c r="AD79" s="152" t="str">
        <f t="shared" si="23"/>
        <v/>
      </c>
      <c r="AE79" s="152" t="str">
        <f t="shared" si="23"/>
        <v/>
      </c>
      <c r="AF79" s="152" t="str">
        <f t="shared" si="23"/>
        <v/>
      </c>
      <c r="AG79" s="152" t="str">
        <f t="shared" si="23"/>
        <v/>
      </c>
      <c r="AH79" s="152" t="str">
        <f t="shared" si="23"/>
        <v/>
      </c>
      <c r="AI79" s="152" t="str">
        <f t="shared" si="23"/>
        <v/>
      </c>
      <c r="AJ79" s="152" t="str">
        <f t="shared" si="23"/>
        <v/>
      </c>
      <c r="AK79" s="152" t="str">
        <f t="shared" si="24"/>
        <v/>
      </c>
      <c r="AL79" s="152" t="str">
        <f t="shared" si="24"/>
        <v/>
      </c>
      <c r="AM79" s="152" t="str">
        <f t="shared" si="24"/>
        <v/>
      </c>
    </row>
    <row r="80" spans="1:39" ht="23.15" customHeight="1" x14ac:dyDescent="0.25">
      <c r="A80" s="152" t="str">
        <f>IF(A40="","",A40)</f>
        <v/>
      </c>
      <c r="B80" s="152" t="str">
        <f>IF(B40="","",B40)</f>
        <v/>
      </c>
      <c r="C80" s="152" t="str">
        <f>IF(C40="","",C40)</f>
        <v/>
      </c>
      <c r="D80" s="152" t="str">
        <f>IF(D40="","",D40)</f>
        <v/>
      </c>
      <c r="E80" s="152" t="str">
        <f>IF(E40="","",E40)</f>
        <v/>
      </c>
      <c r="F80" s="152" t="str">
        <f>IF(F40="","",F40)</f>
        <v/>
      </c>
      <c r="G80" s="152" t="str">
        <f t="shared" ref="G80:AK80" si="25">IF(G40="","",G40)</f>
        <v/>
      </c>
      <c r="H80" s="152" t="str">
        <f t="shared" si="25"/>
        <v/>
      </c>
      <c r="I80" s="152" t="str">
        <f t="shared" si="25"/>
        <v/>
      </c>
      <c r="J80" s="152" t="str">
        <f t="shared" si="25"/>
        <v/>
      </c>
      <c r="K80" s="152" t="str">
        <f t="shared" si="25"/>
        <v/>
      </c>
      <c r="L80" s="152" t="str">
        <f t="shared" si="25"/>
        <v/>
      </c>
      <c r="M80" s="152" t="str">
        <f t="shared" si="25"/>
        <v/>
      </c>
      <c r="N80" s="152" t="str">
        <f t="shared" si="25"/>
        <v/>
      </c>
      <c r="O80" s="152" t="str">
        <f t="shared" si="25"/>
        <v/>
      </c>
      <c r="P80" s="152" t="str">
        <f t="shared" si="25"/>
        <v/>
      </c>
      <c r="Q80" s="152" t="str">
        <f t="shared" si="25"/>
        <v/>
      </c>
      <c r="R80" s="152" t="str">
        <f t="shared" si="25"/>
        <v/>
      </c>
      <c r="S80" s="152" t="str">
        <f t="shared" si="25"/>
        <v/>
      </c>
      <c r="T80" s="152" t="str">
        <f t="shared" si="25"/>
        <v/>
      </c>
      <c r="U80" s="152" t="str">
        <f t="shared" si="25"/>
        <v/>
      </c>
      <c r="V80" s="152" t="str">
        <f t="shared" si="25"/>
        <v/>
      </c>
      <c r="W80" s="152" t="str">
        <f t="shared" si="25"/>
        <v/>
      </c>
      <c r="X80" s="152" t="str">
        <f t="shared" si="25"/>
        <v/>
      </c>
      <c r="Y80" s="152" t="str">
        <f t="shared" si="25"/>
        <v/>
      </c>
      <c r="Z80" s="152" t="str">
        <f t="shared" si="25"/>
        <v/>
      </c>
      <c r="AA80" s="152" t="str">
        <f t="shared" si="25"/>
        <v/>
      </c>
      <c r="AB80" s="152" t="str">
        <f t="shared" si="25"/>
        <v/>
      </c>
      <c r="AC80" s="152" t="str">
        <f t="shared" si="25"/>
        <v/>
      </c>
      <c r="AD80" s="152" t="str">
        <f t="shared" si="25"/>
        <v/>
      </c>
      <c r="AE80" s="152" t="str">
        <f t="shared" si="25"/>
        <v/>
      </c>
      <c r="AF80" s="152" t="str">
        <f t="shared" si="25"/>
        <v/>
      </c>
      <c r="AG80" s="152" t="str">
        <f t="shared" si="25"/>
        <v/>
      </c>
      <c r="AH80" s="152" t="str">
        <f t="shared" si="25"/>
        <v/>
      </c>
      <c r="AI80" s="152" t="str">
        <f t="shared" si="25"/>
        <v/>
      </c>
      <c r="AJ80" s="152" t="str">
        <f t="shared" si="25"/>
        <v/>
      </c>
      <c r="AK80" s="152" t="str">
        <f t="shared" si="25"/>
        <v/>
      </c>
    </row>
    <row r="81" s="152" customFormat="1" ht="30" customHeight="1" x14ac:dyDescent="0.25"/>
    <row r="82" s="152" customFormat="1" ht="30" customHeight="1" x14ac:dyDescent="0.25"/>
    <row r="83" s="152" customFormat="1" ht="30" customHeight="1" x14ac:dyDescent="0.25"/>
    <row r="84" s="152" customFormat="1" ht="30" customHeight="1" x14ac:dyDescent="0.25"/>
    <row r="85" s="152" customFormat="1" ht="30" customHeight="1" x14ac:dyDescent="0.25"/>
    <row r="86" s="152" customFormat="1" ht="30" customHeight="1" x14ac:dyDescent="0.25"/>
    <row r="87" s="152" customFormat="1" ht="30" customHeight="1" x14ac:dyDescent="0.25"/>
    <row r="88" s="152" customFormat="1" ht="30" customHeight="1" x14ac:dyDescent="0.25"/>
    <row r="89" s="152" customFormat="1" ht="30" customHeight="1" x14ac:dyDescent="0.25"/>
    <row r="90" s="152" customFormat="1" ht="30" customHeight="1" x14ac:dyDescent="0.25"/>
  </sheetData>
  <mergeCells count="103">
    <mergeCell ref="H45:K46"/>
    <mergeCell ref="M66:N66"/>
    <mergeCell ref="M67:N67"/>
    <mergeCell ref="I76:J76"/>
    <mergeCell ref="N79:P79"/>
    <mergeCell ref="N78:P78"/>
    <mergeCell ref="N72:P72"/>
    <mergeCell ref="N73:P73"/>
    <mergeCell ref="I75:J75"/>
    <mergeCell ref="I79:K79"/>
    <mergeCell ref="L78:M79"/>
    <mergeCell ref="I73:K73"/>
    <mergeCell ref="I78:K78"/>
    <mergeCell ref="F48:G49"/>
    <mergeCell ref="F51:G52"/>
    <mergeCell ref="F56:G57"/>
    <mergeCell ref="F59:G60"/>
    <mergeCell ref="I70:K70"/>
    <mergeCell ref="L69:M70"/>
    <mergeCell ref="F62:G63"/>
    <mergeCell ref="H48:K49"/>
    <mergeCell ref="H51:K52"/>
    <mergeCell ref="I55:K55"/>
    <mergeCell ref="D72:G72"/>
    <mergeCell ref="I44:K44"/>
    <mergeCell ref="L43:AB44"/>
    <mergeCell ref="I66:J66"/>
    <mergeCell ref="I67:J67"/>
    <mergeCell ref="K66:L67"/>
    <mergeCell ref="I69:K69"/>
    <mergeCell ref="A48:B48"/>
    <mergeCell ref="N70:P70"/>
    <mergeCell ref="D59:E59"/>
    <mergeCell ref="A51:B51"/>
    <mergeCell ref="A56:B56"/>
    <mergeCell ref="A62:B62"/>
    <mergeCell ref="H56:K57"/>
    <mergeCell ref="H59:K60"/>
    <mergeCell ref="H62:K63"/>
    <mergeCell ref="N69:P69"/>
    <mergeCell ref="I72:K72"/>
    <mergeCell ref="L72:M73"/>
    <mergeCell ref="D46:E46"/>
    <mergeCell ref="D48:E48"/>
    <mergeCell ref="D49:E49"/>
    <mergeCell ref="L54:AB55"/>
    <mergeCell ref="F45:G46"/>
    <mergeCell ref="D60:E60"/>
    <mergeCell ref="D51:E51"/>
    <mergeCell ref="D52:E52"/>
    <mergeCell ref="D56:E56"/>
    <mergeCell ref="D57:E57"/>
    <mergeCell ref="D69:F69"/>
    <mergeCell ref="D62:E62"/>
    <mergeCell ref="D63:E63"/>
    <mergeCell ref="A54:H55"/>
    <mergeCell ref="A66:B66"/>
    <mergeCell ref="A69:B69"/>
    <mergeCell ref="A59:B59"/>
    <mergeCell ref="A29:B29"/>
    <mergeCell ref="D5:E5"/>
    <mergeCell ref="D6:E6"/>
    <mergeCell ref="L14:AB15"/>
    <mergeCell ref="I15:K15"/>
    <mergeCell ref="D22:E22"/>
    <mergeCell ref="D23:E23"/>
    <mergeCell ref="D17:E17"/>
    <mergeCell ref="D29:F29"/>
    <mergeCell ref="A75:B75"/>
    <mergeCell ref="A78:B78"/>
    <mergeCell ref="AI41:AJ41"/>
    <mergeCell ref="A5:B5"/>
    <mergeCell ref="A8:B8"/>
    <mergeCell ref="A11:B11"/>
    <mergeCell ref="A16:B16"/>
    <mergeCell ref="A19:B19"/>
    <mergeCell ref="A43:H44"/>
    <mergeCell ref="A45:B45"/>
    <mergeCell ref="D20:E20"/>
    <mergeCell ref="D26:F26"/>
    <mergeCell ref="D38:F38"/>
    <mergeCell ref="D45:E45"/>
    <mergeCell ref="A32:B32"/>
    <mergeCell ref="A35:B35"/>
    <mergeCell ref="A38:B38"/>
    <mergeCell ref="D32:G32"/>
    <mergeCell ref="D35:F35"/>
    <mergeCell ref="A72:B72"/>
    <mergeCell ref="D75:E75"/>
    <mergeCell ref="D78:F78"/>
    <mergeCell ref="D66:F66"/>
    <mergeCell ref="A26:B26"/>
    <mergeCell ref="AI1:AJ1"/>
    <mergeCell ref="D8:E8"/>
    <mergeCell ref="D9:E9"/>
    <mergeCell ref="D16:E16"/>
    <mergeCell ref="D11:E11"/>
    <mergeCell ref="D12:E12"/>
    <mergeCell ref="I4:K4"/>
    <mergeCell ref="L3:AB4"/>
    <mergeCell ref="D19:E19"/>
    <mergeCell ref="A3:H4"/>
    <mergeCell ref="A14:H15"/>
  </mergeCells>
  <phoneticPr fontId="1"/>
  <conditionalFormatting sqref="M66:N66">
    <cfRule type="expression" dxfId="3" priority="4" stopIfTrue="1">
      <formula>$M$66=""</formula>
    </cfRule>
  </conditionalFormatting>
  <conditionalFormatting sqref="N69:P69">
    <cfRule type="expression" dxfId="2" priority="3" stopIfTrue="1">
      <formula>$N69=""</formula>
    </cfRule>
  </conditionalFormatting>
  <conditionalFormatting sqref="N72:P72">
    <cfRule type="expression" dxfId="1" priority="2" stopIfTrue="1">
      <formula>$N72=""</formula>
    </cfRule>
  </conditionalFormatting>
  <conditionalFormatting sqref="N78:P78">
    <cfRule type="expression" dxfId="0" priority="1" stopIfTrue="1">
      <formula>$N78=""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4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305</v>
      </c>
      <c r="AG1" s="2" t="s">
        <v>0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36" customHeight="1" x14ac:dyDescent="0.25">
      <c r="A3" s="1" t="s">
        <v>122</v>
      </c>
      <c r="D3" s="185">
        <f ca="1">INT(RAND()*9+1)*0.1+INT(RAND()*9+1)*0.01</f>
        <v>0.15000000000000002</v>
      </c>
      <c r="E3" s="185"/>
      <c r="F3" s="185"/>
      <c r="G3" s="186" t="s">
        <v>165</v>
      </c>
      <c r="H3" s="186"/>
      <c r="I3" s="187">
        <v>10</v>
      </c>
      <c r="J3" s="187"/>
      <c r="K3" s="6"/>
    </row>
    <row r="4" spans="1:36" ht="36" customHeight="1" x14ac:dyDescent="0.25"/>
    <row r="5" spans="1:36" ht="36" customHeight="1" x14ac:dyDescent="0.25">
      <c r="A5" s="1" t="s">
        <v>123</v>
      </c>
      <c r="D5" s="185">
        <f ca="1">INT(RAND()*9)+INT(RAND()*9+1)*0.1+INT(RAND()*9+1)*0.01</f>
        <v>5.89</v>
      </c>
      <c r="E5" s="185"/>
      <c r="F5" s="185"/>
      <c r="G5" s="186" t="s">
        <v>165</v>
      </c>
      <c r="H5" s="186"/>
      <c r="I5" s="187">
        <v>10</v>
      </c>
      <c r="J5" s="187"/>
    </row>
    <row r="6" spans="1:36" ht="36" customHeight="1" x14ac:dyDescent="0.25"/>
    <row r="7" spans="1:36" ht="36" customHeight="1" x14ac:dyDescent="0.25">
      <c r="A7" s="1" t="s">
        <v>124</v>
      </c>
      <c r="D7" s="185">
        <f ca="1">INT(RAND()*9+1)*10+INT(RAND()*9+1)*1+INT(RAND()*9+1)*0.1</f>
        <v>92.3</v>
      </c>
      <c r="E7" s="185"/>
      <c r="F7" s="185"/>
      <c r="G7" s="186" t="s">
        <v>165</v>
      </c>
      <c r="H7" s="186"/>
      <c r="I7" s="187">
        <v>100</v>
      </c>
      <c r="J7" s="187"/>
      <c r="K7" s="187"/>
    </row>
    <row r="8" spans="1:36" ht="36" customHeight="1" x14ac:dyDescent="0.25"/>
    <row r="9" spans="1:36" ht="36" customHeight="1" x14ac:dyDescent="0.25">
      <c r="A9" s="1" t="s">
        <v>166</v>
      </c>
      <c r="D9" s="185">
        <f ca="1">INT(RAND()*9+1)*0.1+INT(RAND()*9+1)*0.01+INT(RAND()*9+1)*0.001</f>
        <v>0.14500000000000002</v>
      </c>
      <c r="E9" s="185"/>
      <c r="F9" s="185"/>
      <c r="G9" s="185"/>
      <c r="H9" s="186" t="s">
        <v>165</v>
      </c>
      <c r="I9" s="186"/>
      <c r="J9" s="187">
        <v>100</v>
      </c>
      <c r="K9" s="187"/>
      <c r="L9" s="187"/>
    </row>
    <row r="10" spans="1:36" ht="36" customHeight="1" x14ac:dyDescent="0.25"/>
    <row r="11" spans="1:36" ht="36" customHeight="1" x14ac:dyDescent="0.25">
      <c r="A11" s="1" t="s">
        <v>167</v>
      </c>
      <c r="D11" s="185">
        <f ca="1">INT(RAND()*9)+INT(RAND()*9+1)*0.1</f>
        <v>7.3</v>
      </c>
      <c r="E11" s="185"/>
      <c r="F11" s="185"/>
      <c r="G11" s="186" t="s">
        <v>165</v>
      </c>
      <c r="H11" s="186"/>
      <c r="I11" s="185">
        <v>1000</v>
      </c>
      <c r="J11" s="185"/>
      <c r="K11" s="185"/>
    </row>
    <row r="12" spans="1:36" ht="36" customHeight="1" x14ac:dyDescent="0.25"/>
    <row r="13" spans="1:36" ht="36" customHeight="1" x14ac:dyDescent="0.25">
      <c r="A13" s="1" t="s">
        <v>168</v>
      </c>
      <c r="D13" s="185">
        <f ca="1">INT(RAND()*9+1)*10+INT(RAND()*9+1)*1+INT(RAND()*9+1)*0.1</f>
        <v>16.399999999999999</v>
      </c>
      <c r="E13" s="185"/>
      <c r="F13" s="185"/>
      <c r="G13" s="175" t="s">
        <v>152</v>
      </c>
      <c r="H13" s="175"/>
      <c r="I13" s="187">
        <v>10</v>
      </c>
      <c r="J13" s="187"/>
    </row>
    <row r="14" spans="1:36" ht="36" customHeight="1" x14ac:dyDescent="0.25"/>
    <row r="15" spans="1:36" ht="36" customHeight="1" x14ac:dyDescent="0.25">
      <c r="A15" s="1" t="s">
        <v>169</v>
      </c>
      <c r="D15" s="187">
        <f ca="1">INT(RAND()*9+1)*100+INT(RAND()*9+1)*10+INT(RAND()*9+1)*1</f>
        <v>431</v>
      </c>
      <c r="E15" s="187"/>
      <c r="F15" s="187"/>
      <c r="G15" s="175" t="s">
        <v>152</v>
      </c>
      <c r="H15" s="175"/>
      <c r="I15" s="187">
        <v>10</v>
      </c>
      <c r="J15" s="187"/>
    </row>
    <row r="16" spans="1:36" ht="36" customHeight="1" x14ac:dyDescent="0.25"/>
    <row r="17" spans="1:37" ht="36" customHeight="1" x14ac:dyDescent="0.25">
      <c r="A17" s="1" t="s">
        <v>170</v>
      </c>
      <c r="D17" s="187">
        <f ca="1">INT(RAND()*9+1)*10+INT(RAND()*9+1)*1</f>
        <v>69</v>
      </c>
      <c r="E17" s="187"/>
      <c r="F17" s="187"/>
      <c r="G17" s="175" t="s">
        <v>152</v>
      </c>
      <c r="H17" s="175"/>
      <c r="I17" s="187">
        <v>100</v>
      </c>
      <c r="J17" s="187"/>
      <c r="K17" s="187"/>
      <c r="T17" s="6"/>
    </row>
    <row r="18" spans="1:37" ht="36" customHeight="1" x14ac:dyDescent="0.25">
      <c r="G18" s="6"/>
    </row>
    <row r="19" spans="1:37" ht="36" customHeight="1" x14ac:dyDescent="0.25">
      <c r="A19" s="1" t="s">
        <v>171</v>
      </c>
      <c r="D19" s="187">
        <f ca="1">INT(RAND()*9+1)*100+INT(RAND()*9+1)*10+INT(RAND()*9+1)*1</f>
        <v>636</v>
      </c>
      <c r="E19" s="187"/>
      <c r="F19" s="187"/>
      <c r="G19" s="175" t="s">
        <v>152</v>
      </c>
      <c r="H19" s="175"/>
      <c r="I19" s="187">
        <v>100</v>
      </c>
      <c r="J19" s="187"/>
      <c r="K19" s="187"/>
    </row>
    <row r="20" spans="1:37" ht="36" customHeight="1" x14ac:dyDescent="0.25">
      <c r="E20" s="6"/>
    </row>
    <row r="21" spans="1:37" ht="36" customHeight="1" x14ac:dyDescent="0.25">
      <c r="A21" s="1" t="s">
        <v>172</v>
      </c>
      <c r="D21" s="185">
        <f ca="1">INT(RAND()*9+1)*10+INT(RAND()*9+1)*1+INT(RAND()*9+1)*0.1</f>
        <v>84.7</v>
      </c>
      <c r="E21" s="185"/>
      <c r="F21" s="185"/>
      <c r="G21" s="175" t="s">
        <v>152</v>
      </c>
      <c r="H21" s="175"/>
      <c r="I21" s="185">
        <v>1000</v>
      </c>
      <c r="J21" s="185"/>
      <c r="K21" s="185"/>
    </row>
    <row r="22" spans="1:37" ht="36" customHeight="1" x14ac:dyDescent="0.25"/>
    <row r="23" spans="1:37" ht="25" customHeight="1" x14ac:dyDescent="0.25">
      <c r="D23" s="3" t="str">
        <f>IF(D1="","",D1)</f>
        <v>整数と小数</v>
      </c>
      <c r="X23" s="6"/>
      <c r="Y23" s="6"/>
      <c r="AA23" s="6"/>
      <c r="AG23" s="2" t="str">
        <f>IF(AG1="","",AG1)</f>
        <v>№</v>
      </c>
      <c r="AH23" s="2"/>
      <c r="AI23" s="174" t="str">
        <f>IF(AI1="","",AI1)</f>
        <v/>
      </c>
      <c r="AJ23" s="174"/>
    </row>
    <row r="24" spans="1:37" ht="25" customHeight="1" x14ac:dyDescent="0.25">
      <c r="E24" s="5" t="s">
        <v>2</v>
      </c>
      <c r="Q24" s="4" t="str">
        <f>IF(Q2="","",Q2)</f>
        <v>名前</v>
      </c>
      <c r="R24" s="2"/>
      <c r="S24" s="2"/>
      <c r="T24" s="2"/>
      <c r="U24" s="2" t="str">
        <f>IF(U2="","",U2)</f>
        <v/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7" ht="36" customHeight="1" x14ac:dyDescent="0.25">
      <c r="A25" t="str">
        <f>IF(A3="","",A3)</f>
        <v>(1)</v>
      </c>
      <c r="C25" t="str">
        <f>IF(C3="","",C3)</f>
        <v/>
      </c>
      <c r="D25" s="185">
        <f ca="1">IF(D3="","",D3)</f>
        <v>0.15000000000000002</v>
      </c>
      <c r="E25" s="185"/>
      <c r="F25" s="185"/>
      <c r="G25" s="175" t="str">
        <f>IF(G3="","",G3)</f>
        <v>×</v>
      </c>
      <c r="H25" s="175"/>
      <c r="I25" s="187">
        <f>IF(I3="","",I3)</f>
        <v>10</v>
      </c>
      <c r="J25" s="187"/>
      <c r="K25" s="186" t="s">
        <v>15</v>
      </c>
      <c r="L25" s="186"/>
      <c r="M25" t="str">
        <f>IF(M3="","",M3)</f>
        <v/>
      </c>
      <c r="N25" s="188">
        <f ca="1">D25*I25</f>
        <v>1.5000000000000002</v>
      </c>
      <c r="O25" s="188"/>
      <c r="P25" s="188"/>
      <c r="Q25" s="188"/>
      <c r="R25" t="str">
        <f t="shared" ref="R25:AK25" si="0">IF(R3="","",R3)</f>
        <v/>
      </c>
      <c r="S25" t="str">
        <f t="shared" si="0"/>
        <v/>
      </c>
      <c r="T25" t="str">
        <f t="shared" si="0"/>
        <v/>
      </c>
      <c r="U25" t="str">
        <f t="shared" si="0"/>
        <v/>
      </c>
      <c r="V25" t="str">
        <f t="shared" si="0"/>
        <v/>
      </c>
      <c r="W25" t="str">
        <f t="shared" si="0"/>
        <v/>
      </c>
      <c r="X25" t="str">
        <f t="shared" si="0"/>
        <v/>
      </c>
      <c r="Y25" t="str">
        <f t="shared" si="0"/>
        <v/>
      </c>
      <c r="Z25" t="str">
        <f t="shared" si="0"/>
        <v/>
      </c>
      <c r="AA25" t="str">
        <f t="shared" si="0"/>
        <v/>
      </c>
      <c r="AB25" t="str">
        <f t="shared" si="0"/>
        <v/>
      </c>
      <c r="AC25" t="str">
        <f t="shared" si="0"/>
        <v/>
      </c>
      <c r="AD25" t="str">
        <f t="shared" si="0"/>
        <v/>
      </c>
      <c r="AE25" t="str">
        <f t="shared" si="0"/>
        <v/>
      </c>
      <c r="AF25" t="str">
        <f t="shared" si="0"/>
        <v/>
      </c>
      <c r="AG25" t="str">
        <f t="shared" si="0"/>
        <v/>
      </c>
      <c r="AH25" t="str">
        <f t="shared" si="0"/>
        <v/>
      </c>
      <c r="AI25" t="str">
        <f t="shared" si="0"/>
        <v/>
      </c>
      <c r="AJ25" t="str">
        <f t="shared" si="0"/>
        <v/>
      </c>
      <c r="AK25" t="str">
        <f t="shared" si="0"/>
        <v/>
      </c>
    </row>
    <row r="26" spans="1:37" ht="36" customHeight="1" x14ac:dyDescent="0.25">
      <c r="A26" t="str">
        <f t="shared" ref="A26:AK31" si="1">IF(A4="","",A4)</f>
        <v/>
      </c>
      <c r="B26" t="str">
        <f t="shared" si="1"/>
        <v/>
      </c>
      <c r="C26" t="str">
        <f t="shared" si="1"/>
        <v/>
      </c>
      <c r="D26" t="str">
        <f t="shared" si="1"/>
        <v/>
      </c>
      <c r="E26" t="str">
        <f t="shared" si="1"/>
        <v/>
      </c>
      <c r="F26" t="str">
        <f t="shared" si="1"/>
        <v/>
      </c>
      <c r="G26" t="str">
        <f t="shared" si="1"/>
        <v/>
      </c>
      <c r="H26" t="str">
        <f t="shared" si="1"/>
        <v/>
      </c>
      <c r="I26" t="str">
        <f t="shared" si="1"/>
        <v/>
      </c>
      <c r="J26" t="str">
        <f t="shared" si="1"/>
        <v/>
      </c>
      <c r="K26" t="str">
        <f t="shared" si="1"/>
        <v/>
      </c>
      <c r="L26" t="str">
        <f t="shared" si="1"/>
        <v/>
      </c>
      <c r="M26" t="str">
        <f t="shared" si="1"/>
        <v/>
      </c>
      <c r="N26" t="str">
        <f t="shared" si="1"/>
        <v/>
      </c>
      <c r="O26" t="str">
        <f t="shared" si="1"/>
        <v/>
      </c>
      <c r="P26" t="str">
        <f t="shared" si="1"/>
        <v/>
      </c>
      <c r="Q26" t="str">
        <f t="shared" si="1"/>
        <v/>
      </c>
      <c r="R26" t="str">
        <f t="shared" si="1"/>
        <v/>
      </c>
      <c r="S26" t="str">
        <f t="shared" si="1"/>
        <v/>
      </c>
      <c r="T26" t="str">
        <f t="shared" si="1"/>
        <v/>
      </c>
      <c r="U26" t="str">
        <f t="shared" si="1"/>
        <v/>
      </c>
      <c r="V26" t="str">
        <f t="shared" si="1"/>
        <v/>
      </c>
      <c r="W26" t="str">
        <f t="shared" si="1"/>
        <v/>
      </c>
      <c r="X26" t="str">
        <f t="shared" si="1"/>
        <v/>
      </c>
      <c r="Y26" t="str">
        <f t="shared" si="1"/>
        <v/>
      </c>
      <c r="Z26" t="str">
        <f t="shared" si="1"/>
        <v/>
      </c>
      <c r="AA26" t="str">
        <f t="shared" si="1"/>
        <v/>
      </c>
      <c r="AB26" t="str">
        <f t="shared" si="1"/>
        <v/>
      </c>
      <c r="AC26" t="str">
        <f t="shared" si="1"/>
        <v/>
      </c>
      <c r="AD26" t="str">
        <f t="shared" si="1"/>
        <v/>
      </c>
      <c r="AE26" t="str">
        <f t="shared" si="1"/>
        <v/>
      </c>
      <c r="AF26" t="str">
        <f t="shared" si="1"/>
        <v/>
      </c>
      <c r="AG26" t="str">
        <f t="shared" si="1"/>
        <v/>
      </c>
      <c r="AH26" t="str">
        <f t="shared" si="1"/>
        <v/>
      </c>
      <c r="AI26" t="str">
        <f t="shared" si="1"/>
        <v/>
      </c>
      <c r="AJ26" t="str">
        <f t="shared" si="1"/>
        <v/>
      </c>
      <c r="AK26" t="str">
        <f t="shared" si="1"/>
        <v/>
      </c>
    </row>
    <row r="27" spans="1:37" ht="36" customHeight="1" x14ac:dyDescent="0.25">
      <c r="A27" t="str">
        <f t="shared" si="1"/>
        <v>(2)</v>
      </c>
      <c r="C27" t="str">
        <f t="shared" si="1"/>
        <v/>
      </c>
      <c r="D27" s="185">
        <f t="shared" ca="1" si="1"/>
        <v>5.89</v>
      </c>
      <c r="E27" s="185"/>
      <c r="F27" s="185"/>
      <c r="G27" s="187" t="str">
        <f t="shared" si="1"/>
        <v>×</v>
      </c>
      <c r="H27" s="187"/>
      <c r="I27" s="187">
        <f t="shared" si="1"/>
        <v>10</v>
      </c>
      <c r="J27" s="187"/>
      <c r="K27" s="186" t="s">
        <v>15</v>
      </c>
      <c r="L27" s="186"/>
      <c r="M27" t="str">
        <f t="shared" si="1"/>
        <v/>
      </c>
      <c r="N27" s="189">
        <f ca="1">D27*I27</f>
        <v>58.9</v>
      </c>
      <c r="O27" s="189"/>
      <c r="P27" s="189"/>
      <c r="Q27" t="str">
        <f t="shared" si="1"/>
        <v/>
      </c>
      <c r="R27" t="str">
        <f t="shared" si="1"/>
        <v/>
      </c>
      <c r="S27" t="str">
        <f t="shared" si="1"/>
        <v/>
      </c>
      <c r="T27" t="str">
        <f t="shared" si="1"/>
        <v/>
      </c>
      <c r="U27" t="str">
        <f t="shared" si="1"/>
        <v/>
      </c>
      <c r="V27" t="str">
        <f t="shared" si="1"/>
        <v/>
      </c>
      <c r="W27" t="str">
        <f t="shared" si="1"/>
        <v/>
      </c>
      <c r="X27" t="str">
        <f t="shared" si="1"/>
        <v/>
      </c>
      <c r="Y27" t="str">
        <f t="shared" si="1"/>
        <v/>
      </c>
      <c r="Z27" t="str">
        <f t="shared" si="1"/>
        <v/>
      </c>
      <c r="AA27" t="str">
        <f t="shared" si="1"/>
        <v/>
      </c>
      <c r="AB27" t="str">
        <f t="shared" si="1"/>
        <v/>
      </c>
      <c r="AC27" t="str">
        <f t="shared" si="1"/>
        <v/>
      </c>
      <c r="AD27" t="str">
        <f t="shared" si="1"/>
        <v/>
      </c>
      <c r="AE27" t="str">
        <f t="shared" si="1"/>
        <v/>
      </c>
      <c r="AF27" t="str">
        <f t="shared" si="1"/>
        <v/>
      </c>
      <c r="AG27" t="str">
        <f t="shared" si="1"/>
        <v/>
      </c>
      <c r="AH27" t="str">
        <f t="shared" si="1"/>
        <v/>
      </c>
      <c r="AI27" t="str">
        <f t="shared" si="1"/>
        <v/>
      </c>
      <c r="AJ27" t="str">
        <f t="shared" si="1"/>
        <v/>
      </c>
      <c r="AK27" t="str">
        <f t="shared" si="1"/>
        <v/>
      </c>
    </row>
    <row r="28" spans="1:37" ht="36" customHeight="1" x14ac:dyDescent="0.25">
      <c r="A28" t="str">
        <f t="shared" si="1"/>
        <v/>
      </c>
      <c r="B28" t="str">
        <f t="shared" si="1"/>
        <v/>
      </c>
      <c r="C28" t="str">
        <f t="shared" si="1"/>
        <v/>
      </c>
      <c r="D28" t="str">
        <f t="shared" si="1"/>
        <v/>
      </c>
      <c r="E28" t="str">
        <f t="shared" si="1"/>
        <v/>
      </c>
      <c r="F28" t="str">
        <f t="shared" si="1"/>
        <v/>
      </c>
      <c r="G28" t="str">
        <f t="shared" si="1"/>
        <v/>
      </c>
      <c r="H28" t="str">
        <f t="shared" si="1"/>
        <v/>
      </c>
      <c r="I28" t="str">
        <f t="shared" si="1"/>
        <v/>
      </c>
      <c r="J28" t="str">
        <f t="shared" si="1"/>
        <v/>
      </c>
      <c r="K28" t="str">
        <f t="shared" si="1"/>
        <v/>
      </c>
      <c r="L28" t="str">
        <f t="shared" si="1"/>
        <v/>
      </c>
      <c r="M28" t="str">
        <f t="shared" si="1"/>
        <v/>
      </c>
      <c r="N28" t="str">
        <f t="shared" si="1"/>
        <v/>
      </c>
      <c r="O28" t="str">
        <f t="shared" si="1"/>
        <v/>
      </c>
      <c r="P28" t="str">
        <f t="shared" si="1"/>
        <v/>
      </c>
      <c r="Q28" t="str">
        <f t="shared" si="1"/>
        <v/>
      </c>
      <c r="R28" t="str">
        <f t="shared" si="1"/>
        <v/>
      </c>
      <c r="S28" t="str">
        <f t="shared" si="1"/>
        <v/>
      </c>
      <c r="T28" t="str">
        <f t="shared" si="1"/>
        <v/>
      </c>
      <c r="U28" t="str">
        <f t="shared" si="1"/>
        <v/>
      </c>
      <c r="V28" t="str">
        <f t="shared" si="1"/>
        <v/>
      </c>
      <c r="W28" t="str">
        <f t="shared" si="1"/>
        <v/>
      </c>
      <c r="X28" t="str">
        <f t="shared" si="1"/>
        <v/>
      </c>
      <c r="Y28" t="str">
        <f t="shared" si="1"/>
        <v/>
      </c>
      <c r="Z28" t="str">
        <f t="shared" si="1"/>
        <v/>
      </c>
      <c r="AA28" t="str">
        <f t="shared" si="1"/>
        <v/>
      </c>
      <c r="AB28" t="str">
        <f t="shared" si="1"/>
        <v/>
      </c>
      <c r="AC28" t="str">
        <f t="shared" si="1"/>
        <v/>
      </c>
      <c r="AD28" t="str">
        <f t="shared" si="1"/>
        <v/>
      </c>
      <c r="AE28" t="str">
        <f t="shared" si="1"/>
        <v/>
      </c>
      <c r="AF28" t="str">
        <f t="shared" si="1"/>
        <v/>
      </c>
      <c r="AG28" t="str">
        <f t="shared" si="1"/>
        <v/>
      </c>
      <c r="AH28" t="str">
        <f t="shared" si="1"/>
        <v/>
      </c>
      <c r="AI28" t="str">
        <f t="shared" si="1"/>
        <v/>
      </c>
      <c r="AJ28" t="str">
        <f t="shared" si="1"/>
        <v/>
      </c>
      <c r="AK28" t="str">
        <f t="shared" si="1"/>
        <v/>
      </c>
    </row>
    <row r="29" spans="1:37" ht="36" customHeight="1" x14ac:dyDescent="0.25">
      <c r="A29" s="185" t="str">
        <f>IF(A7="","",A7)</f>
        <v>(3)</v>
      </c>
      <c r="B29" s="185"/>
      <c r="C29" s="185"/>
      <c r="D29" s="185">
        <f ca="1">IF(D7="","",D7)</f>
        <v>92.3</v>
      </c>
      <c r="E29" s="185"/>
      <c r="F29" s="185"/>
      <c r="G29" s="175" t="str">
        <f>IF(G7="","",G7)</f>
        <v>×</v>
      </c>
      <c r="H29" s="175"/>
      <c r="I29" s="187">
        <f>IF(I7="","",I7)</f>
        <v>100</v>
      </c>
      <c r="J29" s="187"/>
      <c r="K29" s="187"/>
      <c r="L29" s="186" t="s">
        <v>15</v>
      </c>
      <c r="M29" s="186"/>
      <c r="N29" s="189">
        <f ca="1">D29*I29</f>
        <v>9230</v>
      </c>
      <c r="O29" s="189"/>
      <c r="P29" s="189"/>
      <c r="Q29" t="str">
        <f t="shared" si="1"/>
        <v/>
      </c>
      <c r="R29" t="str">
        <f t="shared" si="1"/>
        <v/>
      </c>
      <c r="S29" t="str">
        <f t="shared" si="1"/>
        <v/>
      </c>
      <c r="T29" t="str">
        <f t="shared" si="1"/>
        <v/>
      </c>
      <c r="U29" t="str">
        <f t="shared" si="1"/>
        <v/>
      </c>
      <c r="V29" s="6" t="str">
        <f t="shared" si="1"/>
        <v/>
      </c>
      <c r="W29" t="str">
        <f t="shared" si="1"/>
        <v/>
      </c>
      <c r="X29" t="str">
        <f t="shared" si="1"/>
        <v/>
      </c>
      <c r="Y29" t="str">
        <f t="shared" si="1"/>
        <v/>
      </c>
      <c r="Z29" t="str">
        <f t="shared" si="1"/>
        <v/>
      </c>
      <c r="AA29" t="str">
        <f t="shared" si="1"/>
        <v/>
      </c>
      <c r="AB29" t="str">
        <f t="shared" si="1"/>
        <v/>
      </c>
      <c r="AC29" t="str">
        <f t="shared" si="1"/>
        <v/>
      </c>
      <c r="AD29" t="str">
        <f t="shared" si="1"/>
        <v/>
      </c>
      <c r="AE29" t="str">
        <f t="shared" si="1"/>
        <v/>
      </c>
      <c r="AF29" t="str">
        <f t="shared" si="1"/>
        <v/>
      </c>
      <c r="AG29" t="str">
        <f t="shared" si="1"/>
        <v/>
      </c>
      <c r="AH29" t="str">
        <f t="shared" si="1"/>
        <v/>
      </c>
      <c r="AI29" t="str">
        <f t="shared" si="1"/>
        <v/>
      </c>
      <c r="AJ29" t="str">
        <f t="shared" si="1"/>
        <v/>
      </c>
      <c r="AK29" t="str">
        <f t="shared" si="1"/>
        <v/>
      </c>
    </row>
    <row r="30" spans="1:37" ht="36" customHeight="1" x14ac:dyDescent="0.25">
      <c r="A30" t="str">
        <f t="shared" ref="A30:P30" si="2">IF(A8="","",A8)</f>
        <v/>
      </c>
      <c r="B30" t="str">
        <f t="shared" si="2"/>
        <v/>
      </c>
      <c r="C30" t="str">
        <f t="shared" si="2"/>
        <v/>
      </c>
      <c r="D30" s="6" t="str">
        <f t="shared" si="2"/>
        <v/>
      </c>
      <c r="E30" t="str">
        <f t="shared" si="2"/>
        <v/>
      </c>
      <c r="F30" s="6" t="str">
        <f t="shared" si="2"/>
        <v/>
      </c>
      <c r="G30" t="str">
        <f t="shared" si="2"/>
        <v/>
      </c>
      <c r="H30" t="str">
        <f t="shared" si="2"/>
        <v/>
      </c>
      <c r="I30" t="str">
        <f t="shared" si="2"/>
        <v/>
      </c>
      <c r="J30" t="str">
        <f t="shared" si="2"/>
        <v/>
      </c>
      <c r="K30" t="str">
        <f t="shared" si="2"/>
        <v/>
      </c>
      <c r="L30" t="str">
        <f t="shared" si="2"/>
        <v/>
      </c>
      <c r="M30" t="str">
        <f t="shared" si="2"/>
        <v/>
      </c>
      <c r="N30" t="str">
        <f t="shared" si="2"/>
        <v/>
      </c>
      <c r="O30" t="str">
        <f t="shared" si="2"/>
        <v/>
      </c>
      <c r="P30" t="str">
        <f t="shared" si="2"/>
        <v/>
      </c>
      <c r="Q30" t="str">
        <f t="shared" si="1"/>
        <v/>
      </c>
      <c r="R30" t="str">
        <f t="shared" si="1"/>
        <v/>
      </c>
      <c r="S30" t="str">
        <f t="shared" si="1"/>
        <v/>
      </c>
      <c r="T30" t="str">
        <f t="shared" si="1"/>
        <v/>
      </c>
      <c r="U30" t="str">
        <f t="shared" si="1"/>
        <v/>
      </c>
      <c r="V30" t="str">
        <f t="shared" si="1"/>
        <v/>
      </c>
      <c r="W30" t="str">
        <f t="shared" si="1"/>
        <v/>
      </c>
      <c r="X30" t="str">
        <f t="shared" si="1"/>
        <v/>
      </c>
      <c r="Y30" t="str">
        <f t="shared" si="1"/>
        <v/>
      </c>
      <c r="Z30" t="str">
        <f t="shared" si="1"/>
        <v/>
      </c>
      <c r="AA30" t="str">
        <f t="shared" si="1"/>
        <v/>
      </c>
      <c r="AB30" t="str">
        <f t="shared" si="1"/>
        <v/>
      </c>
      <c r="AC30" t="str">
        <f t="shared" si="1"/>
        <v/>
      </c>
      <c r="AD30" t="str">
        <f t="shared" si="1"/>
        <v/>
      </c>
      <c r="AE30" t="str">
        <f t="shared" si="1"/>
        <v/>
      </c>
      <c r="AF30" t="str">
        <f t="shared" si="1"/>
        <v/>
      </c>
      <c r="AG30" t="str">
        <f t="shared" si="1"/>
        <v/>
      </c>
      <c r="AH30" t="str">
        <f t="shared" si="1"/>
        <v/>
      </c>
      <c r="AI30" t="str">
        <f t="shared" si="1"/>
        <v/>
      </c>
      <c r="AJ30" t="str">
        <f t="shared" si="1"/>
        <v/>
      </c>
      <c r="AK30" t="str">
        <f t="shared" si="1"/>
        <v/>
      </c>
    </row>
    <row r="31" spans="1:37" ht="36" customHeight="1" x14ac:dyDescent="0.25">
      <c r="A31" s="185" t="str">
        <f>IF(A9="","",A9)</f>
        <v>(4)</v>
      </c>
      <c r="B31" s="185"/>
      <c r="C31" s="185"/>
      <c r="D31" s="185">
        <f ca="1">IF(D9="","",D9)</f>
        <v>0.14500000000000002</v>
      </c>
      <c r="E31" s="185"/>
      <c r="F31" s="185"/>
      <c r="G31" s="185"/>
      <c r="H31" s="175" t="str">
        <f>IF(H9="","",H9)</f>
        <v>×</v>
      </c>
      <c r="I31" s="175"/>
      <c r="J31" s="187">
        <f>IF(J9="","",J9)</f>
        <v>100</v>
      </c>
      <c r="K31" s="187"/>
      <c r="L31" s="187"/>
      <c r="M31" s="186" t="s">
        <v>15</v>
      </c>
      <c r="N31" s="186"/>
      <c r="O31" s="189">
        <f ca="1">D31*J31</f>
        <v>14.500000000000002</v>
      </c>
      <c r="P31" s="189"/>
      <c r="Q31" s="189"/>
      <c r="R31" t="str">
        <f t="shared" si="1"/>
        <v/>
      </c>
      <c r="V31" t="str">
        <f t="shared" si="1"/>
        <v/>
      </c>
      <c r="W31" t="str">
        <f t="shared" si="1"/>
        <v/>
      </c>
      <c r="X31" t="str">
        <f t="shared" si="1"/>
        <v/>
      </c>
      <c r="Y31" t="str">
        <f t="shared" si="1"/>
        <v/>
      </c>
      <c r="Z31" t="str">
        <f t="shared" si="1"/>
        <v/>
      </c>
      <c r="AA31" t="str">
        <f t="shared" si="1"/>
        <v/>
      </c>
      <c r="AB31" t="str">
        <f t="shared" si="1"/>
        <v/>
      </c>
      <c r="AC31" t="str">
        <f t="shared" si="1"/>
        <v/>
      </c>
      <c r="AD31" t="str">
        <f t="shared" si="1"/>
        <v/>
      </c>
      <c r="AE31" t="str">
        <f t="shared" si="1"/>
        <v/>
      </c>
      <c r="AF31" t="str">
        <f t="shared" si="1"/>
        <v/>
      </c>
      <c r="AG31" t="str">
        <f t="shared" si="1"/>
        <v/>
      </c>
      <c r="AH31" t="str">
        <f t="shared" si="1"/>
        <v/>
      </c>
      <c r="AI31" t="str">
        <f t="shared" si="1"/>
        <v/>
      </c>
      <c r="AJ31" t="str">
        <f t="shared" si="1"/>
        <v/>
      </c>
      <c r="AK31" t="str">
        <f t="shared" si="1"/>
        <v/>
      </c>
    </row>
    <row r="32" spans="1:37" ht="36" customHeight="1" x14ac:dyDescent="0.25">
      <c r="A32" t="str">
        <f t="shared" ref="A32:AK43" si="3">IF(A10="","",A10)</f>
        <v/>
      </c>
      <c r="B32" t="str">
        <f t="shared" si="3"/>
        <v/>
      </c>
      <c r="C32" t="str">
        <f t="shared" si="3"/>
        <v/>
      </c>
      <c r="D32" t="str">
        <f t="shared" si="3"/>
        <v/>
      </c>
      <c r="E32" t="str">
        <f t="shared" si="3"/>
        <v/>
      </c>
      <c r="F32" t="str">
        <f t="shared" si="3"/>
        <v/>
      </c>
      <c r="G32" t="str">
        <f t="shared" si="3"/>
        <v/>
      </c>
      <c r="H32" t="str">
        <f t="shared" si="3"/>
        <v/>
      </c>
      <c r="I32" t="str">
        <f t="shared" si="3"/>
        <v/>
      </c>
      <c r="J32" t="str">
        <f t="shared" si="3"/>
        <v/>
      </c>
      <c r="K32" t="str">
        <f t="shared" si="3"/>
        <v/>
      </c>
      <c r="L32" t="str">
        <f t="shared" si="3"/>
        <v/>
      </c>
      <c r="M32" t="str">
        <f t="shared" si="3"/>
        <v/>
      </c>
      <c r="N32" t="str">
        <f t="shared" si="3"/>
        <v/>
      </c>
      <c r="O32" t="str">
        <f t="shared" si="3"/>
        <v/>
      </c>
      <c r="P32" t="str">
        <f t="shared" si="3"/>
        <v/>
      </c>
      <c r="Q32" t="str">
        <f t="shared" si="3"/>
        <v/>
      </c>
      <c r="R32" t="str">
        <f t="shared" si="3"/>
        <v/>
      </c>
      <c r="S32" t="str">
        <f t="shared" si="3"/>
        <v/>
      </c>
      <c r="T32" t="str">
        <f t="shared" si="3"/>
        <v/>
      </c>
      <c r="U32" t="str">
        <f t="shared" si="3"/>
        <v/>
      </c>
      <c r="V32" t="str">
        <f t="shared" si="3"/>
        <v/>
      </c>
      <c r="W32" t="str">
        <f t="shared" si="3"/>
        <v/>
      </c>
      <c r="X32" t="str">
        <f t="shared" si="3"/>
        <v/>
      </c>
      <c r="Y32" t="str">
        <f t="shared" si="3"/>
        <v/>
      </c>
      <c r="Z32" t="str">
        <f t="shared" si="3"/>
        <v/>
      </c>
      <c r="AA32" t="str">
        <f t="shared" si="3"/>
        <v/>
      </c>
      <c r="AB32" t="str">
        <f t="shared" si="3"/>
        <v/>
      </c>
      <c r="AC32" t="str">
        <f t="shared" si="3"/>
        <v/>
      </c>
      <c r="AD32" t="str">
        <f t="shared" si="3"/>
        <v/>
      </c>
      <c r="AE32" t="str">
        <f t="shared" si="3"/>
        <v/>
      </c>
      <c r="AF32" t="str">
        <f t="shared" si="3"/>
        <v/>
      </c>
      <c r="AG32" t="str">
        <f t="shared" si="3"/>
        <v/>
      </c>
      <c r="AH32" t="str">
        <f t="shared" si="3"/>
        <v/>
      </c>
      <c r="AI32" t="str">
        <f t="shared" si="3"/>
        <v/>
      </c>
      <c r="AJ32" t="str">
        <f t="shared" si="3"/>
        <v/>
      </c>
      <c r="AK32" t="str">
        <f t="shared" si="3"/>
        <v/>
      </c>
    </row>
    <row r="33" spans="1:37" ht="36" customHeight="1" x14ac:dyDescent="0.25">
      <c r="A33" s="185" t="str">
        <f>IF(A11="","",A11)</f>
        <v>(5)</v>
      </c>
      <c r="B33" s="185"/>
      <c r="C33" s="185"/>
      <c r="D33" s="185">
        <f ca="1">IF(D11="","",D11)</f>
        <v>7.3</v>
      </c>
      <c r="E33" s="185"/>
      <c r="F33" s="185"/>
      <c r="G33" s="175" t="str">
        <f>IF(G11="","",G11)</f>
        <v>×</v>
      </c>
      <c r="H33" s="175"/>
      <c r="I33" s="185">
        <f>IF(I11="","",I11)</f>
        <v>1000</v>
      </c>
      <c r="J33" s="185"/>
      <c r="K33" s="185"/>
      <c r="L33" s="186" t="s">
        <v>15</v>
      </c>
      <c r="M33" s="186"/>
      <c r="N33" s="189">
        <f ca="1">D33*I33</f>
        <v>7300</v>
      </c>
      <c r="O33" s="189"/>
      <c r="P33" s="189"/>
      <c r="Q33" t="str">
        <f t="shared" si="3"/>
        <v/>
      </c>
      <c r="R33" t="str">
        <f t="shared" si="3"/>
        <v/>
      </c>
      <c r="S33" t="str">
        <f t="shared" si="3"/>
        <v/>
      </c>
      <c r="T33" t="str">
        <f t="shared" si="3"/>
        <v/>
      </c>
      <c r="U33" t="str">
        <f t="shared" si="3"/>
        <v/>
      </c>
      <c r="V33" t="str">
        <f t="shared" si="3"/>
        <v/>
      </c>
      <c r="W33" t="str">
        <f t="shared" si="3"/>
        <v/>
      </c>
      <c r="X33" t="str">
        <f t="shared" si="3"/>
        <v/>
      </c>
      <c r="Y33" t="str">
        <f t="shared" si="3"/>
        <v/>
      </c>
      <c r="Z33" t="str">
        <f t="shared" si="3"/>
        <v/>
      </c>
      <c r="AA33" t="str">
        <f t="shared" si="3"/>
        <v/>
      </c>
      <c r="AB33" t="str">
        <f t="shared" si="3"/>
        <v/>
      </c>
      <c r="AC33" t="str">
        <f t="shared" si="3"/>
        <v/>
      </c>
      <c r="AD33" t="str">
        <f t="shared" si="3"/>
        <v/>
      </c>
      <c r="AE33" t="str">
        <f t="shared" si="3"/>
        <v/>
      </c>
      <c r="AF33" t="str">
        <f t="shared" si="3"/>
        <v/>
      </c>
      <c r="AG33" t="str">
        <f t="shared" si="3"/>
        <v/>
      </c>
      <c r="AH33" t="str">
        <f t="shared" si="3"/>
        <v/>
      </c>
      <c r="AI33" t="str">
        <f t="shared" si="3"/>
        <v/>
      </c>
      <c r="AJ33" t="str">
        <f t="shared" si="3"/>
        <v/>
      </c>
      <c r="AK33" t="str">
        <f t="shared" si="3"/>
        <v/>
      </c>
    </row>
    <row r="34" spans="1:37" ht="36" customHeight="1" x14ac:dyDescent="0.25">
      <c r="A34" t="str">
        <f t="shared" ref="A34:P34" si="4">IF(A12="","",A12)</f>
        <v/>
      </c>
      <c r="B34" t="str">
        <f t="shared" si="4"/>
        <v/>
      </c>
      <c r="C34" t="str">
        <f t="shared" si="4"/>
        <v/>
      </c>
      <c r="D34" t="str">
        <f t="shared" si="4"/>
        <v/>
      </c>
      <c r="E34" t="str">
        <f t="shared" si="4"/>
        <v/>
      </c>
      <c r="F34" t="str">
        <f t="shared" si="4"/>
        <v/>
      </c>
      <c r="G34" t="str">
        <f t="shared" si="4"/>
        <v/>
      </c>
      <c r="H34" t="str">
        <f t="shared" si="4"/>
        <v/>
      </c>
      <c r="I34" t="str">
        <f t="shared" si="4"/>
        <v/>
      </c>
      <c r="J34" t="str">
        <f t="shared" si="4"/>
        <v/>
      </c>
      <c r="K34" t="str">
        <f t="shared" si="4"/>
        <v/>
      </c>
      <c r="L34" t="str">
        <f t="shared" si="4"/>
        <v/>
      </c>
      <c r="M34" t="str">
        <f t="shared" si="4"/>
        <v/>
      </c>
      <c r="N34" t="str">
        <f t="shared" si="4"/>
        <v/>
      </c>
      <c r="O34" t="str">
        <f t="shared" si="4"/>
        <v/>
      </c>
      <c r="P34" t="str">
        <f t="shared" si="4"/>
        <v/>
      </c>
      <c r="Q34" t="str">
        <f t="shared" si="3"/>
        <v/>
      </c>
      <c r="R34" t="str">
        <f t="shared" si="3"/>
        <v/>
      </c>
      <c r="S34" t="str">
        <f t="shared" si="3"/>
        <v/>
      </c>
      <c r="T34" t="str">
        <f t="shared" si="3"/>
        <v/>
      </c>
      <c r="U34" t="str">
        <f t="shared" si="3"/>
        <v/>
      </c>
      <c r="V34" t="str">
        <f t="shared" si="3"/>
        <v/>
      </c>
      <c r="W34" t="str">
        <f t="shared" si="3"/>
        <v/>
      </c>
      <c r="X34" t="str">
        <f t="shared" si="3"/>
        <v/>
      </c>
      <c r="Y34" t="str">
        <f t="shared" si="3"/>
        <v/>
      </c>
      <c r="Z34" t="str">
        <f t="shared" si="3"/>
        <v/>
      </c>
      <c r="AA34" t="str">
        <f t="shared" si="3"/>
        <v/>
      </c>
      <c r="AB34" t="str">
        <f t="shared" si="3"/>
        <v/>
      </c>
      <c r="AC34" t="str">
        <f t="shared" si="3"/>
        <v/>
      </c>
      <c r="AD34" t="str">
        <f t="shared" si="3"/>
        <v/>
      </c>
      <c r="AE34" t="str">
        <f t="shared" si="3"/>
        <v/>
      </c>
      <c r="AF34" t="str">
        <f t="shared" si="3"/>
        <v/>
      </c>
      <c r="AG34" t="str">
        <f t="shared" si="3"/>
        <v/>
      </c>
      <c r="AH34" t="str">
        <f t="shared" si="3"/>
        <v/>
      </c>
      <c r="AI34" t="str">
        <f t="shared" si="3"/>
        <v/>
      </c>
      <c r="AJ34" t="str">
        <f t="shared" si="3"/>
        <v/>
      </c>
      <c r="AK34" t="str">
        <f t="shared" si="3"/>
        <v/>
      </c>
    </row>
    <row r="35" spans="1:37" ht="36" customHeight="1" x14ac:dyDescent="0.25">
      <c r="A35" s="185" t="str">
        <f>IF(A13="","",A13)</f>
        <v>(6)</v>
      </c>
      <c r="B35" s="185"/>
      <c r="C35" s="185"/>
      <c r="D35" s="185">
        <f ca="1">IF(D13="","",D13)</f>
        <v>16.399999999999999</v>
      </c>
      <c r="E35" s="185"/>
      <c r="F35" s="185"/>
      <c r="G35" s="175" t="str">
        <f>IF(G13="","",G13)</f>
        <v>÷</v>
      </c>
      <c r="H35" s="175"/>
      <c r="I35" s="187">
        <f>IF(I13="","",I13)</f>
        <v>10</v>
      </c>
      <c r="J35" s="187"/>
      <c r="K35" s="186" t="s">
        <v>15</v>
      </c>
      <c r="L35" s="186"/>
      <c r="M35" t="str">
        <f>IF(M13="","",M13)</f>
        <v/>
      </c>
      <c r="N35" s="189">
        <f ca="1">D35/I35</f>
        <v>1.64</v>
      </c>
      <c r="O35" s="189"/>
      <c r="P35" s="189"/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36" customHeight="1" x14ac:dyDescent="0.25">
      <c r="A36" t="str">
        <f t="shared" ref="A36:P36" si="5">IF(A14="","",A14)</f>
        <v/>
      </c>
      <c r="B36" t="str">
        <f t="shared" si="5"/>
        <v/>
      </c>
      <c r="C36" t="str">
        <f t="shared" si="5"/>
        <v/>
      </c>
      <c r="D36" t="str">
        <f t="shared" si="5"/>
        <v/>
      </c>
      <c r="E36" t="str">
        <f t="shared" si="5"/>
        <v/>
      </c>
      <c r="F36" t="str">
        <f t="shared" si="5"/>
        <v/>
      </c>
      <c r="G36" t="str">
        <f t="shared" si="5"/>
        <v/>
      </c>
      <c r="H36" t="str">
        <f t="shared" si="5"/>
        <v/>
      </c>
      <c r="I36" t="str">
        <f t="shared" si="5"/>
        <v/>
      </c>
      <c r="J36" t="str">
        <f t="shared" si="5"/>
        <v/>
      </c>
      <c r="K36" t="str">
        <f t="shared" si="5"/>
        <v/>
      </c>
      <c r="L36" t="str">
        <f t="shared" si="5"/>
        <v/>
      </c>
      <c r="M36" t="str">
        <f t="shared" si="5"/>
        <v/>
      </c>
      <c r="N36" t="str">
        <f t="shared" si="5"/>
        <v/>
      </c>
      <c r="O36" t="str">
        <f t="shared" si="5"/>
        <v/>
      </c>
      <c r="P36" t="str">
        <f t="shared" si="5"/>
        <v/>
      </c>
      <c r="Q36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J36" t="str">
        <f t="shared" si="3"/>
        <v/>
      </c>
      <c r="AK36" t="str">
        <f t="shared" si="3"/>
        <v/>
      </c>
    </row>
    <row r="37" spans="1:37" ht="36" customHeight="1" x14ac:dyDescent="0.25">
      <c r="A37" s="185" t="str">
        <f>IF(A15="","",A15)</f>
        <v>(7)</v>
      </c>
      <c r="B37" s="185"/>
      <c r="C37" s="185"/>
      <c r="D37" s="187">
        <f ca="1">IF(D15="","",D15)</f>
        <v>431</v>
      </c>
      <c r="E37" s="187"/>
      <c r="F37" s="187"/>
      <c r="G37" s="175" t="str">
        <f>IF(G15="","",G15)</f>
        <v>÷</v>
      </c>
      <c r="H37" s="175"/>
      <c r="I37" s="187">
        <f>IF(I15="","",I15)</f>
        <v>10</v>
      </c>
      <c r="J37" s="187"/>
      <c r="K37" s="186" t="s">
        <v>15</v>
      </c>
      <c r="L37" s="186"/>
      <c r="M37" t="str">
        <f>IF(M15="","",M15)</f>
        <v/>
      </c>
      <c r="N37" s="189">
        <f ca="1">D37/I37</f>
        <v>43.1</v>
      </c>
      <c r="O37" s="189"/>
      <c r="P37" s="189"/>
      <c r="Q37" t="str">
        <f t="shared" si="3"/>
        <v/>
      </c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J37" t="str">
        <f t="shared" si="3"/>
        <v/>
      </c>
      <c r="AK37" t="str">
        <f t="shared" si="3"/>
        <v/>
      </c>
    </row>
    <row r="38" spans="1:37" ht="36" customHeight="1" x14ac:dyDescent="0.25">
      <c r="A38" t="str">
        <f t="shared" ref="A38:P38" si="6">IF(A16="","",A16)</f>
        <v/>
      </c>
      <c r="B38" t="str">
        <f t="shared" si="6"/>
        <v/>
      </c>
      <c r="C38" t="str">
        <f t="shared" si="6"/>
        <v/>
      </c>
      <c r="D38" t="str">
        <f t="shared" si="6"/>
        <v/>
      </c>
      <c r="E38" t="str">
        <f t="shared" si="6"/>
        <v/>
      </c>
      <c r="F38" t="str">
        <f t="shared" si="6"/>
        <v/>
      </c>
      <c r="G38" t="str">
        <f t="shared" si="6"/>
        <v/>
      </c>
      <c r="H38" t="str">
        <f t="shared" si="6"/>
        <v/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3"/>
        <v/>
      </c>
      <c r="R38" t="str">
        <f t="shared" si="3"/>
        <v/>
      </c>
      <c r="S38" t="str">
        <f t="shared" si="3"/>
        <v/>
      </c>
      <c r="T38" t="str">
        <f t="shared" si="3"/>
        <v/>
      </c>
      <c r="U38" t="str">
        <f t="shared" si="3"/>
        <v/>
      </c>
      <c r="V38" t="str">
        <f t="shared" si="3"/>
        <v/>
      </c>
      <c r="W38" t="str">
        <f t="shared" si="3"/>
        <v/>
      </c>
      <c r="X38" t="str">
        <f t="shared" si="3"/>
        <v/>
      </c>
      <c r="Y38" t="str">
        <f t="shared" si="3"/>
        <v/>
      </c>
      <c r="Z38" t="str">
        <f t="shared" si="3"/>
        <v/>
      </c>
      <c r="AA38" t="str">
        <f t="shared" si="3"/>
        <v/>
      </c>
      <c r="AB38" t="str">
        <f t="shared" si="3"/>
        <v/>
      </c>
      <c r="AC38" t="str">
        <f t="shared" si="3"/>
        <v/>
      </c>
      <c r="AD38" t="str">
        <f t="shared" si="3"/>
        <v/>
      </c>
      <c r="AE38" t="str">
        <f t="shared" si="3"/>
        <v/>
      </c>
      <c r="AF38" t="str">
        <f t="shared" si="3"/>
        <v/>
      </c>
      <c r="AG38" t="str">
        <f t="shared" si="3"/>
        <v/>
      </c>
      <c r="AH38" t="str">
        <f t="shared" si="3"/>
        <v/>
      </c>
      <c r="AI38" t="str">
        <f t="shared" si="3"/>
        <v/>
      </c>
      <c r="AJ38" t="str">
        <f t="shared" si="3"/>
        <v/>
      </c>
      <c r="AK38" t="str">
        <f t="shared" si="3"/>
        <v/>
      </c>
    </row>
    <row r="39" spans="1:37" ht="36" customHeight="1" x14ac:dyDescent="0.25">
      <c r="A39" s="185" t="str">
        <f>IF(A17="","",A17)</f>
        <v>(8)</v>
      </c>
      <c r="B39" s="185"/>
      <c r="C39" s="185"/>
      <c r="D39" s="187">
        <f ca="1">IF(D17="","",D17)</f>
        <v>69</v>
      </c>
      <c r="E39" s="187"/>
      <c r="F39" s="187"/>
      <c r="G39" s="175" t="str">
        <f>IF(G17="","",G17)</f>
        <v>÷</v>
      </c>
      <c r="H39" s="175"/>
      <c r="I39" s="187">
        <f>IF(I17="","",I17)</f>
        <v>100</v>
      </c>
      <c r="J39" s="187"/>
      <c r="K39" s="187"/>
      <c r="L39" s="186" t="s">
        <v>15</v>
      </c>
      <c r="M39" s="186"/>
      <c r="N39" s="189">
        <f ca="1">D39/I39</f>
        <v>0.69</v>
      </c>
      <c r="O39" s="189"/>
      <c r="P39" s="189"/>
      <c r="Q39" t="str">
        <f t="shared" si="3"/>
        <v/>
      </c>
      <c r="R39" t="str">
        <f t="shared" si="3"/>
        <v/>
      </c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J39" t="str">
        <f t="shared" si="3"/>
        <v/>
      </c>
      <c r="AK39" t="str">
        <f t="shared" si="3"/>
        <v/>
      </c>
    </row>
    <row r="40" spans="1:37" ht="36" customHeight="1" x14ac:dyDescent="0.25">
      <c r="A40" t="str">
        <f t="shared" ref="A40:P40" si="7">IF(A18="","",A18)</f>
        <v/>
      </c>
      <c r="B40" t="str">
        <f t="shared" si="7"/>
        <v/>
      </c>
      <c r="C40" t="str">
        <f t="shared" si="7"/>
        <v/>
      </c>
      <c r="D40" t="str">
        <f t="shared" si="7"/>
        <v/>
      </c>
      <c r="E40" t="str">
        <f t="shared" si="7"/>
        <v/>
      </c>
      <c r="F40" t="str">
        <f t="shared" si="7"/>
        <v/>
      </c>
      <c r="G40" t="str">
        <f t="shared" si="7"/>
        <v/>
      </c>
      <c r="H40" t="str">
        <f t="shared" si="7"/>
        <v/>
      </c>
      <c r="I40" t="str">
        <f t="shared" si="7"/>
        <v/>
      </c>
      <c r="J40" t="str">
        <f t="shared" si="7"/>
        <v/>
      </c>
      <c r="K40" t="str">
        <f t="shared" si="7"/>
        <v/>
      </c>
      <c r="L40" t="str">
        <f t="shared" si="7"/>
        <v/>
      </c>
      <c r="M40" t="str">
        <f t="shared" si="7"/>
        <v/>
      </c>
      <c r="N40" t="str">
        <f t="shared" si="7"/>
        <v/>
      </c>
      <c r="O40" t="str">
        <f t="shared" si="7"/>
        <v/>
      </c>
      <c r="P40" t="str">
        <f t="shared" si="7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J40" t="str">
        <f t="shared" si="3"/>
        <v/>
      </c>
      <c r="AK40" t="str">
        <f t="shared" si="3"/>
        <v/>
      </c>
    </row>
    <row r="41" spans="1:37" ht="36" customHeight="1" x14ac:dyDescent="0.25">
      <c r="A41" s="185" t="str">
        <f>IF(A19="","",A19)</f>
        <v>(9)</v>
      </c>
      <c r="B41" s="185"/>
      <c r="C41" s="185"/>
      <c r="D41" s="187">
        <f ca="1">IF(D19="","",D19)</f>
        <v>636</v>
      </c>
      <c r="E41" s="187"/>
      <c r="F41" s="187"/>
      <c r="G41" s="175" t="str">
        <f>IF(G19="","",G19)</f>
        <v>÷</v>
      </c>
      <c r="H41" s="175"/>
      <c r="I41" s="187">
        <v>100</v>
      </c>
      <c r="J41" s="187"/>
      <c r="K41" s="187"/>
      <c r="L41" s="186" t="s">
        <v>173</v>
      </c>
      <c r="M41" s="186"/>
      <c r="N41" s="189">
        <f ca="1">D41/I41</f>
        <v>6.36</v>
      </c>
      <c r="O41" s="189"/>
      <c r="P41" s="189"/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</row>
    <row r="42" spans="1:37" ht="36" customHeight="1" x14ac:dyDescent="0.25">
      <c r="A42" t="str">
        <f t="shared" ref="A42:P42" si="8">IF(A20="","",A20)</f>
        <v/>
      </c>
      <c r="B42" t="str">
        <f t="shared" si="8"/>
        <v/>
      </c>
      <c r="C42" t="str">
        <f t="shared" si="8"/>
        <v/>
      </c>
      <c r="D42" t="str">
        <f t="shared" si="8"/>
        <v/>
      </c>
      <c r="E42" t="str">
        <f t="shared" si="8"/>
        <v/>
      </c>
      <c r="F42" t="str">
        <f t="shared" si="8"/>
        <v/>
      </c>
      <c r="G42" t="str">
        <f t="shared" si="8"/>
        <v/>
      </c>
      <c r="H42" t="str">
        <f t="shared" si="8"/>
        <v/>
      </c>
      <c r="I42" t="str">
        <f t="shared" si="8"/>
        <v/>
      </c>
      <c r="J42" t="str">
        <f t="shared" si="8"/>
        <v/>
      </c>
      <c r="K42" t="str">
        <f t="shared" si="8"/>
        <v/>
      </c>
      <c r="L42" t="str">
        <f t="shared" si="8"/>
        <v/>
      </c>
      <c r="M42" t="str">
        <f t="shared" si="8"/>
        <v/>
      </c>
      <c r="N42" t="str">
        <f t="shared" si="8"/>
        <v/>
      </c>
      <c r="O42" t="str">
        <f t="shared" si="8"/>
        <v/>
      </c>
      <c r="P42" t="str">
        <f t="shared" si="8"/>
        <v/>
      </c>
      <c r="Q42" t="str">
        <f t="shared" si="3"/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 t="shared" si="3"/>
        <v/>
      </c>
      <c r="W42" t="str">
        <f t="shared" si="3"/>
        <v/>
      </c>
      <c r="X42" t="str">
        <f t="shared" si="3"/>
        <v/>
      </c>
      <c r="Y42" t="str">
        <f t="shared" si="3"/>
        <v/>
      </c>
      <c r="Z42" t="str">
        <f t="shared" si="3"/>
        <v/>
      </c>
      <c r="AA42" t="str">
        <f t="shared" si="3"/>
        <v/>
      </c>
      <c r="AB42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</row>
    <row r="43" spans="1:37" ht="36" customHeight="1" x14ac:dyDescent="0.25">
      <c r="A43" s="185" t="str">
        <f>IF(A21="","",A21)</f>
        <v>(10)</v>
      </c>
      <c r="B43" s="185"/>
      <c r="C43" s="185"/>
      <c r="D43" s="187">
        <f ca="1">IF(D21="","",D21)</f>
        <v>84.7</v>
      </c>
      <c r="E43" s="187"/>
      <c r="F43" s="187"/>
      <c r="G43" s="175" t="str">
        <f>IF(G21="","",G21)</f>
        <v>÷</v>
      </c>
      <c r="H43" s="175"/>
      <c r="I43" s="187">
        <f>IF(I21="","",I21)</f>
        <v>1000</v>
      </c>
      <c r="J43" s="187"/>
      <c r="K43" s="187"/>
      <c r="L43" s="186" t="s">
        <v>15</v>
      </c>
      <c r="M43" s="186"/>
      <c r="N43" s="189">
        <f ca="1">D43/I43</f>
        <v>8.4699999999999998E-2</v>
      </c>
      <c r="O43" s="189"/>
      <c r="P43" s="189"/>
      <c r="Q43" s="189"/>
      <c r="R43" t="str">
        <f t="shared" si="3"/>
        <v/>
      </c>
      <c r="S43" t="str">
        <f t="shared" si="3"/>
        <v/>
      </c>
      <c r="T43" t="str">
        <f t="shared" si="3"/>
        <v/>
      </c>
      <c r="U43" t="str">
        <f t="shared" si="3"/>
        <v/>
      </c>
      <c r="V43" t="str">
        <f t="shared" si="3"/>
        <v/>
      </c>
      <c r="W43" t="str">
        <f t="shared" si="3"/>
        <v/>
      </c>
      <c r="X43" t="str">
        <f t="shared" si="3"/>
        <v/>
      </c>
      <c r="Y43" t="str">
        <f t="shared" si="3"/>
        <v/>
      </c>
      <c r="Z43" t="str">
        <f t="shared" ref="Z43:AK43" si="9">IF(Z21="","",Z21)</f>
        <v/>
      </c>
      <c r="AA43" t="str">
        <f t="shared" si="9"/>
        <v/>
      </c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  <c r="AJ43" t="str">
        <f t="shared" si="9"/>
        <v/>
      </c>
      <c r="AK43" t="str">
        <f t="shared" si="9"/>
        <v/>
      </c>
    </row>
    <row r="44" spans="1:37" ht="36" customHeight="1" x14ac:dyDescent="0.25">
      <c r="A44" t="str">
        <f t="shared" ref="A44:AK44" si="10">IF(A22="","",A22)</f>
        <v/>
      </c>
      <c r="B44" t="str">
        <f t="shared" si="10"/>
        <v/>
      </c>
      <c r="C44" t="str">
        <f t="shared" si="10"/>
        <v/>
      </c>
      <c r="D44" t="str">
        <f t="shared" si="10"/>
        <v/>
      </c>
      <c r="E44" t="str">
        <f t="shared" si="10"/>
        <v/>
      </c>
      <c r="F44" t="str">
        <f t="shared" si="10"/>
        <v/>
      </c>
      <c r="G44" t="str">
        <f t="shared" si="10"/>
        <v/>
      </c>
      <c r="H44" t="str">
        <f t="shared" si="10"/>
        <v/>
      </c>
      <c r="I44" t="str">
        <f t="shared" si="10"/>
        <v/>
      </c>
      <c r="J44" t="str">
        <f t="shared" si="10"/>
        <v/>
      </c>
      <c r="K44" t="str">
        <f t="shared" si="10"/>
        <v/>
      </c>
      <c r="L44" t="str">
        <f t="shared" si="10"/>
        <v/>
      </c>
      <c r="M44" t="str">
        <f t="shared" si="10"/>
        <v/>
      </c>
      <c r="N44" t="str">
        <f t="shared" si="10"/>
        <v/>
      </c>
      <c r="O44" t="str">
        <f t="shared" si="10"/>
        <v/>
      </c>
      <c r="P44" t="str">
        <f t="shared" si="10"/>
        <v/>
      </c>
      <c r="Q44" t="str">
        <f t="shared" si="10"/>
        <v/>
      </c>
      <c r="R44" t="str">
        <f t="shared" si="10"/>
        <v/>
      </c>
      <c r="S44" t="str">
        <f t="shared" si="10"/>
        <v/>
      </c>
      <c r="T44" t="str">
        <f t="shared" si="10"/>
        <v/>
      </c>
      <c r="U44" t="str">
        <f t="shared" si="10"/>
        <v/>
      </c>
      <c r="V44" t="str">
        <f t="shared" si="10"/>
        <v/>
      </c>
      <c r="W44" t="str">
        <f t="shared" si="10"/>
        <v/>
      </c>
      <c r="X44" t="str">
        <f t="shared" si="10"/>
        <v/>
      </c>
      <c r="Y44" t="str">
        <f t="shared" si="10"/>
        <v/>
      </c>
      <c r="Z44" t="str">
        <f t="shared" si="10"/>
        <v/>
      </c>
      <c r="AA44" t="str">
        <f t="shared" si="10"/>
        <v/>
      </c>
      <c r="AB44" t="str">
        <f t="shared" si="10"/>
        <v/>
      </c>
      <c r="AC44" t="str">
        <f t="shared" si="10"/>
        <v/>
      </c>
      <c r="AD44" t="str">
        <f t="shared" si="10"/>
        <v/>
      </c>
      <c r="AE44" t="str">
        <f t="shared" si="10"/>
        <v/>
      </c>
      <c r="AF44" t="str">
        <f t="shared" si="10"/>
        <v/>
      </c>
      <c r="AG44" t="str">
        <f t="shared" si="10"/>
        <v/>
      </c>
      <c r="AH44" t="str">
        <f t="shared" si="10"/>
        <v/>
      </c>
      <c r="AI44" t="str">
        <f t="shared" si="10"/>
        <v/>
      </c>
      <c r="AJ44" t="str">
        <f t="shared" si="10"/>
        <v/>
      </c>
      <c r="AK44" t="str">
        <f t="shared" si="10"/>
        <v/>
      </c>
    </row>
  </sheetData>
  <mergeCells count="90">
    <mergeCell ref="N43:Q43"/>
    <mergeCell ref="A41:C41"/>
    <mergeCell ref="D41:F41"/>
    <mergeCell ref="G41:H41"/>
    <mergeCell ref="I41:K41"/>
    <mergeCell ref="L41:M41"/>
    <mergeCell ref="N41:P41"/>
    <mergeCell ref="A43:C43"/>
    <mergeCell ref="D43:F43"/>
    <mergeCell ref="G43:H43"/>
    <mergeCell ref="I43:K43"/>
    <mergeCell ref="L43:M43"/>
    <mergeCell ref="N39:P39"/>
    <mergeCell ref="A37:C37"/>
    <mergeCell ref="D37:F37"/>
    <mergeCell ref="G37:H37"/>
    <mergeCell ref="I37:J37"/>
    <mergeCell ref="K37:L37"/>
    <mergeCell ref="N37:P37"/>
    <mergeCell ref="A39:C39"/>
    <mergeCell ref="D39:F39"/>
    <mergeCell ref="G39:H39"/>
    <mergeCell ref="I39:K39"/>
    <mergeCell ref="L39:M39"/>
    <mergeCell ref="N35:P35"/>
    <mergeCell ref="A33:C33"/>
    <mergeCell ref="D33:F33"/>
    <mergeCell ref="G33:H33"/>
    <mergeCell ref="I33:K33"/>
    <mergeCell ref="L33:M33"/>
    <mergeCell ref="N33:P33"/>
    <mergeCell ref="A35:C35"/>
    <mergeCell ref="D35:F35"/>
    <mergeCell ref="G35:H35"/>
    <mergeCell ref="I35:J35"/>
    <mergeCell ref="K35:L35"/>
    <mergeCell ref="N29:P29"/>
    <mergeCell ref="A31:C31"/>
    <mergeCell ref="D31:G31"/>
    <mergeCell ref="H31:I31"/>
    <mergeCell ref="J31:L31"/>
    <mergeCell ref="M31:N31"/>
    <mergeCell ref="O31:Q31"/>
    <mergeCell ref="A29:C29"/>
    <mergeCell ref="D29:F29"/>
    <mergeCell ref="G29:H29"/>
    <mergeCell ref="I29:K29"/>
    <mergeCell ref="L29:M29"/>
    <mergeCell ref="D27:F27"/>
    <mergeCell ref="G27:H27"/>
    <mergeCell ref="I27:J27"/>
    <mergeCell ref="K27:L27"/>
    <mergeCell ref="N27:P27"/>
    <mergeCell ref="AI23:AJ23"/>
    <mergeCell ref="D25:F25"/>
    <mergeCell ref="G25:H25"/>
    <mergeCell ref="I25:J25"/>
    <mergeCell ref="K25:L25"/>
    <mergeCell ref="N25:Q25"/>
    <mergeCell ref="D19:F19"/>
    <mergeCell ref="G19:H19"/>
    <mergeCell ref="I19:K19"/>
    <mergeCell ref="D21:F21"/>
    <mergeCell ref="G21:H21"/>
    <mergeCell ref="I21:K21"/>
    <mergeCell ref="D15:F15"/>
    <mergeCell ref="G15:H15"/>
    <mergeCell ref="I15:J15"/>
    <mergeCell ref="D17:F17"/>
    <mergeCell ref="G17:H17"/>
    <mergeCell ref="I17:K17"/>
    <mergeCell ref="D11:F11"/>
    <mergeCell ref="G11:H11"/>
    <mergeCell ref="I11:K11"/>
    <mergeCell ref="D13:F13"/>
    <mergeCell ref="G13:H13"/>
    <mergeCell ref="I13:J13"/>
    <mergeCell ref="D7:F7"/>
    <mergeCell ref="G7:H7"/>
    <mergeCell ref="I7:K7"/>
    <mergeCell ref="D9:G9"/>
    <mergeCell ref="H9:I9"/>
    <mergeCell ref="J9:L9"/>
    <mergeCell ref="AI1:AJ1"/>
    <mergeCell ref="D3:F3"/>
    <mergeCell ref="G3:H3"/>
    <mergeCell ref="I3:J3"/>
    <mergeCell ref="D5:F5"/>
    <mergeCell ref="G5:H5"/>
    <mergeCell ref="I5:J5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0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108</v>
      </c>
      <c r="AG1" s="2" t="s">
        <v>0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9"/>
    </row>
    <row r="4" spans="1:36" ht="25" customHeight="1" x14ac:dyDescent="0.25">
      <c r="A4" t="s">
        <v>109</v>
      </c>
    </row>
    <row r="6" spans="1:36" ht="32.15" customHeight="1" x14ac:dyDescent="0.25">
      <c r="A6" s="1" t="s">
        <v>122</v>
      </c>
      <c r="C6" t="s">
        <v>110</v>
      </c>
      <c r="G6">
        <f ca="1">INT(RAND()*2+2)</f>
        <v>2</v>
      </c>
      <c r="H6" t="s">
        <v>111</v>
      </c>
    </row>
    <row r="7" spans="1:36" ht="32.15" customHeight="1" x14ac:dyDescent="0.25"/>
    <row r="8" spans="1:36" ht="32.15" customHeight="1" x14ac:dyDescent="0.25">
      <c r="A8" s="1" t="s">
        <v>123</v>
      </c>
      <c r="C8" t="s">
        <v>110</v>
      </c>
      <c r="G8">
        <f ca="1">INT(RAND()*3+4)</f>
        <v>5</v>
      </c>
      <c r="H8" t="s">
        <v>111</v>
      </c>
    </row>
    <row r="9" spans="1:36" ht="32.15" customHeight="1" x14ac:dyDescent="0.25"/>
    <row r="10" spans="1:36" ht="32.15" customHeight="1" x14ac:dyDescent="0.25">
      <c r="A10" s="1" t="s">
        <v>124</v>
      </c>
      <c r="C10" t="s">
        <v>110</v>
      </c>
      <c r="G10">
        <f ca="1">INT(RAND()*1+7)</f>
        <v>7</v>
      </c>
      <c r="H10" t="s">
        <v>111</v>
      </c>
    </row>
    <row r="11" spans="1:36" ht="32.15" customHeight="1" x14ac:dyDescent="0.25"/>
    <row r="12" spans="1:36" ht="32.15" customHeight="1" x14ac:dyDescent="0.25">
      <c r="A12" s="1" t="s">
        <v>166</v>
      </c>
      <c r="C12" t="s">
        <v>110</v>
      </c>
      <c r="G12" s="185">
        <f ca="1">INT(RAND()*9+10)</f>
        <v>13</v>
      </c>
      <c r="H12" s="185"/>
      <c r="I12" t="s">
        <v>111</v>
      </c>
    </row>
    <row r="13" spans="1:36" ht="32.15" customHeight="1" x14ac:dyDescent="0.25"/>
    <row r="14" spans="1:36" ht="32.15" customHeight="1" x14ac:dyDescent="0.25">
      <c r="A14" s="1" t="s">
        <v>167</v>
      </c>
      <c r="C14" t="s">
        <v>110</v>
      </c>
      <c r="G14" s="185">
        <f ca="1">INT(RAND()*9+20)</f>
        <v>28</v>
      </c>
      <c r="H14" s="185"/>
      <c r="I14" t="s">
        <v>111</v>
      </c>
    </row>
    <row r="15" spans="1:36" ht="32.15" customHeight="1" x14ac:dyDescent="0.25"/>
    <row r="16" spans="1:36" ht="32.15" customHeight="1" x14ac:dyDescent="0.25">
      <c r="A16" s="1" t="s">
        <v>168</v>
      </c>
      <c r="C16" t="s">
        <v>174</v>
      </c>
      <c r="F16" s="187">
        <f ca="1">INT(RAND()*8+2)</f>
        <v>6</v>
      </c>
      <c r="G16" s="187"/>
      <c r="H16" t="s">
        <v>175</v>
      </c>
      <c r="J16" t="s">
        <v>114</v>
      </c>
      <c r="M16" s="187">
        <f ca="1">INT(RAND()*8+2)</f>
        <v>9</v>
      </c>
      <c r="N16" s="187"/>
      <c r="O16" t="s">
        <v>115</v>
      </c>
      <c r="T16" s="187">
        <f ca="1">INT(RAND()*8+2)</f>
        <v>9</v>
      </c>
      <c r="U16" s="187"/>
      <c r="V16" t="str">
        <f ca="1">IF(F16=M16=T16,"cmの立方体","㎝の直方体")</f>
        <v>㎝の直方体</v>
      </c>
    </row>
    <row r="17" spans="1:37" ht="32.15" customHeight="1" x14ac:dyDescent="0.25"/>
    <row r="18" spans="1:37" ht="32.15" customHeight="1" x14ac:dyDescent="0.25">
      <c r="A18" s="1" t="s">
        <v>11</v>
      </c>
      <c r="C18" t="s">
        <v>112</v>
      </c>
      <c r="F18" s="187">
        <f ca="1">INT(RAND()*8+2)</f>
        <v>2</v>
      </c>
      <c r="G18" s="187"/>
      <c r="H18" t="s">
        <v>113</v>
      </c>
      <c r="J18" t="s">
        <v>114</v>
      </c>
      <c r="M18" s="187">
        <f ca="1">INT(RAND()*8+2)</f>
        <v>5</v>
      </c>
      <c r="N18" s="187"/>
      <c r="O18" t="s">
        <v>115</v>
      </c>
      <c r="T18" s="187">
        <f ca="1">INT(RAND()*8+10)</f>
        <v>17</v>
      </c>
      <c r="U18" s="187"/>
      <c r="V18" t="str">
        <f ca="1">IF(F18=M18=T18,"cmの立方体","㎝の直方体")</f>
        <v>㎝の直方体</v>
      </c>
    </row>
    <row r="19" spans="1:37" ht="32.15" customHeight="1" x14ac:dyDescent="0.25"/>
    <row r="20" spans="1:37" ht="32.15" customHeight="1" x14ac:dyDescent="0.25">
      <c r="A20" s="1" t="s">
        <v>12</v>
      </c>
      <c r="C20" t="s">
        <v>112</v>
      </c>
      <c r="F20" s="187">
        <f ca="1">INT(RAND()*8+10)</f>
        <v>12</v>
      </c>
      <c r="G20" s="187"/>
      <c r="H20" t="s">
        <v>176</v>
      </c>
      <c r="J20" t="s">
        <v>114</v>
      </c>
      <c r="M20" s="187">
        <f ca="1">INT(RAND()*8+2)</f>
        <v>4</v>
      </c>
      <c r="N20" s="187"/>
      <c r="O20" t="s">
        <v>177</v>
      </c>
      <c r="T20" s="187">
        <f ca="1">INT(RAND()*8+2)</f>
        <v>5</v>
      </c>
      <c r="U20" s="187"/>
      <c r="V20" t="str">
        <f ca="1">IF(F20=M20=T20,"ｍの立方体","ｍの直方体")</f>
        <v>ｍの直方体</v>
      </c>
    </row>
    <row r="21" spans="1:37" ht="32.15" customHeight="1" x14ac:dyDescent="0.25"/>
    <row r="22" spans="1:37" ht="32.15" customHeight="1" x14ac:dyDescent="0.25">
      <c r="A22" s="1" t="s">
        <v>13</v>
      </c>
      <c r="C22" t="s">
        <v>112</v>
      </c>
      <c r="F22" s="187">
        <f ca="1">INT(RAND()*8+2)</f>
        <v>9</v>
      </c>
      <c r="G22" s="187"/>
      <c r="H22" t="s">
        <v>176</v>
      </c>
      <c r="J22" t="s">
        <v>114</v>
      </c>
      <c r="M22" s="187">
        <f ca="1">INT(RAND()*8+10)</f>
        <v>10</v>
      </c>
      <c r="N22" s="187"/>
      <c r="O22" t="s">
        <v>177</v>
      </c>
      <c r="T22" s="187">
        <f ca="1">INT(RAND()*8+20)</f>
        <v>25</v>
      </c>
      <c r="U22" s="187"/>
      <c r="V22" t="str">
        <f ca="1">IF(F22=M22=T22,"ｍの立方体","ｍの直方体")</f>
        <v>ｍの直方体</v>
      </c>
    </row>
    <row r="23" spans="1:37" ht="32.15" customHeight="1" x14ac:dyDescent="0.25"/>
    <row r="24" spans="1:37" ht="32.15" customHeight="1" x14ac:dyDescent="0.25">
      <c r="A24" s="1" t="s">
        <v>14</v>
      </c>
      <c r="D24" t="s">
        <v>112</v>
      </c>
      <c r="F24" s="7"/>
      <c r="G24" s="187">
        <f ca="1">INT(RAND()*8+2)</f>
        <v>3</v>
      </c>
      <c r="H24" s="187"/>
      <c r="I24" t="s">
        <v>178</v>
      </c>
      <c r="M24" s="187">
        <f ca="1">INT(RAND()*8+2)</f>
        <v>5</v>
      </c>
      <c r="N24" s="187"/>
      <c r="O24" s="31" t="s">
        <v>179</v>
      </c>
      <c r="P24" s="31"/>
      <c r="T24" s="187">
        <f ca="1">INT(RAND()*8+2)</f>
        <v>6</v>
      </c>
      <c r="U24" s="187"/>
      <c r="V24" s="31" t="str">
        <f ca="1">IF(G24=M24=T24,"ｍの立方体","ｍの直方体")</f>
        <v>ｍの直方体</v>
      </c>
      <c r="W24" s="7"/>
    </row>
    <row r="25" spans="1:37" ht="32.15" customHeight="1" x14ac:dyDescent="0.25"/>
    <row r="26" spans="1:37" ht="25" customHeight="1" x14ac:dyDescent="0.25">
      <c r="D26" s="3" t="str">
        <f>IF(D1="","",D1)</f>
        <v>直方体・立方体の体積</v>
      </c>
      <c r="AG26" s="2" t="str">
        <f>IF(AG1="","",AG1)</f>
        <v>№</v>
      </c>
      <c r="AH26" s="2"/>
      <c r="AI26" s="174" t="str">
        <f>IF(AI1="","",AI1)</f>
        <v/>
      </c>
      <c r="AJ26" s="174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E28" s="5"/>
      <c r="Q28" s="9"/>
    </row>
    <row r="29" spans="1:37" ht="25" customHeight="1" x14ac:dyDescent="0.25">
      <c r="A29" t="str">
        <f>IF(A4="","",A4)</f>
        <v>◎次の体積を求めましょう。</v>
      </c>
      <c r="Q29" t="str">
        <f t="shared" ref="Q29:AK29" si="0">IF(Q4="","",Q4)</f>
        <v/>
      </c>
      <c r="R29" t="str">
        <f t="shared" si="0"/>
        <v/>
      </c>
      <c r="S29" t="str">
        <f t="shared" si="0"/>
        <v/>
      </c>
      <c r="T29" t="str">
        <f t="shared" si="0"/>
        <v/>
      </c>
      <c r="U29" t="str">
        <f t="shared" si="0"/>
        <v/>
      </c>
      <c r="V29" t="str">
        <f t="shared" si="0"/>
        <v/>
      </c>
      <c r="W29" t="str">
        <f t="shared" si="0"/>
        <v/>
      </c>
      <c r="X29" t="str">
        <f t="shared" si="0"/>
        <v/>
      </c>
      <c r="Y29" t="str">
        <f t="shared" si="0"/>
        <v/>
      </c>
      <c r="Z29" t="str">
        <f t="shared" si="0"/>
        <v/>
      </c>
      <c r="AA29" t="str">
        <f t="shared" si="0"/>
        <v/>
      </c>
      <c r="AB29" t="str">
        <f t="shared" si="0"/>
        <v/>
      </c>
      <c r="AC29" t="str">
        <f t="shared" si="0"/>
        <v/>
      </c>
      <c r="AD29" t="str">
        <f t="shared" si="0"/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  <c r="AJ29" t="str">
        <f t="shared" si="0"/>
        <v/>
      </c>
      <c r="AK29" t="str">
        <f t="shared" si="0"/>
        <v/>
      </c>
    </row>
    <row r="31" spans="1:37" ht="31" customHeight="1" x14ac:dyDescent="0.25">
      <c r="A31" t="str">
        <f t="shared" ref="A31:A50" si="1">IF(A6="","",A6)</f>
        <v>(1)</v>
      </c>
      <c r="C31" t="str">
        <f t="shared" ref="C31:C48" si="2">IF(C6="","",C6)</f>
        <v>１辺が</v>
      </c>
      <c r="G31">
        <f ca="1">IF(G6="","",G6)</f>
        <v>2</v>
      </c>
      <c r="H31" t="str">
        <f>IF(H6="","",H6)</f>
        <v>cmの立方体</v>
      </c>
      <c r="N31" t="str">
        <f>IF(N6="","",N6)</f>
        <v/>
      </c>
      <c r="P31" t="str">
        <f t="shared" ref="P31:AK31" si="3">IF(P6="","",P6)</f>
        <v/>
      </c>
      <c r="Q31" t="str">
        <f t="shared" si="3"/>
        <v/>
      </c>
      <c r="R31" t="str">
        <f t="shared" si="3"/>
        <v/>
      </c>
      <c r="S31" t="str">
        <f t="shared" si="3"/>
        <v/>
      </c>
      <c r="T31" t="str">
        <f t="shared" si="3"/>
        <v/>
      </c>
      <c r="U31" t="str">
        <f t="shared" si="3"/>
        <v/>
      </c>
      <c r="V31" t="str">
        <f t="shared" si="3"/>
        <v/>
      </c>
      <c r="W31" t="str">
        <f t="shared" si="3"/>
        <v/>
      </c>
      <c r="X31" t="str">
        <f t="shared" si="3"/>
        <v/>
      </c>
      <c r="Y31" t="str">
        <f t="shared" si="3"/>
        <v/>
      </c>
      <c r="Z31" t="str">
        <f t="shared" si="3"/>
        <v/>
      </c>
      <c r="AA31" t="str">
        <f t="shared" si="3"/>
        <v/>
      </c>
      <c r="AB31" t="str">
        <f t="shared" si="3"/>
        <v/>
      </c>
      <c r="AC31" t="str">
        <f t="shared" si="3"/>
        <v/>
      </c>
      <c r="AD31" t="str">
        <f t="shared" si="3"/>
        <v/>
      </c>
      <c r="AE31" t="str">
        <f t="shared" si="3"/>
        <v/>
      </c>
      <c r="AF31" t="str">
        <f t="shared" si="3"/>
        <v/>
      </c>
      <c r="AG31" t="str">
        <f t="shared" si="3"/>
        <v/>
      </c>
      <c r="AH31" t="str">
        <f t="shared" si="3"/>
        <v/>
      </c>
      <c r="AI31" t="str">
        <f t="shared" si="3"/>
        <v/>
      </c>
      <c r="AJ31" t="str">
        <f t="shared" si="3"/>
        <v/>
      </c>
      <c r="AK31" t="str">
        <f t="shared" si="3"/>
        <v/>
      </c>
    </row>
    <row r="32" spans="1:37" ht="31" customHeight="1" x14ac:dyDescent="0.25">
      <c r="A32" t="str">
        <f t="shared" si="1"/>
        <v/>
      </c>
      <c r="B32" t="str">
        <f>IF(B7="","",B7)</f>
        <v/>
      </c>
      <c r="C32" t="str">
        <f t="shared" si="2"/>
        <v/>
      </c>
      <c r="D32" t="str">
        <f>IF(D7="","",D7)</f>
        <v/>
      </c>
      <c r="E32" t="str">
        <f>IF(E7="","",E7)</f>
        <v/>
      </c>
      <c r="F32" t="str">
        <f>IF(F7="","",F7)</f>
        <v/>
      </c>
      <c r="G32" s="8">
        <f ca="1">G31</f>
        <v>2</v>
      </c>
      <c r="H32" s="8" t="s">
        <v>4</v>
      </c>
      <c r="I32" s="8"/>
      <c r="J32" s="8">
        <f ca="1">G31</f>
        <v>2</v>
      </c>
      <c r="K32" s="8" t="s">
        <v>180</v>
      </c>
      <c r="L32" s="8"/>
      <c r="M32" s="8">
        <f ca="1">G31</f>
        <v>2</v>
      </c>
      <c r="N32" s="8" t="s">
        <v>15</v>
      </c>
      <c r="O32" s="8"/>
      <c r="P32" s="190">
        <f ca="1">G31*G31*G31</f>
        <v>8</v>
      </c>
      <c r="Q32" s="190"/>
      <c r="R32" s="190"/>
      <c r="S32" t="str">
        <f t="shared" ref="S32:AE32" si="4">IF(S7="","",S7)</f>
        <v/>
      </c>
      <c r="T32" t="str">
        <f t="shared" si="4"/>
        <v/>
      </c>
      <c r="U32" t="str">
        <f t="shared" si="4"/>
        <v/>
      </c>
      <c r="V32" t="str">
        <f t="shared" si="4"/>
        <v/>
      </c>
      <c r="W32" t="str">
        <f t="shared" si="4"/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t="str">
        <f t="shared" si="4"/>
        <v/>
      </c>
      <c r="AE32" t="str">
        <f t="shared" si="4"/>
        <v/>
      </c>
      <c r="AF32" s="191">
        <f ca="1">P32</f>
        <v>8</v>
      </c>
      <c r="AG32" s="191"/>
      <c r="AH32" s="191"/>
      <c r="AI32" s="8" t="s">
        <v>116</v>
      </c>
    </row>
    <row r="33" spans="1:37" ht="31" customHeight="1" x14ac:dyDescent="0.25">
      <c r="A33" t="str">
        <f t="shared" si="1"/>
        <v>(2)</v>
      </c>
      <c r="C33" t="str">
        <f t="shared" si="2"/>
        <v>１辺が</v>
      </c>
      <c r="G33">
        <f ca="1">IF(G8="","",G8)</f>
        <v>5</v>
      </c>
      <c r="H33" t="str">
        <f>IF(H8="","",H8)</f>
        <v>cmの立方体</v>
      </c>
      <c r="N33" t="str">
        <f>IF(N8="","",N8)</f>
        <v/>
      </c>
      <c r="O33" t="str">
        <f>IF(O8="","",O8)</f>
        <v/>
      </c>
      <c r="P33" t="str">
        <f>IF(P8="","",P8)</f>
        <v/>
      </c>
      <c r="Q33" t="str">
        <f>IF(Q8="","",Q8)</f>
        <v/>
      </c>
      <c r="R33" t="str">
        <f>IF(R8="","",R8)</f>
        <v/>
      </c>
      <c r="S33" t="str">
        <f t="shared" ref="S33:AE33" si="5">IF(S8="","",S8)</f>
        <v/>
      </c>
      <c r="T33" t="str">
        <f t="shared" si="5"/>
        <v/>
      </c>
      <c r="U33" t="str">
        <f t="shared" si="5"/>
        <v/>
      </c>
      <c r="V33" t="str">
        <f t="shared" si="5"/>
        <v/>
      </c>
      <c r="W33" t="str">
        <f t="shared" si="5"/>
        <v/>
      </c>
      <c r="X33" t="str">
        <f t="shared" si="5"/>
        <v/>
      </c>
      <c r="Y33" t="str">
        <f t="shared" si="5"/>
        <v/>
      </c>
      <c r="Z33" t="str">
        <f t="shared" si="5"/>
        <v/>
      </c>
      <c r="AA33" t="str">
        <f t="shared" si="5"/>
        <v/>
      </c>
      <c r="AB33" t="str">
        <f t="shared" si="5"/>
        <v/>
      </c>
      <c r="AC33" t="str">
        <f t="shared" si="5"/>
        <v/>
      </c>
      <c r="AD33" t="str">
        <f t="shared" si="5"/>
        <v/>
      </c>
      <c r="AE33" t="str">
        <f t="shared" si="5"/>
        <v/>
      </c>
      <c r="AF33" t="str">
        <f t="shared" ref="AF33:AK33" si="6">IF(AF8="","",AF8)</f>
        <v/>
      </c>
      <c r="AG33" t="str">
        <f t="shared" si="6"/>
        <v/>
      </c>
      <c r="AH33" t="str">
        <f t="shared" si="6"/>
        <v/>
      </c>
      <c r="AI33" t="str">
        <f t="shared" si="6"/>
        <v/>
      </c>
      <c r="AJ33" t="str">
        <f t="shared" si="6"/>
        <v/>
      </c>
      <c r="AK33" t="str">
        <f t="shared" si="6"/>
        <v/>
      </c>
    </row>
    <row r="34" spans="1:37" ht="31" customHeight="1" x14ac:dyDescent="0.25">
      <c r="A34" t="str">
        <f t="shared" si="1"/>
        <v/>
      </c>
      <c r="B34" t="str">
        <f>IF(B9="","",B9)</f>
        <v/>
      </c>
      <c r="C34" t="str">
        <f t="shared" si="2"/>
        <v/>
      </c>
      <c r="D34" t="str">
        <f>IF(D9="","",D9)</f>
        <v/>
      </c>
      <c r="E34" t="str">
        <f>IF(E9="","",E9)</f>
        <v/>
      </c>
      <c r="F34" t="str">
        <f>IF(F9="","",F9)</f>
        <v/>
      </c>
      <c r="G34" s="8">
        <f ca="1">G33</f>
        <v>5</v>
      </c>
      <c r="H34" s="8" t="s">
        <v>4</v>
      </c>
      <c r="I34" s="8"/>
      <c r="J34" s="8">
        <f ca="1">G33</f>
        <v>5</v>
      </c>
      <c r="K34" s="8" t="s">
        <v>4</v>
      </c>
      <c r="L34" s="8"/>
      <c r="M34" s="8">
        <f ca="1">G33</f>
        <v>5</v>
      </c>
      <c r="N34" s="8" t="s">
        <v>15</v>
      </c>
      <c r="O34" s="8"/>
      <c r="P34" s="190">
        <f ca="1">G33*G33*G33</f>
        <v>125</v>
      </c>
      <c r="Q34" s="190"/>
      <c r="R34" s="190"/>
      <c r="S34" t="str">
        <f t="shared" ref="S34:AE34" si="7">IF(S9="","",S9)</f>
        <v/>
      </c>
      <c r="T34" t="str">
        <f t="shared" si="7"/>
        <v/>
      </c>
      <c r="U34" t="str">
        <f t="shared" si="7"/>
        <v/>
      </c>
      <c r="V34" t="str">
        <f t="shared" si="7"/>
        <v/>
      </c>
      <c r="W34" t="str">
        <f t="shared" si="7"/>
        <v/>
      </c>
      <c r="X34" t="str">
        <f t="shared" si="7"/>
        <v/>
      </c>
      <c r="Y34" t="str">
        <f t="shared" si="7"/>
        <v/>
      </c>
      <c r="Z34" t="str">
        <f t="shared" si="7"/>
        <v/>
      </c>
      <c r="AA34" t="str">
        <f t="shared" si="7"/>
        <v/>
      </c>
      <c r="AB34" t="str">
        <f t="shared" si="7"/>
        <v/>
      </c>
      <c r="AC34" t="str">
        <f t="shared" si="7"/>
        <v/>
      </c>
      <c r="AD34" t="str">
        <f t="shared" si="7"/>
        <v/>
      </c>
      <c r="AE34" t="str">
        <f t="shared" si="7"/>
        <v/>
      </c>
      <c r="AF34" s="191">
        <f ca="1">P34</f>
        <v>125</v>
      </c>
      <c r="AG34" s="191"/>
      <c r="AH34" s="191"/>
      <c r="AI34" s="8" t="s">
        <v>116</v>
      </c>
      <c r="AK34" t="str">
        <f t="shared" ref="AK34:AK46" si="8">IF(AK9="","",AK9)</f>
        <v/>
      </c>
    </row>
    <row r="35" spans="1:37" ht="31" customHeight="1" x14ac:dyDescent="0.25">
      <c r="A35" t="str">
        <f t="shared" si="1"/>
        <v>(3)</v>
      </c>
      <c r="C35" t="str">
        <f t="shared" si="2"/>
        <v>１辺が</v>
      </c>
      <c r="G35">
        <f ca="1">IF(G10="","",G10)</f>
        <v>7</v>
      </c>
      <c r="H35" t="str">
        <f>IF(H10="","",H10)</f>
        <v>cmの立方体</v>
      </c>
      <c r="N35" t="str">
        <f>IF(N10="","",N10)</f>
        <v/>
      </c>
      <c r="O35" t="str">
        <f>IF(O10="","",O10)</f>
        <v/>
      </c>
      <c r="P35" t="str">
        <f>IF(P10="","",P10)</f>
        <v/>
      </c>
      <c r="Q35" t="str">
        <f>IF(Q10="","",Q10)</f>
        <v/>
      </c>
      <c r="R35" t="str">
        <f>IF(R10="","",R10)</f>
        <v/>
      </c>
      <c r="S35" t="str">
        <f t="shared" ref="S35:AE35" si="9">IF(S10="","",S10)</f>
        <v/>
      </c>
      <c r="T35" t="str">
        <f t="shared" si="9"/>
        <v/>
      </c>
      <c r="U35" t="str">
        <f t="shared" si="9"/>
        <v/>
      </c>
      <c r="V35" t="str">
        <f t="shared" si="9"/>
        <v/>
      </c>
      <c r="W35" t="str">
        <f t="shared" si="9"/>
        <v/>
      </c>
      <c r="X35" t="str">
        <f t="shared" si="9"/>
        <v/>
      </c>
      <c r="Y35" t="str">
        <f t="shared" si="9"/>
        <v/>
      </c>
      <c r="Z35" t="str">
        <f t="shared" si="9"/>
        <v/>
      </c>
      <c r="AA35" t="str">
        <f t="shared" si="9"/>
        <v/>
      </c>
      <c r="AB35" t="str">
        <f t="shared" si="9"/>
        <v/>
      </c>
      <c r="AC35" t="str">
        <f t="shared" si="9"/>
        <v/>
      </c>
      <c r="AD35" t="str">
        <f t="shared" si="9"/>
        <v/>
      </c>
      <c r="AE35" t="str">
        <f t="shared" si="9"/>
        <v/>
      </c>
      <c r="AF35" t="str">
        <f>IF(AF10="","",AF10)</f>
        <v/>
      </c>
      <c r="AG35" t="str">
        <f>IF(AG10="","",AG10)</f>
        <v/>
      </c>
      <c r="AH35" t="str">
        <f>IF(AH10="","",AH10)</f>
        <v/>
      </c>
      <c r="AI35" t="str">
        <f>IF(AI10="","",AI10)</f>
        <v/>
      </c>
      <c r="AJ35" t="str">
        <f>IF(AJ10="","",AJ10)</f>
        <v/>
      </c>
      <c r="AK35" t="str">
        <f t="shared" si="8"/>
        <v/>
      </c>
    </row>
    <row r="36" spans="1:37" ht="31" customHeight="1" x14ac:dyDescent="0.25">
      <c r="A36" t="str">
        <f t="shared" si="1"/>
        <v/>
      </c>
      <c r="B36" t="str">
        <f>IF(B11="","",B11)</f>
        <v/>
      </c>
      <c r="C36" t="str">
        <f t="shared" si="2"/>
        <v/>
      </c>
      <c r="D36" t="str">
        <f>IF(D11="","",D11)</f>
        <v/>
      </c>
      <c r="E36" t="str">
        <f>IF(E11="","",E11)</f>
        <v/>
      </c>
      <c r="F36" t="str">
        <f>IF(F11="","",F11)</f>
        <v/>
      </c>
      <c r="G36" s="8">
        <f ca="1">G35</f>
        <v>7</v>
      </c>
      <c r="H36" s="8" t="s">
        <v>4</v>
      </c>
      <c r="I36" s="8"/>
      <c r="J36" s="8">
        <f ca="1">G35</f>
        <v>7</v>
      </c>
      <c r="K36" s="8" t="s">
        <v>4</v>
      </c>
      <c r="L36" s="8"/>
      <c r="M36" s="8">
        <f ca="1">G35</f>
        <v>7</v>
      </c>
      <c r="N36" s="8" t="s">
        <v>15</v>
      </c>
      <c r="O36" s="8"/>
      <c r="P36" s="190">
        <f ca="1">G35*G35*G35</f>
        <v>343</v>
      </c>
      <c r="Q36" s="190"/>
      <c r="R36" s="190"/>
      <c r="S36" t="str">
        <f t="shared" ref="S36:AE36" si="10">IF(S11="","",S11)</f>
        <v/>
      </c>
      <c r="T36" t="str">
        <f t="shared" si="10"/>
        <v/>
      </c>
      <c r="U36" t="str">
        <f t="shared" si="10"/>
        <v/>
      </c>
      <c r="V36" t="str">
        <f t="shared" si="10"/>
        <v/>
      </c>
      <c r="W36" t="str">
        <f t="shared" si="10"/>
        <v/>
      </c>
      <c r="X36" t="str">
        <f t="shared" si="10"/>
        <v/>
      </c>
      <c r="Y36" t="str">
        <f t="shared" si="10"/>
        <v/>
      </c>
      <c r="Z36" t="str">
        <f t="shared" si="10"/>
        <v/>
      </c>
      <c r="AA36" t="str">
        <f t="shared" si="10"/>
        <v/>
      </c>
      <c r="AB36" t="str">
        <f t="shared" si="10"/>
        <v/>
      </c>
      <c r="AC36" t="str">
        <f t="shared" si="10"/>
        <v/>
      </c>
      <c r="AD36" t="str">
        <f t="shared" si="10"/>
        <v/>
      </c>
      <c r="AE36" t="str">
        <f t="shared" si="10"/>
        <v/>
      </c>
      <c r="AF36" s="191">
        <f ca="1">P36</f>
        <v>343</v>
      </c>
      <c r="AG36" s="191"/>
      <c r="AH36" s="191"/>
      <c r="AI36" s="8" t="s">
        <v>181</v>
      </c>
      <c r="AK36" t="str">
        <f t="shared" si="8"/>
        <v/>
      </c>
    </row>
    <row r="37" spans="1:37" ht="31" customHeight="1" x14ac:dyDescent="0.25">
      <c r="A37" t="str">
        <f t="shared" si="1"/>
        <v>(4)</v>
      </c>
      <c r="C37" t="str">
        <f t="shared" si="2"/>
        <v>１辺が</v>
      </c>
      <c r="G37" s="185">
        <f ca="1">IF(G12="","",G12)</f>
        <v>13</v>
      </c>
      <c r="H37" s="185"/>
      <c r="I37" t="str">
        <f>IF(I12="","",I12)</f>
        <v>cmの立方体</v>
      </c>
      <c r="O37" t="str">
        <f>IF(O12="","",O12)</f>
        <v/>
      </c>
      <c r="P37" t="str">
        <f>IF(P12="","",P12)</f>
        <v/>
      </c>
      <c r="Q37" t="str">
        <f>IF(Q12="","",Q12)</f>
        <v/>
      </c>
      <c r="R37" t="str">
        <f>IF(R12="","",R12)</f>
        <v/>
      </c>
      <c r="S37" t="str">
        <f t="shared" ref="S37:AE37" si="11">IF(S12="","",S12)</f>
        <v/>
      </c>
      <c r="T37" t="str">
        <f t="shared" si="11"/>
        <v/>
      </c>
      <c r="U37" t="str">
        <f t="shared" si="11"/>
        <v/>
      </c>
      <c r="V37" t="str">
        <f t="shared" si="11"/>
        <v/>
      </c>
      <c r="W37" t="str">
        <f t="shared" si="11"/>
        <v/>
      </c>
      <c r="X37" t="str">
        <f t="shared" si="11"/>
        <v/>
      </c>
      <c r="Y37" t="str">
        <f t="shared" si="11"/>
        <v/>
      </c>
      <c r="Z37" t="str">
        <f t="shared" si="11"/>
        <v/>
      </c>
      <c r="AA37" t="str">
        <f t="shared" si="11"/>
        <v/>
      </c>
      <c r="AB37" t="str">
        <f t="shared" si="11"/>
        <v/>
      </c>
      <c r="AC37" t="str">
        <f t="shared" si="11"/>
        <v/>
      </c>
      <c r="AD37" t="str">
        <f t="shared" si="11"/>
        <v/>
      </c>
      <c r="AE37" t="str">
        <f t="shared" si="11"/>
        <v/>
      </c>
      <c r="AF37" t="str">
        <f>IF(AF12="","",AF12)</f>
        <v/>
      </c>
      <c r="AG37" t="str">
        <f>IF(AG12="","",AG12)</f>
        <v/>
      </c>
      <c r="AH37" t="str">
        <f>IF(AH12="","",AH12)</f>
        <v/>
      </c>
      <c r="AI37" t="str">
        <f>IF(AI12="","",AI12)</f>
        <v/>
      </c>
      <c r="AJ37" t="str">
        <f>IF(AJ12="","",AJ12)</f>
        <v/>
      </c>
      <c r="AK37" t="str">
        <f t="shared" si="8"/>
        <v/>
      </c>
    </row>
    <row r="38" spans="1:37" ht="31" customHeight="1" x14ac:dyDescent="0.25">
      <c r="A38" t="str">
        <f t="shared" si="1"/>
        <v/>
      </c>
      <c r="B38" t="str">
        <f>IF(B13="","",B13)</f>
        <v/>
      </c>
      <c r="C38" t="str">
        <f t="shared" si="2"/>
        <v/>
      </c>
      <c r="D38" t="str">
        <f>IF(D13="","",D13)</f>
        <v/>
      </c>
      <c r="E38" t="str">
        <f>IF(E13="","",E13)</f>
        <v/>
      </c>
      <c r="F38" t="str">
        <f>IF(F13="","",F13)</f>
        <v/>
      </c>
      <c r="G38" s="189">
        <f ca="1">G37</f>
        <v>13</v>
      </c>
      <c r="H38" s="189"/>
      <c r="I38" s="8" t="s">
        <v>4</v>
      </c>
      <c r="J38" s="8"/>
      <c r="K38" s="189">
        <f ca="1">G37</f>
        <v>13</v>
      </c>
      <c r="L38" s="189"/>
      <c r="M38" s="8" t="s">
        <v>182</v>
      </c>
      <c r="N38" s="8"/>
      <c r="O38" s="189">
        <f ca="1">G37</f>
        <v>13</v>
      </c>
      <c r="P38" s="189"/>
      <c r="Q38" s="8" t="s">
        <v>15</v>
      </c>
      <c r="R38" s="8"/>
      <c r="S38" s="190">
        <f ca="1">G38*G37*G37</f>
        <v>2197</v>
      </c>
      <c r="T38" s="190"/>
      <c r="U38" s="190"/>
      <c r="V38" s="190"/>
      <c r="W38" s="190"/>
      <c r="X38" t="str">
        <f t="shared" ref="X38:AD40" si="12">IF(X13="","",X13)</f>
        <v/>
      </c>
      <c r="Y38" t="str">
        <f t="shared" si="12"/>
        <v/>
      </c>
      <c r="Z38" t="str">
        <f t="shared" si="12"/>
        <v/>
      </c>
      <c r="AA38" t="str">
        <f t="shared" si="12"/>
        <v/>
      </c>
      <c r="AB38" t="str">
        <f t="shared" si="12"/>
        <v/>
      </c>
      <c r="AC38" t="str">
        <f t="shared" si="12"/>
        <v/>
      </c>
      <c r="AD38" t="str">
        <f t="shared" si="12"/>
        <v/>
      </c>
      <c r="AE38" s="191">
        <f ca="1">S38</f>
        <v>2197</v>
      </c>
      <c r="AF38" s="191"/>
      <c r="AG38" s="191"/>
      <c r="AH38" s="192"/>
      <c r="AI38" s="8" t="s">
        <v>183</v>
      </c>
      <c r="AK38" t="str">
        <f t="shared" si="8"/>
        <v/>
      </c>
    </row>
    <row r="39" spans="1:37" ht="31" customHeight="1" x14ac:dyDescent="0.25">
      <c r="A39" t="str">
        <f t="shared" si="1"/>
        <v>(5)</v>
      </c>
      <c r="C39" t="str">
        <f t="shared" si="2"/>
        <v>１辺が</v>
      </c>
      <c r="G39" s="185">
        <f ca="1">IF(G14="","",G14)</f>
        <v>28</v>
      </c>
      <c r="H39" s="185"/>
      <c r="I39" t="str">
        <f>IF(I14="","",I14)</f>
        <v>cmの立方体</v>
      </c>
      <c r="O39" t="str">
        <f t="shared" ref="O39:W39" si="13">IF(O14="","",O14)</f>
        <v/>
      </c>
      <c r="P39" t="str">
        <f t="shared" si="13"/>
        <v/>
      </c>
      <c r="Q39" t="str">
        <f t="shared" si="13"/>
        <v/>
      </c>
      <c r="R39" t="str">
        <f t="shared" si="13"/>
        <v/>
      </c>
      <c r="S39" t="str">
        <f t="shared" si="13"/>
        <v/>
      </c>
      <c r="T39" t="str">
        <f t="shared" si="13"/>
        <v/>
      </c>
      <c r="U39" t="str">
        <f t="shared" si="13"/>
        <v/>
      </c>
      <c r="V39" t="str">
        <f t="shared" si="13"/>
        <v/>
      </c>
      <c r="W39" t="str">
        <f t="shared" si="13"/>
        <v/>
      </c>
      <c r="X39" t="str">
        <f t="shared" si="12"/>
        <v/>
      </c>
      <c r="Y39" t="str">
        <f t="shared" si="12"/>
        <v/>
      </c>
      <c r="Z39" t="str">
        <f t="shared" si="12"/>
        <v/>
      </c>
      <c r="AA39" t="str">
        <f t="shared" si="12"/>
        <v/>
      </c>
      <c r="AB39" t="str">
        <f t="shared" si="12"/>
        <v/>
      </c>
      <c r="AC39" t="str">
        <f t="shared" si="12"/>
        <v/>
      </c>
      <c r="AD39" t="str">
        <f t="shared" si="12"/>
        <v/>
      </c>
      <c r="AE39" t="str">
        <f t="shared" ref="AE39:AJ39" si="14">IF(AE14="","",AE14)</f>
        <v/>
      </c>
      <c r="AF39" t="str">
        <f t="shared" si="14"/>
        <v/>
      </c>
      <c r="AG39" t="str">
        <f t="shared" si="14"/>
        <v/>
      </c>
      <c r="AH39" t="str">
        <f t="shared" si="14"/>
        <v/>
      </c>
      <c r="AI39" t="str">
        <f t="shared" si="14"/>
        <v/>
      </c>
      <c r="AJ39" t="str">
        <f t="shared" si="14"/>
        <v/>
      </c>
      <c r="AK39" t="str">
        <f t="shared" si="8"/>
        <v/>
      </c>
    </row>
    <row r="40" spans="1:37" ht="31" customHeight="1" x14ac:dyDescent="0.25">
      <c r="A40" t="str">
        <f t="shared" si="1"/>
        <v/>
      </c>
      <c r="B40" t="str">
        <f>IF(B15="","",B15)</f>
        <v/>
      </c>
      <c r="C40" t="str">
        <f t="shared" si="2"/>
        <v/>
      </c>
      <c r="D40" t="str">
        <f>IF(D15="","",D15)</f>
        <v/>
      </c>
      <c r="E40" t="str">
        <f>IF(E15="","",E15)</f>
        <v/>
      </c>
      <c r="F40" t="str">
        <f>IF(F15="","",F15)</f>
        <v/>
      </c>
      <c r="G40" s="189">
        <f ca="1">G39</f>
        <v>28</v>
      </c>
      <c r="H40" s="189"/>
      <c r="I40" s="8" t="s">
        <v>4</v>
      </c>
      <c r="J40" s="8"/>
      <c r="K40" s="189">
        <f ca="1">G39</f>
        <v>28</v>
      </c>
      <c r="L40" s="189"/>
      <c r="M40" s="8" t="s">
        <v>4</v>
      </c>
      <c r="N40" s="8"/>
      <c r="O40" s="189">
        <f ca="1">G39</f>
        <v>28</v>
      </c>
      <c r="P40" s="189"/>
      <c r="Q40" s="8" t="s">
        <v>15</v>
      </c>
      <c r="R40" s="8"/>
      <c r="S40" s="190">
        <f ca="1">G40*G39*G39</f>
        <v>21952</v>
      </c>
      <c r="T40" s="190"/>
      <c r="U40" s="190"/>
      <c r="V40" s="190"/>
      <c r="W40" s="190"/>
      <c r="X40" t="str">
        <f t="shared" si="12"/>
        <v/>
      </c>
      <c r="Y40" t="str">
        <f t="shared" si="12"/>
        <v/>
      </c>
      <c r="Z40" t="str">
        <f t="shared" si="12"/>
        <v/>
      </c>
      <c r="AA40" t="str">
        <f t="shared" si="12"/>
        <v/>
      </c>
      <c r="AB40" t="str">
        <f t="shared" si="12"/>
        <v/>
      </c>
      <c r="AC40" t="str">
        <f t="shared" si="12"/>
        <v/>
      </c>
      <c r="AD40" t="str">
        <f t="shared" si="12"/>
        <v/>
      </c>
      <c r="AE40" s="191">
        <f ca="1">S40</f>
        <v>21952</v>
      </c>
      <c r="AF40" s="191"/>
      <c r="AG40" s="191"/>
      <c r="AH40" s="192"/>
      <c r="AI40" s="8" t="s">
        <v>116</v>
      </c>
      <c r="AK40" t="str">
        <f t="shared" si="8"/>
        <v/>
      </c>
    </row>
    <row r="41" spans="1:37" ht="31" customHeight="1" x14ac:dyDescent="0.25">
      <c r="A41" t="str">
        <f t="shared" si="1"/>
        <v>(6)</v>
      </c>
      <c r="C41" t="str">
        <f t="shared" si="2"/>
        <v>たて</v>
      </c>
      <c r="F41" s="185">
        <f t="shared" ref="F41:F48" ca="1" si="15">IF(F16="","",F16)</f>
        <v>6</v>
      </c>
      <c r="G41" s="185"/>
      <c r="H41" t="str">
        <f>IF(H16="","",H16)</f>
        <v>cm</v>
      </c>
      <c r="J41" t="str">
        <f>IF(J16="","",J16)</f>
        <v>，横</v>
      </c>
      <c r="M41" s="185">
        <f ca="1">IF(M16="","",M16)</f>
        <v>9</v>
      </c>
      <c r="N41" s="185"/>
      <c r="O41" t="str">
        <f>IF(O16="","",O16)</f>
        <v>㎝, 高さ</v>
      </c>
      <c r="T41" s="185">
        <f ca="1">IF(T16="","",T16)</f>
        <v>9</v>
      </c>
      <c r="U41" s="185"/>
      <c r="V41" t="str">
        <f ca="1">IF(V16="","",V16)</f>
        <v>㎝の直方体</v>
      </c>
      <c r="AB41" t="str">
        <f t="shared" ref="AB41:AJ41" si="16">IF(AB16="","",AB16)</f>
        <v/>
      </c>
      <c r="AC41" t="str">
        <f t="shared" si="16"/>
        <v/>
      </c>
      <c r="AD41" t="str">
        <f t="shared" si="16"/>
        <v/>
      </c>
      <c r="AE41" t="str">
        <f t="shared" si="16"/>
        <v/>
      </c>
      <c r="AF41" t="str">
        <f t="shared" si="16"/>
        <v/>
      </c>
      <c r="AG41" t="str">
        <f t="shared" si="16"/>
        <v/>
      </c>
      <c r="AH41" t="str">
        <f t="shared" si="16"/>
        <v/>
      </c>
      <c r="AI41" t="str">
        <f t="shared" si="16"/>
        <v/>
      </c>
      <c r="AJ41" t="str">
        <f t="shared" si="16"/>
        <v/>
      </c>
      <c r="AK41" t="str">
        <f t="shared" si="8"/>
        <v/>
      </c>
    </row>
    <row r="42" spans="1:37" ht="31" customHeight="1" x14ac:dyDescent="0.25">
      <c r="A42" t="str">
        <f t="shared" si="1"/>
        <v/>
      </c>
      <c r="B42" t="str">
        <f>IF(B17="","",B17)</f>
        <v/>
      </c>
      <c r="C42" t="str">
        <f t="shared" si="2"/>
        <v/>
      </c>
      <c r="D42" t="str">
        <f>IF(D17="","",D17)</f>
        <v/>
      </c>
      <c r="E42" t="str">
        <f>IF(E17="","",E17)</f>
        <v/>
      </c>
      <c r="F42" t="str">
        <f t="shared" si="15"/>
        <v/>
      </c>
      <c r="G42" s="189">
        <f ca="1">F41</f>
        <v>6</v>
      </c>
      <c r="H42" s="189"/>
      <c r="I42" s="8" t="s">
        <v>4</v>
      </c>
      <c r="J42" s="8"/>
      <c r="K42" s="189">
        <f ca="1">M41</f>
        <v>9</v>
      </c>
      <c r="L42" s="189"/>
      <c r="M42" s="8" t="s">
        <v>4</v>
      </c>
      <c r="N42" s="8"/>
      <c r="O42" s="189">
        <f ca="1">T41</f>
        <v>9</v>
      </c>
      <c r="P42" s="189"/>
      <c r="Q42" s="8" t="s">
        <v>184</v>
      </c>
      <c r="R42" s="8"/>
      <c r="S42" s="190">
        <f ca="1">F41*M41*T41</f>
        <v>486</v>
      </c>
      <c r="T42" s="190"/>
      <c r="U42" s="190"/>
      <c r="V42" s="190"/>
      <c r="W42" s="190"/>
      <c r="X42" t="str">
        <f t="shared" ref="X42:AJ43" si="17">IF(X17="","",X17)</f>
        <v/>
      </c>
      <c r="Y42" t="str">
        <f t="shared" si="17"/>
        <v/>
      </c>
      <c r="Z42" t="str">
        <f t="shared" si="17"/>
        <v/>
      </c>
      <c r="AA42" t="str">
        <f t="shared" si="17"/>
        <v/>
      </c>
      <c r="AB42" t="str">
        <f t="shared" si="17"/>
        <v/>
      </c>
      <c r="AC42" t="str">
        <f t="shared" si="17"/>
        <v/>
      </c>
      <c r="AD42" t="str">
        <f t="shared" si="17"/>
        <v/>
      </c>
      <c r="AE42" s="191">
        <f ca="1">S42</f>
        <v>486</v>
      </c>
      <c r="AF42" s="191"/>
      <c r="AG42" s="191"/>
      <c r="AH42" s="192"/>
      <c r="AI42" s="8" t="s">
        <v>116</v>
      </c>
      <c r="AK42" t="str">
        <f t="shared" si="8"/>
        <v/>
      </c>
    </row>
    <row r="43" spans="1:37" ht="31" customHeight="1" x14ac:dyDescent="0.25">
      <c r="A43" t="str">
        <f t="shared" si="1"/>
        <v>(7)</v>
      </c>
      <c r="C43" t="str">
        <f t="shared" si="2"/>
        <v>たて</v>
      </c>
      <c r="F43" s="185">
        <f t="shared" ca="1" si="15"/>
        <v>2</v>
      </c>
      <c r="G43" s="185"/>
      <c r="H43" t="str">
        <f>IF(H18="","",H18)</f>
        <v>cm</v>
      </c>
      <c r="J43" t="str">
        <f>IF(J18="","",J18)</f>
        <v>，横</v>
      </c>
      <c r="M43" s="185">
        <f ca="1">IF(M18="","",M18)</f>
        <v>5</v>
      </c>
      <c r="N43" s="185"/>
      <c r="O43" t="str">
        <f>IF(O18="","",O18)</f>
        <v>㎝, 高さ</v>
      </c>
      <c r="T43" s="185">
        <f ca="1">IF(T18="","",T18)</f>
        <v>17</v>
      </c>
      <c r="U43" s="185"/>
      <c r="V43" t="str">
        <f ca="1">IF(V18="","",V18)</f>
        <v>㎝の直方体</v>
      </c>
      <c r="AB43" t="str">
        <f t="shared" si="17"/>
        <v/>
      </c>
      <c r="AC43" t="str">
        <f t="shared" si="17"/>
        <v/>
      </c>
      <c r="AD43" t="str">
        <f t="shared" si="17"/>
        <v/>
      </c>
      <c r="AE43" t="str">
        <f t="shared" si="17"/>
        <v/>
      </c>
      <c r="AF43" t="str">
        <f t="shared" si="17"/>
        <v/>
      </c>
      <c r="AG43" t="str">
        <f t="shared" si="17"/>
        <v/>
      </c>
      <c r="AH43" t="str">
        <f t="shared" si="17"/>
        <v/>
      </c>
      <c r="AI43" t="str">
        <f t="shared" si="17"/>
        <v/>
      </c>
      <c r="AJ43" t="str">
        <f t="shared" si="17"/>
        <v/>
      </c>
      <c r="AK43" t="str">
        <f t="shared" si="8"/>
        <v/>
      </c>
    </row>
    <row r="44" spans="1:37" ht="31" customHeight="1" x14ac:dyDescent="0.25">
      <c r="A44" t="str">
        <f t="shared" si="1"/>
        <v/>
      </c>
      <c r="B44" t="str">
        <f>IF(B19="","",B19)</f>
        <v/>
      </c>
      <c r="C44" t="str">
        <f t="shared" si="2"/>
        <v/>
      </c>
      <c r="D44" t="str">
        <f>IF(D19="","",D19)</f>
        <v/>
      </c>
      <c r="E44" t="str">
        <f>IF(E19="","",E19)</f>
        <v/>
      </c>
      <c r="F44" t="str">
        <f t="shared" si="15"/>
        <v/>
      </c>
      <c r="G44" s="189">
        <f ca="1">F43</f>
        <v>2</v>
      </c>
      <c r="H44" s="189"/>
      <c r="I44" s="8" t="s">
        <v>185</v>
      </c>
      <c r="J44" s="8"/>
      <c r="K44" s="189">
        <f ca="1">M43</f>
        <v>5</v>
      </c>
      <c r="L44" s="189"/>
      <c r="M44" s="8" t="s">
        <v>4</v>
      </c>
      <c r="N44" s="8"/>
      <c r="O44" s="189">
        <f ca="1">T43</f>
        <v>17</v>
      </c>
      <c r="P44" s="189"/>
      <c r="Q44" s="8" t="s">
        <v>15</v>
      </c>
      <c r="R44" s="8"/>
      <c r="S44" s="190">
        <f ca="1">F43*M43*T43</f>
        <v>170</v>
      </c>
      <c r="T44" s="190"/>
      <c r="U44" s="190"/>
      <c r="V44" s="190"/>
      <c r="W44" s="190"/>
      <c r="X44" t="str">
        <f t="shared" ref="X44:AJ45" si="18">IF(X19="","",X19)</f>
        <v/>
      </c>
      <c r="Y44" t="str">
        <f t="shared" si="18"/>
        <v/>
      </c>
      <c r="Z44" t="str">
        <f t="shared" si="18"/>
        <v/>
      </c>
      <c r="AA44" t="str">
        <f t="shared" si="18"/>
        <v/>
      </c>
      <c r="AB44" t="str">
        <f t="shared" si="18"/>
        <v/>
      </c>
      <c r="AC44" t="str">
        <f t="shared" si="18"/>
        <v/>
      </c>
      <c r="AD44" t="str">
        <f t="shared" si="18"/>
        <v/>
      </c>
      <c r="AE44" s="191">
        <f ca="1">S44</f>
        <v>170</v>
      </c>
      <c r="AF44" s="191"/>
      <c r="AG44" s="191"/>
      <c r="AH44" s="192"/>
      <c r="AI44" s="8" t="s">
        <v>186</v>
      </c>
      <c r="AK44" t="str">
        <f t="shared" si="8"/>
        <v/>
      </c>
    </row>
    <row r="45" spans="1:37" ht="31" customHeight="1" x14ac:dyDescent="0.25">
      <c r="A45" t="str">
        <f t="shared" si="1"/>
        <v>(8)</v>
      </c>
      <c r="C45" t="str">
        <f t="shared" si="2"/>
        <v>たて</v>
      </c>
      <c r="F45" s="185">
        <f t="shared" ca="1" si="15"/>
        <v>12</v>
      </c>
      <c r="G45" s="185"/>
      <c r="H45" t="str">
        <f>IF(H20="","",H20)</f>
        <v>ｍ</v>
      </c>
      <c r="J45" t="str">
        <f>IF(J20="","",J20)</f>
        <v>，横</v>
      </c>
      <c r="M45" s="185">
        <f ca="1">IF(M20="","",M20)</f>
        <v>4</v>
      </c>
      <c r="N45" s="185"/>
      <c r="O45" t="str">
        <f>IF(O20="","",O20)</f>
        <v>ｍ, 高さ</v>
      </c>
      <c r="T45" s="185">
        <f ca="1">IF(T20="","",T20)</f>
        <v>5</v>
      </c>
      <c r="U45" s="185"/>
      <c r="V45" t="str">
        <f ca="1">IF(V20="","",V20)</f>
        <v>ｍの直方体</v>
      </c>
      <c r="AB45" t="str">
        <f t="shared" si="18"/>
        <v/>
      </c>
      <c r="AC45" t="str">
        <f t="shared" si="18"/>
        <v/>
      </c>
      <c r="AD45" t="str">
        <f t="shared" si="18"/>
        <v/>
      </c>
      <c r="AE45" t="str">
        <f t="shared" si="18"/>
        <v/>
      </c>
      <c r="AF45" t="str">
        <f t="shared" si="18"/>
        <v/>
      </c>
      <c r="AG45" t="str">
        <f t="shared" si="18"/>
        <v/>
      </c>
      <c r="AH45" t="str">
        <f t="shared" si="18"/>
        <v/>
      </c>
      <c r="AI45" t="str">
        <f t="shared" si="18"/>
        <v/>
      </c>
      <c r="AJ45" t="str">
        <f t="shared" si="18"/>
        <v/>
      </c>
      <c r="AK45" t="str">
        <f t="shared" si="8"/>
        <v/>
      </c>
    </row>
    <row r="46" spans="1:37" ht="31" customHeight="1" x14ac:dyDescent="0.25">
      <c r="A46" t="str">
        <f t="shared" si="1"/>
        <v/>
      </c>
      <c r="B46" t="str">
        <f>IF(B21="","",B21)</f>
        <v/>
      </c>
      <c r="C46" t="str">
        <f t="shared" si="2"/>
        <v/>
      </c>
      <c r="D46" t="str">
        <f>IF(D21="","",D21)</f>
        <v/>
      </c>
      <c r="E46" t="str">
        <f>IF(E21="","",E21)</f>
        <v/>
      </c>
      <c r="F46" t="str">
        <f t="shared" si="15"/>
        <v/>
      </c>
      <c r="G46" s="189">
        <f ca="1">F45</f>
        <v>12</v>
      </c>
      <c r="H46" s="189"/>
      <c r="I46" s="8" t="s">
        <v>4</v>
      </c>
      <c r="J46" s="8"/>
      <c r="K46" s="189">
        <f ca="1">M45</f>
        <v>4</v>
      </c>
      <c r="L46" s="189"/>
      <c r="M46" s="8" t="s">
        <v>4</v>
      </c>
      <c r="N46" s="8"/>
      <c r="O46" s="189">
        <f ca="1">T45</f>
        <v>5</v>
      </c>
      <c r="P46" s="189"/>
      <c r="Q46" s="8" t="s">
        <v>15</v>
      </c>
      <c r="R46" s="8"/>
      <c r="S46" s="190">
        <f ca="1">F45*M45*T45</f>
        <v>240</v>
      </c>
      <c r="T46" s="190"/>
      <c r="U46" s="190"/>
      <c r="V46" s="190"/>
      <c r="W46" s="190"/>
      <c r="X46" t="str">
        <f t="shared" ref="X46:AK48" si="19">IF(X21="","",X21)</f>
        <v/>
      </c>
      <c r="Y46" t="str">
        <f t="shared" si="19"/>
        <v/>
      </c>
      <c r="Z46" t="str">
        <f t="shared" si="19"/>
        <v/>
      </c>
      <c r="AA46" t="str">
        <f t="shared" si="19"/>
        <v/>
      </c>
      <c r="AB46" t="str">
        <f t="shared" si="19"/>
        <v/>
      </c>
      <c r="AC46" t="str">
        <f t="shared" si="19"/>
        <v/>
      </c>
      <c r="AD46" t="str">
        <f t="shared" si="19"/>
        <v/>
      </c>
      <c r="AE46" s="191">
        <f ca="1">S46</f>
        <v>240</v>
      </c>
      <c r="AF46" s="191"/>
      <c r="AG46" s="191"/>
      <c r="AH46" s="192"/>
      <c r="AI46" s="8" t="s">
        <v>187</v>
      </c>
      <c r="AK46" t="str">
        <f t="shared" si="8"/>
        <v/>
      </c>
    </row>
    <row r="47" spans="1:37" ht="31" customHeight="1" x14ac:dyDescent="0.25">
      <c r="A47" t="str">
        <f t="shared" si="1"/>
        <v>(9)</v>
      </c>
      <c r="C47" t="str">
        <f t="shared" si="2"/>
        <v>たて</v>
      </c>
      <c r="F47" s="185">
        <f t="shared" ca="1" si="15"/>
        <v>9</v>
      </c>
      <c r="G47" s="185"/>
      <c r="H47" t="str">
        <f>IF(H22="","",H22)</f>
        <v>ｍ</v>
      </c>
      <c r="J47" t="str">
        <f>IF(J22="","",J22)</f>
        <v>，横</v>
      </c>
      <c r="M47" s="185">
        <f ca="1">IF(M22="","",M22)</f>
        <v>10</v>
      </c>
      <c r="N47" s="185"/>
      <c r="O47" t="str">
        <f>IF(O22="","",O22)</f>
        <v>ｍ, 高さ</v>
      </c>
      <c r="T47" s="185">
        <f ca="1">IF(T22="","",T22)</f>
        <v>25</v>
      </c>
      <c r="U47" s="185"/>
      <c r="V47" t="str">
        <f ca="1">IF(V22="","",V22)</f>
        <v>ｍの直方体</v>
      </c>
      <c r="AB47" t="str">
        <f t="shared" si="19"/>
        <v/>
      </c>
      <c r="AC47" t="str">
        <f t="shared" si="19"/>
        <v/>
      </c>
      <c r="AD47" t="str">
        <f t="shared" si="19"/>
        <v/>
      </c>
      <c r="AE47" t="str">
        <f t="shared" si="19"/>
        <v/>
      </c>
      <c r="AF47" t="str">
        <f t="shared" si="19"/>
        <v/>
      </c>
      <c r="AG47" t="str">
        <f t="shared" si="19"/>
        <v/>
      </c>
      <c r="AH47" t="str">
        <f t="shared" si="19"/>
        <v/>
      </c>
      <c r="AI47" t="str">
        <f t="shared" si="19"/>
        <v/>
      </c>
      <c r="AJ47" t="str">
        <f t="shared" si="19"/>
        <v/>
      </c>
      <c r="AK47" t="str">
        <f t="shared" si="19"/>
        <v/>
      </c>
    </row>
    <row r="48" spans="1:37" ht="31" customHeight="1" x14ac:dyDescent="0.25">
      <c r="A48" t="str">
        <f t="shared" si="1"/>
        <v/>
      </c>
      <c r="B48" t="str">
        <f>IF(B23="","",B23)</f>
        <v/>
      </c>
      <c r="C48" t="str">
        <f t="shared" si="2"/>
        <v/>
      </c>
      <c r="D48" t="str">
        <f>IF(D23="","",D23)</f>
        <v/>
      </c>
      <c r="E48" t="str">
        <f>IF(E23="","",E23)</f>
        <v/>
      </c>
      <c r="F48" t="str">
        <f t="shared" si="15"/>
        <v/>
      </c>
      <c r="G48" s="189">
        <f ca="1">F47</f>
        <v>9</v>
      </c>
      <c r="H48" s="189"/>
      <c r="I48" s="8" t="s">
        <v>188</v>
      </c>
      <c r="J48" s="8"/>
      <c r="K48" s="189">
        <f ca="1">M47</f>
        <v>10</v>
      </c>
      <c r="L48" s="189"/>
      <c r="M48" s="8" t="s">
        <v>4</v>
      </c>
      <c r="N48" s="8"/>
      <c r="O48" s="189">
        <f ca="1">T47</f>
        <v>25</v>
      </c>
      <c r="P48" s="189"/>
      <c r="Q48" s="8" t="s">
        <v>15</v>
      </c>
      <c r="R48" s="8"/>
      <c r="S48" s="190">
        <f ca="1">F47*M47*T47</f>
        <v>2250</v>
      </c>
      <c r="T48" s="190"/>
      <c r="U48" s="190"/>
      <c r="V48" s="190"/>
      <c r="W48" s="190"/>
      <c r="X48" t="str">
        <f>IF(X23="","",X23)</f>
        <v/>
      </c>
      <c r="Y48" t="str">
        <f>IF(Y23="","",Y23)</f>
        <v/>
      </c>
      <c r="Z48" t="str">
        <f>IF(Z23="","",Z23)</f>
        <v/>
      </c>
      <c r="AA48" t="str">
        <f>IF(AA23="","",AA23)</f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s="191">
        <f ca="1">S48</f>
        <v>2250</v>
      </c>
      <c r="AF48" s="191"/>
      <c r="AG48" s="191"/>
      <c r="AH48" s="192"/>
      <c r="AI48" s="8" t="s">
        <v>187</v>
      </c>
      <c r="AK48" t="str">
        <f t="shared" si="19"/>
        <v/>
      </c>
    </row>
    <row r="49" spans="1:37" ht="31" customHeight="1" x14ac:dyDescent="0.25">
      <c r="A49" t="str">
        <f t="shared" si="1"/>
        <v>(10)</v>
      </c>
      <c r="D49" t="str">
        <f>IF(D24="","",D24)</f>
        <v>たて</v>
      </c>
      <c r="G49" s="187">
        <f ca="1">IF(G24="","",G24)</f>
        <v>3</v>
      </c>
      <c r="H49" s="187"/>
      <c r="I49" t="str">
        <f>IF(I24="","",I24)</f>
        <v>ｍ,横</v>
      </c>
      <c r="M49" s="175">
        <f ca="1">IF(M24="","",M24)</f>
        <v>5</v>
      </c>
      <c r="N49" s="175"/>
      <c r="O49" t="str">
        <f>IF(O24="","",O24)</f>
        <v>ｍ,高さ</v>
      </c>
      <c r="T49" s="175">
        <f ca="1">IF(T24="","",T24)</f>
        <v>6</v>
      </c>
      <c r="U49" s="175"/>
      <c r="V49" t="str">
        <f ca="1">IF(V24="","",V24)</f>
        <v>ｍの直方体</v>
      </c>
    </row>
    <row r="50" spans="1:37" ht="31" customHeight="1" x14ac:dyDescent="0.25">
      <c r="A50" t="str">
        <f t="shared" si="1"/>
        <v/>
      </c>
      <c r="B50" t="str">
        <f>IF(B25="","",B25)</f>
        <v/>
      </c>
      <c r="C50" t="str">
        <f>IF(C25="","",C25)</f>
        <v/>
      </c>
      <c r="D50" t="str">
        <f>IF(D25="","",D25)</f>
        <v/>
      </c>
      <c r="E50" t="str">
        <f>IF(E25="","",E25)</f>
        <v/>
      </c>
      <c r="F50" t="str">
        <f>IF(F25="","",F25)</f>
        <v/>
      </c>
      <c r="G50" s="189">
        <f ca="1">G49</f>
        <v>3</v>
      </c>
      <c r="H50" s="189"/>
      <c r="I50" s="8" t="s">
        <v>4</v>
      </c>
      <c r="J50" s="8"/>
      <c r="K50" s="189">
        <f ca="1">M49</f>
        <v>5</v>
      </c>
      <c r="L50" s="189"/>
      <c r="M50" s="8" t="s">
        <v>4</v>
      </c>
      <c r="N50" s="8"/>
      <c r="O50" s="189">
        <f ca="1">T49</f>
        <v>6</v>
      </c>
      <c r="P50" s="189"/>
      <c r="Q50" s="8" t="s">
        <v>15</v>
      </c>
      <c r="R50" s="8"/>
      <c r="S50" s="190">
        <f ca="1">G50*K50*O50</f>
        <v>90</v>
      </c>
      <c r="T50" s="190"/>
      <c r="U50" s="190"/>
      <c r="V50" s="190"/>
      <c r="W50" t="str">
        <f t="shared" ref="W50:AB50" si="20">IF(W25="","",W25)</f>
        <v/>
      </c>
      <c r="X50" t="str">
        <f t="shared" si="20"/>
        <v/>
      </c>
      <c r="Y50" t="str">
        <f t="shared" si="20"/>
        <v/>
      </c>
      <c r="Z50" t="str">
        <f t="shared" si="20"/>
        <v/>
      </c>
      <c r="AA50" t="str">
        <f t="shared" si="20"/>
        <v/>
      </c>
      <c r="AB50" t="str">
        <f t="shared" si="20"/>
        <v/>
      </c>
      <c r="AC50" t="str">
        <f>IF(AC25="","",AC25)</f>
        <v/>
      </c>
      <c r="AD50" t="str">
        <f>IF(AD25="","",AD25)</f>
        <v/>
      </c>
      <c r="AE50" s="191">
        <f ca="1">S50</f>
        <v>90</v>
      </c>
      <c r="AF50" s="191"/>
      <c r="AG50" s="191"/>
      <c r="AH50" s="192"/>
      <c r="AI50" s="8" t="s">
        <v>187</v>
      </c>
      <c r="AK50" s="8"/>
    </row>
  </sheetData>
  <mergeCells count="77">
    <mergeCell ref="AE50:AH50"/>
    <mergeCell ref="G49:H49"/>
    <mergeCell ref="M49:N49"/>
    <mergeCell ref="T49:U49"/>
    <mergeCell ref="G50:H50"/>
    <mergeCell ref="K50:L50"/>
    <mergeCell ref="O50:P50"/>
    <mergeCell ref="S50:V50"/>
    <mergeCell ref="AE46:AH46"/>
    <mergeCell ref="F47:G47"/>
    <mergeCell ref="M47:N47"/>
    <mergeCell ref="T47:U47"/>
    <mergeCell ref="G48:H48"/>
    <mergeCell ref="K48:L48"/>
    <mergeCell ref="O48:P48"/>
    <mergeCell ref="S48:W48"/>
    <mergeCell ref="AE48:AH48"/>
    <mergeCell ref="F45:G45"/>
    <mergeCell ref="M45:N45"/>
    <mergeCell ref="T45:U45"/>
    <mergeCell ref="G46:H46"/>
    <mergeCell ref="K46:L46"/>
    <mergeCell ref="O46:P46"/>
    <mergeCell ref="S46:W46"/>
    <mergeCell ref="AE42:AH42"/>
    <mergeCell ref="F43:G43"/>
    <mergeCell ref="M43:N43"/>
    <mergeCell ref="T43:U43"/>
    <mergeCell ref="G44:H44"/>
    <mergeCell ref="K44:L44"/>
    <mergeCell ref="O44:P44"/>
    <mergeCell ref="S44:W44"/>
    <mergeCell ref="AE44:AH44"/>
    <mergeCell ref="F41:G41"/>
    <mergeCell ref="M41:N41"/>
    <mergeCell ref="T41:U41"/>
    <mergeCell ref="G42:H42"/>
    <mergeCell ref="K42:L42"/>
    <mergeCell ref="O42:P42"/>
    <mergeCell ref="S42:W42"/>
    <mergeCell ref="AE40:AH40"/>
    <mergeCell ref="G37:H37"/>
    <mergeCell ref="G38:H38"/>
    <mergeCell ref="K38:L38"/>
    <mergeCell ref="O38:P38"/>
    <mergeCell ref="S38:W38"/>
    <mergeCell ref="AE38:AH38"/>
    <mergeCell ref="G39:H39"/>
    <mergeCell ref="G40:H40"/>
    <mergeCell ref="K40:L40"/>
    <mergeCell ref="O40:P40"/>
    <mergeCell ref="S40:W40"/>
    <mergeCell ref="AI26:AJ26"/>
    <mergeCell ref="P32:R32"/>
    <mergeCell ref="AF32:AH32"/>
    <mergeCell ref="P34:R34"/>
    <mergeCell ref="AF34:AH34"/>
    <mergeCell ref="P36:R36"/>
    <mergeCell ref="AF36:AH36"/>
    <mergeCell ref="F22:G22"/>
    <mergeCell ref="M22:N22"/>
    <mergeCell ref="T22:U22"/>
    <mergeCell ref="G24:H24"/>
    <mergeCell ref="M24:N24"/>
    <mergeCell ref="T24:U24"/>
    <mergeCell ref="F18:G18"/>
    <mergeCell ref="M18:N18"/>
    <mergeCell ref="T18:U18"/>
    <mergeCell ref="F20:G20"/>
    <mergeCell ref="M20:N20"/>
    <mergeCell ref="T20:U20"/>
    <mergeCell ref="AI1:AJ1"/>
    <mergeCell ref="G12:H12"/>
    <mergeCell ref="G14:H14"/>
    <mergeCell ref="F16:G16"/>
    <mergeCell ref="M16:N16"/>
    <mergeCell ref="T16:U16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4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108</v>
      </c>
      <c r="AG1" s="2" t="s">
        <v>189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35.15" customHeight="1" x14ac:dyDescent="0.25">
      <c r="A3" s="1" t="s">
        <v>118</v>
      </c>
      <c r="C3" t="s">
        <v>190</v>
      </c>
      <c r="Q3" s="9"/>
    </row>
    <row r="4" spans="1:36" ht="35.15" customHeight="1" x14ac:dyDescent="0.25"/>
    <row r="5" spans="1:36" ht="35.15" customHeight="1" x14ac:dyDescent="0.25"/>
    <row r="6" spans="1:36" ht="35.15" customHeight="1" x14ac:dyDescent="0.25"/>
    <row r="7" spans="1:36" ht="35.15" customHeight="1" x14ac:dyDescent="0.25">
      <c r="A7" s="1" t="s">
        <v>120</v>
      </c>
      <c r="C7" t="s">
        <v>191</v>
      </c>
    </row>
    <row r="8" spans="1:36" ht="35.15" customHeight="1" x14ac:dyDescent="0.25"/>
    <row r="9" spans="1:36" ht="35.15" customHeight="1" x14ac:dyDescent="0.25"/>
    <row r="10" spans="1:36" ht="35.15" customHeight="1" x14ac:dyDescent="0.25">
      <c r="A10" s="1"/>
    </row>
    <row r="11" spans="1:36" ht="35.15" customHeight="1" x14ac:dyDescent="0.25">
      <c r="A11" s="1" t="s">
        <v>125</v>
      </c>
      <c r="C11" s="56"/>
      <c r="D11" s="61"/>
      <c r="E11" s="26"/>
      <c r="F11" t="s">
        <v>192</v>
      </c>
    </row>
    <row r="12" spans="1:36" ht="35.15" customHeight="1" x14ac:dyDescent="0.25">
      <c r="A12" s="1"/>
      <c r="B12" s="1" t="s">
        <v>122</v>
      </c>
      <c r="E12">
        <f ca="1">INT(RAND()*8+2)</f>
        <v>8</v>
      </c>
      <c r="F12" t="s">
        <v>193</v>
      </c>
      <c r="H12" s="175" t="s">
        <v>194</v>
      </c>
      <c r="I12" s="175"/>
      <c r="J12" s="193"/>
      <c r="K12" s="194"/>
      <c r="L12" s="194"/>
      <c r="M12" s="194"/>
      <c r="N12" s="194"/>
      <c r="O12" s="195"/>
      <c r="P12" t="s">
        <v>195</v>
      </c>
    </row>
    <row r="13" spans="1:36" ht="35.15" customHeight="1" x14ac:dyDescent="0.25"/>
    <row r="14" spans="1:36" ht="35.15" customHeight="1" x14ac:dyDescent="0.25">
      <c r="A14" s="1"/>
      <c r="B14" s="1" t="s">
        <v>123</v>
      </c>
      <c r="E14" s="175">
        <f ca="1">INT(RAND()*8+2)*10</f>
        <v>30</v>
      </c>
      <c r="F14" s="175"/>
      <c r="G14" t="s">
        <v>193</v>
      </c>
      <c r="H14" s="6"/>
      <c r="I14" s="175" t="s">
        <v>194</v>
      </c>
      <c r="J14" s="175"/>
      <c r="K14" s="193"/>
      <c r="L14" s="194"/>
      <c r="M14" s="194"/>
      <c r="N14" s="194"/>
      <c r="O14" s="194"/>
      <c r="P14" s="195"/>
      <c r="Q14" t="s">
        <v>195</v>
      </c>
    </row>
    <row r="15" spans="1:36" ht="35.15" customHeight="1" x14ac:dyDescent="0.25"/>
    <row r="16" spans="1:36" ht="35.15" customHeight="1" x14ac:dyDescent="0.25">
      <c r="A16" s="1"/>
      <c r="B16" s="1" t="s">
        <v>6</v>
      </c>
      <c r="E16" s="175">
        <f ca="1">INT(RAND()*8+2)*0.1</f>
        <v>0.70000000000000007</v>
      </c>
      <c r="F16" s="175"/>
      <c r="G16" s="175"/>
      <c r="H16" t="s">
        <v>193</v>
      </c>
      <c r="I16" s="6"/>
      <c r="J16" s="175" t="s">
        <v>194</v>
      </c>
      <c r="K16" s="175"/>
      <c r="L16" s="193"/>
      <c r="M16" s="194"/>
      <c r="N16" s="194"/>
      <c r="O16" s="194"/>
      <c r="P16" s="194"/>
      <c r="Q16" s="195"/>
      <c r="R16" t="s">
        <v>195</v>
      </c>
    </row>
    <row r="17" spans="1:37" ht="35.15" customHeight="1" x14ac:dyDescent="0.25"/>
    <row r="18" spans="1:37" ht="35.15" customHeight="1" x14ac:dyDescent="0.25">
      <c r="A18" s="1"/>
      <c r="B18" s="1" t="s">
        <v>212</v>
      </c>
      <c r="E18" s="175">
        <f ca="1">INT(RAND()*8+2)*1000000</f>
        <v>5000000</v>
      </c>
      <c r="F18" s="175"/>
      <c r="G18" s="175"/>
      <c r="H18" s="175"/>
      <c r="I18" s="175"/>
      <c r="J18" s="175"/>
      <c r="K18" t="s">
        <v>195</v>
      </c>
      <c r="M18" s="175" t="s">
        <v>194</v>
      </c>
      <c r="N18" s="175"/>
      <c r="O18" s="193"/>
      <c r="P18" s="194"/>
      <c r="Q18" s="194"/>
      <c r="R18" s="194"/>
      <c r="S18" s="194"/>
      <c r="T18" s="195"/>
      <c r="U18" t="s">
        <v>193</v>
      </c>
    </row>
    <row r="19" spans="1:37" ht="35.15" customHeight="1" x14ac:dyDescent="0.25"/>
    <row r="20" spans="1:37" ht="35.15" customHeight="1" x14ac:dyDescent="0.25">
      <c r="A20" s="1"/>
      <c r="B20" s="1" t="s">
        <v>213</v>
      </c>
      <c r="E20" s="175">
        <f ca="1">INT(RAND()*89+11)*100000</f>
        <v>4900000</v>
      </c>
      <c r="F20" s="175"/>
      <c r="G20" s="175"/>
      <c r="H20" s="175"/>
      <c r="I20" s="175"/>
      <c r="J20" t="s">
        <v>195</v>
      </c>
      <c r="L20" s="175" t="s">
        <v>194</v>
      </c>
      <c r="M20" s="175"/>
      <c r="N20" s="193"/>
      <c r="O20" s="194"/>
      <c r="P20" s="194"/>
      <c r="Q20" s="194"/>
      <c r="R20" s="194"/>
      <c r="S20" s="195"/>
      <c r="T20" t="s">
        <v>193</v>
      </c>
      <c r="U20" s="6"/>
    </row>
    <row r="21" spans="1:37" ht="35.15" customHeight="1" x14ac:dyDescent="0.25"/>
    <row r="22" spans="1:37" ht="35.15" customHeight="1" x14ac:dyDescent="0.25">
      <c r="A22" s="1"/>
      <c r="B22" s="1" t="s">
        <v>214</v>
      </c>
      <c r="E22" s="175">
        <f ca="1">INT(RAND()*8+2)*100000</f>
        <v>400000</v>
      </c>
      <c r="F22" s="175"/>
      <c r="G22" s="175"/>
      <c r="H22" s="175"/>
      <c r="I22" s="175"/>
      <c r="J22" t="s">
        <v>195</v>
      </c>
      <c r="L22" s="175" t="s">
        <v>194</v>
      </c>
      <c r="M22" s="175"/>
      <c r="N22" s="193"/>
      <c r="O22" s="194"/>
      <c r="P22" s="194"/>
      <c r="Q22" s="194"/>
      <c r="R22" s="194"/>
      <c r="S22" s="195"/>
      <c r="T22" t="s">
        <v>193</v>
      </c>
      <c r="U22" s="6"/>
    </row>
    <row r="23" spans="1:37" ht="32.15" customHeight="1" x14ac:dyDescent="0.25"/>
    <row r="24" spans="1:37" ht="25" customHeight="1" x14ac:dyDescent="0.25">
      <c r="D24" s="3" t="str">
        <f>IF(D1="","",D1)</f>
        <v>直方体・立方体の体積</v>
      </c>
      <c r="AG24" s="2" t="str">
        <f>IF(AG1="","",AG1)</f>
        <v>№</v>
      </c>
      <c r="AH24" s="2"/>
      <c r="AI24" s="174" t="str">
        <f>IF(AI1="","",AI1)</f>
        <v/>
      </c>
      <c r="AJ24" s="17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35.15" customHeight="1" x14ac:dyDescent="0.25">
      <c r="A26" s="1" t="str">
        <f>IF(A3="","",A3)</f>
        <v>１</v>
      </c>
      <c r="C26" t="str">
        <f>IF(C3="","",C3)</f>
        <v>1㎥は何㎤ですか。</v>
      </c>
      <c r="Q26" s="9"/>
    </row>
    <row r="27" spans="1:37" ht="35.15" customHeight="1" x14ac:dyDescent="0.25">
      <c r="A27" t="str">
        <f>IF(A4="","",A4)</f>
        <v/>
      </c>
      <c r="B27" t="str">
        <f>IF(B4="","",B4)</f>
        <v/>
      </c>
      <c r="C27" s="65" t="s">
        <v>215</v>
      </c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</row>
    <row r="28" spans="1:37" ht="35.15" customHeight="1" x14ac:dyDescent="0.25">
      <c r="A28" t="str">
        <f>IF(A5="","",A5)</f>
        <v/>
      </c>
      <c r="B28" t="str">
        <f>IF(B5="","",B5)</f>
        <v/>
      </c>
      <c r="C28" s="176">
        <v>100</v>
      </c>
      <c r="D28" s="176"/>
      <c r="E28" s="176"/>
      <c r="F28" s="176" t="s">
        <v>4</v>
      </c>
      <c r="G28" s="176"/>
      <c r="H28" s="176">
        <v>100</v>
      </c>
      <c r="I28" s="176"/>
      <c r="J28" s="176"/>
      <c r="K28" s="176" t="s">
        <v>4</v>
      </c>
      <c r="L28" s="176"/>
      <c r="M28" s="176">
        <v>100</v>
      </c>
      <c r="N28" s="176"/>
      <c r="O28" s="176"/>
      <c r="P28" s="176" t="s">
        <v>15</v>
      </c>
      <c r="Q28" s="176"/>
      <c r="R28" s="176">
        <f>C28*H28*M28</f>
        <v>1000000</v>
      </c>
      <c r="S28" s="176"/>
      <c r="T28" s="176"/>
      <c r="U28" s="176"/>
      <c r="V28" s="176"/>
      <c r="W28" s="65"/>
      <c r="X28" s="65"/>
      <c r="Y28" s="65" t="str">
        <f>IF(Y5="","",Y5)</f>
        <v/>
      </c>
      <c r="Z28" s="65" t="str">
        <f>IF(Z5="","",Z5)</f>
        <v/>
      </c>
      <c r="AA28" s="182">
        <f>R28</f>
        <v>1000000</v>
      </c>
      <c r="AB28" s="182"/>
      <c r="AC28" s="182"/>
      <c r="AD28" s="182"/>
      <c r="AE28" s="182"/>
      <c r="AF28" s="182"/>
      <c r="AG28" s="103" t="s">
        <v>195</v>
      </c>
      <c r="AH28" s="103"/>
      <c r="AI28" t="str">
        <f>IF(AI5="","",AI5)</f>
        <v/>
      </c>
      <c r="AJ28" t="str">
        <f>IF(AJ5="","",AJ5)</f>
        <v/>
      </c>
      <c r="AK28" t="str">
        <f>IF(AK5="","",AK5)</f>
        <v/>
      </c>
    </row>
    <row r="29" spans="1:37" ht="35.15" customHeight="1" x14ac:dyDescent="0.25">
      <c r="A29" t="str">
        <f t="shared" ref="A29:AK29" si="0">IF(A6="","",A6)</f>
        <v/>
      </c>
      <c r="B29" t="str">
        <f t="shared" si="0"/>
        <v/>
      </c>
      <c r="C29" t="str">
        <f t="shared" si="0"/>
        <v/>
      </c>
      <c r="D29" t="str">
        <f t="shared" si="0"/>
        <v/>
      </c>
      <c r="E29" t="str">
        <f t="shared" si="0"/>
        <v/>
      </c>
      <c r="F29" t="str">
        <f t="shared" si="0"/>
        <v/>
      </c>
      <c r="G29" t="str">
        <f t="shared" si="0"/>
        <v/>
      </c>
      <c r="H29" t="str">
        <f t="shared" si="0"/>
        <v/>
      </c>
      <c r="I29" t="str">
        <f t="shared" si="0"/>
        <v/>
      </c>
      <c r="J29" t="str">
        <f t="shared" si="0"/>
        <v/>
      </c>
      <c r="K29" t="str">
        <f t="shared" si="0"/>
        <v/>
      </c>
      <c r="L29" t="str">
        <f t="shared" si="0"/>
        <v/>
      </c>
      <c r="M29" t="str">
        <f t="shared" si="0"/>
        <v/>
      </c>
      <c r="N29" t="str">
        <f t="shared" si="0"/>
        <v/>
      </c>
      <c r="O29" t="str">
        <f t="shared" si="0"/>
        <v/>
      </c>
      <c r="P29" t="str">
        <f t="shared" si="0"/>
        <v/>
      </c>
      <c r="Q29" t="str">
        <f t="shared" si="0"/>
        <v/>
      </c>
      <c r="R29" t="str">
        <f t="shared" si="0"/>
        <v/>
      </c>
      <c r="S29" t="str">
        <f t="shared" si="0"/>
        <v/>
      </c>
      <c r="T29" t="str">
        <f t="shared" si="0"/>
        <v/>
      </c>
      <c r="U29" t="str">
        <f t="shared" si="0"/>
        <v/>
      </c>
      <c r="V29" t="str">
        <f t="shared" si="0"/>
        <v/>
      </c>
      <c r="W29" t="str">
        <f t="shared" si="0"/>
        <v/>
      </c>
      <c r="X29" t="str">
        <f t="shared" si="0"/>
        <v/>
      </c>
      <c r="Y29" t="str">
        <f t="shared" si="0"/>
        <v/>
      </c>
      <c r="Z29" t="str">
        <f t="shared" si="0"/>
        <v/>
      </c>
      <c r="AA29" t="str">
        <f t="shared" si="0"/>
        <v/>
      </c>
      <c r="AB29" t="str">
        <f t="shared" si="0"/>
        <v/>
      </c>
      <c r="AC29" t="str">
        <f t="shared" si="0"/>
        <v/>
      </c>
      <c r="AD29" t="str">
        <f t="shared" si="0"/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  <c r="AJ29" t="str">
        <f t="shared" si="0"/>
        <v/>
      </c>
      <c r="AK29" t="str">
        <f t="shared" si="0"/>
        <v/>
      </c>
    </row>
    <row r="30" spans="1:37" ht="35.15" customHeight="1" x14ac:dyDescent="0.25">
      <c r="A30" s="1" t="str">
        <f>IF(A7="","",A7)</f>
        <v>２</v>
      </c>
      <c r="C30" t="str">
        <f>IF(C7="","",C7)</f>
        <v>1㎥は1辺が１０㎝の立方体のいくつ分ですか。</v>
      </c>
    </row>
    <row r="31" spans="1:37" ht="35.15" customHeight="1" x14ac:dyDescent="0.25">
      <c r="A31" t="str">
        <f>IF(A8="","",A8)</f>
        <v/>
      </c>
      <c r="B31" t="str">
        <f>IF(B8="","",B8)</f>
        <v/>
      </c>
      <c r="C31" s="65" t="s">
        <v>216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</row>
    <row r="32" spans="1:37" ht="35.15" customHeight="1" x14ac:dyDescent="0.25">
      <c r="A32" t="str">
        <f t="shared" ref="A32:AK32" si="1">IF(A9="","",A9)</f>
        <v/>
      </c>
      <c r="B32" t="str">
        <f t="shared" si="1"/>
        <v/>
      </c>
      <c r="C32" s="176">
        <v>10</v>
      </c>
      <c r="D32" s="176"/>
      <c r="E32" s="176" t="s">
        <v>4</v>
      </c>
      <c r="F32" s="176"/>
      <c r="G32" s="176">
        <v>10</v>
      </c>
      <c r="H32" s="176"/>
      <c r="I32" s="176" t="s">
        <v>4</v>
      </c>
      <c r="J32" s="176"/>
      <c r="K32" s="176">
        <v>10</v>
      </c>
      <c r="L32" s="176"/>
      <c r="M32" s="176" t="s">
        <v>15</v>
      </c>
      <c r="N32" s="176"/>
      <c r="O32" s="176">
        <f>C32*G32*K32</f>
        <v>1000</v>
      </c>
      <c r="P32" s="176"/>
      <c r="Q32" s="176"/>
      <c r="R32" s="65"/>
      <c r="S32" s="65" t="str">
        <f t="shared" si="1"/>
        <v/>
      </c>
      <c r="T32" s="65" t="str">
        <f t="shared" si="1"/>
        <v/>
      </c>
      <c r="U32" s="65" t="str">
        <f t="shared" si="1"/>
        <v/>
      </c>
      <c r="V32" s="65" t="str">
        <f t="shared" si="1"/>
        <v/>
      </c>
      <c r="W32" s="65" t="str">
        <f t="shared" si="1"/>
        <v/>
      </c>
      <c r="X32" s="65" t="str">
        <f t="shared" si="1"/>
        <v/>
      </c>
      <c r="Y32" s="65" t="str">
        <f t="shared" si="1"/>
        <v/>
      </c>
      <c r="Z32" s="65" t="str">
        <f t="shared" si="1"/>
        <v/>
      </c>
      <c r="AA32" s="65" t="str">
        <f t="shared" si="1"/>
        <v/>
      </c>
      <c r="AB32" s="65" t="str">
        <f t="shared" si="1"/>
        <v/>
      </c>
      <c r="AC32" s="65" t="str">
        <f t="shared" si="1"/>
        <v/>
      </c>
      <c r="AD32" s="65" t="str">
        <f t="shared" si="1"/>
        <v/>
      </c>
      <c r="AE32" s="65" t="str">
        <f t="shared" si="1"/>
        <v/>
      </c>
      <c r="AF32" s="65" t="str">
        <f t="shared" si="1"/>
        <v/>
      </c>
      <c r="AG32" t="str">
        <f t="shared" si="1"/>
        <v/>
      </c>
      <c r="AH32" t="str">
        <f t="shared" si="1"/>
        <v/>
      </c>
      <c r="AI32" t="str">
        <f t="shared" si="1"/>
        <v/>
      </c>
      <c r="AJ32" t="str">
        <f t="shared" si="1"/>
        <v/>
      </c>
      <c r="AK32" t="str">
        <f t="shared" si="1"/>
        <v/>
      </c>
    </row>
    <row r="33" spans="1:37" ht="35.15" customHeight="1" x14ac:dyDescent="0.25">
      <c r="A33" s="1" t="str">
        <f>IF(A10="","",A10)</f>
        <v/>
      </c>
      <c r="B33" t="str">
        <f>IF(B10="","",B10)</f>
        <v/>
      </c>
      <c r="C33" s="176">
        <v>1000000</v>
      </c>
      <c r="D33" s="176"/>
      <c r="E33" s="176"/>
      <c r="F33" s="176"/>
      <c r="G33" s="176"/>
      <c r="H33" s="176" t="s">
        <v>10</v>
      </c>
      <c r="I33" s="176"/>
      <c r="J33" s="176">
        <f>O32</f>
        <v>1000</v>
      </c>
      <c r="K33" s="176"/>
      <c r="L33" s="176"/>
      <c r="M33" s="176" t="s">
        <v>15</v>
      </c>
      <c r="N33" s="176"/>
      <c r="O33" s="176">
        <f>C33/J33</f>
        <v>1000</v>
      </c>
      <c r="P33" s="176"/>
      <c r="Q33" s="176"/>
      <c r="R33" s="65" t="str">
        <f t="shared" ref="R33:Z33" si="2">IF(R10="","",R10)</f>
        <v/>
      </c>
      <c r="S33" s="65" t="str">
        <f t="shared" si="2"/>
        <v/>
      </c>
      <c r="T33" s="65" t="str">
        <f t="shared" si="2"/>
        <v/>
      </c>
      <c r="U33" s="65" t="str">
        <f t="shared" si="2"/>
        <v/>
      </c>
      <c r="V33" s="65" t="str">
        <f t="shared" si="2"/>
        <v/>
      </c>
      <c r="W33" s="65" t="str">
        <f t="shared" si="2"/>
        <v/>
      </c>
      <c r="X33" s="65" t="str">
        <f t="shared" si="2"/>
        <v/>
      </c>
      <c r="Y33" s="65" t="str">
        <f t="shared" si="2"/>
        <v/>
      </c>
      <c r="Z33" s="65" t="str">
        <f t="shared" si="2"/>
        <v/>
      </c>
      <c r="AA33" s="182">
        <f>O33</f>
        <v>1000</v>
      </c>
      <c r="AB33" s="182"/>
      <c r="AC33" s="182"/>
      <c r="AD33" s="182"/>
      <c r="AE33" s="182"/>
      <c r="AF33" s="103" t="s">
        <v>217</v>
      </c>
      <c r="AG33" s="67"/>
      <c r="AH33" t="str">
        <f>IF(AH10="","",AH10)</f>
        <v/>
      </c>
      <c r="AI33" t="str">
        <f>IF(AI10="","",AI10)</f>
        <v/>
      </c>
      <c r="AJ33" t="str">
        <f>IF(AJ10="","",AJ10)</f>
        <v/>
      </c>
      <c r="AK33" t="str">
        <f>IF(AK10="","",AK10)</f>
        <v/>
      </c>
    </row>
    <row r="34" spans="1:37" ht="35.15" customHeight="1" x14ac:dyDescent="0.25">
      <c r="A34" s="1" t="str">
        <f>IF(A11="","",A11)</f>
        <v>３</v>
      </c>
      <c r="C34" s="56" t="str">
        <f>IF(C11="","",C11)</f>
        <v/>
      </c>
      <c r="D34" s="61" t="str">
        <f>IF(D11="","",D11)</f>
        <v/>
      </c>
      <c r="E34" s="26" t="str">
        <f>IF(E11="","",E11)</f>
        <v/>
      </c>
      <c r="F34" t="str">
        <f>IF(F11="","",F11)</f>
        <v>にあてはまる数をかきましょう。</v>
      </c>
    </row>
    <row r="35" spans="1:37" ht="35.15" customHeight="1" x14ac:dyDescent="0.25">
      <c r="A35" s="1" t="str">
        <f t="shared" ref="A35:AK35" si="3">IF(A12="","",A12)</f>
        <v/>
      </c>
      <c r="B35" s="1" t="str">
        <f t="shared" si="3"/>
        <v>(1)</v>
      </c>
      <c r="E35">
        <f t="shared" ca="1" si="3"/>
        <v>8</v>
      </c>
      <c r="F35" t="str">
        <f t="shared" si="3"/>
        <v>㎥</v>
      </c>
      <c r="H35" s="175" t="str">
        <f t="shared" si="3"/>
        <v>＝</v>
      </c>
      <c r="I35" s="175" t="str">
        <f t="shared" si="3"/>
        <v/>
      </c>
      <c r="J35" s="196">
        <f ca="1">E35*1000000</f>
        <v>8000000</v>
      </c>
      <c r="K35" s="197" t="str">
        <f t="shared" si="3"/>
        <v/>
      </c>
      <c r="L35" s="197" t="str">
        <f t="shared" si="3"/>
        <v/>
      </c>
      <c r="M35" s="197" t="str">
        <f t="shared" si="3"/>
        <v/>
      </c>
      <c r="N35" s="197" t="str">
        <f t="shared" si="3"/>
        <v/>
      </c>
      <c r="O35" s="198" t="str">
        <f t="shared" si="3"/>
        <v/>
      </c>
      <c r="P35" t="str">
        <f t="shared" si="3"/>
        <v>㎤</v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35.15" customHeight="1" x14ac:dyDescent="0.25">
      <c r="A36" t="str">
        <f t="shared" ref="A36:AK36" si="4">IF(A13="","",A13)</f>
        <v/>
      </c>
      <c r="B36" t="str">
        <f t="shared" si="4"/>
        <v/>
      </c>
      <c r="E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U36" t="str">
        <f t="shared" si="4"/>
        <v/>
      </c>
      <c r="V36" t="str">
        <f t="shared" si="4"/>
        <v/>
      </c>
      <c r="W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35.15" customHeight="1" x14ac:dyDescent="0.25">
      <c r="A37" s="1" t="str">
        <f t="shared" ref="A37:AK37" si="5">IF(A14="","",A14)</f>
        <v/>
      </c>
      <c r="B37" s="1" t="str">
        <f t="shared" si="5"/>
        <v>(2)</v>
      </c>
      <c r="E37" s="175">
        <f t="shared" ca="1" si="5"/>
        <v>30</v>
      </c>
      <c r="F37" s="175" t="str">
        <f t="shared" si="5"/>
        <v/>
      </c>
      <c r="G37" t="str">
        <f t="shared" si="5"/>
        <v>㎥</v>
      </c>
      <c r="H37" s="6"/>
      <c r="I37" s="175" t="str">
        <f t="shared" si="5"/>
        <v>＝</v>
      </c>
      <c r="J37" s="175" t="str">
        <f t="shared" si="5"/>
        <v/>
      </c>
      <c r="K37" s="196">
        <f ca="1">E37*1000000</f>
        <v>30000000</v>
      </c>
      <c r="L37" s="197" t="str">
        <f t="shared" si="5"/>
        <v/>
      </c>
      <c r="M37" s="197" t="str">
        <f t="shared" si="5"/>
        <v/>
      </c>
      <c r="N37" s="197" t="str">
        <f t="shared" si="5"/>
        <v/>
      </c>
      <c r="O37" s="197" t="str">
        <f t="shared" si="5"/>
        <v/>
      </c>
      <c r="P37" s="198" t="str">
        <f t="shared" si="5"/>
        <v/>
      </c>
      <c r="Q37" t="str">
        <f t="shared" si="5"/>
        <v>㎤</v>
      </c>
      <c r="S37" t="str">
        <f t="shared" si="5"/>
        <v/>
      </c>
      <c r="T37" t="str">
        <f t="shared" si="5"/>
        <v/>
      </c>
      <c r="U37" t="str">
        <f t="shared" si="5"/>
        <v/>
      </c>
      <c r="V37" t="str">
        <f t="shared" si="5"/>
        <v/>
      </c>
      <c r="W37" t="str">
        <f t="shared" si="5"/>
        <v/>
      </c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35.15" customHeight="1" x14ac:dyDescent="0.25">
      <c r="A38" t="str">
        <f t="shared" ref="A38:AK38" si="6">IF(A15="","",A15)</f>
        <v/>
      </c>
      <c r="B38" t="str">
        <f t="shared" si="6"/>
        <v/>
      </c>
      <c r="E38" t="str">
        <f t="shared" si="6"/>
        <v/>
      </c>
      <c r="F38" t="str">
        <f t="shared" si="6"/>
        <v/>
      </c>
      <c r="G38" t="str">
        <f t="shared" si="6"/>
        <v/>
      </c>
      <c r="H38" t="str">
        <f t="shared" si="6"/>
        <v/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/>
      </c>
      <c r="U38" t="str">
        <f t="shared" si="6"/>
        <v/>
      </c>
      <c r="V38" t="str">
        <f t="shared" si="6"/>
        <v/>
      </c>
      <c r="W38" t="str">
        <f t="shared" si="6"/>
        <v/>
      </c>
      <c r="X38" t="str">
        <f t="shared" si="6"/>
        <v/>
      </c>
      <c r="Y38" t="str">
        <f t="shared" si="6"/>
        <v/>
      </c>
      <c r="Z38" t="str">
        <f t="shared" si="6"/>
        <v/>
      </c>
      <c r="AA38" t="str">
        <f t="shared" si="6"/>
        <v/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35.15" customHeight="1" x14ac:dyDescent="0.25">
      <c r="A39" s="1" t="str">
        <f t="shared" ref="A39:AK39" si="7">IF(A16="","",A16)</f>
        <v/>
      </c>
      <c r="B39" s="1" t="str">
        <f t="shared" si="7"/>
        <v>(3)</v>
      </c>
      <c r="E39" s="175">
        <f t="shared" ca="1" si="7"/>
        <v>0.70000000000000007</v>
      </c>
      <c r="F39" s="175" t="str">
        <f t="shared" si="7"/>
        <v/>
      </c>
      <c r="G39" s="175" t="str">
        <f t="shared" si="7"/>
        <v/>
      </c>
      <c r="H39" t="str">
        <f t="shared" si="7"/>
        <v>㎥</v>
      </c>
      <c r="I39" s="6"/>
      <c r="J39" s="175" t="str">
        <f t="shared" si="7"/>
        <v>＝</v>
      </c>
      <c r="K39" s="175" t="str">
        <f t="shared" si="7"/>
        <v/>
      </c>
      <c r="L39" s="196">
        <f ca="1">E39*1000000</f>
        <v>700000.00000000012</v>
      </c>
      <c r="M39" s="197" t="str">
        <f t="shared" si="7"/>
        <v/>
      </c>
      <c r="N39" s="197" t="str">
        <f t="shared" si="7"/>
        <v/>
      </c>
      <c r="O39" s="197" t="str">
        <f t="shared" si="7"/>
        <v/>
      </c>
      <c r="P39" s="197" t="str">
        <f t="shared" si="7"/>
        <v/>
      </c>
      <c r="Q39" s="198" t="str">
        <f t="shared" si="7"/>
        <v/>
      </c>
      <c r="R39" t="str">
        <f t="shared" si="7"/>
        <v>㎤</v>
      </c>
      <c r="T39" t="str">
        <f t="shared" si="7"/>
        <v/>
      </c>
      <c r="U39" t="str">
        <f t="shared" si="7"/>
        <v/>
      </c>
      <c r="V39" t="str">
        <f t="shared" si="7"/>
        <v/>
      </c>
      <c r="W39" t="str">
        <f t="shared" si="7"/>
        <v/>
      </c>
      <c r="X39" t="str">
        <f t="shared" si="7"/>
        <v/>
      </c>
      <c r="Y39" t="str">
        <f t="shared" si="7"/>
        <v/>
      </c>
      <c r="Z39" t="str">
        <f t="shared" si="7"/>
        <v/>
      </c>
      <c r="AA39" t="str">
        <f t="shared" si="7"/>
        <v/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  <c r="AJ39" t="str">
        <f t="shared" si="7"/>
        <v/>
      </c>
      <c r="AK39" t="str">
        <f t="shared" si="7"/>
        <v/>
      </c>
    </row>
    <row r="40" spans="1:37" ht="35.15" customHeight="1" x14ac:dyDescent="0.25">
      <c r="A40" t="str">
        <f t="shared" ref="A40:AK40" si="8">IF(A17="","",A17)</f>
        <v/>
      </c>
      <c r="B40" t="str">
        <f t="shared" si="8"/>
        <v/>
      </c>
      <c r="E40" t="str">
        <f t="shared" si="8"/>
        <v/>
      </c>
      <c r="F40" t="str">
        <f t="shared" si="8"/>
        <v/>
      </c>
      <c r="G40" t="str">
        <f t="shared" si="8"/>
        <v/>
      </c>
      <c r="H40" t="str">
        <f t="shared" si="8"/>
        <v/>
      </c>
      <c r="I40" t="str">
        <f t="shared" si="8"/>
        <v/>
      </c>
      <c r="J40" t="str">
        <f t="shared" si="8"/>
        <v/>
      </c>
      <c r="K40" t="str">
        <f t="shared" si="8"/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U40" t="str">
        <f t="shared" si="8"/>
        <v/>
      </c>
      <c r="V40" t="str">
        <f t="shared" si="8"/>
        <v/>
      </c>
      <c r="W40" t="str">
        <f t="shared" si="8"/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si="8"/>
        <v/>
      </c>
      <c r="AK40" t="str">
        <f t="shared" si="8"/>
        <v/>
      </c>
    </row>
    <row r="41" spans="1:37" ht="35.15" customHeight="1" x14ac:dyDescent="0.25">
      <c r="A41" s="1" t="str">
        <f t="shared" ref="A41:AK41" si="9">IF(A18="","",A18)</f>
        <v/>
      </c>
      <c r="B41" s="1" t="str">
        <f t="shared" si="9"/>
        <v>(4)</v>
      </c>
      <c r="E41" s="175">
        <f t="shared" ca="1" si="9"/>
        <v>5000000</v>
      </c>
      <c r="F41" s="175" t="str">
        <f t="shared" si="9"/>
        <v/>
      </c>
      <c r="G41" s="175" t="str">
        <f t="shared" si="9"/>
        <v/>
      </c>
      <c r="H41" s="175" t="str">
        <f t="shared" si="9"/>
        <v/>
      </c>
      <c r="I41" s="175" t="str">
        <f t="shared" si="9"/>
        <v/>
      </c>
      <c r="J41" s="175" t="str">
        <f t="shared" si="9"/>
        <v/>
      </c>
      <c r="K41" t="str">
        <f t="shared" si="9"/>
        <v>㎤</v>
      </c>
      <c r="M41" s="175" t="str">
        <f t="shared" si="9"/>
        <v>＝</v>
      </c>
      <c r="N41" s="175" t="str">
        <f t="shared" si="9"/>
        <v/>
      </c>
      <c r="O41" s="196">
        <f ca="1">E41/1000000</f>
        <v>5</v>
      </c>
      <c r="P41" s="197" t="str">
        <f t="shared" si="9"/>
        <v/>
      </c>
      <c r="Q41" s="197" t="str">
        <f t="shared" si="9"/>
        <v/>
      </c>
      <c r="R41" s="197" t="str">
        <f t="shared" si="9"/>
        <v/>
      </c>
      <c r="S41" s="197" t="str">
        <f t="shared" si="9"/>
        <v/>
      </c>
      <c r="T41" s="198" t="str">
        <f t="shared" si="9"/>
        <v/>
      </c>
      <c r="U41" t="str">
        <f t="shared" si="9"/>
        <v>㎥</v>
      </c>
      <c r="W41" t="str">
        <f t="shared" si="9"/>
        <v/>
      </c>
      <c r="X41" t="str">
        <f t="shared" si="9"/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9"/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  <c r="AJ41" t="str">
        <f t="shared" si="9"/>
        <v/>
      </c>
      <c r="AK41" t="str">
        <f t="shared" si="9"/>
        <v/>
      </c>
    </row>
    <row r="42" spans="1:37" ht="35.15" customHeight="1" x14ac:dyDescent="0.25">
      <c r="A42" t="str">
        <f t="shared" ref="A42:AK42" si="10">IF(A19="","",A19)</f>
        <v/>
      </c>
      <c r="B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N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U42" t="str">
        <f t="shared" si="10"/>
        <v/>
      </c>
      <c r="V42" t="str">
        <f t="shared" si="10"/>
        <v/>
      </c>
      <c r="W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10"/>
        <v/>
      </c>
      <c r="AK42" t="str">
        <f t="shared" si="10"/>
        <v/>
      </c>
    </row>
    <row r="43" spans="1:37" ht="35.15" customHeight="1" x14ac:dyDescent="0.25">
      <c r="A43" s="1" t="str">
        <f>IF(A20="","",A20)</f>
        <v/>
      </c>
      <c r="B43" s="1" t="str">
        <f>IF(B20="","",B20)</f>
        <v>(5)</v>
      </c>
      <c r="E43" s="175">
        <f t="shared" ref="E43:J43" ca="1" si="11">IF(E20="","",E20)</f>
        <v>4900000</v>
      </c>
      <c r="F43" s="175" t="str">
        <f t="shared" si="11"/>
        <v/>
      </c>
      <c r="G43" s="175" t="str">
        <f t="shared" si="11"/>
        <v/>
      </c>
      <c r="H43" s="175" t="str">
        <f t="shared" si="11"/>
        <v/>
      </c>
      <c r="I43" s="175" t="str">
        <f t="shared" si="11"/>
        <v/>
      </c>
      <c r="J43" t="str">
        <f t="shared" si="11"/>
        <v>㎤</v>
      </c>
      <c r="L43" s="175" t="str">
        <f>IF(L20="","",L20)</f>
        <v>＝</v>
      </c>
      <c r="M43" s="175" t="str">
        <f>IF(M20="","",M20)</f>
        <v/>
      </c>
      <c r="N43" s="196">
        <f ca="1">E43/1000000</f>
        <v>4.9000000000000004</v>
      </c>
      <c r="O43" s="197" t="str">
        <f t="shared" ref="O43:T43" si="12">IF(O20="","",O20)</f>
        <v/>
      </c>
      <c r="P43" s="197" t="str">
        <f t="shared" si="12"/>
        <v/>
      </c>
      <c r="Q43" s="197" t="str">
        <f t="shared" si="12"/>
        <v/>
      </c>
      <c r="R43" s="197" t="str">
        <f t="shared" si="12"/>
        <v/>
      </c>
      <c r="S43" s="198" t="str">
        <f t="shared" si="12"/>
        <v/>
      </c>
      <c r="T43" t="str">
        <f t="shared" si="12"/>
        <v>㎥</v>
      </c>
      <c r="U43" s="6"/>
      <c r="V43" t="str">
        <f t="shared" ref="V43:AK43" si="13">IF(V20="","",V20)</f>
        <v/>
      </c>
      <c r="W43" t="str">
        <f t="shared" si="13"/>
        <v/>
      </c>
      <c r="X43" t="str">
        <f t="shared" si="13"/>
        <v/>
      </c>
      <c r="Y43" t="str">
        <f t="shared" si="13"/>
        <v/>
      </c>
      <c r="Z43" t="str">
        <f t="shared" si="13"/>
        <v/>
      </c>
      <c r="AA43" t="str">
        <f t="shared" si="13"/>
        <v/>
      </c>
      <c r="AB43" t="str">
        <f t="shared" si="13"/>
        <v/>
      </c>
      <c r="AC43" t="str">
        <f t="shared" si="13"/>
        <v/>
      </c>
      <c r="AD43" t="str">
        <f t="shared" si="13"/>
        <v/>
      </c>
      <c r="AE43" t="str">
        <f t="shared" si="13"/>
        <v/>
      </c>
      <c r="AF43" t="str">
        <f t="shared" si="13"/>
        <v/>
      </c>
      <c r="AG43" t="str">
        <f t="shared" si="13"/>
        <v/>
      </c>
      <c r="AH43" t="str">
        <f t="shared" si="13"/>
        <v/>
      </c>
      <c r="AI43" t="str">
        <f t="shared" si="13"/>
        <v/>
      </c>
      <c r="AJ43" t="str">
        <f t="shared" si="13"/>
        <v/>
      </c>
      <c r="AK43" t="str">
        <f t="shared" si="13"/>
        <v/>
      </c>
    </row>
    <row r="44" spans="1:37" ht="35.15" customHeight="1" x14ac:dyDescent="0.25">
      <c r="A44" t="str">
        <f t="shared" ref="A44:AK44" si="14">IF(A21="","",A21)</f>
        <v/>
      </c>
      <c r="B44" t="str">
        <f t="shared" si="14"/>
        <v/>
      </c>
      <c r="E44" t="str">
        <f t="shared" si="14"/>
        <v/>
      </c>
      <c r="F44" t="str">
        <f t="shared" si="14"/>
        <v/>
      </c>
      <c r="G44" t="str">
        <f t="shared" si="14"/>
        <v/>
      </c>
      <c r="H44" t="str">
        <f t="shared" si="14"/>
        <v/>
      </c>
      <c r="I44" t="str">
        <f t="shared" si="14"/>
        <v/>
      </c>
      <c r="J44" t="str">
        <f t="shared" si="14"/>
        <v/>
      </c>
      <c r="K44" t="str">
        <f t="shared" si="14"/>
        <v/>
      </c>
      <c r="L44" t="str">
        <f t="shared" si="14"/>
        <v/>
      </c>
      <c r="M44" t="str">
        <f t="shared" si="14"/>
        <v/>
      </c>
      <c r="N44" t="str">
        <f t="shared" si="14"/>
        <v/>
      </c>
      <c r="O44" t="str">
        <f t="shared" si="14"/>
        <v/>
      </c>
      <c r="P44" t="str">
        <f t="shared" si="14"/>
        <v/>
      </c>
      <c r="Q44" t="str">
        <f t="shared" si="14"/>
        <v/>
      </c>
      <c r="R44" t="str">
        <f t="shared" si="14"/>
        <v/>
      </c>
      <c r="S44" t="str">
        <f t="shared" si="14"/>
        <v/>
      </c>
      <c r="T44" t="str">
        <f t="shared" si="14"/>
        <v/>
      </c>
      <c r="U44" t="str">
        <f t="shared" si="14"/>
        <v/>
      </c>
      <c r="V44" t="str">
        <f t="shared" si="14"/>
        <v/>
      </c>
      <c r="W44" t="str">
        <f t="shared" si="14"/>
        <v/>
      </c>
      <c r="X44" t="str">
        <f t="shared" si="14"/>
        <v/>
      </c>
      <c r="Y44" t="str">
        <f t="shared" si="14"/>
        <v/>
      </c>
      <c r="Z44" t="str">
        <f t="shared" si="14"/>
        <v/>
      </c>
      <c r="AA44" t="str">
        <f t="shared" si="14"/>
        <v/>
      </c>
      <c r="AB44" t="str">
        <f t="shared" si="14"/>
        <v/>
      </c>
      <c r="AC44" t="str">
        <f t="shared" si="14"/>
        <v/>
      </c>
      <c r="AD44" t="str">
        <f t="shared" si="14"/>
        <v/>
      </c>
      <c r="AE44" t="str">
        <f t="shared" si="14"/>
        <v/>
      </c>
      <c r="AF44" t="str">
        <f t="shared" si="14"/>
        <v/>
      </c>
      <c r="AG44" t="str">
        <f t="shared" si="14"/>
        <v/>
      </c>
      <c r="AH44" t="str">
        <f t="shared" si="14"/>
        <v/>
      </c>
      <c r="AI44" t="str">
        <f t="shared" si="14"/>
        <v/>
      </c>
      <c r="AJ44" t="str">
        <f t="shared" si="14"/>
        <v/>
      </c>
      <c r="AK44" t="str">
        <f t="shared" si="14"/>
        <v/>
      </c>
    </row>
    <row r="45" spans="1:37" ht="35.15" customHeight="1" x14ac:dyDescent="0.25">
      <c r="A45" s="1" t="str">
        <f t="shared" ref="A45:AK45" si="15">IF(A22="","",A22)</f>
        <v/>
      </c>
      <c r="B45" s="1" t="str">
        <f t="shared" si="15"/>
        <v>(6)</v>
      </c>
      <c r="E45" s="175">
        <f t="shared" ca="1" si="15"/>
        <v>400000</v>
      </c>
      <c r="F45" s="175" t="str">
        <f t="shared" si="15"/>
        <v/>
      </c>
      <c r="G45" s="175" t="str">
        <f t="shared" si="15"/>
        <v/>
      </c>
      <c r="H45" s="175" t="str">
        <f t="shared" si="15"/>
        <v/>
      </c>
      <c r="I45" s="175" t="str">
        <f t="shared" si="15"/>
        <v/>
      </c>
      <c r="J45" t="str">
        <f t="shared" si="15"/>
        <v>㎤</v>
      </c>
      <c r="L45" s="175" t="str">
        <f t="shared" si="15"/>
        <v>＝</v>
      </c>
      <c r="M45" s="175" t="str">
        <f t="shared" si="15"/>
        <v/>
      </c>
      <c r="N45" s="196">
        <f ca="1">E45/1000000</f>
        <v>0.4</v>
      </c>
      <c r="O45" s="197" t="str">
        <f>IF(O22="","",O22)</f>
        <v/>
      </c>
      <c r="P45" s="197" t="str">
        <f>IF(P22="","",P22)</f>
        <v/>
      </c>
      <c r="Q45" s="197" t="str">
        <f>IF(Q22="","",Q22)</f>
        <v/>
      </c>
      <c r="R45" s="197" t="str">
        <f>IF(R22="","",R22)</f>
        <v/>
      </c>
      <c r="S45" s="198" t="str">
        <f>IF(S22="","",S22)</f>
        <v/>
      </c>
      <c r="T45" t="str">
        <f t="shared" si="15"/>
        <v>㎥</v>
      </c>
      <c r="U45" s="6"/>
      <c r="V45" t="str">
        <f t="shared" si="15"/>
        <v/>
      </c>
      <c r="W45" t="str">
        <f t="shared" si="15"/>
        <v/>
      </c>
      <c r="X45" t="str">
        <f t="shared" si="15"/>
        <v/>
      </c>
      <c r="Y45" t="str">
        <f t="shared" si="15"/>
        <v/>
      </c>
      <c r="Z45" t="str">
        <f t="shared" si="15"/>
        <v/>
      </c>
      <c r="AA45" t="str">
        <f t="shared" si="15"/>
        <v/>
      </c>
      <c r="AB45" t="str">
        <f t="shared" si="15"/>
        <v/>
      </c>
      <c r="AC45" t="str">
        <f t="shared" si="15"/>
        <v/>
      </c>
      <c r="AD45" t="str">
        <f t="shared" si="15"/>
        <v/>
      </c>
      <c r="AE45" t="str">
        <f t="shared" si="15"/>
        <v/>
      </c>
      <c r="AF45" t="str">
        <f t="shared" si="15"/>
        <v/>
      </c>
      <c r="AG45" t="str">
        <f t="shared" si="15"/>
        <v/>
      </c>
      <c r="AH45" t="str">
        <f t="shared" si="15"/>
        <v/>
      </c>
      <c r="AI45" t="str">
        <f t="shared" si="15"/>
        <v/>
      </c>
      <c r="AJ45" t="str">
        <f t="shared" si="15"/>
        <v/>
      </c>
      <c r="AK45" t="str">
        <f t="shared" si="15"/>
        <v/>
      </c>
    </row>
    <row r="46" spans="1:37" ht="35.15" customHeight="1" x14ac:dyDescent="0.25">
      <c r="A46" t="str">
        <f t="shared" ref="A46:AK46" si="16">IF(A23="","",A23)</f>
        <v/>
      </c>
      <c r="B46" t="str">
        <f t="shared" si="16"/>
        <v/>
      </c>
      <c r="E46" t="str">
        <f t="shared" si="16"/>
        <v/>
      </c>
      <c r="F46" t="str">
        <f t="shared" si="16"/>
        <v/>
      </c>
      <c r="G46" t="str">
        <f t="shared" si="16"/>
        <v/>
      </c>
      <c r="H46" t="str">
        <f t="shared" si="16"/>
        <v/>
      </c>
      <c r="I46" t="str">
        <f t="shared" si="16"/>
        <v/>
      </c>
      <c r="J46" t="str">
        <f t="shared" si="16"/>
        <v/>
      </c>
      <c r="K46" t="str">
        <f t="shared" si="16"/>
        <v/>
      </c>
      <c r="L46" t="str">
        <f t="shared" si="16"/>
        <v/>
      </c>
      <c r="M46" t="str">
        <f t="shared" si="16"/>
        <v/>
      </c>
      <c r="N46" t="str">
        <f t="shared" si="16"/>
        <v/>
      </c>
      <c r="O46" t="str">
        <f t="shared" si="16"/>
        <v/>
      </c>
      <c r="P46" t="str">
        <f t="shared" si="16"/>
        <v/>
      </c>
      <c r="Q46" t="str">
        <f t="shared" si="16"/>
        <v/>
      </c>
      <c r="R46" t="str">
        <f t="shared" si="16"/>
        <v/>
      </c>
      <c r="S46" t="str">
        <f t="shared" si="16"/>
        <v/>
      </c>
      <c r="T46" t="str">
        <f t="shared" si="16"/>
        <v/>
      </c>
      <c r="U46" t="str">
        <f t="shared" si="16"/>
        <v/>
      </c>
      <c r="V46" t="str">
        <f t="shared" si="16"/>
        <v/>
      </c>
      <c r="W46" t="str">
        <f t="shared" si="16"/>
        <v/>
      </c>
      <c r="X46" t="str">
        <f t="shared" si="16"/>
        <v/>
      </c>
      <c r="Y46" t="str">
        <f t="shared" si="16"/>
        <v/>
      </c>
      <c r="Z46" t="str">
        <f t="shared" si="16"/>
        <v/>
      </c>
      <c r="AA46" t="str">
        <f t="shared" si="16"/>
        <v/>
      </c>
      <c r="AB46" t="str">
        <f t="shared" si="16"/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  <c r="AI46" t="str">
        <f t="shared" si="16"/>
        <v/>
      </c>
      <c r="AJ46" t="str">
        <f t="shared" si="16"/>
        <v/>
      </c>
      <c r="AK46" t="str">
        <f t="shared" si="16"/>
        <v/>
      </c>
    </row>
  </sheetData>
  <mergeCells count="57">
    <mergeCell ref="H33:I33"/>
    <mergeCell ref="AA33:AE33"/>
    <mergeCell ref="AA28:AF28"/>
    <mergeCell ref="C32:D32"/>
    <mergeCell ref="E32:F32"/>
    <mergeCell ref="G32:H32"/>
    <mergeCell ref="I32:J32"/>
    <mergeCell ref="K32:L32"/>
    <mergeCell ref="H28:J28"/>
    <mergeCell ref="K28:L28"/>
    <mergeCell ref="M28:O28"/>
    <mergeCell ref="J33:L33"/>
    <mergeCell ref="M33:N33"/>
    <mergeCell ref="O33:Q33"/>
    <mergeCell ref="M32:N32"/>
    <mergeCell ref="O32:Q32"/>
    <mergeCell ref="E45:I45"/>
    <mergeCell ref="L45:M45"/>
    <mergeCell ref="N45:S45"/>
    <mergeCell ref="E41:J41"/>
    <mergeCell ref="M41:N41"/>
    <mergeCell ref="O41:T41"/>
    <mergeCell ref="E43:I43"/>
    <mergeCell ref="L43:M43"/>
    <mergeCell ref="N43:S43"/>
    <mergeCell ref="E39:G39"/>
    <mergeCell ref="J39:K39"/>
    <mergeCell ref="L39:Q39"/>
    <mergeCell ref="E22:I22"/>
    <mergeCell ref="L22:M22"/>
    <mergeCell ref="N22:S22"/>
    <mergeCell ref="H35:I35"/>
    <mergeCell ref="J35:O35"/>
    <mergeCell ref="R28:V28"/>
    <mergeCell ref="P28:Q28"/>
    <mergeCell ref="C28:E28"/>
    <mergeCell ref="F28:G28"/>
    <mergeCell ref="E37:F37"/>
    <mergeCell ref="I37:J37"/>
    <mergeCell ref="K37:P37"/>
    <mergeCell ref="C33:G33"/>
    <mergeCell ref="AI1:AJ1"/>
    <mergeCell ref="H12:I12"/>
    <mergeCell ref="J12:O12"/>
    <mergeCell ref="E14:F14"/>
    <mergeCell ref="AI24:AJ24"/>
    <mergeCell ref="I14:J14"/>
    <mergeCell ref="K14:P14"/>
    <mergeCell ref="E18:J18"/>
    <mergeCell ref="M18:N18"/>
    <mergeCell ref="O18:T18"/>
    <mergeCell ref="E16:G16"/>
    <mergeCell ref="J16:K16"/>
    <mergeCell ref="L16:Q16"/>
    <mergeCell ref="E20:I20"/>
    <mergeCell ref="L20:M20"/>
    <mergeCell ref="N20:S20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62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196</v>
      </c>
      <c r="AG1" s="2" t="s">
        <v>197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A3" t="s">
        <v>198</v>
      </c>
    </row>
    <row r="4" spans="1:36" ht="25" customHeight="1" x14ac:dyDescent="0.25">
      <c r="A4" s="1" t="s">
        <v>122</v>
      </c>
      <c r="U4" s="1" t="s">
        <v>123</v>
      </c>
    </row>
    <row r="5" spans="1:36" ht="24.75" customHeight="1" x14ac:dyDescent="0.25">
      <c r="F5" s="203"/>
      <c r="G5" s="203"/>
      <c r="H5" s="57"/>
      <c r="I5" s="73"/>
      <c r="J5" s="204"/>
      <c r="K5" s="205"/>
      <c r="Y5" s="203"/>
      <c r="Z5" s="203"/>
      <c r="AA5" s="56"/>
      <c r="AB5" s="61"/>
      <c r="AC5" s="204"/>
      <c r="AD5" s="205"/>
    </row>
    <row r="6" spans="1:36" ht="24.75" customHeight="1" x14ac:dyDescent="0.25">
      <c r="C6" s="185">
        <f ca="1">INT(RAND()*3+2)</f>
        <v>2</v>
      </c>
      <c r="D6" s="185" t="s">
        <v>199</v>
      </c>
      <c r="E6" s="199"/>
      <c r="F6" s="73"/>
      <c r="G6" s="73"/>
      <c r="H6" s="56"/>
      <c r="I6" s="26"/>
      <c r="J6" s="2"/>
      <c r="K6" s="75"/>
      <c r="T6" s="185">
        <f ca="1">INT(RAND()*2+1)+INT(RAND()*9+1)*0.1</f>
        <v>1.5</v>
      </c>
      <c r="U6" s="185"/>
      <c r="V6" s="185"/>
      <c r="W6" s="185" t="s">
        <v>201</v>
      </c>
      <c r="X6" s="185"/>
      <c r="Y6" s="76"/>
      <c r="Z6" s="73"/>
      <c r="AA6" s="77"/>
      <c r="AB6" s="78"/>
      <c r="AD6" s="78"/>
    </row>
    <row r="7" spans="1:36" ht="24.75" customHeight="1" thickBot="1" x14ac:dyDescent="0.3">
      <c r="C7" s="185"/>
      <c r="D7" s="185"/>
      <c r="E7" s="199"/>
      <c r="F7" s="200"/>
      <c r="G7" s="200"/>
      <c r="I7" s="78"/>
      <c r="J7" s="201"/>
      <c r="K7" s="202"/>
      <c r="L7">
        <f ca="1">C6</f>
        <v>2</v>
      </c>
      <c r="M7" s="185" t="s">
        <v>202</v>
      </c>
      <c r="N7" s="185"/>
      <c r="T7" s="185"/>
      <c r="U7" s="185"/>
      <c r="V7" s="185"/>
      <c r="W7" s="185"/>
      <c r="X7" s="185"/>
      <c r="Y7" s="206"/>
      <c r="Z7" s="185"/>
      <c r="AA7" s="79"/>
      <c r="AB7" s="75"/>
      <c r="AC7" s="207"/>
      <c r="AD7" s="208"/>
      <c r="AF7" s="185"/>
      <c r="AG7" s="185"/>
    </row>
    <row r="8" spans="1:36" ht="25" customHeight="1" thickBot="1" x14ac:dyDescent="0.3">
      <c r="F8" s="209">
        <f ca="1">C6</f>
        <v>2</v>
      </c>
      <c r="G8" s="209"/>
      <c r="H8" s="209" t="s">
        <v>113</v>
      </c>
      <c r="I8" s="209"/>
      <c r="Y8" s="215"/>
      <c r="Z8" s="216"/>
      <c r="AA8" s="217"/>
      <c r="AB8" s="218"/>
      <c r="AC8" s="201"/>
      <c r="AD8" s="202"/>
      <c r="AE8" s="185">
        <f ca="1">INT(RAND()*9+1)*10</f>
        <v>30</v>
      </c>
      <c r="AF8" s="185"/>
      <c r="AG8" t="s">
        <v>113</v>
      </c>
    </row>
    <row r="9" spans="1:36" ht="25" customHeight="1" x14ac:dyDescent="0.25">
      <c r="F9" s="6"/>
      <c r="G9" s="6"/>
      <c r="H9" s="6"/>
      <c r="I9" s="6"/>
      <c r="Y9" s="209">
        <f ca="1">INT(RAND()*9+1)*10</f>
        <v>60</v>
      </c>
      <c r="Z9" s="209"/>
      <c r="AA9" t="s">
        <v>113</v>
      </c>
    </row>
    <row r="10" spans="1:36" ht="25" customHeight="1" x14ac:dyDescent="0.25">
      <c r="A10" s="1" t="s">
        <v>6</v>
      </c>
      <c r="U10" s="1"/>
    </row>
    <row r="11" spans="1:36" ht="25" customHeight="1" x14ac:dyDescent="0.25">
      <c r="F11" s="203"/>
      <c r="G11" s="210"/>
      <c r="H11" s="73"/>
      <c r="I11" s="73"/>
      <c r="J11" s="73"/>
      <c r="K11" s="73"/>
      <c r="L11" s="211"/>
      <c r="M11" s="212"/>
    </row>
    <row r="12" spans="1:36" ht="25" customHeight="1" thickBot="1" x14ac:dyDescent="0.3">
      <c r="B12">
        <f ca="1">INT(RAND()*2+2)</f>
        <v>3</v>
      </c>
      <c r="C12" t="s">
        <v>203</v>
      </c>
      <c r="E12" s="81"/>
      <c r="F12" s="204"/>
      <c r="G12" s="204"/>
      <c r="H12" s="73"/>
      <c r="I12" s="73"/>
      <c r="J12" s="73"/>
      <c r="K12" s="82"/>
      <c r="L12" s="213"/>
      <c r="M12" s="214"/>
      <c r="N12" s="185">
        <f ca="1">INT(RAND()*9+1)</f>
        <v>9</v>
      </c>
      <c r="O12" s="185"/>
      <c r="P12" t="s">
        <v>113</v>
      </c>
    </row>
    <row r="13" spans="1:36" ht="25" customHeight="1" x14ac:dyDescent="0.25">
      <c r="F13" s="209">
        <f ca="1">INT(RAND()*9+10)</f>
        <v>12</v>
      </c>
      <c r="G13" s="209"/>
      <c r="H13" s="85" t="s">
        <v>113</v>
      </c>
      <c r="I13" s="85"/>
      <c r="J13" s="85"/>
      <c r="K13" s="85"/>
    </row>
    <row r="14" spans="1:36" ht="25" customHeight="1" x14ac:dyDescent="0.25">
      <c r="F14" s="6"/>
      <c r="G14" s="6"/>
      <c r="Z14" s="6"/>
      <c r="AA14" s="6"/>
    </row>
    <row r="15" spans="1:36" ht="25" customHeight="1" thickBot="1" x14ac:dyDescent="0.3">
      <c r="H15" s="219">
        <f ca="1">INT(RAND()*3+6)</f>
        <v>6</v>
      </c>
      <c r="I15" s="219"/>
      <c r="J15" s="219" t="s">
        <v>113</v>
      </c>
      <c r="K15" s="219"/>
      <c r="L15" s="86"/>
      <c r="M15" s="86"/>
    </row>
    <row r="16" spans="1:36" ht="25" customHeight="1" x14ac:dyDescent="0.25">
      <c r="A16" s="1" t="s">
        <v>7</v>
      </c>
      <c r="F16" s="203"/>
      <c r="G16" s="203"/>
      <c r="L16" s="220"/>
      <c r="M16" s="220"/>
      <c r="N16" s="88"/>
      <c r="O16" s="185">
        <f ca="1">INT(RAND()*2+3)</f>
        <v>3</v>
      </c>
      <c r="P16" s="185" t="s">
        <v>113</v>
      </c>
      <c r="Q16" s="185"/>
    </row>
    <row r="17" spans="1:36" ht="25" customHeight="1" x14ac:dyDescent="0.25">
      <c r="B17" s="185">
        <f ca="1">INT(RAND()*2+7)</f>
        <v>7</v>
      </c>
      <c r="C17" s="185" t="s">
        <v>113</v>
      </c>
      <c r="D17" s="185"/>
      <c r="F17" s="76"/>
      <c r="G17" s="73"/>
      <c r="H17" s="73"/>
      <c r="I17" s="73"/>
      <c r="J17" s="73"/>
      <c r="K17" s="82"/>
      <c r="N17" s="89"/>
      <c r="O17" s="207"/>
      <c r="P17" s="207"/>
      <c r="Q17" s="207"/>
    </row>
    <row r="18" spans="1:36" ht="25" customHeight="1" x14ac:dyDescent="0.25">
      <c r="B18" s="185"/>
      <c r="C18" s="185"/>
      <c r="D18" s="185"/>
      <c r="F18" s="88"/>
      <c r="K18" s="78"/>
      <c r="L18" s="221"/>
      <c r="M18" s="203"/>
      <c r="N18" s="61"/>
      <c r="O18" s="61"/>
      <c r="P18" s="61"/>
      <c r="Q18" s="204"/>
      <c r="R18" s="205"/>
    </row>
    <row r="19" spans="1:36" ht="25" customHeight="1" thickBot="1" x14ac:dyDescent="0.3">
      <c r="F19" s="90"/>
      <c r="G19" s="86"/>
      <c r="H19" s="86"/>
      <c r="I19" s="86"/>
      <c r="J19" s="86"/>
      <c r="K19" s="86"/>
      <c r="L19" s="86"/>
      <c r="M19" s="86"/>
      <c r="N19" s="86"/>
      <c r="O19" s="86"/>
      <c r="P19" s="91"/>
      <c r="Q19" s="213"/>
      <c r="R19" s="214"/>
      <c r="S19">
        <f ca="1">INT(RAND()*3+5)</f>
        <v>7</v>
      </c>
      <c r="T19" t="s">
        <v>113</v>
      </c>
    </row>
    <row r="20" spans="1:36" ht="25" customHeight="1" x14ac:dyDescent="0.25">
      <c r="G20" s="209">
        <f ca="1">INT(RAND()*9+10)</f>
        <v>12</v>
      </c>
      <c r="H20" s="209"/>
      <c r="I20" t="s">
        <v>113</v>
      </c>
    </row>
    <row r="22" spans="1:36" ht="25" customHeight="1" x14ac:dyDescent="0.25">
      <c r="A22" s="1" t="s">
        <v>8</v>
      </c>
    </row>
    <row r="23" spans="1:36" ht="25" customHeight="1" thickBot="1" x14ac:dyDescent="0.3">
      <c r="J23" s="219">
        <f ca="1">R27</f>
        <v>80</v>
      </c>
      <c r="K23" s="219"/>
      <c r="L23" t="s">
        <v>113</v>
      </c>
    </row>
    <row r="24" spans="1:36" ht="25" customHeight="1" x14ac:dyDescent="0.25">
      <c r="A24" s="185">
        <f ca="1">J23</f>
        <v>80</v>
      </c>
      <c r="B24" s="185"/>
      <c r="C24" t="s">
        <v>113</v>
      </c>
      <c r="F24" s="92"/>
      <c r="G24" s="85"/>
      <c r="H24" s="85"/>
      <c r="I24" s="93"/>
      <c r="J24" s="93"/>
      <c r="K24" s="93"/>
      <c r="L24" s="93"/>
      <c r="M24" s="93"/>
      <c r="N24" s="93"/>
      <c r="O24" s="85"/>
      <c r="P24" s="85"/>
      <c r="Q24" s="85"/>
      <c r="R24" s="94"/>
    </row>
    <row r="25" spans="1:36" ht="25" customHeight="1" x14ac:dyDescent="0.25">
      <c r="D25" s="222"/>
      <c r="E25" s="222"/>
      <c r="G25" s="220"/>
      <c r="H25" s="224"/>
      <c r="I25" s="57"/>
      <c r="J25" s="73"/>
      <c r="K25" s="73"/>
      <c r="L25" s="73"/>
      <c r="M25" s="204"/>
      <c r="N25" s="204"/>
      <c r="P25" s="220"/>
      <c r="Q25" s="220"/>
      <c r="R25" s="78"/>
    </row>
    <row r="26" spans="1:36" ht="25" customHeight="1" x14ac:dyDescent="0.25">
      <c r="D26" s="223"/>
      <c r="E26" s="223"/>
      <c r="G26" s="220"/>
      <c r="H26" s="224"/>
      <c r="I26" s="79"/>
      <c r="J26" s="2"/>
      <c r="K26" s="2"/>
      <c r="L26" s="2"/>
      <c r="M26" s="203"/>
      <c r="N26" s="203"/>
      <c r="O26" s="2"/>
      <c r="P26" s="220"/>
      <c r="Q26" s="220"/>
      <c r="R26" s="92"/>
    </row>
    <row r="27" spans="1:36" ht="25" customHeight="1" x14ac:dyDescent="0.25">
      <c r="A27" s="185">
        <f ca="1">INT(RAND()*8+2)</f>
        <v>8</v>
      </c>
      <c r="B27" s="185" t="s">
        <v>113</v>
      </c>
      <c r="C27" s="199"/>
      <c r="D27" s="73"/>
      <c r="E27" s="73"/>
      <c r="F27" s="82"/>
      <c r="G27" s="213"/>
      <c r="H27" s="214"/>
      <c r="I27" s="225">
        <f ca="1">INT(RAND()*2+6)</f>
        <v>6</v>
      </c>
      <c r="J27" s="225" t="s">
        <v>113</v>
      </c>
      <c r="K27" s="225"/>
      <c r="M27" s="77"/>
      <c r="O27" s="82"/>
      <c r="P27" s="213"/>
      <c r="Q27" s="214"/>
      <c r="R27" s="185">
        <f ca="1">INT(RAND()*4+5)*10</f>
        <v>80</v>
      </c>
      <c r="S27" s="185"/>
      <c r="T27" t="s">
        <v>113</v>
      </c>
    </row>
    <row r="28" spans="1:36" ht="25" customHeight="1" thickBot="1" x14ac:dyDescent="0.3">
      <c r="A28" s="185"/>
      <c r="B28" s="185"/>
      <c r="C28" s="199"/>
      <c r="F28" s="78"/>
      <c r="G28" s="213"/>
      <c r="H28" s="214"/>
      <c r="I28" s="185"/>
      <c r="J28" s="185"/>
      <c r="K28" s="185"/>
      <c r="M28" s="77"/>
      <c r="O28" s="78"/>
      <c r="P28" s="213"/>
      <c r="Q28" s="214"/>
    </row>
    <row r="29" spans="1:36" ht="25" customHeight="1" x14ac:dyDescent="0.25">
      <c r="D29" s="209">
        <f ca="1">INT(RAND()*9+10)</f>
        <v>11</v>
      </c>
      <c r="E29" s="209"/>
      <c r="F29" s="85" t="s">
        <v>113</v>
      </c>
      <c r="M29" s="209">
        <f ca="1">D29</f>
        <v>11</v>
      </c>
      <c r="N29" s="209"/>
      <c r="O29" s="85" t="s">
        <v>113</v>
      </c>
    </row>
    <row r="32" spans="1:36" ht="25" customHeight="1" x14ac:dyDescent="0.25">
      <c r="D32" s="3" t="str">
        <f>IF(D1="","",D1)</f>
        <v>体積の求め方</v>
      </c>
      <c r="AG32" s="2" t="str">
        <f>IF(AG1="","",AG1)</f>
        <v>№</v>
      </c>
      <c r="AH32" s="2"/>
      <c r="AI32" s="174" t="str">
        <f>IF(AI1="","",AI1)</f>
        <v/>
      </c>
      <c r="AJ32" s="174"/>
    </row>
    <row r="33" spans="1:37" ht="25" customHeight="1" x14ac:dyDescent="0.25">
      <c r="E33" s="5" t="s">
        <v>2</v>
      </c>
      <c r="Q33" s="4" t="str">
        <f>IF(Q2="","",Q2)</f>
        <v>名前</v>
      </c>
      <c r="R33" s="2"/>
      <c r="S33" s="2"/>
      <c r="T33" s="2"/>
      <c r="U33" s="2" t="str">
        <f>IF(U2="","",U2)</f>
        <v/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7" ht="25" customHeight="1" x14ac:dyDescent="0.25">
      <c r="A34" t="str">
        <f t="shared" ref="A34:D39" si="0">IF(A3="","",A3)</f>
        <v>◆　次の立体の体積を求めましょう。</v>
      </c>
      <c r="T34" t="str">
        <f t="shared" ref="T34:AK37" si="1">IF(T3="","",T3)</f>
        <v/>
      </c>
      <c r="U34" t="str">
        <f t="shared" si="1"/>
        <v/>
      </c>
      <c r="V34" t="str">
        <f t="shared" si="1"/>
        <v/>
      </c>
      <c r="W34" t="str">
        <f t="shared" si="1"/>
        <v/>
      </c>
      <c r="X34" t="str">
        <f t="shared" si="1"/>
        <v/>
      </c>
      <c r="Y34" t="str">
        <f t="shared" si="1"/>
        <v/>
      </c>
      <c r="Z34" t="str">
        <f t="shared" si="1"/>
        <v/>
      </c>
      <c r="AA34" t="str">
        <f t="shared" si="1"/>
        <v/>
      </c>
      <c r="AB34" t="str">
        <f t="shared" si="1"/>
        <v/>
      </c>
      <c r="AC34" t="str">
        <f t="shared" si="1"/>
        <v/>
      </c>
      <c r="AD34" t="str">
        <f t="shared" si="1"/>
        <v/>
      </c>
      <c r="AE34" t="str">
        <f t="shared" si="1"/>
        <v/>
      </c>
      <c r="AF34" t="str">
        <f t="shared" si="1"/>
        <v/>
      </c>
      <c r="AG34" t="str">
        <f t="shared" si="1"/>
        <v/>
      </c>
      <c r="AH34" t="str">
        <f t="shared" si="1"/>
        <v/>
      </c>
      <c r="AI34" t="str">
        <f t="shared" si="1"/>
        <v/>
      </c>
      <c r="AJ34" t="str">
        <f t="shared" si="1"/>
        <v/>
      </c>
      <c r="AK34" t="str">
        <f t="shared" si="1"/>
        <v/>
      </c>
    </row>
    <row r="35" spans="1:37" ht="25" customHeight="1" x14ac:dyDescent="0.25">
      <c r="A35" t="str">
        <f t="shared" si="0"/>
        <v>(1)</v>
      </c>
      <c r="D35" t="str">
        <f t="shared" ref="D35:U39" si="2">IF(D4="","",D4)</f>
        <v/>
      </c>
      <c r="E35" t="str">
        <f t="shared" si="2"/>
        <v/>
      </c>
      <c r="F35" t="str">
        <f t="shared" si="2"/>
        <v/>
      </c>
      <c r="G35" t="str">
        <f t="shared" si="2"/>
        <v/>
      </c>
      <c r="H35" t="str">
        <f t="shared" si="2"/>
        <v/>
      </c>
      <c r="I35" t="str">
        <f t="shared" si="2"/>
        <v/>
      </c>
      <c r="J35" t="str">
        <f t="shared" si="2"/>
        <v/>
      </c>
      <c r="K35" t="str">
        <f t="shared" si="2"/>
        <v/>
      </c>
      <c r="L35" t="str">
        <f t="shared" si="2"/>
        <v/>
      </c>
      <c r="M35" t="str">
        <f t="shared" si="2"/>
        <v/>
      </c>
      <c r="N35" t="str">
        <f t="shared" si="2"/>
        <v/>
      </c>
      <c r="O35" t="str">
        <f t="shared" si="2"/>
        <v/>
      </c>
      <c r="P35" t="str">
        <f t="shared" si="2"/>
        <v/>
      </c>
      <c r="Q35" t="str">
        <f t="shared" si="2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2"/>
        <v>(2)</v>
      </c>
      <c r="W35" t="str">
        <f t="shared" si="1"/>
        <v/>
      </c>
      <c r="X35" t="str">
        <f t="shared" si="1"/>
        <v/>
      </c>
      <c r="Y35" t="str">
        <f t="shared" si="1"/>
        <v/>
      </c>
      <c r="Z35" t="str">
        <f t="shared" si="1"/>
        <v/>
      </c>
      <c r="AA35" t="str">
        <f t="shared" si="1"/>
        <v/>
      </c>
      <c r="AB35" t="str">
        <f t="shared" si="1"/>
        <v/>
      </c>
      <c r="AC35" t="str">
        <f t="shared" si="1"/>
        <v/>
      </c>
      <c r="AD35" t="str">
        <f t="shared" si="1"/>
        <v/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J35" t="str">
        <f t="shared" si="1"/>
        <v/>
      </c>
      <c r="AK35" t="str">
        <f t="shared" si="1"/>
        <v/>
      </c>
    </row>
    <row r="36" spans="1:37" ht="25" customHeight="1" x14ac:dyDescent="0.25">
      <c r="A36" t="str">
        <f t="shared" si="0"/>
        <v/>
      </c>
      <c r="B36" t="str">
        <f>IF(B5="","",B5)</f>
        <v/>
      </c>
      <c r="C36" t="str">
        <f>IF(C5="","",C5)</f>
        <v/>
      </c>
      <c r="D36" t="str">
        <f>IF(D5="","",D5)</f>
        <v/>
      </c>
      <c r="E36" t="str">
        <f>IF(E5="","",E5)</f>
        <v/>
      </c>
      <c r="F36" s="203"/>
      <c r="G36" s="203"/>
      <c r="H36" s="57"/>
      <c r="I36" s="73"/>
      <c r="J36" s="204"/>
      <c r="K36" s="205"/>
      <c r="L36" t="str">
        <f t="shared" si="2"/>
        <v/>
      </c>
      <c r="M36" t="str">
        <f t="shared" si="2"/>
        <v/>
      </c>
      <c r="N36" t="str">
        <f t="shared" si="2"/>
        <v/>
      </c>
      <c r="O36" t="str">
        <f t="shared" si="2"/>
        <v/>
      </c>
      <c r="P36" t="str">
        <f t="shared" si="2"/>
        <v/>
      </c>
      <c r="Q36" t="str">
        <f t="shared" si="2"/>
        <v/>
      </c>
      <c r="R36" t="str">
        <f t="shared" si="2"/>
        <v/>
      </c>
      <c r="S36" t="str">
        <f t="shared" si="2"/>
        <v/>
      </c>
      <c r="T36" t="str">
        <f t="shared" si="2"/>
        <v/>
      </c>
      <c r="U36" t="str">
        <f t="shared" si="2"/>
        <v/>
      </c>
      <c r="V36" t="str">
        <f>IF(V5="","",V5)</f>
        <v/>
      </c>
      <c r="W36" t="str">
        <f>IF(W5="","",W5)</f>
        <v/>
      </c>
      <c r="X36" t="str">
        <f>IF(X5="","",X5)</f>
        <v/>
      </c>
      <c r="Y36" s="203"/>
      <c r="Z36" s="203"/>
      <c r="AA36" s="56"/>
      <c r="AB36" s="61"/>
      <c r="AC36" s="204"/>
      <c r="AD36" s="205"/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 t="shared" si="1"/>
        <v/>
      </c>
      <c r="AK36" t="str">
        <f t="shared" si="1"/>
        <v/>
      </c>
    </row>
    <row r="37" spans="1:37" ht="25" customHeight="1" x14ac:dyDescent="0.25">
      <c r="A37" t="str">
        <f t="shared" si="0"/>
        <v/>
      </c>
      <c r="B37" t="str">
        <f t="shared" si="0"/>
        <v/>
      </c>
      <c r="C37">
        <f t="shared" ca="1" si="0"/>
        <v>2</v>
      </c>
      <c r="D37" t="str">
        <f t="shared" si="0"/>
        <v>cm</v>
      </c>
      <c r="F37" s="76"/>
      <c r="G37" s="73"/>
      <c r="H37" s="56"/>
      <c r="I37" s="26"/>
      <c r="J37" s="2"/>
      <c r="K37" s="75"/>
      <c r="L37" t="str">
        <f t="shared" si="2"/>
        <v/>
      </c>
      <c r="M37" t="str">
        <f t="shared" si="2"/>
        <v/>
      </c>
      <c r="N37" t="str">
        <f t="shared" si="2"/>
        <v/>
      </c>
      <c r="O37" t="str">
        <f t="shared" si="2"/>
        <v/>
      </c>
      <c r="P37" t="str">
        <f t="shared" si="2"/>
        <v/>
      </c>
      <c r="Q37" t="str">
        <f t="shared" si="2"/>
        <v/>
      </c>
      <c r="R37" t="str">
        <f t="shared" si="2"/>
        <v/>
      </c>
      <c r="S37" t="str">
        <f t="shared" si="2"/>
        <v/>
      </c>
      <c r="T37" s="185">
        <f ca="1">T6</f>
        <v>1.5</v>
      </c>
      <c r="U37" s="185"/>
      <c r="V37" s="185"/>
      <c r="W37" s="185" t="s">
        <v>200</v>
      </c>
      <c r="X37" s="199"/>
      <c r="Y37" s="76"/>
      <c r="Z37" s="73"/>
      <c r="AA37" s="77"/>
      <c r="AB37" s="78"/>
      <c r="AD37" s="78"/>
      <c r="AE37" t="str">
        <f t="shared" si="1"/>
        <v/>
      </c>
      <c r="AF37" t="str">
        <f t="shared" si="1"/>
        <v/>
      </c>
      <c r="AG37" t="str">
        <f t="shared" si="1"/>
        <v/>
      </c>
      <c r="AH37" t="str">
        <f t="shared" si="1"/>
        <v/>
      </c>
      <c r="AI37" t="str">
        <f t="shared" si="1"/>
        <v/>
      </c>
      <c r="AJ37" t="str">
        <f t="shared" si="1"/>
        <v/>
      </c>
      <c r="AK37" t="str">
        <f t="shared" si="1"/>
        <v/>
      </c>
    </row>
    <row r="38" spans="1:37" ht="25" customHeight="1" thickBot="1" x14ac:dyDescent="0.3">
      <c r="A38" t="str">
        <f t="shared" si="0"/>
        <v/>
      </c>
      <c r="B38" t="str">
        <f t="shared" si="0"/>
        <v/>
      </c>
      <c r="C38" t="str">
        <f t="shared" si="0"/>
        <v/>
      </c>
      <c r="D38" t="str">
        <f t="shared" si="0"/>
        <v/>
      </c>
      <c r="E38" t="str">
        <f>IF(E7="","",E7)</f>
        <v/>
      </c>
      <c r="F38" s="226"/>
      <c r="G38" s="227"/>
      <c r="H38" s="96"/>
      <c r="I38" s="91"/>
      <c r="J38" s="201"/>
      <c r="K38" s="202"/>
      <c r="L38">
        <f ca="1">IF(L7="","",L7)</f>
        <v>2</v>
      </c>
      <c r="M38" t="str">
        <f>IF(M7="","",M7)</f>
        <v>cm</v>
      </c>
      <c r="O38" t="str">
        <f t="shared" si="2"/>
        <v/>
      </c>
      <c r="P38" t="str">
        <f t="shared" si="2"/>
        <v/>
      </c>
      <c r="Q38" t="str">
        <f t="shared" si="2"/>
        <v/>
      </c>
      <c r="R38" t="str">
        <f t="shared" si="2"/>
        <v/>
      </c>
      <c r="S38" t="str">
        <f t="shared" si="2"/>
        <v/>
      </c>
      <c r="T38" s="185"/>
      <c r="U38" s="185"/>
      <c r="V38" s="185"/>
      <c r="W38" s="185"/>
      <c r="X38" s="199"/>
      <c r="Y38" s="206"/>
      <c r="Z38" s="185"/>
      <c r="AA38" s="79"/>
      <c r="AB38" s="75"/>
      <c r="AC38" s="207"/>
      <c r="AD38" s="208"/>
      <c r="AE38" t="str">
        <f>IF(AE7="","",AE7)</f>
        <v/>
      </c>
      <c r="AF38" t="str">
        <f>IF(AF7="","",AF7)</f>
        <v/>
      </c>
      <c r="AH38" t="str">
        <f>IF(AH7="","",AH7)</f>
        <v/>
      </c>
      <c r="AI38" t="str">
        <f>IF(AI7="","",AI7)</f>
        <v/>
      </c>
      <c r="AJ38" t="str">
        <f>IF(AJ7="","",AJ7)</f>
        <v/>
      </c>
      <c r="AK38" t="str">
        <f>IF(AK7="","",AK7)</f>
        <v/>
      </c>
    </row>
    <row r="39" spans="1:37" ht="25" customHeight="1" thickBot="1" x14ac:dyDescent="0.3">
      <c r="A39" t="str">
        <f t="shared" si="0"/>
        <v/>
      </c>
      <c r="B39" t="str">
        <f t="shared" si="0"/>
        <v/>
      </c>
      <c r="C39" t="str">
        <f t="shared" si="0"/>
        <v/>
      </c>
      <c r="D39" t="str">
        <f t="shared" si="0"/>
        <v/>
      </c>
      <c r="E39" t="str">
        <f>IF(E8="","",E8)</f>
        <v/>
      </c>
      <c r="F39">
        <f ca="1">IF(F8="","",F8)</f>
        <v>2</v>
      </c>
      <c r="G39" t="str">
        <f>IF(G8="","",G8)</f>
        <v/>
      </c>
      <c r="H39" t="str">
        <f>IF(H8="","",H8)</f>
        <v>cm</v>
      </c>
      <c r="J39" t="str">
        <f>IF(J8="","",J8)</f>
        <v/>
      </c>
      <c r="K39" t="str">
        <f>IF(K8="","",K8)</f>
        <v/>
      </c>
      <c r="L39" t="str">
        <f>IF(L8="","",L8)</f>
        <v/>
      </c>
      <c r="M39" t="str">
        <f>IF(M8="","",M8)</f>
        <v/>
      </c>
      <c r="N39" t="str">
        <f>IF(N8="","",N8)</f>
        <v/>
      </c>
      <c r="O39" t="str">
        <f t="shared" si="2"/>
        <v/>
      </c>
      <c r="P39" t="str">
        <f t="shared" si="2"/>
        <v/>
      </c>
      <c r="Q39" t="str">
        <f t="shared" si="2"/>
        <v/>
      </c>
      <c r="R39" t="str">
        <f t="shared" si="2"/>
        <v/>
      </c>
      <c r="S39" t="str">
        <f t="shared" si="2"/>
        <v/>
      </c>
      <c r="T39" t="str">
        <f>IF(T8="","",T8)</f>
        <v/>
      </c>
      <c r="U39" t="str">
        <f>IF(U8="","",U8)</f>
        <v/>
      </c>
      <c r="V39" t="str">
        <f>IF(V8="","",V8)</f>
        <v/>
      </c>
      <c r="W39" t="str">
        <f>IF(W8="","",W8)</f>
        <v/>
      </c>
      <c r="X39" t="str">
        <f>IF(X8="","",X8)</f>
        <v/>
      </c>
      <c r="Y39" s="215"/>
      <c r="Z39" s="216"/>
      <c r="AA39" s="217"/>
      <c r="AB39" s="218"/>
      <c r="AC39" s="201"/>
      <c r="AD39" s="202"/>
      <c r="AE39" s="185">
        <f ca="1">IF(AE8="","",AE8)</f>
        <v>30</v>
      </c>
      <c r="AF39" s="185"/>
      <c r="AG39" t="str">
        <f>IF(AG8="","",AG8)</f>
        <v>cm</v>
      </c>
      <c r="AI39" t="str">
        <f>IF(AI8="","",AI8)</f>
        <v/>
      </c>
      <c r="AJ39" t="str">
        <f>IF(AJ8="","",AJ8)</f>
        <v/>
      </c>
      <c r="AK39" t="str">
        <f>IF(AK8="","",AK8)</f>
        <v/>
      </c>
    </row>
    <row r="40" spans="1:37" ht="25" customHeight="1" x14ac:dyDescent="0.25">
      <c r="D40" s="8" t="s">
        <v>204</v>
      </c>
      <c r="F40" s="188">
        <f ca="1">C37*F39*L38</f>
        <v>8</v>
      </c>
      <c r="G40" s="188"/>
      <c r="H40" s="188"/>
      <c r="I40" s="188"/>
      <c r="J40" s="8" t="s">
        <v>205</v>
      </c>
      <c r="K40" s="8"/>
      <c r="L40" s="8"/>
      <c r="M40" s="8"/>
      <c r="N40" s="8"/>
      <c r="O40" s="8"/>
      <c r="P40" s="8"/>
      <c r="Q40" s="8"/>
      <c r="R40" s="8"/>
      <c r="S40" s="8"/>
      <c r="Y40" s="209">
        <f ca="1">Y9</f>
        <v>60</v>
      </c>
      <c r="Z40" s="209"/>
      <c r="AA40" t="s">
        <v>203</v>
      </c>
    </row>
    <row r="41" spans="1:37" ht="25" customHeight="1" x14ac:dyDescent="0.25">
      <c r="A41" t="str">
        <f>IF(A10="","",A10)</f>
        <v>(3)</v>
      </c>
      <c r="C41" t="str">
        <f t="shared" ref="C41:U43" si="3">IF(C10="","",C10)</f>
        <v/>
      </c>
      <c r="D41" t="str">
        <f t="shared" si="3"/>
        <v/>
      </c>
      <c r="E41" t="str">
        <f t="shared" si="3"/>
        <v/>
      </c>
      <c r="F41" t="str">
        <f t="shared" si="3"/>
        <v/>
      </c>
      <c r="G41" t="str">
        <f t="shared" si="3"/>
        <v/>
      </c>
      <c r="H41" t="str">
        <f t="shared" si="3"/>
        <v/>
      </c>
      <c r="I41" t="str">
        <f t="shared" si="3"/>
        <v/>
      </c>
      <c r="J41" t="str">
        <f t="shared" si="3"/>
        <v/>
      </c>
      <c r="K41" t="str">
        <f t="shared" si="3"/>
        <v/>
      </c>
      <c r="L41" t="str">
        <f t="shared" si="3"/>
        <v/>
      </c>
      <c r="M41" t="str">
        <f t="shared" si="3"/>
        <v/>
      </c>
      <c r="N41" t="str">
        <f t="shared" si="3"/>
        <v/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s="8" t="s">
        <v>206</v>
      </c>
      <c r="X41" s="188">
        <f ca="1">T37*Y40/100*AE39/100</f>
        <v>0.27</v>
      </c>
      <c r="Y41" s="188"/>
      <c r="Z41" s="188"/>
      <c r="AA41" s="188"/>
      <c r="AB41" s="188"/>
      <c r="AC41" s="188"/>
      <c r="AD41" s="8" t="s">
        <v>207</v>
      </c>
      <c r="AE41" s="8"/>
      <c r="AF41" s="8"/>
      <c r="AG41" s="8"/>
      <c r="AH41" s="8"/>
      <c r="AI41" s="8"/>
      <c r="AJ41" s="8"/>
    </row>
    <row r="42" spans="1:37" ht="25" customHeight="1" x14ac:dyDescent="0.25">
      <c r="A42" t="str">
        <f>IF(A11="","",A11)</f>
        <v/>
      </c>
      <c r="B42" t="str">
        <f>IF(B11="","",B11)</f>
        <v/>
      </c>
      <c r="C42" t="str">
        <f>IF(C11="","",C11)</f>
        <v/>
      </c>
      <c r="D42" t="str">
        <f>IF(D11="","",D11)</f>
        <v/>
      </c>
      <c r="F42" s="203"/>
      <c r="G42" s="210"/>
      <c r="H42" s="73"/>
      <c r="I42" s="73"/>
      <c r="J42" s="73"/>
      <c r="K42" s="73"/>
      <c r="L42" s="211"/>
      <c r="M42" s="212"/>
      <c r="N42" t="str">
        <f t="shared" si="3"/>
        <v/>
      </c>
      <c r="O42" t="str">
        <f t="shared" si="3"/>
        <v/>
      </c>
      <c r="P42" t="str">
        <f t="shared" si="3"/>
        <v/>
      </c>
      <c r="Q42" t="str">
        <f t="shared" si="3"/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>IF(V11="","",V11)</f>
        <v/>
      </c>
      <c r="W42" t="str">
        <f>IF(W11="","",W11)</f>
        <v/>
      </c>
      <c r="X42" t="str">
        <f>IF(X11="","",X11)</f>
        <v/>
      </c>
      <c r="Y42" t="str">
        <f>IF(Y11="","",Y11)</f>
        <v/>
      </c>
      <c r="AH42" t="str">
        <f>IF(AH11="","",AH11)</f>
        <v/>
      </c>
      <c r="AI42" t="str">
        <f>IF(AI11="","",AI11)</f>
        <v/>
      </c>
      <c r="AJ42" t="str">
        <f>IF(AJ11="","",AJ11)</f>
        <v/>
      </c>
      <c r="AK42" t="str">
        <f>IF(AK11="","",AK11)</f>
        <v/>
      </c>
    </row>
    <row r="43" spans="1:37" ht="25" customHeight="1" thickBot="1" x14ac:dyDescent="0.3">
      <c r="A43" t="str">
        <f>IF(A12="","",A12)</f>
        <v/>
      </c>
      <c r="B43">
        <f ca="1">IF(B12="","",B12)</f>
        <v>3</v>
      </c>
      <c r="C43" t="str">
        <f>IF(C12="","",C12)</f>
        <v>cm</v>
      </c>
      <c r="E43" s="81"/>
      <c r="F43" s="228"/>
      <c r="G43" s="229"/>
      <c r="H43" s="96"/>
      <c r="I43" s="96"/>
      <c r="J43" s="96"/>
      <c r="K43" s="91"/>
      <c r="L43" s="230"/>
      <c r="M43" s="231"/>
      <c r="N43" s="185">
        <f ca="1">IF(N12="","",N12)</f>
        <v>9</v>
      </c>
      <c r="O43" s="185"/>
      <c r="P43" t="str">
        <f>IF(P12="","",P12)</f>
        <v>cm</v>
      </c>
      <c r="R43" t="str">
        <f t="shared" si="3"/>
        <v/>
      </c>
      <c r="S43" t="str">
        <f t="shared" si="3"/>
        <v/>
      </c>
      <c r="T43" t="str">
        <f t="shared" si="3"/>
        <v/>
      </c>
      <c r="U43" t="str">
        <f t="shared" si="3"/>
        <v/>
      </c>
      <c r="V43" t="str">
        <f>IF(V12="","",V12)</f>
        <v/>
      </c>
      <c r="W43" t="str">
        <f>IF(W12="","",W12)</f>
        <v/>
      </c>
      <c r="Y43" t="str">
        <f>IF(Y12="","",Y12)</f>
        <v/>
      </c>
      <c r="AH43" s="6" t="str">
        <f>IF(AH12="","",AH12)</f>
        <v/>
      </c>
      <c r="AI43" s="6"/>
      <c r="AJ43" t="str">
        <f>IF(AJ12="","",AJ12)</f>
        <v/>
      </c>
    </row>
    <row r="44" spans="1:37" ht="25" customHeight="1" x14ac:dyDescent="0.25">
      <c r="A44" t="str">
        <f>IF(A13="","",A13)</f>
        <v/>
      </c>
      <c r="B44" t="str">
        <f>IF(B13="","",B13)</f>
        <v/>
      </c>
      <c r="C44" t="str">
        <f>IF(C13="","",C13)</f>
        <v/>
      </c>
      <c r="D44" t="str">
        <f>IF(D13="","",D13)</f>
        <v/>
      </c>
      <c r="E44" t="str">
        <f>IF(E13="","",E13)</f>
        <v/>
      </c>
      <c r="F44" s="185">
        <f ca="1">IF(F13="","",F13)</f>
        <v>12</v>
      </c>
      <c r="G44" s="185"/>
      <c r="H44" t="str">
        <f>IF(H13="","",H13)</f>
        <v>cm</v>
      </c>
      <c r="J44" t="str">
        <f>IF(J13="","",J13)</f>
        <v/>
      </c>
      <c r="K44" t="str">
        <f>IF(K13="","",K13)</f>
        <v/>
      </c>
      <c r="L44" t="str">
        <f>IF(L13="","",L13)</f>
        <v/>
      </c>
      <c r="M44" t="str">
        <f>IF(M13="","",M13)</f>
        <v/>
      </c>
      <c r="N44" t="str">
        <f>IF(N13="","",N13)</f>
        <v/>
      </c>
      <c r="O44" t="str">
        <f>IF(O13="","",O13)</f>
        <v/>
      </c>
      <c r="P44" t="str">
        <f>IF(P13="","",P13)</f>
        <v/>
      </c>
      <c r="Q44" t="str">
        <f>IF(Q13="","",Q13)</f>
        <v/>
      </c>
      <c r="R44" t="str">
        <f>IF(R13="","",R13)</f>
        <v/>
      </c>
      <c r="S44" t="str">
        <f>IF(S13="","",S13)</f>
        <v/>
      </c>
      <c r="T44" t="str">
        <f>IF(T13="","",T13)</f>
        <v/>
      </c>
      <c r="U44" t="str">
        <f>IF(U13="","",U13)</f>
        <v/>
      </c>
      <c r="V44" t="str">
        <f>IF(V13="","",V13)</f>
        <v/>
      </c>
      <c r="W44" t="str">
        <f>IF(W13="","",W13)</f>
        <v/>
      </c>
      <c r="X44" t="str">
        <f>IF(X13="","",X13)</f>
        <v/>
      </c>
      <c r="Y44" t="str">
        <f>IF(Y13="","",Y13)</f>
        <v/>
      </c>
      <c r="Z44" s="6" t="str">
        <f>IF(Z13="","",Z13)</f>
        <v/>
      </c>
      <c r="AA44" s="6"/>
      <c r="AB44" t="str">
        <f>IF(AB13="","",AB13)</f>
        <v/>
      </c>
      <c r="AD44" t="str">
        <f>IF(AD13="","",AD13)</f>
        <v/>
      </c>
      <c r="AE44" t="str">
        <f>IF(AE13="","",AE13)</f>
        <v/>
      </c>
      <c r="AF44" t="str">
        <f>IF(AF13="","",AF13)</f>
        <v/>
      </c>
      <c r="AG44" t="str">
        <f>IF(AG13="","",AG13)</f>
        <v/>
      </c>
      <c r="AH44" t="str">
        <f>IF(AH13="","",AH13)</f>
        <v/>
      </c>
      <c r="AI44" t="str">
        <f>IF(AI13="","",AI13)</f>
        <v/>
      </c>
      <c r="AJ44" t="str">
        <f>IF(AJ13="","",AJ13)</f>
        <v/>
      </c>
      <c r="AK44" t="str">
        <f>IF(AK13="","",AK13)</f>
        <v/>
      </c>
    </row>
    <row r="45" spans="1:37" ht="25" customHeight="1" x14ac:dyDescent="0.25">
      <c r="D45" s="8" t="s">
        <v>208</v>
      </c>
      <c r="F45" s="188">
        <f ca="1">B43*F44*N43</f>
        <v>324</v>
      </c>
      <c r="G45" s="188"/>
      <c r="H45" s="188"/>
      <c r="I45" s="188"/>
      <c r="J45" s="188"/>
      <c r="K45" s="188"/>
      <c r="L45" s="8" t="s">
        <v>116</v>
      </c>
      <c r="M45" s="8"/>
      <c r="N45" s="8"/>
      <c r="O45" s="8"/>
      <c r="P45" s="8"/>
      <c r="Q45" s="8"/>
      <c r="R45" s="8"/>
      <c r="S45" s="8"/>
      <c r="T45" s="8"/>
      <c r="U45" s="8"/>
      <c r="Z45" s="6"/>
      <c r="AA45" s="6"/>
    </row>
    <row r="46" spans="1:37" ht="25" customHeight="1" thickBot="1" x14ac:dyDescent="0.3">
      <c r="A46" t="str">
        <f t="shared" ref="A46:J46" si="4">IF(A15="","",A15)</f>
        <v/>
      </c>
      <c r="B46" t="str">
        <f t="shared" si="4"/>
        <v/>
      </c>
      <c r="C46" t="str">
        <f t="shared" si="4"/>
        <v/>
      </c>
      <c r="D46" t="str">
        <f t="shared" si="4"/>
        <v/>
      </c>
      <c r="E46" t="str">
        <f t="shared" si="4"/>
        <v/>
      </c>
      <c r="F46" t="str">
        <f t="shared" si="4"/>
        <v/>
      </c>
      <c r="G46" t="str">
        <f t="shared" si="4"/>
        <v/>
      </c>
      <c r="H46">
        <f t="shared" ca="1" si="4"/>
        <v>6</v>
      </c>
      <c r="I46" t="str">
        <f t="shared" si="4"/>
        <v/>
      </c>
      <c r="J46" t="str">
        <f t="shared" si="4"/>
        <v>cm</v>
      </c>
      <c r="L46" t="str">
        <f t="shared" ref="L46:AK46" si="5">IF(L15="","",L15)</f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</row>
    <row r="47" spans="1:37" ht="25" customHeight="1" x14ac:dyDescent="0.25">
      <c r="A47" s="1" t="s">
        <v>209</v>
      </c>
      <c r="C47" t="str">
        <f>IF(C16="","",C16)</f>
        <v/>
      </c>
      <c r="D47" t="str">
        <f>IF(D16="","",D16)</f>
        <v/>
      </c>
      <c r="F47" s="203"/>
      <c r="G47" s="203"/>
      <c r="H47" s="85"/>
      <c r="I47" s="85"/>
      <c r="J47" s="85"/>
      <c r="K47" s="85"/>
      <c r="L47" s="233"/>
      <c r="M47" s="234"/>
      <c r="N47" t="str">
        <f t="shared" ref="N47:P48" si="6">IF(N16="","",N16)</f>
        <v/>
      </c>
      <c r="O47">
        <f t="shared" ca="1" si="6"/>
        <v>3</v>
      </c>
      <c r="P47" t="str">
        <f t="shared" si="6"/>
        <v>cm</v>
      </c>
      <c r="R47" t="str">
        <f t="shared" ref="R47:U48" si="7">IF(R16="","",R16)</f>
        <v/>
      </c>
      <c r="S47" t="str">
        <f t="shared" si="7"/>
        <v/>
      </c>
      <c r="T47" t="str">
        <f t="shared" si="7"/>
        <v/>
      </c>
      <c r="U47" t="str">
        <f t="shared" si="7"/>
        <v/>
      </c>
      <c r="X47" s="29">
        <f ca="1">H46*B48*S50</f>
        <v>294</v>
      </c>
      <c r="Y47" s="29"/>
      <c r="Z47" s="29"/>
      <c r="AA47" s="29"/>
      <c r="AB47" t="str">
        <f t="shared" ref="AB47:AK47" si="8">IF(AB16="","",AB16)</f>
        <v/>
      </c>
      <c r="AC47" t="str">
        <f t="shared" si="8"/>
        <v/>
      </c>
      <c r="AD47" t="str">
        <f t="shared" si="8"/>
        <v/>
      </c>
      <c r="AE47" t="str">
        <f t="shared" si="8"/>
        <v/>
      </c>
      <c r="AF47" t="str">
        <f t="shared" si="8"/>
        <v/>
      </c>
      <c r="AG47" t="str">
        <f t="shared" si="8"/>
        <v/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</row>
    <row r="48" spans="1:37" ht="25" customHeight="1" x14ac:dyDescent="0.25">
      <c r="A48" t="str">
        <f t="shared" ref="A48:C52" si="9">IF(A17="","",A17)</f>
        <v/>
      </c>
      <c r="B48">
        <f t="shared" ca="1" si="9"/>
        <v>7</v>
      </c>
      <c r="C48" t="str">
        <f t="shared" si="9"/>
        <v>cm</v>
      </c>
      <c r="F48" s="76"/>
      <c r="G48" s="73"/>
      <c r="H48" s="73"/>
      <c r="I48" s="73"/>
      <c r="J48" s="73"/>
      <c r="K48" s="82"/>
      <c r="M48" s="81"/>
      <c r="N48" t="str">
        <f t="shared" si="6"/>
        <v/>
      </c>
      <c r="O48" t="str">
        <f t="shared" si="6"/>
        <v/>
      </c>
      <c r="P48" t="str">
        <f t="shared" si="6"/>
        <v/>
      </c>
      <c r="Q48" t="str">
        <f>IF(Q17="","",Q17)</f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>IF(V17="","",V17)</f>
        <v/>
      </c>
      <c r="W48" t="str">
        <f>IF(W17="","",W17)</f>
        <v/>
      </c>
      <c r="X48" s="29">
        <f ca="1">(B48-O47)*S50*(G51-H46)</f>
        <v>168</v>
      </c>
      <c r="Y48" s="29"/>
      <c r="Z48" s="29"/>
      <c r="AA48" s="29"/>
      <c r="AB48" t="str">
        <f t="shared" ref="AB48:AK48" si="10">IF(AB17="","",AB17)</f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</row>
    <row r="49" spans="1:37" ht="25" customHeight="1" x14ac:dyDescent="0.25">
      <c r="A49" t="str">
        <f t="shared" si="9"/>
        <v/>
      </c>
      <c r="B49" t="str">
        <f t="shared" si="9"/>
        <v/>
      </c>
      <c r="C49" t="str">
        <f t="shared" si="9"/>
        <v/>
      </c>
      <c r="D49" t="str">
        <f t="shared" ref="D49:D54" si="11">IF(D18="","",D18)</f>
        <v/>
      </c>
      <c r="F49" s="88"/>
      <c r="K49" s="78"/>
      <c r="L49" s="221"/>
      <c r="M49" s="203"/>
      <c r="N49" s="61"/>
      <c r="O49" s="61"/>
      <c r="P49" s="61"/>
      <c r="Q49" s="204"/>
      <c r="R49" s="205"/>
      <c r="S49" t="str">
        <f t="shared" ref="S49:T57" si="12">IF(S18="","",S18)</f>
        <v/>
      </c>
      <c r="T49" t="str">
        <f t="shared" si="12"/>
        <v/>
      </c>
      <c r="U49" s="8" t="s">
        <v>210</v>
      </c>
      <c r="V49" s="8"/>
      <c r="W49" s="189">
        <f ca="1">X47+X48</f>
        <v>462</v>
      </c>
      <c r="X49" s="189"/>
      <c r="Y49" s="189"/>
      <c r="Z49" s="189"/>
      <c r="AA49" s="8" t="s">
        <v>116</v>
      </c>
    </row>
    <row r="50" spans="1:37" ht="25" customHeight="1" thickBot="1" x14ac:dyDescent="0.3">
      <c r="A50" t="str">
        <f t="shared" si="9"/>
        <v/>
      </c>
      <c r="B50" t="str">
        <f t="shared" si="9"/>
        <v/>
      </c>
      <c r="C50" t="str">
        <f t="shared" si="9"/>
        <v/>
      </c>
      <c r="D50" t="str">
        <f t="shared" si="11"/>
        <v/>
      </c>
      <c r="F50" s="90"/>
      <c r="G50" s="86"/>
      <c r="H50" s="86"/>
      <c r="I50" s="86"/>
      <c r="J50" s="86"/>
      <c r="K50" s="86"/>
      <c r="L50" s="86"/>
      <c r="M50" s="86"/>
      <c r="N50" s="86"/>
      <c r="O50" s="86"/>
      <c r="P50" s="91"/>
      <c r="Q50" s="213"/>
      <c r="R50" s="214"/>
      <c r="S50">
        <f t="shared" ca="1" si="12"/>
        <v>7</v>
      </c>
      <c r="T50" t="str">
        <f t="shared" si="12"/>
        <v>cm</v>
      </c>
      <c r="V50" t="str">
        <f t="shared" ref="V50:AK56" si="13">IF(V19="","",V19)</f>
        <v/>
      </c>
      <c r="W50" t="str">
        <f t="shared" si="13"/>
        <v/>
      </c>
      <c r="X50" t="str">
        <f t="shared" si="13"/>
        <v/>
      </c>
      <c r="Y50" t="str">
        <f t="shared" si="13"/>
        <v/>
      </c>
      <c r="Z50" t="str">
        <f t="shared" si="13"/>
        <v/>
      </c>
      <c r="AA50" t="str">
        <f t="shared" si="13"/>
        <v/>
      </c>
      <c r="AB50" t="str">
        <f t="shared" si="13"/>
        <v/>
      </c>
      <c r="AC50" t="str">
        <f t="shared" si="13"/>
        <v/>
      </c>
      <c r="AD50" t="str">
        <f t="shared" si="13"/>
        <v/>
      </c>
      <c r="AE50" t="str">
        <f t="shared" si="13"/>
        <v/>
      </c>
      <c r="AF50" t="str">
        <f t="shared" si="13"/>
        <v/>
      </c>
      <c r="AG50" t="str">
        <f t="shared" si="13"/>
        <v/>
      </c>
      <c r="AH50" t="str">
        <f t="shared" si="13"/>
        <v/>
      </c>
      <c r="AI50" t="str">
        <f t="shared" si="13"/>
        <v/>
      </c>
      <c r="AJ50" t="str">
        <f t="shared" si="13"/>
        <v/>
      </c>
      <c r="AK50" t="str">
        <f t="shared" si="13"/>
        <v/>
      </c>
    </row>
    <row r="51" spans="1:37" ht="25" customHeight="1" x14ac:dyDescent="0.25">
      <c r="A51" t="str">
        <f t="shared" si="9"/>
        <v/>
      </c>
      <c r="B51" t="str">
        <f t="shared" si="9"/>
        <v/>
      </c>
      <c r="C51" t="str">
        <f t="shared" si="9"/>
        <v/>
      </c>
      <c r="D51" t="str">
        <f t="shared" si="11"/>
        <v/>
      </c>
      <c r="E51" t="str">
        <f t="shared" ref="E51:G53" si="14">IF(E20="","",E20)</f>
        <v/>
      </c>
      <c r="F51" t="str">
        <f t="shared" si="14"/>
        <v/>
      </c>
      <c r="G51" s="185">
        <f t="shared" ca="1" si="14"/>
        <v>12</v>
      </c>
      <c r="H51" s="185"/>
      <c r="I51" t="str">
        <f>IF(I20="","",I20)</f>
        <v>cm</v>
      </c>
      <c r="K51" t="str">
        <f t="shared" ref="K51:R53" si="15">IF(K20="","",K20)</f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2"/>
        <v/>
      </c>
      <c r="T51" t="str">
        <f t="shared" si="12"/>
        <v/>
      </c>
      <c r="U51" t="str">
        <f>IF(U20="","",U20)</f>
        <v/>
      </c>
      <c r="V51" t="str">
        <f t="shared" si="13"/>
        <v/>
      </c>
      <c r="W51" t="str">
        <f t="shared" si="13"/>
        <v/>
      </c>
      <c r="X51" t="str">
        <f t="shared" si="13"/>
        <v/>
      </c>
      <c r="Y51" t="str">
        <f t="shared" si="13"/>
        <v/>
      </c>
      <c r="Z51" t="str">
        <f t="shared" si="13"/>
        <v/>
      </c>
      <c r="AA51" t="str">
        <f t="shared" si="13"/>
        <v/>
      </c>
      <c r="AB51" t="str">
        <f t="shared" si="13"/>
        <v/>
      </c>
      <c r="AC51" t="str">
        <f t="shared" si="13"/>
        <v/>
      </c>
      <c r="AD51" t="str">
        <f t="shared" si="13"/>
        <v/>
      </c>
      <c r="AE51" t="str">
        <f t="shared" si="13"/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</row>
    <row r="52" spans="1:37" ht="25" customHeight="1" x14ac:dyDescent="0.25">
      <c r="A52" t="str">
        <f t="shared" si="9"/>
        <v/>
      </c>
      <c r="B52" t="str">
        <f t="shared" si="9"/>
        <v/>
      </c>
      <c r="C52" t="str">
        <f t="shared" si="9"/>
        <v/>
      </c>
      <c r="D52" t="str">
        <f t="shared" si="11"/>
        <v/>
      </c>
      <c r="E52" t="str">
        <f t="shared" si="14"/>
        <v/>
      </c>
      <c r="F52" t="str">
        <f t="shared" si="14"/>
        <v/>
      </c>
      <c r="G52" t="str">
        <f t="shared" si="14"/>
        <v/>
      </c>
      <c r="H52" t="str">
        <f>IF(H21="","",H21)</f>
        <v/>
      </c>
      <c r="I52" t="str">
        <f>IF(I21="","",I21)</f>
        <v/>
      </c>
      <c r="J52" t="str">
        <f>IF(J21="","",J21)</f>
        <v/>
      </c>
      <c r="K52" t="str">
        <f t="shared" si="15"/>
        <v/>
      </c>
      <c r="L52" t="str">
        <f t="shared" si="15"/>
        <v/>
      </c>
      <c r="M52" t="str">
        <f t="shared" si="15"/>
        <v/>
      </c>
      <c r="N52" t="str">
        <f t="shared" si="15"/>
        <v/>
      </c>
      <c r="O52" t="str">
        <f t="shared" si="15"/>
        <v/>
      </c>
      <c r="P52" t="str">
        <f t="shared" si="15"/>
        <v/>
      </c>
      <c r="Q52" t="str">
        <f t="shared" si="15"/>
        <v/>
      </c>
      <c r="R52" t="str">
        <f t="shared" si="15"/>
        <v/>
      </c>
      <c r="S52" t="str">
        <f t="shared" si="12"/>
        <v/>
      </c>
      <c r="T52" t="str">
        <f t="shared" si="12"/>
        <v/>
      </c>
      <c r="U52" t="str">
        <f>IF(U21="","",U21)</f>
        <v/>
      </c>
      <c r="V52" t="str">
        <f t="shared" si="13"/>
        <v/>
      </c>
      <c r="W52" t="str">
        <f t="shared" si="13"/>
        <v/>
      </c>
      <c r="X52" t="str">
        <f t="shared" si="13"/>
        <v/>
      </c>
      <c r="Y52" t="str">
        <f t="shared" si="13"/>
        <v/>
      </c>
      <c r="Z52" t="str">
        <f t="shared" si="13"/>
        <v/>
      </c>
      <c r="AA52" t="str">
        <f t="shared" si="13"/>
        <v/>
      </c>
      <c r="AB52" t="str">
        <f t="shared" si="13"/>
        <v/>
      </c>
      <c r="AC52" t="str">
        <f t="shared" si="13"/>
        <v/>
      </c>
      <c r="AD52" t="str">
        <f t="shared" si="13"/>
        <v/>
      </c>
      <c r="AE52" t="str">
        <f t="shared" si="13"/>
        <v/>
      </c>
      <c r="AF52" t="str">
        <f t="shared" si="13"/>
        <v/>
      </c>
      <c r="AG52" t="str">
        <f t="shared" si="13"/>
        <v/>
      </c>
      <c r="AH52" t="str">
        <f t="shared" si="13"/>
        <v/>
      </c>
      <c r="AI52" t="str">
        <f t="shared" si="13"/>
        <v/>
      </c>
      <c r="AJ52" t="str">
        <f t="shared" si="13"/>
        <v/>
      </c>
      <c r="AK52" t="str">
        <f t="shared" si="13"/>
        <v/>
      </c>
    </row>
    <row r="53" spans="1:37" ht="25" customHeight="1" x14ac:dyDescent="0.25">
      <c r="A53" t="str">
        <f t="shared" ref="A53:A62" si="16">IF(A22="","",A22)</f>
        <v>(5)</v>
      </c>
      <c r="C53" t="str">
        <f>IF(C22="","",C22)</f>
        <v/>
      </c>
      <c r="D53" t="str">
        <f t="shared" si="11"/>
        <v/>
      </c>
      <c r="E53" t="str">
        <f t="shared" si="14"/>
        <v/>
      </c>
      <c r="F53" t="str">
        <f t="shared" si="14"/>
        <v/>
      </c>
      <c r="G53" t="str">
        <f t="shared" si="14"/>
        <v/>
      </c>
      <c r="H53" t="str">
        <f>IF(H22="","",H22)</f>
        <v/>
      </c>
      <c r="I53" t="str">
        <f>IF(I22="","",I22)</f>
        <v/>
      </c>
      <c r="J53" t="str">
        <f>IF(J22="","",J22)</f>
        <v/>
      </c>
      <c r="K53" t="str">
        <f t="shared" si="15"/>
        <v/>
      </c>
      <c r="L53" t="str">
        <f t="shared" si="15"/>
        <v/>
      </c>
      <c r="M53" t="str">
        <f t="shared" si="15"/>
        <v/>
      </c>
      <c r="N53" t="str">
        <f t="shared" si="15"/>
        <v/>
      </c>
      <c r="O53" t="str">
        <f t="shared" si="15"/>
        <v/>
      </c>
      <c r="P53" t="str">
        <f t="shared" si="15"/>
        <v/>
      </c>
      <c r="Q53" t="str">
        <f t="shared" si="15"/>
        <v/>
      </c>
      <c r="R53" t="str">
        <f t="shared" si="15"/>
        <v/>
      </c>
      <c r="S53" t="str">
        <f t="shared" si="12"/>
        <v/>
      </c>
      <c r="T53" t="str">
        <f t="shared" si="12"/>
        <v/>
      </c>
      <c r="U53" t="str">
        <f>IF(U22="","",U22)</f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</row>
    <row r="54" spans="1:37" ht="25" customHeight="1" thickBot="1" x14ac:dyDescent="0.3">
      <c r="A54" t="str">
        <f t="shared" si="16"/>
        <v/>
      </c>
      <c r="B54" t="str">
        <f>IF(B23="","",B23)</f>
        <v/>
      </c>
      <c r="C54" t="str">
        <f>IF(C23="","",C23)</f>
        <v/>
      </c>
      <c r="D54" t="str">
        <f t="shared" si="11"/>
        <v/>
      </c>
      <c r="E54" t="str">
        <f>IF(E23="","",E23)</f>
        <v/>
      </c>
      <c r="F54" t="str">
        <f>IF(F23="","",F23)</f>
        <v/>
      </c>
      <c r="H54" t="str">
        <f>IF(H23="","",H23)</f>
        <v/>
      </c>
      <c r="I54" t="str">
        <f>IF(I23="","",I23)</f>
        <v/>
      </c>
      <c r="J54" s="219">
        <f ca="1">J23</f>
        <v>80</v>
      </c>
      <c r="K54" s="219"/>
      <c r="L54" t="str">
        <f>IF(L23="","",L23)</f>
        <v>cm</v>
      </c>
      <c r="N54" t="str">
        <f>IF(N23="","",N23)</f>
        <v/>
      </c>
      <c r="O54" t="str">
        <f>IF(O23="","",O23)</f>
        <v/>
      </c>
      <c r="P54" t="str">
        <f>IF(P23="","",P23)</f>
        <v/>
      </c>
      <c r="Q54" t="str">
        <f>IF(Q23="","",Q23)</f>
        <v/>
      </c>
      <c r="R54" t="str">
        <f>IF(R23="","",R23)</f>
        <v/>
      </c>
      <c r="S54" t="str">
        <f t="shared" si="12"/>
        <v/>
      </c>
      <c r="T54" t="str">
        <f t="shared" si="12"/>
        <v/>
      </c>
      <c r="U54" t="str">
        <f>IF(U23="","",U23)</f>
        <v/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</row>
    <row r="55" spans="1:37" ht="25" customHeight="1" x14ac:dyDescent="0.25">
      <c r="A55" s="185">
        <f t="shared" ca="1" si="16"/>
        <v>80</v>
      </c>
      <c r="B55" s="185"/>
      <c r="C55" t="str">
        <f>IF(C24="","",C24)</f>
        <v>cm</v>
      </c>
      <c r="F55" s="92"/>
      <c r="G55" s="85"/>
      <c r="H55" s="85"/>
      <c r="I55" s="93"/>
      <c r="J55" s="93"/>
      <c r="K55" s="93"/>
      <c r="L55" s="93"/>
      <c r="M55" s="93"/>
      <c r="N55" s="93"/>
      <c r="O55" s="85"/>
      <c r="P55" s="85"/>
      <c r="Q55" s="85"/>
      <c r="R55" s="97" t="str">
        <f t="shared" ref="R55:R62" si="17">IF(R24="","",R24)</f>
        <v/>
      </c>
      <c r="S55" s="88" t="str">
        <f t="shared" si="12"/>
        <v/>
      </c>
      <c r="T55" t="str">
        <f t="shared" si="12"/>
        <v/>
      </c>
      <c r="W55" s="98">
        <f ca="1">A55*J54*A58</f>
        <v>51200</v>
      </c>
      <c r="X55" s="98"/>
      <c r="Y55" s="98"/>
      <c r="Z55" s="98"/>
      <c r="AA55" s="98"/>
      <c r="AB55" s="98"/>
      <c r="AC55" s="98"/>
      <c r="AD55" t="str">
        <f>IF(AD24="","",AD24)</f>
        <v/>
      </c>
      <c r="AE55" t="str">
        <f>IF(AE24="","",AE24)</f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</row>
    <row r="56" spans="1:37" ht="25" customHeight="1" x14ac:dyDescent="0.25">
      <c r="A56" t="str">
        <f t="shared" si="16"/>
        <v/>
      </c>
      <c r="B56" t="str">
        <f t="shared" ref="B56:B62" si="18">IF(B25="","",B25)</f>
        <v/>
      </c>
      <c r="C56" t="str">
        <f>IF(C25="","",C25)</f>
        <v/>
      </c>
      <c r="D56" s="6"/>
      <c r="E56" s="84"/>
      <c r="G56" s="6"/>
      <c r="H56" s="95"/>
      <c r="I56" s="57"/>
      <c r="J56" s="73"/>
      <c r="K56" s="73"/>
      <c r="L56" s="73"/>
      <c r="M56" s="62"/>
      <c r="N56" s="74"/>
      <c r="P56" s="6"/>
      <c r="Q56" s="87"/>
      <c r="R56" t="str">
        <f t="shared" si="17"/>
        <v/>
      </c>
      <c r="S56" s="88" t="str">
        <f t="shared" si="12"/>
        <v/>
      </c>
      <c r="T56" t="str">
        <f t="shared" si="12"/>
        <v/>
      </c>
      <c r="U56" t="str">
        <f>IF(U25="","",U25)</f>
        <v/>
      </c>
      <c r="V56" t="str">
        <f>IF(V25="","",V25)</f>
        <v/>
      </c>
      <c r="W56" s="98">
        <f ca="1">A58*I58*(J54-D60-M60)</f>
        <v>2784</v>
      </c>
      <c r="X56" s="98"/>
      <c r="Y56" s="98"/>
      <c r="Z56" s="98"/>
      <c r="AA56" s="98"/>
      <c r="AB56" s="98"/>
      <c r="AC56" s="98"/>
      <c r="AD56" t="str">
        <f>IF(AD25="","",AD25)</f>
        <v/>
      </c>
      <c r="AE56" t="str">
        <f>IF(AE25="","",AE25)</f>
        <v/>
      </c>
      <c r="AF56" t="str">
        <f t="shared" si="13"/>
        <v/>
      </c>
      <c r="AG56" t="str">
        <f t="shared" si="13"/>
        <v/>
      </c>
      <c r="AH56" t="str">
        <f t="shared" si="13"/>
        <v/>
      </c>
      <c r="AI56" t="str">
        <f t="shared" si="13"/>
        <v/>
      </c>
      <c r="AJ56" t="str">
        <f t="shared" si="13"/>
        <v/>
      </c>
      <c r="AK56" t="str">
        <f t="shared" si="13"/>
        <v/>
      </c>
    </row>
    <row r="57" spans="1:37" ht="25" customHeight="1" x14ac:dyDescent="0.25">
      <c r="A57" t="str">
        <f t="shared" si="16"/>
        <v/>
      </c>
      <c r="B57" t="str">
        <f t="shared" si="18"/>
        <v/>
      </c>
      <c r="C57" t="str">
        <f>IF(C26="","",C26)</f>
        <v/>
      </c>
      <c r="D57" s="99"/>
      <c r="E57" s="80"/>
      <c r="G57" s="87"/>
      <c r="H57" s="100"/>
      <c r="I57" s="79"/>
      <c r="J57" s="2"/>
      <c r="K57" s="2"/>
      <c r="L57" s="2"/>
      <c r="M57" s="72"/>
      <c r="N57" s="80"/>
      <c r="P57" s="87"/>
      <c r="Q57" s="6"/>
      <c r="R57" s="92" t="str">
        <f t="shared" si="17"/>
        <v/>
      </c>
      <c r="S57" t="str">
        <f t="shared" si="12"/>
        <v/>
      </c>
      <c r="T57" t="str">
        <f t="shared" si="12"/>
        <v/>
      </c>
      <c r="U57" s="8" t="s">
        <v>211</v>
      </c>
      <c r="V57" s="8"/>
      <c r="W57" s="232">
        <f ca="1">W55-W56</f>
        <v>48416</v>
      </c>
      <c r="X57" s="232"/>
      <c r="Y57" s="232"/>
      <c r="Z57" s="232"/>
      <c r="AA57" s="232"/>
      <c r="AB57" s="232"/>
      <c r="AC57" s="232"/>
      <c r="AD57" s="8" t="s">
        <v>116</v>
      </c>
      <c r="AG57" t="str">
        <f>IF(AG26="","",AG26)</f>
        <v/>
      </c>
      <c r="AH57" t="str">
        <f>IF(AH26="","",AH26)</f>
        <v/>
      </c>
      <c r="AI57" t="str">
        <f>IF(AI26="","",AI26)</f>
        <v/>
      </c>
      <c r="AJ57" t="str">
        <f>IF(AJ26="","",AJ26)</f>
        <v/>
      </c>
      <c r="AK57" t="str">
        <f>IF(AK26="","",AK26)</f>
        <v/>
      </c>
    </row>
    <row r="58" spans="1:37" ht="25" customHeight="1" x14ac:dyDescent="0.25">
      <c r="A58">
        <f t="shared" ca="1" si="16"/>
        <v>8</v>
      </c>
      <c r="B58" t="str">
        <f t="shared" si="18"/>
        <v>cm</v>
      </c>
      <c r="D58" s="76"/>
      <c r="F58" s="82"/>
      <c r="G58" s="101"/>
      <c r="H58" s="84"/>
      <c r="I58">
        <f ca="1">IF(I27="","",I27)</f>
        <v>6</v>
      </c>
      <c r="J58" s="235" t="s">
        <v>113</v>
      </c>
      <c r="K58" s="235"/>
      <c r="M58" s="76"/>
      <c r="O58" s="82"/>
      <c r="P58" s="101"/>
      <c r="Q58" s="84"/>
      <c r="R58" s="185">
        <f t="shared" ca="1" si="17"/>
        <v>80</v>
      </c>
      <c r="S58" s="185"/>
      <c r="T58" t="str">
        <f>IF(T27="","",T27)</f>
        <v>cm</v>
      </c>
      <c r="V58" t="str">
        <f t="shared" ref="V58:AJ62" si="19">IF(V27="","",V27)</f>
        <v/>
      </c>
      <c r="W58" t="str">
        <f t="shared" si="19"/>
        <v/>
      </c>
      <c r="X58" t="str">
        <f t="shared" si="19"/>
        <v/>
      </c>
      <c r="Y58" t="str">
        <f t="shared" si="19"/>
        <v/>
      </c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t="str">
        <f>IF(AK27="","",AK27)</f>
        <v/>
      </c>
    </row>
    <row r="59" spans="1:37" ht="25" customHeight="1" thickBot="1" x14ac:dyDescent="0.3">
      <c r="A59" t="str">
        <f t="shared" si="16"/>
        <v/>
      </c>
      <c r="B59" t="str">
        <f t="shared" si="18"/>
        <v/>
      </c>
      <c r="C59" t="str">
        <f>IF(C28="","",C28)</f>
        <v/>
      </c>
      <c r="D59" s="90"/>
      <c r="E59" s="86"/>
      <c r="F59" s="102"/>
      <c r="G59" s="83"/>
      <c r="H59" s="6"/>
      <c r="I59" s="6"/>
      <c r="J59" s="6"/>
      <c r="K59" s="6"/>
      <c r="M59" s="90"/>
      <c r="N59" s="86"/>
      <c r="O59" s="102"/>
      <c r="P59" s="83"/>
      <c r="Q59" s="6"/>
      <c r="R59" t="str">
        <f t="shared" si="17"/>
        <v/>
      </c>
      <c r="S59" t="str">
        <f>IF(S28="","",S28)</f>
        <v/>
      </c>
      <c r="T59" t="str">
        <f>IF(T28="","",T28)</f>
        <v/>
      </c>
      <c r="U59" t="str">
        <f>IF(U28="","",U28)</f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>IF(AK28="","",AK28)</f>
        <v/>
      </c>
    </row>
    <row r="60" spans="1:37" ht="25" customHeight="1" x14ac:dyDescent="0.25">
      <c r="A60" t="str">
        <f t="shared" si="16"/>
        <v/>
      </c>
      <c r="B60" t="str">
        <f t="shared" si="18"/>
        <v/>
      </c>
      <c r="C60" t="str">
        <f>IF(C29="","",C29)</f>
        <v/>
      </c>
      <c r="D60" s="185">
        <f ca="1">IF(D29="","",D29)</f>
        <v>11</v>
      </c>
      <c r="E60" s="185"/>
      <c r="F60" t="str">
        <f>IF(F29="","",F29)</f>
        <v>cm</v>
      </c>
      <c r="H60" t="str">
        <f t="shared" ref="H60:M62" si="20">IF(H29="","",H29)</f>
        <v/>
      </c>
      <c r="I60" t="str">
        <f t="shared" si="20"/>
        <v/>
      </c>
      <c r="J60" t="str">
        <f t="shared" si="20"/>
        <v/>
      </c>
      <c r="K60" t="str">
        <f t="shared" si="20"/>
        <v/>
      </c>
      <c r="L60" t="str">
        <f t="shared" si="20"/>
        <v/>
      </c>
      <c r="M60" s="185">
        <f t="shared" ca="1" si="20"/>
        <v>11</v>
      </c>
      <c r="N60" s="185"/>
      <c r="O60" t="str">
        <f>IF(O29="","",O29)</f>
        <v>cm</v>
      </c>
      <c r="Q60" t="str">
        <f>IF(Q29="","",Q29)</f>
        <v/>
      </c>
      <c r="R60" t="str">
        <f t="shared" si="17"/>
        <v/>
      </c>
      <c r="S60" t="str">
        <f>IF(S29="","",S29)</f>
        <v/>
      </c>
      <c r="T60" t="str">
        <f>IF(T29="","",T29)</f>
        <v/>
      </c>
      <c r="U60" t="str">
        <f>IF(U29="","",U29)</f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>IF(AK29="","",AK29)</f>
        <v/>
      </c>
    </row>
    <row r="61" spans="1:37" ht="25" customHeight="1" x14ac:dyDescent="0.25">
      <c r="A61" t="str">
        <f t="shared" si="16"/>
        <v/>
      </c>
      <c r="B61" t="str">
        <f t="shared" si="18"/>
        <v/>
      </c>
      <c r="C61" t="str">
        <f>IF(C30="","",C30)</f>
        <v/>
      </c>
      <c r="D61" t="str">
        <f>IF(D30="","",D30)</f>
        <v/>
      </c>
      <c r="E61" t="str">
        <f>IF(E30="","",E30)</f>
        <v/>
      </c>
      <c r="F61" t="str">
        <f>IF(F30="","",F30)</f>
        <v/>
      </c>
      <c r="G61" t="str">
        <f>IF(G30="","",G30)</f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>IF(N30="","",N30)</f>
        <v/>
      </c>
      <c r="O61" t="str">
        <f>IF(O30="","",O30)</f>
        <v/>
      </c>
      <c r="P61" t="str">
        <f>IF(P30="","",P30)</f>
        <v/>
      </c>
      <c r="Q61" t="str">
        <f>IF(Q30="","",Q30)</f>
        <v/>
      </c>
      <c r="R61" t="str">
        <f t="shared" si="17"/>
        <v/>
      </c>
      <c r="S61" t="str">
        <f>IF(S30="","",S30)</f>
        <v/>
      </c>
      <c r="T61" t="str">
        <f>IF(T30="","",T30)</f>
        <v/>
      </c>
      <c r="U61" t="str">
        <f>IF(U30="","",U30)</f>
        <v/>
      </c>
      <c r="V61" t="str">
        <f t="shared" si="19"/>
        <v/>
      </c>
      <c r="W61" t="str">
        <f t="shared" si="19"/>
        <v/>
      </c>
      <c r="X61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>IF(AK30="","",AK30)</f>
        <v/>
      </c>
    </row>
    <row r="62" spans="1:37" ht="25" customHeight="1" x14ac:dyDescent="0.25">
      <c r="A62" t="str">
        <f t="shared" si="16"/>
        <v/>
      </c>
      <c r="B62" t="str">
        <f t="shared" si="18"/>
        <v/>
      </c>
      <c r="C62" t="str">
        <f>IF(C31="","",C31)</f>
        <v/>
      </c>
      <c r="D62" t="str">
        <f>IF(D31="","",D31)</f>
        <v/>
      </c>
      <c r="E62" t="str">
        <f>IF(E31="","",E31)</f>
        <v/>
      </c>
      <c r="F62" t="str">
        <f>IF(F31="","",F31)</f>
        <v/>
      </c>
      <c r="G62" t="str">
        <f>IF(G31="","",G31)</f>
        <v/>
      </c>
      <c r="H62" t="str">
        <f t="shared" si="20"/>
        <v/>
      </c>
      <c r="I62" t="str">
        <f t="shared" si="20"/>
        <v/>
      </c>
      <c r="J62" t="str">
        <f t="shared" si="20"/>
        <v/>
      </c>
      <c r="K62" t="str">
        <f t="shared" si="20"/>
        <v/>
      </c>
      <c r="L62" t="str">
        <f t="shared" si="20"/>
        <v/>
      </c>
      <c r="M62" t="str">
        <f t="shared" si="20"/>
        <v/>
      </c>
      <c r="N62" t="str">
        <f>IF(N31="","",N31)</f>
        <v/>
      </c>
      <c r="O62" t="str">
        <f>IF(O31="","",O31)</f>
        <v/>
      </c>
      <c r="P62" t="str">
        <f>IF(P31="","",P31)</f>
        <v/>
      </c>
      <c r="Q62" t="str">
        <f>IF(Q31="","",Q31)</f>
        <v/>
      </c>
      <c r="R62" t="str">
        <f t="shared" si="17"/>
        <v/>
      </c>
      <c r="S62" t="str">
        <f>IF(S31="","",S31)</f>
        <v/>
      </c>
      <c r="T62" t="str">
        <f>IF(T31="","",T31)</f>
        <v/>
      </c>
      <c r="U62" t="str">
        <f>IF(U31="","",U31)</f>
        <v/>
      </c>
      <c r="V62" t="str">
        <f t="shared" si="19"/>
        <v/>
      </c>
      <c r="W62" t="str">
        <f t="shared" si="19"/>
        <v/>
      </c>
      <c r="X62" t="str">
        <f t="shared" si="19"/>
        <v/>
      </c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>IF(AK31="","",AK31)</f>
        <v/>
      </c>
    </row>
  </sheetData>
  <mergeCells count="94">
    <mergeCell ref="J58:K58"/>
    <mergeCell ref="R58:S58"/>
    <mergeCell ref="D60:E60"/>
    <mergeCell ref="M60:N60"/>
    <mergeCell ref="W49:Z49"/>
    <mergeCell ref="Q50:R50"/>
    <mergeCell ref="G51:H51"/>
    <mergeCell ref="J54:K54"/>
    <mergeCell ref="A55:B55"/>
    <mergeCell ref="W57:AC57"/>
    <mergeCell ref="F44:G44"/>
    <mergeCell ref="F45:K45"/>
    <mergeCell ref="F47:G47"/>
    <mergeCell ref="L47:M47"/>
    <mergeCell ref="L49:M49"/>
    <mergeCell ref="Q49:R49"/>
    <mergeCell ref="X41:AC41"/>
    <mergeCell ref="F42:G42"/>
    <mergeCell ref="L42:M42"/>
    <mergeCell ref="F43:G43"/>
    <mergeCell ref="L43:M43"/>
    <mergeCell ref="N43:O43"/>
    <mergeCell ref="Y39:Z39"/>
    <mergeCell ref="AA39:AB39"/>
    <mergeCell ref="AC39:AD39"/>
    <mergeCell ref="AE39:AF39"/>
    <mergeCell ref="F40:I40"/>
    <mergeCell ref="Y40:Z40"/>
    <mergeCell ref="AI32:AJ32"/>
    <mergeCell ref="F36:G36"/>
    <mergeCell ref="J36:K36"/>
    <mergeCell ref="Y36:Z36"/>
    <mergeCell ref="AC36:AD36"/>
    <mergeCell ref="P27:Q28"/>
    <mergeCell ref="M25:N26"/>
    <mergeCell ref="AC38:AD38"/>
    <mergeCell ref="R27:S27"/>
    <mergeCell ref="D29:E29"/>
    <mergeCell ref="M29:N29"/>
    <mergeCell ref="T37:V38"/>
    <mergeCell ref="W37:X38"/>
    <mergeCell ref="F38:G38"/>
    <mergeCell ref="J38:K38"/>
    <mergeCell ref="Y38:Z38"/>
    <mergeCell ref="A27:A28"/>
    <mergeCell ref="B27:C28"/>
    <mergeCell ref="G27:H28"/>
    <mergeCell ref="I27:I28"/>
    <mergeCell ref="J27:K28"/>
    <mergeCell ref="J23:K23"/>
    <mergeCell ref="A24:B24"/>
    <mergeCell ref="D25:E26"/>
    <mergeCell ref="G25:H26"/>
    <mergeCell ref="P25:Q26"/>
    <mergeCell ref="B17:B18"/>
    <mergeCell ref="C17:D18"/>
    <mergeCell ref="L18:M18"/>
    <mergeCell ref="Q18:R18"/>
    <mergeCell ref="G20:H20"/>
    <mergeCell ref="Q19:R19"/>
    <mergeCell ref="O16:O17"/>
    <mergeCell ref="P16:Q17"/>
    <mergeCell ref="F13:G13"/>
    <mergeCell ref="H15:I15"/>
    <mergeCell ref="J15:K15"/>
    <mergeCell ref="F16:G16"/>
    <mergeCell ref="L16:M16"/>
    <mergeCell ref="F8:G8"/>
    <mergeCell ref="H8:I8"/>
    <mergeCell ref="Y8:Z8"/>
    <mergeCell ref="AA8:AB8"/>
    <mergeCell ref="AC8:AD8"/>
    <mergeCell ref="F11:G11"/>
    <mergeCell ref="L11:M11"/>
    <mergeCell ref="F12:G12"/>
    <mergeCell ref="L12:M12"/>
    <mergeCell ref="N12:O12"/>
    <mergeCell ref="Y7:Z7"/>
    <mergeCell ref="AC7:AD7"/>
    <mergeCell ref="AF7:AG7"/>
    <mergeCell ref="AE8:AF8"/>
    <mergeCell ref="Y9:Z9"/>
    <mergeCell ref="AI1:AJ1"/>
    <mergeCell ref="F5:G5"/>
    <mergeCell ref="J5:K5"/>
    <mergeCell ref="Y5:Z5"/>
    <mergeCell ref="AC5:AD5"/>
    <mergeCell ref="C6:C7"/>
    <mergeCell ref="D6:E7"/>
    <mergeCell ref="T6:V7"/>
    <mergeCell ref="W6:X7"/>
    <mergeCell ref="F7:G7"/>
    <mergeCell ref="J7:K7"/>
    <mergeCell ref="M7:N7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AA491-6594-4274-B045-B87ACEEC5F36}">
  <dimension ref="A1:AK60"/>
  <sheetViews>
    <sheetView workbookViewId="0">
      <selection activeCell="AM52" sqref="AM52"/>
    </sheetView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363</v>
      </c>
      <c r="AG1" s="2" t="s">
        <v>0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s="31" customFormat="1" ht="25" customHeight="1" x14ac:dyDescent="0.25">
      <c r="A3" s="69" t="s">
        <v>364</v>
      </c>
      <c r="D3" s="31" t="s">
        <v>365</v>
      </c>
      <c r="G3" s="69"/>
      <c r="H3" s="69"/>
      <c r="M3" s="31">
        <f ca="1">INT(RAND()*3+3)</f>
        <v>5</v>
      </c>
      <c r="N3" s="31" t="s">
        <v>366</v>
      </c>
      <c r="S3" s="31">
        <f ca="1">M3+INT(RAND()*3+1)</f>
        <v>8</v>
      </c>
      <c r="T3" s="31" t="s">
        <v>367</v>
      </c>
    </row>
    <row r="4" spans="1:36" s="31" customFormat="1" ht="25" customHeight="1" x14ac:dyDescent="0.25">
      <c r="C4" s="31" t="s">
        <v>368</v>
      </c>
    </row>
    <row r="5" spans="1:36" s="31" customFormat="1" ht="25" customHeight="1" x14ac:dyDescent="0.25">
      <c r="A5" s="69"/>
      <c r="B5" s="69" t="s">
        <v>3</v>
      </c>
      <c r="E5" s="31" t="s">
        <v>383</v>
      </c>
      <c r="G5" s="69"/>
      <c r="H5" s="69"/>
    </row>
    <row r="6" spans="1:36" s="31" customFormat="1" ht="25" customHeight="1" x14ac:dyDescent="0.25">
      <c r="B6" s="164" t="s">
        <v>369</v>
      </c>
      <c r="C6" s="165"/>
      <c r="D6" s="165"/>
      <c r="E6" s="165"/>
      <c r="F6" s="165"/>
      <c r="G6" s="165"/>
      <c r="H6" s="166"/>
      <c r="I6" s="239">
        <v>1</v>
      </c>
      <c r="J6" s="239"/>
      <c r="K6" s="239"/>
      <c r="L6" s="239">
        <v>2</v>
      </c>
      <c r="M6" s="239"/>
      <c r="N6" s="239"/>
      <c r="O6" s="239">
        <v>3</v>
      </c>
      <c r="P6" s="239"/>
      <c r="Q6" s="239"/>
      <c r="R6" s="239">
        <v>4</v>
      </c>
      <c r="S6" s="239"/>
      <c r="T6" s="239"/>
      <c r="U6" s="239">
        <v>5</v>
      </c>
      <c r="V6" s="239"/>
      <c r="W6" s="239"/>
      <c r="X6" s="239">
        <v>6</v>
      </c>
      <c r="Y6" s="239"/>
      <c r="Z6" s="239"/>
      <c r="AA6" s="239">
        <v>7</v>
      </c>
      <c r="AB6" s="239"/>
      <c r="AC6" s="239"/>
      <c r="AD6" s="239">
        <v>8</v>
      </c>
      <c r="AE6" s="239"/>
      <c r="AF6" s="239"/>
      <c r="AG6" s="169"/>
    </row>
    <row r="7" spans="1:36" s="31" customFormat="1" ht="25" customHeight="1" x14ac:dyDescent="0.25">
      <c r="A7" s="69"/>
      <c r="B7" s="164" t="s">
        <v>370</v>
      </c>
      <c r="C7" s="165"/>
      <c r="D7" s="165"/>
      <c r="E7" s="165"/>
      <c r="F7" s="165"/>
      <c r="G7" s="167"/>
      <c r="H7" s="168"/>
      <c r="I7" s="239">
        <f ca="1">M3*S3</f>
        <v>40</v>
      </c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169"/>
    </row>
    <row r="8" spans="1:36" s="31" customFormat="1" ht="25" customHeight="1" x14ac:dyDescent="0.25">
      <c r="A8" s="69"/>
      <c r="G8" s="69"/>
      <c r="H8" s="6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6" s="31" customFormat="1" ht="25" customHeight="1" x14ac:dyDescent="0.25">
      <c r="B9" s="69" t="s">
        <v>5</v>
      </c>
      <c r="E9" s="31" t="s">
        <v>371</v>
      </c>
    </row>
    <row r="10" spans="1:36" s="31" customFormat="1" ht="25" customHeight="1" x14ac:dyDescent="0.25">
      <c r="A10" s="69"/>
      <c r="E10" s="31" t="s">
        <v>372</v>
      </c>
      <c r="H10" s="69"/>
      <c r="I10" s="69"/>
    </row>
    <row r="11" spans="1:36" s="31" customFormat="1" ht="25" customHeight="1" x14ac:dyDescent="0.25"/>
    <row r="12" spans="1:36" s="31" customFormat="1" ht="25" customHeight="1" x14ac:dyDescent="0.25">
      <c r="A12" s="69"/>
      <c r="G12" s="69"/>
      <c r="H12" s="69"/>
    </row>
    <row r="13" spans="1:36" s="31" customFormat="1" ht="25" customHeight="1" x14ac:dyDescent="0.25">
      <c r="A13" s="69"/>
      <c r="G13" s="69"/>
      <c r="H13" s="69"/>
    </row>
    <row r="14" spans="1:36" s="31" customFormat="1" ht="25" customHeight="1" x14ac:dyDescent="0.25">
      <c r="A14" s="69"/>
      <c r="G14" s="69"/>
      <c r="H14" s="69"/>
    </row>
    <row r="15" spans="1:36" s="31" customFormat="1" ht="25" customHeight="1" x14ac:dyDescent="0.25">
      <c r="A15" s="69"/>
      <c r="G15" s="69"/>
      <c r="H15" s="69"/>
    </row>
    <row r="16" spans="1:36" s="31" customFormat="1" ht="25" customHeight="1" x14ac:dyDescent="0.25">
      <c r="A16" s="69" t="s">
        <v>373</v>
      </c>
      <c r="D16" s="31" t="s">
        <v>374</v>
      </c>
      <c r="M16" s="240">
        <f ca="1">INT(RAND()*4+7)*10</f>
        <v>90</v>
      </c>
      <c r="N16" s="240"/>
      <c r="O16" s="31" t="s">
        <v>375</v>
      </c>
    </row>
    <row r="17" spans="1:36" s="31" customFormat="1" ht="25" customHeight="1" x14ac:dyDescent="0.25">
      <c r="A17" s="69"/>
      <c r="B17" s="69" t="s">
        <v>3</v>
      </c>
      <c r="E17" s="31" t="s">
        <v>376</v>
      </c>
    </row>
    <row r="18" spans="1:36" s="31" customFormat="1" ht="25" customHeight="1" x14ac:dyDescent="0.25">
      <c r="B18" s="164" t="s">
        <v>377</v>
      </c>
      <c r="C18" s="165"/>
      <c r="D18" s="165"/>
      <c r="E18" s="165"/>
      <c r="F18" s="165"/>
      <c r="G18" s="165"/>
      <c r="H18" s="166"/>
      <c r="I18" s="239">
        <v>1</v>
      </c>
      <c r="J18" s="239"/>
      <c r="K18" s="239"/>
      <c r="L18" s="239">
        <v>2</v>
      </c>
      <c r="M18" s="239"/>
      <c r="N18" s="239"/>
      <c r="O18" s="239">
        <v>3</v>
      </c>
      <c r="P18" s="239"/>
      <c r="Q18" s="239"/>
      <c r="R18" s="239">
        <v>4</v>
      </c>
      <c r="S18" s="239"/>
      <c r="T18" s="239"/>
      <c r="U18" s="239">
        <v>5</v>
      </c>
      <c r="V18" s="239"/>
      <c r="W18" s="239"/>
      <c r="X18" s="239">
        <v>6</v>
      </c>
      <c r="Y18" s="239"/>
      <c r="Z18" s="239"/>
      <c r="AA18" s="239">
        <v>7</v>
      </c>
      <c r="AB18" s="239"/>
      <c r="AC18" s="239"/>
      <c r="AD18" s="239">
        <v>8</v>
      </c>
      <c r="AE18" s="239"/>
      <c r="AF18" s="239"/>
      <c r="AG18" s="169"/>
    </row>
    <row r="19" spans="1:36" s="31" customFormat="1" ht="25" customHeight="1" x14ac:dyDescent="0.25">
      <c r="A19" s="69"/>
      <c r="B19" s="164" t="s">
        <v>378</v>
      </c>
      <c r="C19" s="165"/>
      <c r="D19" s="165"/>
      <c r="E19" s="165"/>
      <c r="F19" s="165"/>
      <c r="G19" s="167"/>
      <c r="H19" s="168"/>
      <c r="I19" s="239">
        <f ca="1">M16</f>
        <v>90</v>
      </c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169"/>
    </row>
    <row r="20" spans="1:36" s="31" customFormat="1" ht="25" customHeight="1" x14ac:dyDescent="0.25">
      <c r="A20" s="69"/>
      <c r="G20" s="69"/>
      <c r="H20" s="69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6" s="31" customFormat="1" ht="25" customHeight="1" x14ac:dyDescent="0.25">
      <c r="B21" s="69" t="s">
        <v>5</v>
      </c>
      <c r="E21" s="31" t="s">
        <v>379</v>
      </c>
    </row>
    <row r="22" spans="1:36" s="31" customFormat="1" ht="25" customHeight="1" x14ac:dyDescent="0.25">
      <c r="A22" s="69"/>
    </row>
    <row r="23" spans="1:36" s="31" customFormat="1" ht="25" customHeight="1" x14ac:dyDescent="0.25"/>
    <row r="24" spans="1:36" s="31" customFormat="1" ht="25" customHeight="1" x14ac:dyDescent="0.25"/>
    <row r="25" spans="1:36" s="31" customFormat="1" ht="25" customHeight="1" x14ac:dyDescent="0.25"/>
    <row r="26" spans="1:36" s="31" customFormat="1" ht="25" customHeight="1" x14ac:dyDescent="0.25">
      <c r="A26" s="69"/>
      <c r="B26" s="69" t="s">
        <v>6</v>
      </c>
      <c r="E26" s="31" t="s">
        <v>380</v>
      </c>
      <c r="I26" s="175">
        <f ca="1">INT(RAND() *6)*2+10</f>
        <v>10</v>
      </c>
      <c r="J26" s="175"/>
      <c r="K26" s="31" t="s">
        <v>381</v>
      </c>
    </row>
    <row r="27" spans="1:36" s="31" customFormat="1" ht="25" customHeight="1" x14ac:dyDescent="0.25">
      <c r="C27" s="31" t="s">
        <v>382</v>
      </c>
    </row>
    <row r="28" spans="1:36" s="31" customFormat="1" ht="25" customHeight="1" x14ac:dyDescent="0.25"/>
    <row r="29" spans="1:36" s="31" customFormat="1" ht="25" customHeight="1" x14ac:dyDescent="0.25">
      <c r="A29" s="69"/>
      <c r="AB29" s="170" t="s">
        <v>2</v>
      </c>
      <c r="AC29" s="170"/>
      <c r="AD29" s="170"/>
      <c r="AE29" s="170"/>
      <c r="AF29" s="170"/>
      <c r="AG29" s="170"/>
      <c r="AH29" s="170"/>
      <c r="AI29" s="170"/>
      <c r="AJ29" s="170"/>
    </row>
    <row r="30" spans="1:36" s="31" customFormat="1" ht="25" customHeight="1" x14ac:dyDescent="0.25">
      <c r="A30" s="69"/>
    </row>
    <row r="31" spans="1:36" ht="25" customHeight="1" x14ac:dyDescent="0.25">
      <c r="A31" t="str">
        <f>IF(A1="","",A1)</f>
        <v/>
      </c>
      <c r="D31" s="3" t="str">
        <f>IF(D1="","",D1)</f>
        <v>比例</v>
      </c>
      <c r="X31" s="6"/>
      <c r="Y31" s="6"/>
      <c r="AA31" s="6"/>
      <c r="AG31" s="2" t="str">
        <f>IF(AG1="","",AG1)</f>
        <v>№</v>
      </c>
      <c r="AH31" s="2"/>
      <c r="AI31" s="174" t="str">
        <f>IF(AI1="","",AI1)</f>
        <v/>
      </c>
      <c r="AJ31" s="174"/>
    </row>
    <row r="32" spans="1:36" ht="25" customHeight="1" x14ac:dyDescent="0.25">
      <c r="A32" t="str">
        <f t="shared" ref="A32:N33" si="0">IF(A2="","",A2)</f>
        <v/>
      </c>
      <c r="E32" s="5" t="s">
        <v>2</v>
      </c>
      <c r="Q32" s="4" t="str">
        <f>IF(Q2="","",Q2)</f>
        <v>名前</v>
      </c>
      <c r="R32" s="2"/>
      <c r="S32" s="2"/>
      <c r="T32" s="2"/>
      <c r="U32" s="2" t="str">
        <f>IF(U2="","",U2)</f>
        <v/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7" s="31" customFormat="1" ht="25" customHeight="1" x14ac:dyDescent="0.25">
      <c r="A33" s="69" t="str">
        <f t="shared" si="0"/>
        <v>１．</v>
      </c>
      <c r="D33" s="31" t="str">
        <f t="shared" si="0"/>
        <v>直方体のたてを</v>
      </c>
      <c r="G33" s="69"/>
      <c r="H33" s="69"/>
      <c r="M33" s="31">
        <f t="shared" ca="1" si="0"/>
        <v>5</v>
      </c>
      <c r="N33" s="31" t="str">
        <f t="shared" si="0"/>
        <v>㎝、横を</v>
      </c>
      <c r="S33" s="31">
        <f t="shared" ref="S33:T33" ca="1" si="1">IF(S3="","",S3)</f>
        <v>8</v>
      </c>
      <c r="T33" s="31" t="str">
        <f t="shared" si="1"/>
        <v>㎝と決めて、高さを１㎝、２㎝、</v>
      </c>
    </row>
    <row r="34" spans="1:37" s="31" customFormat="1" ht="25" customHeight="1" x14ac:dyDescent="0.25">
      <c r="A34" s="31" t="str">
        <f t="shared" ref="A34:C34" si="2">IF(A4="","",A4)</f>
        <v/>
      </c>
      <c r="B34" s="31" t="str">
        <f t="shared" si="2"/>
        <v/>
      </c>
      <c r="C34" s="31" t="str">
        <f t="shared" si="2"/>
        <v>３㎝、…と変えていきます</v>
      </c>
    </row>
    <row r="35" spans="1:37" s="31" customFormat="1" ht="25" customHeight="1" x14ac:dyDescent="0.25">
      <c r="A35" s="69" t="str">
        <f t="shared" ref="A35:E35" si="3">IF(A5="","",A5)</f>
        <v/>
      </c>
      <c r="B35" s="69" t="str">
        <f t="shared" si="3"/>
        <v>(1)</v>
      </c>
      <c r="E35" s="31" t="str">
        <f t="shared" si="3"/>
        <v>下の表の空いているところをうめましょう。</v>
      </c>
      <c r="G35" s="69"/>
      <c r="H35" s="69"/>
    </row>
    <row r="36" spans="1:37" s="31" customFormat="1" ht="25" customHeight="1" x14ac:dyDescent="0.25">
      <c r="A36" s="31" t="str">
        <f t="shared" ref="A36:AK36" si="4">IF(A6="","",A6)</f>
        <v/>
      </c>
      <c r="B36" s="164" t="str">
        <f t="shared" si="4"/>
        <v>高さ（㎝）</v>
      </c>
      <c r="C36" s="165"/>
      <c r="D36" s="165"/>
      <c r="E36" s="165"/>
      <c r="F36" s="165"/>
      <c r="G36" s="165"/>
      <c r="H36" s="166"/>
      <c r="I36" s="239">
        <f t="shared" si="4"/>
        <v>1</v>
      </c>
      <c r="J36" s="239" t="str">
        <f t="shared" si="4"/>
        <v/>
      </c>
      <c r="K36" s="239" t="str">
        <f t="shared" si="4"/>
        <v/>
      </c>
      <c r="L36" s="239">
        <f t="shared" si="4"/>
        <v>2</v>
      </c>
      <c r="M36" s="239" t="str">
        <f t="shared" si="4"/>
        <v/>
      </c>
      <c r="N36" s="239" t="str">
        <f t="shared" si="4"/>
        <v/>
      </c>
      <c r="O36" s="239">
        <f t="shared" si="4"/>
        <v>3</v>
      </c>
      <c r="P36" s="239" t="str">
        <f t="shared" si="4"/>
        <v/>
      </c>
      <c r="Q36" s="239" t="str">
        <f t="shared" si="4"/>
        <v/>
      </c>
      <c r="R36" s="239">
        <f t="shared" si="4"/>
        <v>4</v>
      </c>
      <c r="S36" s="239" t="str">
        <f t="shared" si="4"/>
        <v/>
      </c>
      <c r="T36" s="239" t="str">
        <f t="shared" si="4"/>
        <v/>
      </c>
      <c r="U36" s="239">
        <f t="shared" si="4"/>
        <v>5</v>
      </c>
      <c r="V36" s="239" t="str">
        <f t="shared" si="4"/>
        <v/>
      </c>
      <c r="W36" s="239" t="str">
        <f t="shared" si="4"/>
        <v/>
      </c>
      <c r="X36" s="239">
        <f t="shared" si="4"/>
        <v>6</v>
      </c>
      <c r="Y36" s="239" t="str">
        <f t="shared" si="4"/>
        <v/>
      </c>
      <c r="Z36" s="239" t="str">
        <f t="shared" si="4"/>
        <v/>
      </c>
      <c r="AA36" s="239">
        <f t="shared" si="4"/>
        <v>7</v>
      </c>
      <c r="AB36" s="239" t="str">
        <f t="shared" si="4"/>
        <v/>
      </c>
      <c r="AC36" s="239" t="str">
        <f t="shared" si="4"/>
        <v/>
      </c>
      <c r="AD36" s="239">
        <f t="shared" si="4"/>
        <v>8</v>
      </c>
      <c r="AE36" s="239" t="str">
        <f t="shared" si="4"/>
        <v/>
      </c>
      <c r="AF36" s="239" t="str">
        <f t="shared" si="4"/>
        <v/>
      </c>
      <c r="AG36" s="169" t="str">
        <f t="shared" si="4"/>
        <v/>
      </c>
      <c r="AH36" s="31" t="str">
        <f t="shared" si="4"/>
        <v/>
      </c>
      <c r="AI36" s="31" t="str">
        <f t="shared" si="4"/>
        <v/>
      </c>
      <c r="AJ36" s="31" t="str">
        <f t="shared" si="4"/>
        <v/>
      </c>
      <c r="AK36" s="31" t="str">
        <f t="shared" si="4"/>
        <v/>
      </c>
    </row>
    <row r="37" spans="1:37" s="31" customFormat="1" ht="25" customHeight="1" x14ac:dyDescent="0.25">
      <c r="A37" s="69" t="str">
        <f t="shared" ref="A37:AK37" si="5">IF(A7="","",A7)</f>
        <v/>
      </c>
      <c r="B37" s="164" t="str">
        <f t="shared" si="5"/>
        <v>体積（㎤）</v>
      </c>
      <c r="C37" s="165"/>
      <c r="D37" s="165"/>
      <c r="E37" s="165"/>
      <c r="F37" s="165"/>
      <c r="G37" s="167"/>
      <c r="H37" s="168"/>
      <c r="I37" s="241">
        <f t="shared" ca="1" si="5"/>
        <v>40</v>
      </c>
      <c r="J37" s="241" t="str">
        <f t="shared" si="5"/>
        <v/>
      </c>
      <c r="K37" s="241" t="str">
        <f t="shared" si="5"/>
        <v/>
      </c>
      <c r="L37" s="236">
        <f ca="1">$I$37*L36</f>
        <v>80</v>
      </c>
      <c r="M37" s="236" t="str">
        <f t="shared" si="5"/>
        <v/>
      </c>
      <c r="N37" s="236" t="str">
        <f t="shared" si="5"/>
        <v/>
      </c>
      <c r="O37" s="236">
        <f t="shared" ref="O37" ca="1" si="6">$I$37*O36</f>
        <v>120</v>
      </c>
      <c r="P37" s="236" t="str">
        <f t="shared" si="5"/>
        <v/>
      </c>
      <c r="Q37" s="236" t="str">
        <f t="shared" si="5"/>
        <v/>
      </c>
      <c r="R37" s="236">
        <f t="shared" ref="R37" ca="1" si="7">$I$37*R36</f>
        <v>160</v>
      </c>
      <c r="S37" s="236" t="str">
        <f t="shared" si="5"/>
        <v/>
      </c>
      <c r="T37" s="236" t="str">
        <f t="shared" si="5"/>
        <v/>
      </c>
      <c r="U37" s="236">
        <f t="shared" ref="U37" ca="1" si="8">$I$37*U36</f>
        <v>200</v>
      </c>
      <c r="V37" s="236" t="str">
        <f t="shared" si="5"/>
        <v/>
      </c>
      <c r="W37" s="236" t="str">
        <f t="shared" si="5"/>
        <v/>
      </c>
      <c r="X37" s="236">
        <f t="shared" ref="X37" ca="1" si="9">$I$37*X36</f>
        <v>240</v>
      </c>
      <c r="Y37" s="236" t="str">
        <f t="shared" si="5"/>
        <v/>
      </c>
      <c r="Z37" s="236" t="str">
        <f t="shared" si="5"/>
        <v/>
      </c>
      <c r="AA37" s="236">
        <f t="shared" ref="AA37" ca="1" si="10">$I$37*AA36</f>
        <v>280</v>
      </c>
      <c r="AB37" s="236" t="str">
        <f t="shared" si="5"/>
        <v/>
      </c>
      <c r="AC37" s="236" t="str">
        <f t="shared" si="5"/>
        <v/>
      </c>
      <c r="AD37" s="236">
        <f t="shared" ref="AD37" ca="1" si="11">$I$37*AD36</f>
        <v>320</v>
      </c>
      <c r="AE37" s="236" t="str">
        <f t="shared" si="5"/>
        <v/>
      </c>
      <c r="AF37" s="236" t="str">
        <f t="shared" si="5"/>
        <v/>
      </c>
      <c r="AG37" s="169" t="str">
        <f t="shared" si="5"/>
        <v/>
      </c>
      <c r="AH37" s="31" t="str">
        <f t="shared" si="5"/>
        <v/>
      </c>
      <c r="AI37" s="31" t="str">
        <f t="shared" si="5"/>
        <v/>
      </c>
      <c r="AJ37" s="31" t="str">
        <f t="shared" si="5"/>
        <v/>
      </c>
      <c r="AK37" s="31" t="str">
        <f t="shared" si="5"/>
        <v/>
      </c>
    </row>
    <row r="38" spans="1:37" s="31" customFormat="1" ht="25" customHeight="1" x14ac:dyDescent="0.25">
      <c r="A38" s="69" t="str">
        <f t="shared" ref="A38:AK38" si="12">IF(A8="","",A8)</f>
        <v/>
      </c>
      <c r="B38" s="31" t="str">
        <f t="shared" si="12"/>
        <v/>
      </c>
      <c r="C38" s="31" t="str">
        <f t="shared" si="12"/>
        <v/>
      </c>
      <c r="D38" s="31" t="str">
        <f t="shared" si="12"/>
        <v/>
      </c>
      <c r="E38" s="31" t="str">
        <f t="shared" si="12"/>
        <v/>
      </c>
      <c r="F38" s="31" t="str">
        <f t="shared" si="12"/>
        <v/>
      </c>
      <c r="G38" s="69" t="str">
        <f t="shared" si="12"/>
        <v/>
      </c>
      <c r="H38" s="69" t="str">
        <f t="shared" si="12"/>
        <v/>
      </c>
      <c r="I38" s="7" t="str">
        <f t="shared" si="12"/>
        <v/>
      </c>
      <c r="J38" s="7" t="str">
        <f t="shared" si="12"/>
        <v/>
      </c>
      <c r="K38" s="7" t="str">
        <f t="shared" si="12"/>
        <v/>
      </c>
      <c r="L38" s="7" t="str">
        <f t="shared" si="12"/>
        <v/>
      </c>
      <c r="M38" s="7" t="str">
        <f t="shared" si="12"/>
        <v/>
      </c>
      <c r="N38" s="7" t="str">
        <f t="shared" si="12"/>
        <v/>
      </c>
      <c r="O38" s="7" t="str">
        <f t="shared" si="12"/>
        <v/>
      </c>
      <c r="P38" s="7" t="str">
        <f t="shared" si="12"/>
        <v/>
      </c>
      <c r="Q38" s="7" t="str">
        <f t="shared" si="12"/>
        <v/>
      </c>
      <c r="R38" s="7" t="str">
        <f t="shared" si="12"/>
        <v/>
      </c>
      <c r="S38" s="7" t="str">
        <f t="shared" si="12"/>
        <v/>
      </c>
      <c r="T38" s="7" t="str">
        <f t="shared" si="12"/>
        <v/>
      </c>
      <c r="U38" s="7" t="str">
        <f t="shared" si="12"/>
        <v/>
      </c>
      <c r="V38" s="7" t="str">
        <f t="shared" si="12"/>
        <v/>
      </c>
      <c r="W38" s="7" t="str">
        <f t="shared" si="12"/>
        <v/>
      </c>
      <c r="X38" s="7" t="str">
        <f t="shared" si="12"/>
        <v/>
      </c>
      <c r="Y38" s="7" t="str">
        <f t="shared" si="12"/>
        <v/>
      </c>
      <c r="Z38" s="7" t="str">
        <f t="shared" si="12"/>
        <v/>
      </c>
      <c r="AA38" s="7" t="str">
        <f t="shared" si="12"/>
        <v/>
      </c>
      <c r="AB38" s="7" t="str">
        <f t="shared" si="12"/>
        <v/>
      </c>
      <c r="AC38" s="7" t="str">
        <f t="shared" si="12"/>
        <v/>
      </c>
      <c r="AD38" s="7" t="str">
        <f t="shared" si="12"/>
        <v/>
      </c>
      <c r="AE38" s="7" t="str">
        <f t="shared" si="12"/>
        <v/>
      </c>
      <c r="AF38" s="7" t="str">
        <f t="shared" si="12"/>
        <v/>
      </c>
      <c r="AG38" s="31" t="str">
        <f t="shared" si="12"/>
        <v/>
      </c>
      <c r="AH38" s="31" t="str">
        <f t="shared" si="12"/>
        <v/>
      </c>
      <c r="AI38" s="31" t="str">
        <f t="shared" si="12"/>
        <v/>
      </c>
      <c r="AJ38" s="31" t="str">
        <f t="shared" si="12"/>
        <v/>
      </c>
      <c r="AK38" s="31" t="str">
        <f t="shared" si="12"/>
        <v/>
      </c>
    </row>
    <row r="39" spans="1:37" s="31" customFormat="1" ht="25" customHeight="1" x14ac:dyDescent="0.25">
      <c r="A39" s="31" t="str">
        <f t="shared" ref="A39:E39" si="13">IF(A9="","",A9)</f>
        <v/>
      </c>
      <c r="B39" s="69" t="str">
        <f t="shared" si="13"/>
        <v>(2)</v>
      </c>
      <c r="E39" s="31" t="str">
        <f t="shared" si="13"/>
        <v>直方体の体積は、高さに比例しますか。</v>
      </c>
    </row>
    <row r="40" spans="1:37" s="31" customFormat="1" ht="25" customHeight="1" x14ac:dyDescent="0.25">
      <c r="A40" s="69" t="str">
        <f t="shared" ref="A40:E40" si="14">IF(A10="","",A10)</f>
        <v/>
      </c>
      <c r="B40" s="31" t="str">
        <f t="shared" si="14"/>
        <v/>
      </c>
      <c r="C40" s="31" t="str">
        <f t="shared" si="14"/>
        <v/>
      </c>
      <c r="D40" s="31" t="str">
        <f t="shared" si="14"/>
        <v/>
      </c>
      <c r="E40" s="31" t="str">
        <f t="shared" si="14"/>
        <v>その理由も書きましょう。</v>
      </c>
      <c r="H40" s="69"/>
      <c r="I40" s="69"/>
    </row>
    <row r="41" spans="1:37" s="31" customFormat="1" ht="25" customHeight="1" x14ac:dyDescent="0.25">
      <c r="A41" s="31" t="str">
        <f t="shared" ref="A41:C41" si="15">IF(A11="","",A11)</f>
        <v/>
      </c>
      <c r="B41" s="31" t="str">
        <f t="shared" si="15"/>
        <v/>
      </c>
      <c r="C41" s="31" t="str">
        <f t="shared" si="15"/>
        <v/>
      </c>
      <c r="E41" s="66" t="s">
        <v>384</v>
      </c>
    </row>
    <row r="42" spans="1:37" s="31" customFormat="1" ht="25" customHeight="1" x14ac:dyDescent="0.25">
      <c r="A42" s="69" t="str">
        <f t="shared" ref="A42:D42" si="16">IF(A12="","",A12)</f>
        <v/>
      </c>
      <c r="B42" s="31" t="str">
        <f t="shared" si="16"/>
        <v/>
      </c>
      <c r="C42" s="31" t="str">
        <f t="shared" si="16"/>
        <v/>
      </c>
      <c r="D42" s="31" t="str">
        <f t="shared" si="16"/>
        <v/>
      </c>
      <c r="E42" s="66" t="s">
        <v>385</v>
      </c>
      <c r="G42" s="69"/>
      <c r="H42" s="69"/>
    </row>
    <row r="43" spans="1:37" s="31" customFormat="1" ht="25" customHeight="1" x14ac:dyDescent="0.25">
      <c r="A43" s="69" t="str">
        <f t="shared" ref="A43:D43" si="17">IF(A13="","",A13)</f>
        <v/>
      </c>
      <c r="B43" s="31" t="str">
        <f t="shared" si="17"/>
        <v/>
      </c>
      <c r="C43" s="31" t="str">
        <f t="shared" si="17"/>
        <v/>
      </c>
      <c r="D43" s="31" t="str">
        <f t="shared" si="17"/>
        <v/>
      </c>
      <c r="E43" s="66" t="s">
        <v>386</v>
      </c>
      <c r="G43" s="69"/>
      <c r="H43" s="69"/>
    </row>
    <row r="44" spans="1:37" s="31" customFormat="1" ht="25" customHeight="1" x14ac:dyDescent="0.25">
      <c r="A44" s="69" t="str">
        <f t="shared" ref="A44:AK44" si="18">IF(A14="","",A14)</f>
        <v/>
      </c>
      <c r="B44" s="31" t="str">
        <f t="shared" si="18"/>
        <v/>
      </c>
      <c r="C44" s="31" t="str">
        <f t="shared" si="18"/>
        <v/>
      </c>
      <c r="D44" s="31" t="str">
        <f t="shared" si="18"/>
        <v/>
      </c>
      <c r="E44" s="31" t="str">
        <f t="shared" si="18"/>
        <v/>
      </c>
      <c r="F44" s="31" t="str">
        <f t="shared" si="18"/>
        <v/>
      </c>
      <c r="G44" s="69" t="str">
        <f t="shared" si="18"/>
        <v/>
      </c>
      <c r="H44" s="69" t="str">
        <f t="shared" si="18"/>
        <v/>
      </c>
      <c r="I44" s="31" t="str">
        <f t="shared" si="18"/>
        <v/>
      </c>
      <c r="J44" s="31" t="str">
        <f t="shared" si="18"/>
        <v/>
      </c>
      <c r="K44" s="31" t="str">
        <f t="shared" si="18"/>
        <v/>
      </c>
      <c r="L44" s="31" t="str">
        <f t="shared" si="18"/>
        <v/>
      </c>
      <c r="M44" s="31" t="str">
        <f t="shared" si="18"/>
        <v/>
      </c>
      <c r="N44" s="31" t="str">
        <f t="shared" si="18"/>
        <v/>
      </c>
      <c r="O44" s="31" t="str">
        <f t="shared" si="18"/>
        <v/>
      </c>
      <c r="P44" s="31" t="str">
        <f t="shared" si="18"/>
        <v/>
      </c>
      <c r="Q44" s="31" t="str">
        <f t="shared" si="18"/>
        <v/>
      </c>
      <c r="R44" s="31" t="str">
        <f t="shared" si="18"/>
        <v/>
      </c>
      <c r="S44" s="31" t="str">
        <f t="shared" si="18"/>
        <v/>
      </c>
      <c r="T44" s="31" t="str">
        <f t="shared" si="18"/>
        <v/>
      </c>
      <c r="U44" s="31" t="str">
        <f t="shared" si="18"/>
        <v/>
      </c>
      <c r="V44" s="31" t="str">
        <f t="shared" si="18"/>
        <v/>
      </c>
      <c r="W44" s="31" t="str">
        <f t="shared" si="18"/>
        <v/>
      </c>
      <c r="X44" s="31" t="str">
        <f t="shared" si="18"/>
        <v/>
      </c>
      <c r="Y44" s="31" t="str">
        <f t="shared" si="18"/>
        <v/>
      </c>
      <c r="Z44" s="31" t="str">
        <f t="shared" si="18"/>
        <v/>
      </c>
      <c r="AA44" s="31" t="str">
        <f t="shared" si="18"/>
        <v/>
      </c>
      <c r="AB44" s="31" t="str">
        <f t="shared" si="18"/>
        <v/>
      </c>
      <c r="AC44" s="31" t="str">
        <f t="shared" si="18"/>
        <v/>
      </c>
      <c r="AD44" s="31" t="str">
        <f t="shared" si="18"/>
        <v/>
      </c>
      <c r="AE44" s="31" t="str">
        <f t="shared" si="18"/>
        <v/>
      </c>
      <c r="AF44" s="31" t="str">
        <f t="shared" si="18"/>
        <v/>
      </c>
      <c r="AG44" s="31" t="str">
        <f t="shared" si="18"/>
        <v/>
      </c>
      <c r="AH44" s="31" t="str">
        <f t="shared" si="18"/>
        <v/>
      </c>
      <c r="AI44" s="31" t="str">
        <f t="shared" si="18"/>
        <v/>
      </c>
      <c r="AJ44" s="31" t="str">
        <f t="shared" si="18"/>
        <v/>
      </c>
      <c r="AK44" s="31" t="str">
        <f t="shared" si="18"/>
        <v/>
      </c>
    </row>
    <row r="45" spans="1:37" s="31" customFormat="1" ht="25" customHeight="1" x14ac:dyDescent="0.25">
      <c r="A45" s="69" t="str">
        <f t="shared" ref="A45:AK45" si="19">IF(A15="","",A15)</f>
        <v/>
      </c>
      <c r="B45" s="31" t="str">
        <f t="shared" si="19"/>
        <v/>
      </c>
      <c r="C45" s="31" t="str">
        <f t="shared" si="19"/>
        <v/>
      </c>
      <c r="D45" s="31" t="str">
        <f t="shared" si="19"/>
        <v/>
      </c>
      <c r="E45" s="31" t="str">
        <f t="shared" si="19"/>
        <v/>
      </c>
      <c r="F45" s="31" t="str">
        <f t="shared" si="19"/>
        <v/>
      </c>
      <c r="G45" s="69" t="str">
        <f t="shared" si="19"/>
        <v/>
      </c>
      <c r="H45" s="69" t="str">
        <f t="shared" si="19"/>
        <v/>
      </c>
      <c r="I45" s="31" t="str">
        <f t="shared" si="19"/>
        <v/>
      </c>
      <c r="J45" s="31" t="str">
        <f t="shared" si="19"/>
        <v/>
      </c>
      <c r="K45" s="31" t="str">
        <f t="shared" si="19"/>
        <v/>
      </c>
      <c r="L45" s="31" t="str">
        <f t="shared" si="19"/>
        <v/>
      </c>
      <c r="M45" s="31" t="str">
        <f t="shared" si="19"/>
        <v/>
      </c>
      <c r="N45" s="31" t="str">
        <f t="shared" si="19"/>
        <v/>
      </c>
      <c r="O45" s="31" t="str">
        <f t="shared" si="19"/>
        <v/>
      </c>
      <c r="P45" s="31" t="str">
        <f t="shared" si="19"/>
        <v/>
      </c>
      <c r="Q45" s="31" t="str">
        <f t="shared" si="19"/>
        <v/>
      </c>
      <c r="R45" s="31" t="str">
        <f t="shared" si="19"/>
        <v/>
      </c>
      <c r="S45" s="31" t="str">
        <f t="shared" si="19"/>
        <v/>
      </c>
      <c r="T45" s="31" t="str">
        <f t="shared" si="19"/>
        <v/>
      </c>
      <c r="U45" s="31" t="str">
        <f t="shared" si="19"/>
        <v/>
      </c>
      <c r="V45" s="31" t="str">
        <f t="shared" si="19"/>
        <v/>
      </c>
      <c r="W45" s="31" t="str">
        <f t="shared" si="19"/>
        <v/>
      </c>
      <c r="X45" s="31" t="str">
        <f t="shared" si="19"/>
        <v/>
      </c>
      <c r="Y45" s="31" t="str">
        <f t="shared" si="19"/>
        <v/>
      </c>
      <c r="Z45" s="31" t="str">
        <f t="shared" si="19"/>
        <v/>
      </c>
      <c r="AA45" s="31" t="str">
        <f t="shared" si="19"/>
        <v/>
      </c>
      <c r="AB45" s="31" t="str">
        <f t="shared" si="19"/>
        <v/>
      </c>
      <c r="AC45" s="31" t="str">
        <f t="shared" si="19"/>
        <v/>
      </c>
      <c r="AD45" s="31" t="str">
        <f t="shared" si="19"/>
        <v/>
      </c>
      <c r="AE45" s="31" t="str">
        <f t="shared" si="19"/>
        <v/>
      </c>
      <c r="AF45" s="31" t="str">
        <f t="shared" si="19"/>
        <v/>
      </c>
      <c r="AG45" s="31" t="str">
        <f t="shared" si="19"/>
        <v/>
      </c>
      <c r="AH45" s="31" t="str">
        <f t="shared" si="19"/>
        <v/>
      </c>
      <c r="AI45" s="31" t="str">
        <f t="shared" si="19"/>
        <v/>
      </c>
      <c r="AJ45" s="31" t="str">
        <f t="shared" si="19"/>
        <v/>
      </c>
      <c r="AK45" s="31" t="str">
        <f t="shared" si="19"/>
        <v/>
      </c>
    </row>
    <row r="46" spans="1:37" s="31" customFormat="1" ht="25" customHeight="1" x14ac:dyDescent="0.25">
      <c r="A46" s="69" t="str">
        <f t="shared" ref="A46:O46" si="20">IF(A16="","",A16)</f>
        <v>２．</v>
      </c>
      <c r="D46" s="31" t="str">
        <f t="shared" si="20"/>
        <v>１ｍのねだんが</v>
      </c>
      <c r="M46" s="240">
        <f t="shared" ca="1" si="20"/>
        <v>90</v>
      </c>
      <c r="N46" s="240" t="str">
        <f t="shared" si="20"/>
        <v/>
      </c>
      <c r="O46" s="31" t="str">
        <f t="shared" si="20"/>
        <v>円のリボンがあります。</v>
      </c>
    </row>
    <row r="47" spans="1:37" s="31" customFormat="1" ht="25" customHeight="1" x14ac:dyDescent="0.25">
      <c r="A47" s="69" t="str">
        <f t="shared" ref="A47:E47" si="21">IF(A17="","",A17)</f>
        <v/>
      </c>
      <c r="B47" s="69" t="str">
        <f t="shared" si="21"/>
        <v>(1)</v>
      </c>
      <c r="E47" s="31" t="str">
        <f t="shared" si="21"/>
        <v>リボンの長さと代金の関係を表にかいて調べましょう。</v>
      </c>
    </row>
    <row r="48" spans="1:37" s="31" customFormat="1" ht="25" customHeight="1" x14ac:dyDescent="0.25">
      <c r="A48" s="31" t="str">
        <f t="shared" ref="A48:AK48" si="22">IF(A18="","",A18)</f>
        <v/>
      </c>
      <c r="B48" s="164" t="str">
        <f t="shared" si="22"/>
        <v>長さ（ｍ）</v>
      </c>
      <c r="C48" s="165"/>
      <c r="D48" s="165"/>
      <c r="E48" s="165"/>
      <c r="F48" s="165"/>
      <c r="G48" s="165"/>
      <c r="H48" s="166"/>
      <c r="I48" s="239">
        <f t="shared" si="22"/>
        <v>1</v>
      </c>
      <c r="J48" s="239" t="str">
        <f t="shared" si="22"/>
        <v/>
      </c>
      <c r="K48" s="239" t="str">
        <f t="shared" si="22"/>
        <v/>
      </c>
      <c r="L48" s="239">
        <f t="shared" si="22"/>
        <v>2</v>
      </c>
      <c r="M48" s="239" t="str">
        <f t="shared" si="22"/>
        <v/>
      </c>
      <c r="N48" s="239" t="str">
        <f t="shared" si="22"/>
        <v/>
      </c>
      <c r="O48" s="239">
        <f t="shared" si="22"/>
        <v>3</v>
      </c>
      <c r="P48" s="239" t="str">
        <f t="shared" si="22"/>
        <v/>
      </c>
      <c r="Q48" s="239" t="str">
        <f t="shared" si="22"/>
        <v/>
      </c>
      <c r="R48" s="239">
        <f t="shared" si="22"/>
        <v>4</v>
      </c>
      <c r="S48" s="239" t="str">
        <f t="shared" si="22"/>
        <v/>
      </c>
      <c r="T48" s="239" t="str">
        <f t="shared" si="22"/>
        <v/>
      </c>
      <c r="U48" s="239">
        <f t="shared" si="22"/>
        <v>5</v>
      </c>
      <c r="V48" s="239" t="str">
        <f t="shared" si="22"/>
        <v/>
      </c>
      <c r="W48" s="239" t="str">
        <f t="shared" si="22"/>
        <v/>
      </c>
      <c r="X48" s="239">
        <f t="shared" si="22"/>
        <v>6</v>
      </c>
      <c r="Y48" s="239" t="str">
        <f t="shared" si="22"/>
        <v/>
      </c>
      <c r="Z48" s="239" t="str">
        <f t="shared" si="22"/>
        <v/>
      </c>
      <c r="AA48" s="239">
        <f t="shared" si="22"/>
        <v>7</v>
      </c>
      <c r="AB48" s="239" t="str">
        <f t="shared" si="22"/>
        <v/>
      </c>
      <c r="AC48" s="239" t="str">
        <f t="shared" si="22"/>
        <v/>
      </c>
      <c r="AD48" s="239">
        <f t="shared" si="22"/>
        <v>8</v>
      </c>
      <c r="AE48" s="239" t="str">
        <f t="shared" si="22"/>
        <v/>
      </c>
      <c r="AF48" s="239" t="str">
        <f t="shared" si="22"/>
        <v/>
      </c>
      <c r="AG48" s="169" t="str">
        <f t="shared" si="22"/>
        <v/>
      </c>
      <c r="AH48" s="31" t="str">
        <f t="shared" si="22"/>
        <v/>
      </c>
      <c r="AI48" s="31" t="str">
        <f t="shared" si="22"/>
        <v/>
      </c>
      <c r="AJ48" s="31" t="str">
        <f t="shared" si="22"/>
        <v/>
      </c>
      <c r="AK48" s="31" t="str">
        <f t="shared" si="22"/>
        <v/>
      </c>
    </row>
    <row r="49" spans="1:37" s="31" customFormat="1" ht="25" customHeight="1" x14ac:dyDescent="0.25">
      <c r="A49" s="69" t="str">
        <f t="shared" ref="A49:AK49" si="23">IF(A19="","",A19)</f>
        <v/>
      </c>
      <c r="B49" s="164" t="str">
        <f t="shared" si="23"/>
        <v>代金（円）</v>
      </c>
      <c r="C49" s="165"/>
      <c r="D49" s="165"/>
      <c r="E49" s="165"/>
      <c r="F49" s="165"/>
      <c r="G49" s="167"/>
      <c r="H49" s="168"/>
      <c r="I49" s="239">
        <f t="shared" ca="1" si="23"/>
        <v>90</v>
      </c>
      <c r="J49" s="239" t="str">
        <f t="shared" si="23"/>
        <v/>
      </c>
      <c r="K49" s="239" t="str">
        <f t="shared" si="23"/>
        <v/>
      </c>
      <c r="L49" s="236">
        <f ca="1">$I$49*L48</f>
        <v>180</v>
      </c>
      <c r="M49" s="236" t="str">
        <f t="shared" si="23"/>
        <v/>
      </c>
      <c r="N49" s="236" t="str">
        <f t="shared" si="23"/>
        <v/>
      </c>
      <c r="O49" s="236">
        <f t="shared" ref="O49" ca="1" si="24">$I$49*O48</f>
        <v>270</v>
      </c>
      <c r="P49" s="236" t="str">
        <f t="shared" si="23"/>
        <v/>
      </c>
      <c r="Q49" s="236" t="str">
        <f t="shared" si="23"/>
        <v/>
      </c>
      <c r="R49" s="236">
        <f t="shared" ref="R49" ca="1" si="25">$I$49*R48</f>
        <v>360</v>
      </c>
      <c r="S49" s="236" t="str">
        <f t="shared" si="23"/>
        <v/>
      </c>
      <c r="T49" s="236" t="str">
        <f t="shared" si="23"/>
        <v/>
      </c>
      <c r="U49" s="236">
        <f t="shared" ref="U49" ca="1" si="26">$I$49*U48</f>
        <v>450</v>
      </c>
      <c r="V49" s="236" t="str">
        <f t="shared" si="23"/>
        <v/>
      </c>
      <c r="W49" s="236" t="str">
        <f t="shared" si="23"/>
        <v/>
      </c>
      <c r="X49" s="236">
        <f t="shared" ref="X49" ca="1" si="27">$I$49*X48</f>
        <v>540</v>
      </c>
      <c r="Y49" s="236" t="str">
        <f t="shared" si="23"/>
        <v/>
      </c>
      <c r="Z49" s="236" t="str">
        <f t="shared" si="23"/>
        <v/>
      </c>
      <c r="AA49" s="236">
        <f t="shared" ref="AA49" ca="1" si="28">$I$49*AA48</f>
        <v>630</v>
      </c>
      <c r="AB49" s="236" t="str">
        <f t="shared" si="23"/>
        <v/>
      </c>
      <c r="AC49" s="236" t="str">
        <f t="shared" si="23"/>
        <v/>
      </c>
      <c r="AD49" s="236">
        <f t="shared" ref="AD49" ca="1" si="29">$I$49*AD48</f>
        <v>720</v>
      </c>
      <c r="AE49" s="236" t="str">
        <f t="shared" si="23"/>
        <v/>
      </c>
      <c r="AF49" s="236" t="str">
        <f t="shared" si="23"/>
        <v/>
      </c>
      <c r="AG49" s="169" t="str">
        <f t="shared" si="23"/>
        <v/>
      </c>
      <c r="AH49" s="31" t="str">
        <f t="shared" si="23"/>
        <v/>
      </c>
      <c r="AI49" s="31" t="str">
        <f t="shared" si="23"/>
        <v/>
      </c>
      <c r="AJ49" s="31" t="str">
        <f t="shared" si="23"/>
        <v/>
      </c>
      <c r="AK49" s="31" t="str">
        <f t="shared" si="23"/>
        <v/>
      </c>
    </row>
    <row r="50" spans="1:37" s="31" customFormat="1" ht="25" customHeight="1" x14ac:dyDescent="0.25">
      <c r="A50" s="69" t="str">
        <f t="shared" ref="A50:AK50" si="30">IF(A20="","",A20)</f>
        <v/>
      </c>
      <c r="B50" s="31" t="str">
        <f t="shared" si="30"/>
        <v/>
      </c>
      <c r="C50" s="31" t="str">
        <f t="shared" si="30"/>
        <v/>
      </c>
      <c r="D50" s="31" t="str">
        <f t="shared" si="30"/>
        <v/>
      </c>
      <c r="E50" s="31" t="str">
        <f t="shared" si="30"/>
        <v/>
      </c>
      <c r="F50" s="31" t="str">
        <f t="shared" si="30"/>
        <v/>
      </c>
      <c r="G50" s="69" t="str">
        <f t="shared" si="30"/>
        <v/>
      </c>
      <c r="H50" s="69" t="str">
        <f t="shared" si="30"/>
        <v/>
      </c>
      <c r="I50" s="7" t="str">
        <f t="shared" si="30"/>
        <v/>
      </c>
      <c r="J50" s="7" t="str">
        <f t="shared" si="30"/>
        <v/>
      </c>
      <c r="K50" s="7" t="str">
        <f t="shared" si="30"/>
        <v/>
      </c>
      <c r="L50" s="7" t="str">
        <f t="shared" si="30"/>
        <v/>
      </c>
      <c r="M50" s="7" t="str">
        <f t="shared" si="30"/>
        <v/>
      </c>
      <c r="N50" s="7" t="str">
        <f t="shared" si="30"/>
        <v/>
      </c>
      <c r="O50" s="7" t="str">
        <f t="shared" si="30"/>
        <v/>
      </c>
      <c r="P50" s="7" t="str">
        <f t="shared" si="30"/>
        <v/>
      </c>
      <c r="Q50" s="7" t="str">
        <f t="shared" si="30"/>
        <v/>
      </c>
      <c r="R50" s="7" t="str">
        <f t="shared" si="30"/>
        <v/>
      </c>
      <c r="S50" s="7" t="str">
        <f t="shared" si="30"/>
        <v/>
      </c>
      <c r="T50" s="7" t="str">
        <f t="shared" si="30"/>
        <v/>
      </c>
      <c r="U50" s="7" t="str">
        <f t="shared" si="30"/>
        <v/>
      </c>
      <c r="V50" s="7" t="str">
        <f t="shared" si="30"/>
        <v/>
      </c>
      <c r="W50" s="7" t="str">
        <f t="shared" si="30"/>
        <v/>
      </c>
      <c r="X50" s="7" t="str">
        <f t="shared" si="30"/>
        <v/>
      </c>
      <c r="Y50" s="7" t="str">
        <f t="shared" si="30"/>
        <v/>
      </c>
      <c r="Z50" s="7" t="str">
        <f t="shared" si="30"/>
        <v/>
      </c>
      <c r="AA50" s="7" t="str">
        <f t="shared" si="30"/>
        <v/>
      </c>
      <c r="AB50" s="7" t="str">
        <f t="shared" si="30"/>
        <v/>
      </c>
      <c r="AC50" s="7" t="str">
        <f t="shared" si="30"/>
        <v/>
      </c>
      <c r="AD50" s="7" t="str">
        <f t="shared" si="30"/>
        <v/>
      </c>
      <c r="AE50" s="7" t="str">
        <f t="shared" si="30"/>
        <v/>
      </c>
      <c r="AF50" s="7" t="str">
        <f t="shared" si="30"/>
        <v/>
      </c>
      <c r="AG50" s="31" t="str">
        <f t="shared" si="30"/>
        <v/>
      </c>
      <c r="AH50" s="31" t="str">
        <f t="shared" si="30"/>
        <v/>
      </c>
      <c r="AI50" s="31" t="str">
        <f t="shared" si="30"/>
        <v/>
      </c>
      <c r="AJ50" s="31" t="str">
        <f t="shared" si="30"/>
        <v/>
      </c>
      <c r="AK50" s="31" t="str">
        <f t="shared" si="30"/>
        <v/>
      </c>
    </row>
    <row r="51" spans="1:37" s="31" customFormat="1" ht="25" customHeight="1" x14ac:dyDescent="0.25">
      <c r="A51" s="31" t="str">
        <f t="shared" ref="A51:E51" si="31">IF(A21="","",A21)</f>
        <v/>
      </c>
      <c r="B51" s="69" t="str">
        <f t="shared" si="31"/>
        <v>(2)</v>
      </c>
      <c r="E51" s="31" t="str">
        <f t="shared" si="31"/>
        <v>リボンの長さと代金はどんな関係といえますか。</v>
      </c>
    </row>
    <row r="52" spans="1:37" s="31" customFormat="1" ht="25" customHeight="1" x14ac:dyDescent="0.25">
      <c r="A52" s="69" t="str">
        <f t="shared" ref="A52:D52" si="32">IF(A22="","",A22)</f>
        <v/>
      </c>
      <c r="B52" s="31" t="str">
        <f t="shared" si="32"/>
        <v/>
      </c>
      <c r="C52" s="31" t="str">
        <f t="shared" si="32"/>
        <v/>
      </c>
      <c r="D52" s="31" t="str">
        <f t="shared" si="32"/>
        <v/>
      </c>
      <c r="E52" s="66" t="s">
        <v>387</v>
      </c>
    </row>
    <row r="53" spans="1:37" s="31" customFormat="1" ht="25" customHeight="1" x14ac:dyDescent="0.25">
      <c r="A53" s="31" t="str">
        <f t="shared" ref="A53:D53" si="33">IF(A23="","",A23)</f>
        <v/>
      </c>
      <c r="B53" s="31" t="str">
        <f t="shared" si="33"/>
        <v/>
      </c>
      <c r="C53" s="31" t="str">
        <f t="shared" si="33"/>
        <v/>
      </c>
      <c r="D53" s="31" t="str">
        <f t="shared" si="33"/>
        <v/>
      </c>
      <c r="E53" s="66" t="s">
        <v>388</v>
      </c>
    </row>
    <row r="54" spans="1:37" s="31" customFormat="1" ht="25" customHeight="1" x14ac:dyDescent="0.25">
      <c r="A54" s="31" t="str">
        <f t="shared" ref="A54:D54" si="34">IF(A24="","",A24)</f>
        <v/>
      </c>
      <c r="B54" s="31" t="str">
        <f t="shared" si="34"/>
        <v/>
      </c>
      <c r="C54" s="31" t="str">
        <f t="shared" si="34"/>
        <v/>
      </c>
      <c r="D54" s="31" t="str">
        <f t="shared" si="34"/>
        <v/>
      </c>
      <c r="E54" s="66" t="s">
        <v>389</v>
      </c>
    </row>
    <row r="55" spans="1:37" s="31" customFormat="1" ht="25" customHeight="1" x14ac:dyDescent="0.25">
      <c r="A55" s="31" t="str">
        <f t="shared" ref="A55:AK55" si="35">IF(A25="","",A25)</f>
        <v/>
      </c>
      <c r="B55" s="31" t="str">
        <f t="shared" si="35"/>
        <v/>
      </c>
      <c r="C55" s="31" t="str">
        <f t="shared" si="35"/>
        <v/>
      </c>
      <c r="D55" s="31" t="str">
        <f t="shared" si="35"/>
        <v/>
      </c>
      <c r="E55" s="31" t="str">
        <f t="shared" si="35"/>
        <v/>
      </c>
      <c r="F55" s="31" t="str">
        <f t="shared" si="35"/>
        <v/>
      </c>
      <c r="G55" s="31" t="str">
        <f t="shared" si="35"/>
        <v/>
      </c>
      <c r="H55" s="31" t="str">
        <f t="shared" si="35"/>
        <v/>
      </c>
      <c r="I55" s="31" t="str">
        <f t="shared" si="35"/>
        <v/>
      </c>
      <c r="J55" s="31" t="str">
        <f t="shared" si="35"/>
        <v/>
      </c>
      <c r="K55" s="31" t="str">
        <f t="shared" si="35"/>
        <v/>
      </c>
      <c r="L55" s="31" t="str">
        <f t="shared" si="35"/>
        <v/>
      </c>
      <c r="M55" s="31" t="str">
        <f t="shared" si="35"/>
        <v/>
      </c>
      <c r="N55" s="31" t="str">
        <f t="shared" si="35"/>
        <v/>
      </c>
      <c r="O55" s="31" t="str">
        <f t="shared" si="35"/>
        <v/>
      </c>
      <c r="P55" s="31" t="str">
        <f t="shared" si="35"/>
        <v/>
      </c>
      <c r="Q55" s="31" t="str">
        <f t="shared" si="35"/>
        <v/>
      </c>
      <c r="R55" s="31" t="str">
        <f t="shared" si="35"/>
        <v/>
      </c>
      <c r="S55" s="31" t="str">
        <f t="shared" si="35"/>
        <v/>
      </c>
      <c r="T55" s="31" t="str">
        <f t="shared" si="35"/>
        <v/>
      </c>
      <c r="U55" s="31" t="str">
        <f t="shared" si="35"/>
        <v/>
      </c>
      <c r="V55" s="31" t="str">
        <f t="shared" si="35"/>
        <v/>
      </c>
      <c r="W55" s="31" t="str">
        <f t="shared" si="35"/>
        <v/>
      </c>
      <c r="X55" s="31" t="str">
        <f t="shared" si="35"/>
        <v/>
      </c>
      <c r="Y55" s="31" t="str">
        <f t="shared" si="35"/>
        <v/>
      </c>
      <c r="Z55" s="31" t="str">
        <f t="shared" si="35"/>
        <v/>
      </c>
      <c r="AA55" s="31" t="str">
        <f t="shared" si="35"/>
        <v/>
      </c>
      <c r="AB55" s="31" t="str">
        <f t="shared" si="35"/>
        <v/>
      </c>
      <c r="AC55" s="31" t="str">
        <f t="shared" si="35"/>
        <v/>
      </c>
      <c r="AD55" s="31" t="str">
        <f t="shared" si="35"/>
        <v/>
      </c>
      <c r="AE55" s="31" t="str">
        <f t="shared" si="35"/>
        <v/>
      </c>
      <c r="AF55" s="31" t="str">
        <f t="shared" si="35"/>
        <v/>
      </c>
      <c r="AG55" s="31" t="str">
        <f t="shared" si="35"/>
        <v/>
      </c>
      <c r="AH55" s="31" t="str">
        <f t="shared" si="35"/>
        <v/>
      </c>
      <c r="AI55" s="31" t="str">
        <f t="shared" si="35"/>
        <v/>
      </c>
      <c r="AJ55" s="31" t="str">
        <f t="shared" si="35"/>
        <v/>
      </c>
      <c r="AK55" s="31" t="str">
        <f t="shared" si="35"/>
        <v/>
      </c>
    </row>
    <row r="56" spans="1:37" s="31" customFormat="1" ht="25" customHeight="1" x14ac:dyDescent="0.25">
      <c r="A56" s="69" t="str">
        <f t="shared" ref="A56:K56" si="36">IF(A26="","",A26)</f>
        <v/>
      </c>
      <c r="B56" s="69" t="str">
        <f t="shared" si="36"/>
        <v>(3)</v>
      </c>
      <c r="E56" s="31" t="str">
        <f t="shared" si="36"/>
        <v>長さが</v>
      </c>
      <c r="I56" s="175">
        <f t="shared" ca="1" si="36"/>
        <v>10</v>
      </c>
      <c r="J56" s="175" t="str">
        <f t="shared" si="36"/>
        <v/>
      </c>
      <c r="K56" s="31" t="str">
        <f t="shared" si="36"/>
        <v>ｍのときの代金を求めましょう。</v>
      </c>
    </row>
    <row r="57" spans="1:37" s="31" customFormat="1" ht="25" customHeight="1" x14ac:dyDescent="0.25">
      <c r="A57" s="31" t="str">
        <f t="shared" ref="A57:AK57" si="37">IF(A27="","",A27)</f>
        <v/>
      </c>
      <c r="B57" s="31" t="str">
        <f t="shared" si="37"/>
        <v/>
      </c>
      <c r="C57" s="31" t="str">
        <f t="shared" si="37"/>
        <v>（式）</v>
      </c>
      <c r="G57" s="237">
        <f ca="1">M46</f>
        <v>90</v>
      </c>
      <c r="H57" s="237" t="str">
        <f t="shared" ref="H57" si="38">IF(H27="","",H27)</f>
        <v/>
      </c>
      <c r="I57" s="66" t="s">
        <v>4</v>
      </c>
      <c r="J57" s="66"/>
      <c r="K57" s="237">
        <f ca="1">I56</f>
        <v>10</v>
      </c>
      <c r="L57" s="237" t="str">
        <f t="shared" ref="L57" si="39">IF(L27="","",L27)</f>
        <v/>
      </c>
      <c r="M57" s="171" t="s">
        <v>15</v>
      </c>
      <c r="N57" s="66"/>
      <c r="O57" s="176">
        <f ca="1">G57*K57</f>
        <v>900</v>
      </c>
      <c r="P57" s="176"/>
      <c r="Q57" s="176"/>
      <c r="R57" s="176"/>
      <c r="S57" s="31" t="str">
        <f t="shared" si="37"/>
        <v/>
      </c>
      <c r="T57" s="31" t="str">
        <f t="shared" si="37"/>
        <v/>
      </c>
      <c r="U57" s="31" t="str">
        <f t="shared" si="37"/>
        <v/>
      </c>
      <c r="V57" s="31" t="str">
        <f t="shared" si="37"/>
        <v/>
      </c>
      <c r="W57" s="31" t="str">
        <f t="shared" si="37"/>
        <v/>
      </c>
      <c r="X57" s="31" t="str">
        <f t="shared" si="37"/>
        <v/>
      </c>
      <c r="Y57" s="31" t="str">
        <f t="shared" si="37"/>
        <v/>
      </c>
      <c r="Z57" s="31" t="str">
        <f t="shared" si="37"/>
        <v/>
      </c>
      <c r="AA57" s="31" t="str">
        <f t="shared" si="37"/>
        <v/>
      </c>
      <c r="AB57" s="31" t="str">
        <f t="shared" si="37"/>
        <v/>
      </c>
      <c r="AC57" s="31" t="str">
        <f t="shared" si="37"/>
        <v/>
      </c>
      <c r="AD57" s="31" t="str">
        <f t="shared" si="37"/>
        <v/>
      </c>
      <c r="AE57" s="31" t="str">
        <f t="shared" si="37"/>
        <v/>
      </c>
      <c r="AF57" s="31" t="str">
        <f t="shared" si="37"/>
        <v/>
      </c>
      <c r="AG57" s="31" t="str">
        <f t="shared" si="37"/>
        <v/>
      </c>
      <c r="AH57" s="31" t="str">
        <f t="shared" si="37"/>
        <v/>
      </c>
      <c r="AI57" s="31" t="str">
        <f t="shared" si="37"/>
        <v/>
      </c>
      <c r="AJ57" s="31" t="str">
        <f t="shared" si="37"/>
        <v/>
      </c>
      <c r="AK57" s="31" t="str">
        <f t="shared" si="37"/>
        <v/>
      </c>
    </row>
    <row r="58" spans="1:37" s="31" customFormat="1" ht="25" customHeight="1" x14ac:dyDescent="0.25">
      <c r="A58" s="31" t="str">
        <f t="shared" ref="A58:AK58" si="40">IF(A28="","",A28)</f>
        <v/>
      </c>
      <c r="B58" s="31" t="str">
        <f t="shared" si="40"/>
        <v/>
      </c>
      <c r="C58" s="31" t="str">
        <f t="shared" si="40"/>
        <v/>
      </c>
      <c r="D58" s="31" t="str">
        <f t="shared" si="40"/>
        <v/>
      </c>
      <c r="E58" s="31" t="str">
        <f t="shared" si="40"/>
        <v/>
      </c>
      <c r="F58" s="31" t="str">
        <f t="shared" si="40"/>
        <v/>
      </c>
      <c r="G58" s="31" t="str">
        <f t="shared" si="40"/>
        <v/>
      </c>
      <c r="H58" s="31" t="str">
        <f t="shared" si="40"/>
        <v/>
      </c>
      <c r="I58" s="31" t="str">
        <f t="shared" si="40"/>
        <v/>
      </c>
      <c r="J58" s="31" t="str">
        <f t="shared" si="40"/>
        <v/>
      </c>
      <c r="K58" s="31" t="str">
        <f t="shared" si="40"/>
        <v/>
      </c>
      <c r="L58" s="31" t="str">
        <f t="shared" si="40"/>
        <v/>
      </c>
      <c r="M58" s="31" t="str">
        <f t="shared" si="40"/>
        <v/>
      </c>
      <c r="N58" s="31" t="str">
        <f t="shared" si="40"/>
        <v/>
      </c>
      <c r="O58" s="31" t="str">
        <f t="shared" si="40"/>
        <v/>
      </c>
      <c r="P58" s="31" t="str">
        <f t="shared" si="40"/>
        <v/>
      </c>
      <c r="Q58" s="31" t="str">
        <f t="shared" si="40"/>
        <v/>
      </c>
      <c r="R58" s="31" t="str">
        <f t="shared" si="40"/>
        <v/>
      </c>
      <c r="S58" s="31" t="str">
        <f t="shared" si="40"/>
        <v/>
      </c>
      <c r="T58" s="31" t="str">
        <f t="shared" si="40"/>
        <v/>
      </c>
      <c r="U58" s="31" t="str">
        <f t="shared" si="40"/>
        <v/>
      </c>
      <c r="V58" s="31" t="str">
        <f t="shared" si="40"/>
        <v/>
      </c>
      <c r="W58" s="31" t="str">
        <f t="shared" si="40"/>
        <v/>
      </c>
      <c r="X58" s="31" t="str">
        <f t="shared" si="40"/>
        <v/>
      </c>
      <c r="Y58" s="31" t="str">
        <f t="shared" si="40"/>
        <v/>
      </c>
      <c r="Z58" s="31" t="str">
        <f t="shared" si="40"/>
        <v/>
      </c>
      <c r="AA58" s="31" t="str">
        <f t="shared" si="40"/>
        <v/>
      </c>
      <c r="AB58" s="31" t="str">
        <f t="shared" si="40"/>
        <v/>
      </c>
      <c r="AC58" s="31" t="str">
        <f t="shared" si="40"/>
        <v/>
      </c>
      <c r="AD58" s="31" t="str">
        <f t="shared" si="40"/>
        <v/>
      </c>
      <c r="AE58" s="31" t="str">
        <f t="shared" si="40"/>
        <v/>
      </c>
      <c r="AF58" s="31" t="str">
        <f t="shared" si="40"/>
        <v/>
      </c>
      <c r="AG58" s="31" t="str">
        <f t="shared" si="40"/>
        <v/>
      </c>
      <c r="AH58" s="31" t="str">
        <f t="shared" si="40"/>
        <v/>
      </c>
      <c r="AI58" s="31" t="str">
        <f t="shared" si="40"/>
        <v/>
      </c>
      <c r="AJ58" s="31" t="str">
        <f t="shared" si="40"/>
        <v/>
      </c>
      <c r="AK58" s="31" t="str">
        <f t="shared" si="40"/>
        <v/>
      </c>
    </row>
    <row r="59" spans="1:37" s="31" customFormat="1" ht="25" customHeight="1" x14ac:dyDescent="0.25">
      <c r="A59" s="69" t="str">
        <f t="shared" ref="A59:AK59" si="41">IF(A29="","",A29)</f>
        <v/>
      </c>
      <c r="B59" s="31" t="str">
        <f t="shared" si="41"/>
        <v/>
      </c>
      <c r="C59" s="31" t="str">
        <f t="shared" si="41"/>
        <v/>
      </c>
      <c r="D59" s="31" t="str">
        <f t="shared" si="41"/>
        <v/>
      </c>
      <c r="E59" s="31" t="str">
        <f t="shared" si="41"/>
        <v/>
      </c>
      <c r="F59" s="31" t="str">
        <f t="shared" si="41"/>
        <v/>
      </c>
      <c r="G59" s="31" t="str">
        <f t="shared" si="41"/>
        <v/>
      </c>
      <c r="H59" s="31" t="str">
        <f t="shared" si="41"/>
        <v/>
      </c>
      <c r="I59" s="31" t="str">
        <f t="shared" si="41"/>
        <v/>
      </c>
      <c r="J59" s="31" t="str">
        <f t="shared" si="41"/>
        <v/>
      </c>
      <c r="K59" s="31" t="str">
        <f t="shared" si="41"/>
        <v/>
      </c>
      <c r="L59" s="31" t="str">
        <f t="shared" si="41"/>
        <v/>
      </c>
      <c r="M59" s="31" t="str">
        <f t="shared" si="41"/>
        <v/>
      </c>
      <c r="N59" s="31" t="str">
        <f t="shared" si="41"/>
        <v/>
      </c>
      <c r="O59" s="31" t="str">
        <f t="shared" si="41"/>
        <v/>
      </c>
      <c r="P59" s="31" t="str">
        <f t="shared" si="41"/>
        <v/>
      </c>
      <c r="Q59" s="31" t="str">
        <f t="shared" si="41"/>
        <v/>
      </c>
      <c r="R59" s="31" t="str">
        <f t="shared" si="41"/>
        <v/>
      </c>
      <c r="S59" s="31" t="str">
        <f t="shared" si="41"/>
        <v/>
      </c>
      <c r="T59" s="31" t="str">
        <f t="shared" si="41"/>
        <v/>
      </c>
      <c r="U59" s="31" t="str">
        <f t="shared" si="41"/>
        <v/>
      </c>
      <c r="V59" s="31" t="str">
        <f t="shared" si="41"/>
        <v/>
      </c>
      <c r="W59" s="31" t="str">
        <f t="shared" si="41"/>
        <v/>
      </c>
      <c r="X59" s="31" t="str">
        <f t="shared" si="41"/>
        <v/>
      </c>
      <c r="Y59" s="31" t="str">
        <f t="shared" si="41"/>
        <v/>
      </c>
      <c r="Z59" s="31" t="str">
        <f t="shared" si="41"/>
        <v/>
      </c>
      <c r="AA59" s="31" t="str">
        <f t="shared" si="41"/>
        <v/>
      </c>
      <c r="AB59" s="170" t="str">
        <f t="shared" si="41"/>
        <v>答え</v>
      </c>
      <c r="AC59" s="170"/>
      <c r="AD59" s="170"/>
      <c r="AE59" s="238">
        <f ca="1">O57</f>
        <v>900</v>
      </c>
      <c r="AF59" s="238"/>
      <c r="AG59" s="238"/>
      <c r="AH59" s="238"/>
      <c r="AI59" s="172" t="s">
        <v>390</v>
      </c>
      <c r="AJ59" s="172"/>
      <c r="AK59" s="31" t="str">
        <f t="shared" si="41"/>
        <v/>
      </c>
    </row>
    <row r="60" spans="1:37" s="31" customFormat="1" ht="25" customHeight="1" x14ac:dyDescent="0.25">
      <c r="A60" s="69" t="str">
        <f t="shared" ref="A60:AK60" si="42">IF(A30="","",A30)</f>
        <v/>
      </c>
      <c r="B60" s="31" t="str">
        <f t="shared" si="42"/>
        <v/>
      </c>
      <c r="C60" s="31" t="str">
        <f t="shared" si="42"/>
        <v/>
      </c>
      <c r="D60" s="31" t="str">
        <f t="shared" si="42"/>
        <v/>
      </c>
      <c r="E60" s="31" t="str">
        <f t="shared" si="42"/>
        <v/>
      </c>
      <c r="F60" s="31" t="str">
        <f t="shared" si="42"/>
        <v/>
      </c>
      <c r="G60" s="31" t="str">
        <f t="shared" si="42"/>
        <v/>
      </c>
      <c r="H60" s="31" t="str">
        <f t="shared" si="42"/>
        <v/>
      </c>
      <c r="I60" s="31" t="str">
        <f t="shared" si="42"/>
        <v/>
      </c>
      <c r="J60" s="31" t="str">
        <f t="shared" si="42"/>
        <v/>
      </c>
      <c r="K60" s="31" t="str">
        <f t="shared" si="42"/>
        <v/>
      </c>
      <c r="L60" s="31" t="str">
        <f t="shared" si="42"/>
        <v/>
      </c>
      <c r="M60" s="31" t="str">
        <f t="shared" si="42"/>
        <v/>
      </c>
      <c r="N60" s="31" t="str">
        <f t="shared" si="42"/>
        <v/>
      </c>
      <c r="O60" s="31" t="str">
        <f t="shared" si="42"/>
        <v/>
      </c>
      <c r="P60" s="31" t="str">
        <f t="shared" si="42"/>
        <v/>
      </c>
      <c r="Q60" s="31" t="str">
        <f t="shared" si="42"/>
        <v/>
      </c>
      <c r="R60" s="31" t="str">
        <f t="shared" si="42"/>
        <v/>
      </c>
      <c r="S60" s="31" t="str">
        <f t="shared" si="42"/>
        <v/>
      </c>
      <c r="T60" s="31" t="str">
        <f t="shared" si="42"/>
        <v/>
      </c>
      <c r="U60" s="31" t="str">
        <f t="shared" si="42"/>
        <v/>
      </c>
      <c r="V60" s="31" t="str">
        <f t="shared" si="42"/>
        <v/>
      </c>
      <c r="W60" s="31" t="str">
        <f t="shared" si="42"/>
        <v/>
      </c>
      <c r="X60" s="31" t="str">
        <f t="shared" si="42"/>
        <v/>
      </c>
      <c r="Y60" s="31" t="str">
        <f t="shared" si="42"/>
        <v/>
      </c>
      <c r="Z60" s="31" t="str">
        <f t="shared" si="42"/>
        <v/>
      </c>
      <c r="AA60" s="31" t="str">
        <f t="shared" si="42"/>
        <v/>
      </c>
      <c r="AB60" s="31" t="str">
        <f t="shared" si="42"/>
        <v/>
      </c>
      <c r="AC60" s="31" t="str">
        <f t="shared" si="42"/>
        <v/>
      </c>
      <c r="AD60" s="31" t="str">
        <f t="shared" si="42"/>
        <v/>
      </c>
      <c r="AE60" s="31" t="str">
        <f t="shared" si="42"/>
        <v/>
      </c>
      <c r="AF60" s="31" t="str">
        <f t="shared" si="42"/>
        <v/>
      </c>
      <c r="AG60" s="31" t="str">
        <f t="shared" si="42"/>
        <v/>
      </c>
      <c r="AH60" s="31" t="str">
        <f t="shared" si="42"/>
        <v/>
      </c>
      <c r="AI60" s="31" t="str">
        <f t="shared" si="42"/>
        <v/>
      </c>
      <c r="AJ60" s="31" t="str">
        <f t="shared" si="42"/>
        <v/>
      </c>
      <c r="AK60" s="31" t="str">
        <f t="shared" si="42"/>
        <v/>
      </c>
    </row>
  </sheetData>
  <mergeCells count="74">
    <mergeCell ref="AI31:AJ31"/>
    <mergeCell ref="I26:J26"/>
    <mergeCell ref="I7:K7"/>
    <mergeCell ref="AI1:AJ1"/>
    <mergeCell ref="L6:N6"/>
    <mergeCell ref="L7:N7"/>
    <mergeCell ref="O6:Q6"/>
    <mergeCell ref="O7:Q7"/>
    <mergeCell ref="R6:T6"/>
    <mergeCell ref="R7:T7"/>
    <mergeCell ref="AD6:AF6"/>
    <mergeCell ref="AD7:AF7"/>
    <mergeCell ref="M16:N16"/>
    <mergeCell ref="I18:K18"/>
    <mergeCell ref="L18:N18"/>
    <mergeCell ref="O18:Q18"/>
    <mergeCell ref="R18:T18"/>
    <mergeCell ref="U18:W18"/>
    <mergeCell ref="X18:Z18"/>
    <mergeCell ref="U6:W6"/>
    <mergeCell ref="U7:W7"/>
    <mergeCell ref="X6:Z6"/>
    <mergeCell ref="X7:Z7"/>
    <mergeCell ref="AA6:AC6"/>
    <mergeCell ref="AA7:AC7"/>
    <mergeCell ref="I6:K6"/>
    <mergeCell ref="AA18:AC18"/>
    <mergeCell ref="AD18:AF18"/>
    <mergeCell ref="I19:K19"/>
    <mergeCell ref="L19:N19"/>
    <mergeCell ref="O19:Q19"/>
    <mergeCell ref="R19:T19"/>
    <mergeCell ref="U19:W19"/>
    <mergeCell ref="X19:Z19"/>
    <mergeCell ref="AA19:AC19"/>
    <mergeCell ref="AD19:AF19"/>
    <mergeCell ref="AA36:AC36"/>
    <mergeCell ref="AD36:AF36"/>
    <mergeCell ref="I37:K37"/>
    <mergeCell ref="L37:N37"/>
    <mergeCell ref="O37:Q37"/>
    <mergeCell ref="R37:T37"/>
    <mergeCell ref="U37:W37"/>
    <mergeCell ref="X37:Z37"/>
    <mergeCell ref="AA37:AC37"/>
    <mergeCell ref="AD37:AF37"/>
    <mergeCell ref="I36:K36"/>
    <mergeCell ref="L36:N36"/>
    <mergeCell ref="O36:Q36"/>
    <mergeCell ref="R36:T36"/>
    <mergeCell ref="U36:W36"/>
    <mergeCell ref="X36:Z36"/>
    <mergeCell ref="M46:N46"/>
    <mergeCell ref="I48:K48"/>
    <mergeCell ref="L48:N48"/>
    <mergeCell ref="O48:Q48"/>
    <mergeCell ref="R48:T48"/>
    <mergeCell ref="AE59:AH59"/>
    <mergeCell ref="X48:Z48"/>
    <mergeCell ref="AA48:AC48"/>
    <mergeCell ref="AD48:AF48"/>
    <mergeCell ref="I49:K49"/>
    <mergeCell ref="L49:N49"/>
    <mergeCell ref="O49:Q49"/>
    <mergeCell ref="R49:T49"/>
    <mergeCell ref="U49:W49"/>
    <mergeCell ref="X49:Z49"/>
    <mergeCell ref="AA49:AC49"/>
    <mergeCell ref="U48:W48"/>
    <mergeCell ref="AD49:AF49"/>
    <mergeCell ref="I56:J56"/>
    <mergeCell ref="G57:H57"/>
    <mergeCell ref="K57:L57"/>
    <mergeCell ref="O57:R57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K4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62</v>
      </c>
      <c r="AG1" s="2" t="s">
        <v>16</v>
      </c>
      <c r="AH1" s="2"/>
      <c r="AI1" s="174"/>
      <c r="AJ1" s="17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Q3" s="9"/>
    </row>
    <row r="4" spans="1:36" ht="35.15" customHeight="1" x14ac:dyDescent="0.25">
      <c r="A4" s="1"/>
      <c r="B4" s="1" t="s">
        <v>132</v>
      </c>
      <c r="D4" s="6"/>
      <c r="E4" s="187">
        <f ca="1">INT(RAND()*8+2)*10</f>
        <v>70</v>
      </c>
      <c r="F4" s="187"/>
      <c r="G4" s="186" t="s">
        <v>218</v>
      </c>
      <c r="H4" s="186"/>
      <c r="I4" s="187">
        <f ca="1">INT(RAND()*9+11)/10</f>
        <v>1.1000000000000001</v>
      </c>
      <c r="J4" s="187"/>
      <c r="K4" s="187"/>
      <c r="L4" s="6"/>
    </row>
    <row r="5" spans="1:36" ht="35.15" customHeight="1" x14ac:dyDescent="0.25"/>
    <row r="6" spans="1:36" ht="35.15" customHeight="1" x14ac:dyDescent="0.25">
      <c r="A6" s="1"/>
      <c r="B6" s="1" t="s">
        <v>219</v>
      </c>
      <c r="D6" s="6"/>
      <c r="E6" s="6">
        <f ca="1">INT(RAND()*8+2)</f>
        <v>6</v>
      </c>
      <c r="F6" s="187" t="s">
        <v>4</v>
      </c>
      <c r="G6" s="187"/>
      <c r="H6" s="187">
        <f ca="1">INT(RAND()*9+11)/10</f>
        <v>1.5</v>
      </c>
      <c r="I6" s="187"/>
      <c r="J6" s="187"/>
    </row>
    <row r="7" spans="1:36" ht="35.15" customHeight="1" x14ac:dyDescent="0.25"/>
    <row r="8" spans="1:36" ht="35.15" customHeight="1" x14ac:dyDescent="0.25">
      <c r="A8" s="1"/>
      <c r="B8" s="1" t="s">
        <v>220</v>
      </c>
      <c r="D8" s="6"/>
      <c r="E8" s="187">
        <f ca="1">INT(RAND()*8+2)*10</f>
        <v>70</v>
      </c>
      <c r="F8" s="187"/>
      <c r="G8" s="186" t="s">
        <v>218</v>
      </c>
      <c r="H8" s="186"/>
      <c r="I8" s="187">
        <f ca="1">INT(RAND()*8+2)/10</f>
        <v>0.9</v>
      </c>
      <c r="J8" s="187"/>
      <c r="K8" s="187"/>
    </row>
    <row r="9" spans="1:36" ht="35.15" customHeight="1" x14ac:dyDescent="0.25"/>
    <row r="10" spans="1:36" ht="35.15" customHeight="1" x14ac:dyDescent="0.25">
      <c r="A10" s="1"/>
      <c r="B10" s="1" t="s">
        <v>221</v>
      </c>
      <c r="D10" s="6"/>
      <c r="E10" s="6">
        <f ca="1">INT(RAND()*8+2)</f>
        <v>3</v>
      </c>
      <c r="F10" s="187" t="s">
        <v>4</v>
      </c>
      <c r="G10" s="187"/>
      <c r="H10" s="187">
        <f ca="1">INT(RAND()*8+2)/10</f>
        <v>0.6</v>
      </c>
      <c r="I10" s="187"/>
      <c r="J10" s="187"/>
      <c r="K10" s="7"/>
      <c r="L10" s="7"/>
    </row>
    <row r="11" spans="1:36" ht="35.15" customHeight="1" x14ac:dyDescent="0.25"/>
    <row r="12" spans="1:36" ht="35.15" customHeight="1" x14ac:dyDescent="0.25">
      <c r="A12" s="1"/>
      <c r="B12" s="1" t="s">
        <v>222</v>
      </c>
      <c r="D12" s="6"/>
      <c r="E12" s="187">
        <f ca="1">INT(RAND()*8+2)/10</f>
        <v>0.4</v>
      </c>
      <c r="F12" s="187"/>
      <c r="G12" s="187"/>
      <c r="H12" s="187" t="s">
        <v>4</v>
      </c>
      <c r="I12" s="187"/>
      <c r="J12" s="187">
        <f ca="1">INT(RAND()*8+2)/10</f>
        <v>0.3</v>
      </c>
      <c r="K12" s="187"/>
      <c r="L12" s="187"/>
    </row>
    <row r="13" spans="1:36" ht="35.15" customHeight="1" x14ac:dyDescent="0.25"/>
    <row r="14" spans="1:36" ht="35.15" customHeight="1" x14ac:dyDescent="0.25">
      <c r="A14" s="1"/>
      <c r="B14" s="1" t="s">
        <v>223</v>
      </c>
      <c r="D14" s="6"/>
      <c r="E14" s="187">
        <f ca="1">INT(RAND()*8+2)/10</f>
        <v>0.2</v>
      </c>
      <c r="F14" s="187"/>
      <c r="G14" s="187"/>
      <c r="H14" s="187" t="s">
        <v>4</v>
      </c>
      <c r="I14" s="187"/>
      <c r="J14" s="187">
        <f ca="1">INT(RAND()*8+2)/10</f>
        <v>0.8</v>
      </c>
      <c r="K14" s="187"/>
      <c r="L14" s="187"/>
    </row>
    <row r="15" spans="1:36" ht="35.15" customHeight="1" x14ac:dyDescent="0.25"/>
    <row r="16" spans="1:36" ht="35.15" customHeight="1" x14ac:dyDescent="0.25">
      <c r="A16" s="1"/>
      <c r="B16" s="1" t="s">
        <v>224</v>
      </c>
      <c r="D16" s="6"/>
      <c r="E16" s="187">
        <f ca="1">INT(RAND()*19+11)/10</f>
        <v>1.4</v>
      </c>
      <c r="F16" s="187"/>
      <c r="G16" s="187"/>
      <c r="H16" s="187" t="s">
        <v>4</v>
      </c>
      <c r="I16" s="187"/>
      <c r="J16" s="187">
        <f ca="1">INT(RAND()*8+2)/10</f>
        <v>0.3</v>
      </c>
      <c r="K16" s="187"/>
      <c r="L16" s="187"/>
    </row>
    <row r="17" spans="1:37" ht="35.15" customHeight="1" x14ac:dyDescent="0.25"/>
    <row r="18" spans="1:37" ht="35.15" customHeight="1" x14ac:dyDescent="0.25">
      <c r="A18" s="1"/>
      <c r="B18" s="1" t="s">
        <v>225</v>
      </c>
      <c r="D18" s="6"/>
      <c r="E18" s="187">
        <f ca="1">INT(RAND()*19+11)/10</f>
        <v>1.8</v>
      </c>
      <c r="F18" s="187"/>
      <c r="G18" s="187"/>
      <c r="H18" s="187" t="s">
        <v>4</v>
      </c>
      <c r="I18" s="187"/>
      <c r="J18" s="187">
        <f ca="1">INT(RAND()*8+2)/100</f>
        <v>0.05</v>
      </c>
      <c r="K18" s="187"/>
      <c r="L18" s="187"/>
      <c r="T18" s="6"/>
    </row>
    <row r="19" spans="1:37" ht="35.15" customHeight="1" x14ac:dyDescent="0.25">
      <c r="G19" s="6"/>
    </row>
    <row r="20" spans="1:37" ht="35.15" customHeight="1" x14ac:dyDescent="0.25">
      <c r="A20" s="1"/>
      <c r="B20" s="1" t="s">
        <v>226</v>
      </c>
      <c r="D20" s="6"/>
      <c r="E20" s="187">
        <f ca="1">INT(RAND()*19+11)</f>
        <v>28</v>
      </c>
      <c r="F20" s="187"/>
      <c r="G20" s="187"/>
      <c r="H20" s="187" t="s">
        <v>4</v>
      </c>
      <c r="I20" s="187"/>
      <c r="J20" s="187">
        <f ca="1">INT(RAND()*8+2)/100</f>
        <v>0.05</v>
      </c>
      <c r="K20" s="187"/>
      <c r="L20" s="187"/>
    </row>
    <row r="21" spans="1:37" ht="35.15" customHeight="1" x14ac:dyDescent="0.25">
      <c r="E21" s="6"/>
    </row>
    <row r="22" spans="1:37" ht="35.15" customHeight="1" x14ac:dyDescent="0.25">
      <c r="A22" s="1"/>
      <c r="B22" s="1" t="s">
        <v>227</v>
      </c>
      <c r="D22" s="6"/>
      <c r="E22" s="187">
        <f ca="1">INT(RAND()*8+2)/10</f>
        <v>0.7</v>
      </c>
      <c r="F22" s="187"/>
      <c r="G22" s="187"/>
      <c r="H22" s="187" t="s">
        <v>4</v>
      </c>
      <c r="I22" s="187"/>
      <c r="J22" s="187">
        <f ca="1">INT(RAND()*8+2)/100</f>
        <v>7.0000000000000007E-2</v>
      </c>
      <c r="K22" s="187"/>
      <c r="L22" s="187"/>
    </row>
    <row r="23" spans="1:37" ht="35.15" customHeight="1" x14ac:dyDescent="0.25"/>
    <row r="24" spans="1:37" ht="25" customHeight="1" x14ac:dyDescent="0.25">
      <c r="D24" s="3" t="str">
        <f>IF(D1="","",D1)</f>
        <v>小数のかけ算</v>
      </c>
      <c r="X24" s="6"/>
      <c r="Y24" s="6"/>
      <c r="AA24" s="6"/>
      <c r="AG24" s="2" t="str">
        <f>IF(AG1="","",AG1)</f>
        <v>№</v>
      </c>
      <c r="AH24" s="2"/>
      <c r="AI24" s="174" t="str">
        <f>IF(AI1="","",AI1)</f>
        <v/>
      </c>
      <c r="AJ24" s="17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4" t="str">
        <f t="shared" ref="U25:U46" si="0"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25" customHeight="1" x14ac:dyDescent="0.25">
      <c r="A26" s="9" t="str">
        <f t="shared" ref="A26:P26" si="1">IF(A3="","",A3)</f>
        <v/>
      </c>
      <c r="B26" s="9" t="str">
        <f t="shared" si="1"/>
        <v/>
      </c>
      <c r="C26" s="9" t="str">
        <f t="shared" si="1"/>
        <v/>
      </c>
      <c r="D26" s="9" t="str">
        <f t="shared" si="1"/>
        <v/>
      </c>
      <c r="E26" s="9" t="str">
        <f t="shared" si="1"/>
        <v/>
      </c>
      <c r="F26" s="9" t="str">
        <f t="shared" si="1"/>
        <v/>
      </c>
      <c r="G26" s="9" t="str">
        <f t="shared" si="1"/>
        <v/>
      </c>
      <c r="H26" s="9" t="str">
        <f t="shared" si="1"/>
        <v/>
      </c>
      <c r="I26" s="9" t="str">
        <f t="shared" si="1"/>
        <v/>
      </c>
      <c r="J26" s="9" t="str">
        <f t="shared" si="1"/>
        <v/>
      </c>
      <c r="K26" s="9" t="str">
        <f t="shared" si="1"/>
        <v/>
      </c>
      <c r="L26" s="9" t="str">
        <f t="shared" si="1"/>
        <v/>
      </c>
      <c r="M26" s="9" t="str">
        <f t="shared" si="1"/>
        <v/>
      </c>
      <c r="N26" s="9" t="str">
        <f t="shared" si="1"/>
        <v/>
      </c>
      <c r="O26" s="9" t="str">
        <f t="shared" si="1"/>
        <v/>
      </c>
      <c r="P26" s="9" t="str">
        <f t="shared" si="1"/>
        <v/>
      </c>
      <c r="Q26" s="9" t="str">
        <f>IF(Q3="","",Q3)</f>
        <v/>
      </c>
      <c r="R26" s="9" t="str">
        <f>IF(R3="","",R3)</f>
        <v/>
      </c>
      <c r="S26" s="9" t="str">
        <f>IF(S3="","",S3)</f>
        <v/>
      </c>
      <c r="T26" s="9" t="str">
        <f>IF(T3="","",T3)</f>
        <v/>
      </c>
      <c r="U26" s="9" t="str">
        <f t="shared" si="0"/>
        <v/>
      </c>
      <c r="V26" s="9" t="str">
        <f t="shared" ref="V26:AK26" si="2">IF(V3="","",V3)</f>
        <v/>
      </c>
      <c r="W26" s="9" t="str">
        <f t="shared" si="2"/>
        <v/>
      </c>
      <c r="X26" s="9" t="str">
        <f t="shared" si="2"/>
        <v/>
      </c>
      <c r="Y26" s="9" t="str">
        <f t="shared" si="2"/>
        <v/>
      </c>
      <c r="Z26" s="9" t="str">
        <f t="shared" si="2"/>
        <v/>
      </c>
      <c r="AA26" s="9" t="str">
        <f t="shared" si="2"/>
        <v/>
      </c>
      <c r="AB26" s="9" t="str">
        <f t="shared" si="2"/>
        <v/>
      </c>
      <c r="AC26" s="9" t="str">
        <f t="shared" si="2"/>
        <v/>
      </c>
      <c r="AD26" s="9" t="str">
        <f t="shared" si="2"/>
        <v/>
      </c>
      <c r="AE26" s="9" t="str">
        <f t="shared" si="2"/>
        <v/>
      </c>
      <c r="AF26" s="9" t="str">
        <f t="shared" si="2"/>
        <v/>
      </c>
      <c r="AG26" s="9" t="str">
        <f t="shared" si="2"/>
        <v/>
      </c>
      <c r="AH26" s="9" t="str">
        <f t="shared" si="2"/>
        <v/>
      </c>
      <c r="AI26" s="9" t="str">
        <f t="shared" si="2"/>
        <v/>
      </c>
      <c r="AJ26" s="9" t="str">
        <f t="shared" si="2"/>
        <v/>
      </c>
      <c r="AK26" s="9" t="str">
        <f t="shared" si="2"/>
        <v/>
      </c>
    </row>
    <row r="27" spans="1:37" ht="35.15" customHeight="1" x14ac:dyDescent="0.25">
      <c r="A27" s="1" t="str">
        <f t="shared" ref="A27:B46" si="3">IF(A4="","",A4)</f>
        <v/>
      </c>
      <c r="B27" s="1" t="str">
        <f t="shared" si="3"/>
        <v>(1)</v>
      </c>
      <c r="D27" s="6"/>
      <c r="E27" s="187">
        <f t="shared" ref="E27:L36" ca="1" si="4">IF(E4="","",E4)</f>
        <v>70</v>
      </c>
      <c r="F27" s="187" t="str">
        <f t="shared" si="4"/>
        <v/>
      </c>
      <c r="G27" s="186" t="str">
        <f t="shared" si="4"/>
        <v>×</v>
      </c>
      <c r="H27" s="186" t="str">
        <f t="shared" si="4"/>
        <v/>
      </c>
      <c r="I27" s="187">
        <f t="shared" ca="1" si="4"/>
        <v>1.1000000000000001</v>
      </c>
      <c r="J27" s="187" t="str">
        <f t="shared" si="4"/>
        <v/>
      </c>
      <c r="K27" s="187" t="str">
        <f t="shared" si="4"/>
        <v/>
      </c>
      <c r="L27" s="6" t="str">
        <f t="shared" si="4"/>
        <v/>
      </c>
      <c r="M27" s="175" t="s">
        <v>15</v>
      </c>
      <c r="N27" s="175"/>
      <c r="O27" s="176">
        <f ca="1">E27*I27</f>
        <v>77</v>
      </c>
      <c r="P27" s="176"/>
      <c r="Q27" s="176"/>
      <c r="R27" s="176"/>
      <c r="S27" t="str">
        <f t="shared" ref="S27:T46" si="5">IF(S4="","",S4)</f>
        <v/>
      </c>
      <c r="T27" t="str">
        <f t="shared" si="5"/>
        <v/>
      </c>
      <c r="U27" t="str">
        <f t="shared" si="0"/>
        <v/>
      </c>
      <c r="V27" t="str">
        <f t="shared" ref="V27:AK27" si="6">IF(V4="","",V4)</f>
        <v/>
      </c>
      <c r="W27" t="str">
        <f t="shared" si="6"/>
        <v/>
      </c>
      <c r="X27" t="str">
        <f t="shared" si="6"/>
        <v/>
      </c>
      <c r="Y27" t="str">
        <f t="shared" si="6"/>
        <v/>
      </c>
      <c r="Z27" t="str">
        <f t="shared" si="6"/>
        <v/>
      </c>
      <c r="AA27" t="str">
        <f t="shared" si="6"/>
        <v/>
      </c>
      <c r="AB27" t="str">
        <f t="shared" si="6"/>
        <v/>
      </c>
      <c r="AC27" t="str">
        <f t="shared" si="6"/>
        <v/>
      </c>
      <c r="AD27" t="str">
        <f t="shared" si="6"/>
        <v/>
      </c>
      <c r="AE27" t="str">
        <f t="shared" si="6"/>
        <v/>
      </c>
      <c r="AF27" t="str">
        <f t="shared" si="6"/>
        <v/>
      </c>
      <c r="AG27" t="str">
        <f t="shared" si="6"/>
        <v/>
      </c>
      <c r="AH27" t="str">
        <f t="shared" si="6"/>
        <v/>
      </c>
      <c r="AI27" t="str">
        <f t="shared" si="6"/>
        <v/>
      </c>
      <c r="AJ27" t="str">
        <f t="shared" si="6"/>
        <v/>
      </c>
      <c r="AK27" t="str">
        <f t="shared" si="6"/>
        <v/>
      </c>
    </row>
    <row r="28" spans="1:37" ht="35.15" customHeight="1" x14ac:dyDescent="0.25">
      <c r="A28" t="str">
        <f t="shared" si="3"/>
        <v/>
      </c>
      <c r="B28" t="str">
        <f t="shared" si="3"/>
        <v/>
      </c>
      <c r="E28" t="str">
        <f t="shared" si="4"/>
        <v/>
      </c>
      <c r="F28" t="str">
        <f t="shared" si="4"/>
        <v/>
      </c>
      <c r="G28" t="str">
        <f t="shared" si="4"/>
        <v/>
      </c>
      <c r="H28" t="str">
        <f t="shared" si="4"/>
        <v/>
      </c>
      <c r="I28" t="str">
        <f t="shared" si="4"/>
        <v/>
      </c>
      <c r="J28" t="str">
        <f t="shared" si="4"/>
        <v/>
      </c>
      <c r="K28" t="str">
        <f t="shared" si="4"/>
        <v/>
      </c>
      <c r="L28" t="str">
        <f t="shared" si="4"/>
        <v/>
      </c>
      <c r="M28" t="str">
        <f t="shared" ref="M28:R28" si="7">IF(M5="","",M5)</f>
        <v/>
      </c>
      <c r="N28" t="str">
        <f t="shared" si="7"/>
        <v/>
      </c>
      <c r="O28" t="str">
        <f t="shared" si="7"/>
        <v/>
      </c>
      <c r="P28" t="str">
        <f t="shared" si="7"/>
        <v/>
      </c>
      <c r="Q28" t="str">
        <f t="shared" si="7"/>
        <v/>
      </c>
      <c r="R28" t="str">
        <f t="shared" si="7"/>
        <v/>
      </c>
      <c r="S28" t="str">
        <f t="shared" si="5"/>
        <v/>
      </c>
      <c r="T28" t="str">
        <f t="shared" si="5"/>
        <v/>
      </c>
      <c r="U28" t="str">
        <f t="shared" si="0"/>
        <v/>
      </c>
      <c r="V28" t="str">
        <f t="shared" ref="V28:AK28" si="8">IF(V5="","",V5)</f>
        <v/>
      </c>
      <c r="W28" t="str">
        <f t="shared" si="8"/>
        <v/>
      </c>
      <c r="X28" t="str">
        <f t="shared" si="8"/>
        <v/>
      </c>
      <c r="Y28" t="str">
        <f t="shared" si="8"/>
        <v/>
      </c>
      <c r="Z28" t="str">
        <f t="shared" si="8"/>
        <v/>
      </c>
      <c r="AA28" t="str">
        <f t="shared" si="8"/>
        <v/>
      </c>
      <c r="AB28" t="str">
        <f t="shared" si="8"/>
        <v/>
      </c>
      <c r="AC28" t="str">
        <f t="shared" si="8"/>
        <v/>
      </c>
      <c r="AD28" t="str">
        <f t="shared" si="8"/>
        <v/>
      </c>
      <c r="AE28" t="str">
        <f t="shared" si="8"/>
        <v/>
      </c>
      <c r="AF28" t="str">
        <f t="shared" si="8"/>
        <v/>
      </c>
      <c r="AG28" t="str">
        <f t="shared" si="8"/>
        <v/>
      </c>
      <c r="AH28" t="str">
        <f t="shared" si="8"/>
        <v/>
      </c>
      <c r="AI28" t="str">
        <f t="shared" si="8"/>
        <v/>
      </c>
      <c r="AJ28" t="str">
        <f t="shared" si="8"/>
        <v/>
      </c>
      <c r="AK28" t="str">
        <f t="shared" si="8"/>
        <v/>
      </c>
    </row>
    <row r="29" spans="1:37" ht="35.15" customHeight="1" x14ac:dyDescent="0.25">
      <c r="A29" s="1" t="str">
        <f t="shared" si="3"/>
        <v/>
      </c>
      <c r="B29" s="1" t="str">
        <f t="shared" si="3"/>
        <v>(2)</v>
      </c>
      <c r="D29" s="6"/>
      <c r="E29" s="6">
        <f t="shared" ca="1" si="4"/>
        <v>6</v>
      </c>
      <c r="F29" s="187" t="str">
        <f t="shared" si="4"/>
        <v>×</v>
      </c>
      <c r="G29" s="187" t="str">
        <f t="shared" si="4"/>
        <v/>
      </c>
      <c r="H29" s="187">
        <f t="shared" ca="1" si="4"/>
        <v>1.5</v>
      </c>
      <c r="I29" s="187" t="str">
        <f t="shared" si="4"/>
        <v/>
      </c>
      <c r="J29" s="187" t="str">
        <f t="shared" si="4"/>
        <v/>
      </c>
      <c r="K29" t="str">
        <f t="shared" si="4"/>
        <v/>
      </c>
      <c r="L29" t="str">
        <f t="shared" si="4"/>
        <v/>
      </c>
      <c r="M29" s="175" t="s">
        <v>15</v>
      </c>
      <c r="N29" s="175"/>
      <c r="O29" s="176">
        <f ca="1">E29*H29</f>
        <v>9</v>
      </c>
      <c r="P29" s="176"/>
      <c r="Q29" s="176"/>
      <c r="R29" s="176"/>
      <c r="S29" t="str">
        <f t="shared" si="5"/>
        <v/>
      </c>
      <c r="T29" t="str">
        <f t="shared" si="5"/>
        <v/>
      </c>
      <c r="U29" t="str">
        <f t="shared" si="0"/>
        <v/>
      </c>
      <c r="V29" t="str">
        <f t="shared" ref="V29:AK29" si="9">IF(V6="","",V6)</f>
        <v/>
      </c>
      <c r="W29" t="str">
        <f t="shared" si="9"/>
        <v/>
      </c>
      <c r="X29" t="str">
        <f t="shared" si="9"/>
        <v/>
      </c>
      <c r="Y29" t="str">
        <f t="shared" si="9"/>
        <v/>
      </c>
      <c r="Z29" t="str">
        <f t="shared" si="9"/>
        <v/>
      </c>
      <c r="AA29" t="str">
        <f t="shared" si="9"/>
        <v/>
      </c>
      <c r="AB29" t="str">
        <f t="shared" si="9"/>
        <v/>
      </c>
      <c r="AC29" t="str">
        <f t="shared" si="9"/>
        <v/>
      </c>
      <c r="AD29" t="str">
        <f t="shared" si="9"/>
        <v/>
      </c>
      <c r="AE29" t="str">
        <f t="shared" si="9"/>
        <v/>
      </c>
      <c r="AF29" t="str">
        <f t="shared" si="9"/>
        <v/>
      </c>
      <c r="AG29" t="str">
        <f t="shared" si="9"/>
        <v/>
      </c>
      <c r="AH29" t="str">
        <f t="shared" si="9"/>
        <v/>
      </c>
      <c r="AI29" t="str">
        <f t="shared" si="9"/>
        <v/>
      </c>
      <c r="AJ29" t="str">
        <f t="shared" si="9"/>
        <v/>
      </c>
      <c r="AK29" t="str">
        <f t="shared" si="9"/>
        <v/>
      </c>
    </row>
    <row r="30" spans="1:37" ht="35.15" customHeight="1" x14ac:dyDescent="0.25">
      <c r="A30" t="str">
        <f t="shared" si="3"/>
        <v/>
      </c>
      <c r="B30" t="str">
        <f t="shared" si="3"/>
        <v/>
      </c>
      <c r="E30" t="str">
        <f t="shared" si="4"/>
        <v/>
      </c>
      <c r="F30" t="str">
        <f t="shared" si="4"/>
        <v/>
      </c>
      <c r="G30" t="str">
        <f t="shared" si="4"/>
        <v/>
      </c>
      <c r="H30" t="str">
        <f t="shared" si="4"/>
        <v/>
      </c>
      <c r="I30" t="str">
        <f t="shared" si="4"/>
        <v/>
      </c>
      <c r="J30" t="str">
        <f t="shared" si="4"/>
        <v/>
      </c>
      <c r="K30" t="str">
        <f t="shared" si="4"/>
        <v/>
      </c>
      <c r="L30" t="str">
        <f t="shared" si="4"/>
        <v/>
      </c>
      <c r="M30" t="str">
        <f t="shared" ref="M30:R30" si="10">IF(M7="","",M7)</f>
        <v/>
      </c>
      <c r="N30" t="str">
        <f t="shared" si="10"/>
        <v/>
      </c>
      <c r="O30" t="str">
        <f t="shared" si="10"/>
        <v/>
      </c>
      <c r="P30" t="str">
        <f t="shared" si="10"/>
        <v/>
      </c>
      <c r="Q30" t="str">
        <f t="shared" si="10"/>
        <v/>
      </c>
      <c r="R30" t="str">
        <f t="shared" si="10"/>
        <v/>
      </c>
      <c r="S30" t="str">
        <f t="shared" si="5"/>
        <v/>
      </c>
      <c r="T30" t="str">
        <f t="shared" si="5"/>
        <v/>
      </c>
      <c r="U30" t="str">
        <f t="shared" si="0"/>
        <v/>
      </c>
      <c r="V30" t="str">
        <f t="shared" ref="V30:AK30" si="11">IF(V7="","",V7)</f>
        <v/>
      </c>
      <c r="W30" t="str">
        <f t="shared" si="11"/>
        <v/>
      </c>
      <c r="X30" t="str">
        <f t="shared" si="11"/>
        <v/>
      </c>
      <c r="Y30" t="str">
        <f t="shared" si="11"/>
        <v/>
      </c>
      <c r="Z30" t="str">
        <f t="shared" si="11"/>
        <v/>
      </c>
      <c r="AA30" t="str">
        <f t="shared" si="11"/>
        <v/>
      </c>
      <c r="AB30" t="str">
        <f t="shared" si="11"/>
        <v/>
      </c>
      <c r="AC30" t="str">
        <f t="shared" si="11"/>
        <v/>
      </c>
      <c r="AD30" t="str">
        <f t="shared" si="11"/>
        <v/>
      </c>
      <c r="AE30" t="str">
        <f t="shared" si="11"/>
        <v/>
      </c>
      <c r="AF30" t="str">
        <f t="shared" si="11"/>
        <v/>
      </c>
      <c r="AG30" t="str">
        <f t="shared" si="11"/>
        <v/>
      </c>
      <c r="AH30" t="str">
        <f t="shared" si="11"/>
        <v/>
      </c>
      <c r="AI30" t="str">
        <f t="shared" si="11"/>
        <v/>
      </c>
      <c r="AJ30" t="str">
        <f t="shared" si="11"/>
        <v/>
      </c>
      <c r="AK30" t="str">
        <f t="shared" si="11"/>
        <v/>
      </c>
    </row>
    <row r="31" spans="1:37" ht="35.15" customHeight="1" x14ac:dyDescent="0.25">
      <c r="A31" s="1" t="str">
        <f t="shared" si="3"/>
        <v/>
      </c>
      <c r="B31" s="1" t="str">
        <f t="shared" si="3"/>
        <v>(3)</v>
      </c>
      <c r="D31" s="6"/>
      <c r="E31" s="187">
        <f t="shared" ca="1" si="4"/>
        <v>70</v>
      </c>
      <c r="F31" s="187" t="str">
        <f t="shared" si="4"/>
        <v/>
      </c>
      <c r="G31" s="186" t="str">
        <f t="shared" si="4"/>
        <v>×</v>
      </c>
      <c r="H31" s="186" t="str">
        <f t="shared" si="4"/>
        <v/>
      </c>
      <c r="I31" s="187">
        <f t="shared" ca="1" si="4"/>
        <v>0.9</v>
      </c>
      <c r="J31" s="187" t="str">
        <f t="shared" si="4"/>
        <v/>
      </c>
      <c r="K31" s="187" t="str">
        <f t="shared" si="4"/>
        <v/>
      </c>
      <c r="L31" t="str">
        <f t="shared" si="4"/>
        <v/>
      </c>
      <c r="M31" s="175" t="s">
        <v>15</v>
      </c>
      <c r="N31" s="175"/>
      <c r="O31" s="176">
        <f ca="1">E31*I31</f>
        <v>63</v>
      </c>
      <c r="P31" s="176"/>
      <c r="Q31" s="176"/>
      <c r="R31" s="176"/>
      <c r="S31" t="str">
        <f t="shared" si="5"/>
        <v/>
      </c>
      <c r="T31" t="str">
        <f t="shared" si="5"/>
        <v/>
      </c>
      <c r="U31" t="str">
        <f t="shared" si="0"/>
        <v/>
      </c>
      <c r="V31" t="str">
        <f t="shared" ref="V31:AK31" si="12">IF(V8="","",V8)</f>
        <v/>
      </c>
      <c r="W31" t="str">
        <f t="shared" si="12"/>
        <v/>
      </c>
      <c r="X31" t="str">
        <f t="shared" si="12"/>
        <v/>
      </c>
      <c r="Y31" t="str">
        <f t="shared" si="12"/>
        <v/>
      </c>
      <c r="Z31" t="str">
        <f t="shared" si="12"/>
        <v/>
      </c>
      <c r="AA31" t="str">
        <f t="shared" si="12"/>
        <v/>
      </c>
      <c r="AB31" t="str">
        <f t="shared" si="12"/>
        <v/>
      </c>
      <c r="AC31" t="str">
        <f t="shared" si="12"/>
        <v/>
      </c>
      <c r="AD31" t="str">
        <f t="shared" si="12"/>
        <v/>
      </c>
      <c r="AE31" t="str">
        <f t="shared" si="12"/>
        <v/>
      </c>
      <c r="AF31" t="str">
        <f t="shared" si="12"/>
        <v/>
      </c>
      <c r="AG31" t="str">
        <f t="shared" si="12"/>
        <v/>
      </c>
      <c r="AH31" t="str">
        <f t="shared" si="12"/>
        <v/>
      </c>
      <c r="AI31" t="str">
        <f t="shared" si="12"/>
        <v/>
      </c>
      <c r="AJ31" t="str">
        <f t="shared" si="12"/>
        <v/>
      </c>
      <c r="AK31" t="str">
        <f t="shared" si="12"/>
        <v/>
      </c>
    </row>
    <row r="32" spans="1:37" ht="35.15" customHeight="1" x14ac:dyDescent="0.25">
      <c r="A32" t="str">
        <f t="shared" si="3"/>
        <v/>
      </c>
      <c r="B32" t="str">
        <f t="shared" si="3"/>
        <v/>
      </c>
      <c r="E32" t="str">
        <f t="shared" si="4"/>
        <v/>
      </c>
      <c r="F32" t="str">
        <f t="shared" si="4"/>
        <v/>
      </c>
      <c r="G32" t="str">
        <f t="shared" si="4"/>
        <v/>
      </c>
      <c r="H32" t="str">
        <f t="shared" si="4"/>
        <v/>
      </c>
      <c r="I32" t="str">
        <f t="shared" si="4"/>
        <v/>
      </c>
      <c r="J32" t="str">
        <f t="shared" si="4"/>
        <v/>
      </c>
      <c r="K32" t="str">
        <f t="shared" si="4"/>
        <v/>
      </c>
      <c r="L32" t="str">
        <f t="shared" si="4"/>
        <v/>
      </c>
      <c r="M32" t="str">
        <f t="shared" ref="M32:R32" si="13">IF(M9="","",M9)</f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t="str">
        <f t="shared" si="13"/>
        <v/>
      </c>
      <c r="R32" t="str">
        <f t="shared" si="13"/>
        <v/>
      </c>
      <c r="S32" t="str">
        <f t="shared" si="5"/>
        <v/>
      </c>
      <c r="T32" t="str">
        <f t="shared" si="5"/>
        <v/>
      </c>
      <c r="U32" t="str">
        <f t="shared" si="0"/>
        <v/>
      </c>
      <c r="V32" t="str">
        <f t="shared" ref="V32:AK32" si="14">IF(V9="","",V9)</f>
        <v/>
      </c>
      <c r="W32" t="str">
        <f t="shared" si="14"/>
        <v/>
      </c>
      <c r="X32" t="str">
        <f t="shared" si="14"/>
        <v/>
      </c>
      <c r="Y32" t="str">
        <f t="shared" si="14"/>
        <v/>
      </c>
      <c r="Z32" t="str">
        <f t="shared" si="14"/>
        <v/>
      </c>
      <c r="AA32" t="str">
        <f t="shared" si="14"/>
        <v/>
      </c>
      <c r="AB32" t="str">
        <f t="shared" si="14"/>
        <v/>
      </c>
      <c r="AC32" t="str">
        <f t="shared" si="14"/>
        <v/>
      </c>
      <c r="AD32" t="str">
        <f t="shared" si="14"/>
        <v/>
      </c>
      <c r="AE32" t="str">
        <f t="shared" si="14"/>
        <v/>
      </c>
      <c r="AF32" t="str">
        <f t="shared" si="14"/>
        <v/>
      </c>
      <c r="AG32" t="str">
        <f t="shared" si="14"/>
        <v/>
      </c>
      <c r="AH32" t="str">
        <f t="shared" si="14"/>
        <v/>
      </c>
      <c r="AI32" t="str">
        <f t="shared" si="14"/>
        <v/>
      </c>
      <c r="AJ32" t="str">
        <f t="shared" si="14"/>
        <v/>
      </c>
      <c r="AK32" t="str">
        <f t="shared" si="14"/>
        <v/>
      </c>
    </row>
    <row r="33" spans="1:37" ht="35.15" customHeight="1" x14ac:dyDescent="0.25">
      <c r="A33" s="1" t="str">
        <f t="shared" si="3"/>
        <v/>
      </c>
      <c r="B33" s="1" t="str">
        <f t="shared" si="3"/>
        <v>(4)</v>
      </c>
      <c r="D33" s="6"/>
      <c r="E33" s="6">
        <f t="shared" ca="1" si="4"/>
        <v>3</v>
      </c>
      <c r="F33" s="187" t="str">
        <f t="shared" si="4"/>
        <v>×</v>
      </c>
      <c r="G33" s="187" t="str">
        <f t="shared" si="4"/>
        <v/>
      </c>
      <c r="H33" s="187">
        <f t="shared" ca="1" si="4"/>
        <v>0.6</v>
      </c>
      <c r="I33" s="187" t="str">
        <f t="shared" si="4"/>
        <v/>
      </c>
      <c r="J33" s="187" t="str">
        <f t="shared" si="4"/>
        <v/>
      </c>
      <c r="K33" s="7" t="str">
        <f t="shared" si="4"/>
        <v/>
      </c>
      <c r="L33" s="7" t="str">
        <f t="shared" si="4"/>
        <v/>
      </c>
      <c r="M33" s="175" t="s">
        <v>15</v>
      </c>
      <c r="N33" s="175"/>
      <c r="O33" s="176">
        <f ca="1">E33*H33</f>
        <v>1.7999999999999998</v>
      </c>
      <c r="P33" s="176"/>
      <c r="Q33" s="176"/>
      <c r="R33" s="176"/>
      <c r="S33" t="str">
        <f t="shared" si="5"/>
        <v/>
      </c>
      <c r="T33" t="str">
        <f t="shared" si="5"/>
        <v/>
      </c>
      <c r="U33" t="str">
        <f t="shared" si="0"/>
        <v/>
      </c>
      <c r="V33" t="str">
        <f t="shared" ref="V33:AK33" si="15">IF(V10="","",V10)</f>
        <v/>
      </c>
      <c r="W33" t="str">
        <f t="shared" si="15"/>
        <v/>
      </c>
      <c r="X33" t="str">
        <f t="shared" si="15"/>
        <v/>
      </c>
      <c r="Y33" t="str">
        <f t="shared" si="15"/>
        <v/>
      </c>
      <c r="Z33" t="str">
        <f t="shared" si="15"/>
        <v/>
      </c>
      <c r="AA33" t="str">
        <f t="shared" si="15"/>
        <v/>
      </c>
      <c r="AB33" t="str">
        <f t="shared" si="15"/>
        <v/>
      </c>
      <c r="AC33" t="str">
        <f t="shared" si="15"/>
        <v/>
      </c>
      <c r="AD33" t="str">
        <f t="shared" si="15"/>
        <v/>
      </c>
      <c r="AE33" t="str">
        <f t="shared" si="15"/>
        <v/>
      </c>
      <c r="AF33" t="str">
        <f t="shared" si="15"/>
        <v/>
      </c>
      <c r="AG33" t="str">
        <f t="shared" si="15"/>
        <v/>
      </c>
      <c r="AH33" t="str">
        <f t="shared" si="15"/>
        <v/>
      </c>
      <c r="AI33" t="str">
        <f t="shared" si="15"/>
        <v/>
      </c>
      <c r="AJ33" t="str">
        <f t="shared" si="15"/>
        <v/>
      </c>
      <c r="AK33" t="str">
        <f t="shared" si="15"/>
        <v/>
      </c>
    </row>
    <row r="34" spans="1:37" ht="35.15" customHeight="1" x14ac:dyDescent="0.25">
      <c r="A34" t="str">
        <f t="shared" si="3"/>
        <v/>
      </c>
      <c r="B34" t="str">
        <f t="shared" si="3"/>
        <v/>
      </c>
      <c r="E34" t="str">
        <f t="shared" si="4"/>
        <v/>
      </c>
      <c r="F34" t="str">
        <f t="shared" si="4"/>
        <v/>
      </c>
      <c r="G34" t="str">
        <f t="shared" si="4"/>
        <v/>
      </c>
      <c r="H34" t="str">
        <f t="shared" si="4"/>
        <v/>
      </c>
      <c r="I34" t="str">
        <f t="shared" si="4"/>
        <v/>
      </c>
      <c r="J34" t="str">
        <f t="shared" si="4"/>
        <v/>
      </c>
      <c r="K34" t="str">
        <f t="shared" si="4"/>
        <v/>
      </c>
      <c r="L34" t="str">
        <f t="shared" si="4"/>
        <v/>
      </c>
      <c r="M34" t="str">
        <f t="shared" ref="M34:R34" si="16">IF(M11="","",M11)</f>
        <v/>
      </c>
      <c r="N34" t="str">
        <f t="shared" si="16"/>
        <v/>
      </c>
      <c r="O34" t="str">
        <f t="shared" si="16"/>
        <v/>
      </c>
      <c r="P34" t="str">
        <f t="shared" si="16"/>
        <v/>
      </c>
      <c r="Q34" t="str">
        <f t="shared" si="16"/>
        <v/>
      </c>
      <c r="R34" t="str">
        <f t="shared" si="16"/>
        <v/>
      </c>
      <c r="S34" t="str">
        <f t="shared" si="5"/>
        <v/>
      </c>
      <c r="T34" t="str">
        <f t="shared" si="5"/>
        <v/>
      </c>
      <c r="U34" t="str">
        <f t="shared" si="0"/>
        <v/>
      </c>
      <c r="V34" t="str">
        <f t="shared" ref="V34:AK34" si="17">IF(V11="","",V11)</f>
        <v/>
      </c>
      <c r="W34" t="str">
        <f t="shared" si="17"/>
        <v/>
      </c>
      <c r="X34" t="str">
        <f t="shared" si="17"/>
        <v/>
      </c>
      <c r="Y34" t="str">
        <f t="shared" si="17"/>
        <v/>
      </c>
      <c r="Z34" t="str">
        <f t="shared" si="17"/>
        <v/>
      </c>
      <c r="AA34" t="str">
        <f t="shared" si="17"/>
        <v/>
      </c>
      <c r="AB34" t="str">
        <f t="shared" si="17"/>
        <v/>
      </c>
      <c r="AC34" t="str">
        <f t="shared" si="17"/>
        <v/>
      </c>
      <c r="AD34" t="str">
        <f t="shared" si="17"/>
        <v/>
      </c>
      <c r="AE34" t="str">
        <f t="shared" si="17"/>
        <v/>
      </c>
      <c r="AF34" t="str">
        <f t="shared" si="17"/>
        <v/>
      </c>
      <c r="AG34" t="str">
        <f t="shared" si="17"/>
        <v/>
      </c>
      <c r="AH34" t="str">
        <f t="shared" si="17"/>
        <v/>
      </c>
      <c r="AI34" t="str">
        <f t="shared" si="17"/>
        <v/>
      </c>
      <c r="AJ34" t="str">
        <f t="shared" si="17"/>
        <v/>
      </c>
      <c r="AK34" t="str">
        <f t="shared" si="17"/>
        <v/>
      </c>
    </row>
    <row r="35" spans="1:37" ht="35.15" customHeight="1" x14ac:dyDescent="0.25">
      <c r="A35" s="1" t="str">
        <f t="shared" si="3"/>
        <v/>
      </c>
      <c r="B35" s="1" t="str">
        <f t="shared" si="3"/>
        <v>(5)</v>
      </c>
      <c r="D35" s="6"/>
      <c r="E35" s="187">
        <f t="shared" ca="1" si="4"/>
        <v>0.4</v>
      </c>
      <c r="F35" s="187" t="str">
        <f t="shared" si="4"/>
        <v/>
      </c>
      <c r="G35" s="187" t="str">
        <f t="shared" si="4"/>
        <v/>
      </c>
      <c r="H35" s="187" t="str">
        <f t="shared" si="4"/>
        <v>×</v>
      </c>
      <c r="I35" s="187" t="str">
        <f t="shared" si="4"/>
        <v/>
      </c>
      <c r="J35" s="187">
        <f t="shared" ca="1" si="4"/>
        <v>0.3</v>
      </c>
      <c r="K35" s="187" t="str">
        <f t="shared" si="4"/>
        <v/>
      </c>
      <c r="L35" s="187" t="str">
        <f t="shared" si="4"/>
        <v/>
      </c>
      <c r="M35" s="175" t="s">
        <v>15</v>
      </c>
      <c r="N35" s="175"/>
      <c r="O35" s="176">
        <f ca="1">E35*J35</f>
        <v>0.12</v>
      </c>
      <c r="P35" s="176"/>
      <c r="Q35" s="176"/>
      <c r="R35" s="176"/>
      <c r="S35" t="str">
        <f t="shared" si="5"/>
        <v/>
      </c>
      <c r="T35" t="str">
        <f t="shared" si="5"/>
        <v/>
      </c>
      <c r="U35" t="str">
        <f t="shared" si="0"/>
        <v/>
      </c>
      <c r="V35" t="str">
        <f t="shared" ref="V35:AK35" si="18">IF(V12="","",V12)</f>
        <v/>
      </c>
      <c r="W35" t="str">
        <f t="shared" si="18"/>
        <v/>
      </c>
      <c r="X35" t="str">
        <f t="shared" si="18"/>
        <v/>
      </c>
      <c r="Y35" t="str">
        <f t="shared" si="18"/>
        <v/>
      </c>
      <c r="Z35" t="str">
        <f t="shared" si="18"/>
        <v/>
      </c>
      <c r="AA35" t="str">
        <f t="shared" si="18"/>
        <v/>
      </c>
      <c r="AB35" t="str">
        <f t="shared" si="18"/>
        <v/>
      </c>
      <c r="AC35" t="str">
        <f t="shared" si="18"/>
        <v/>
      </c>
      <c r="AD35" t="str">
        <f t="shared" si="18"/>
        <v/>
      </c>
      <c r="AE35" t="str">
        <f t="shared" si="18"/>
        <v/>
      </c>
      <c r="AF35" t="str">
        <f t="shared" si="18"/>
        <v/>
      </c>
      <c r="AG35" t="str">
        <f t="shared" si="18"/>
        <v/>
      </c>
      <c r="AH35" t="str">
        <f t="shared" si="18"/>
        <v/>
      </c>
      <c r="AI35" t="str">
        <f t="shared" si="18"/>
        <v/>
      </c>
      <c r="AJ35" t="str">
        <f t="shared" si="18"/>
        <v/>
      </c>
      <c r="AK35" t="str">
        <f t="shared" si="18"/>
        <v/>
      </c>
    </row>
    <row r="36" spans="1:37" ht="35.15" customHeight="1" x14ac:dyDescent="0.25">
      <c r="A36" t="str">
        <f t="shared" si="3"/>
        <v/>
      </c>
      <c r="B36" t="str">
        <f t="shared" si="3"/>
        <v/>
      </c>
      <c r="E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ref="M36:R36" si="19">IF(M13="","",M13)</f>
        <v/>
      </c>
      <c r="N36" t="str">
        <f t="shared" si="19"/>
        <v/>
      </c>
      <c r="O36" t="str">
        <f t="shared" si="19"/>
        <v/>
      </c>
      <c r="P36" t="str">
        <f t="shared" si="19"/>
        <v/>
      </c>
      <c r="Q36" t="str">
        <f t="shared" si="19"/>
        <v/>
      </c>
      <c r="R36" t="str">
        <f t="shared" si="19"/>
        <v/>
      </c>
      <c r="S36" t="str">
        <f t="shared" si="5"/>
        <v/>
      </c>
      <c r="T36" t="str">
        <f t="shared" si="5"/>
        <v/>
      </c>
      <c r="U36" t="str">
        <f t="shared" si="0"/>
        <v/>
      </c>
      <c r="V36" t="str">
        <f t="shared" ref="V36:AK36" si="20">IF(V13="","",V13)</f>
        <v/>
      </c>
      <c r="W36" t="str">
        <f t="shared" si="20"/>
        <v/>
      </c>
      <c r="X36" t="str">
        <f t="shared" si="20"/>
        <v/>
      </c>
      <c r="Y36" t="str">
        <f t="shared" si="20"/>
        <v/>
      </c>
      <c r="Z36" t="str">
        <f t="shared" si="20"/>
        <v/>
      </c>
      <c r="AA36" t="str">
        <f t="shared" si="20"/>
        <v/>
      </c>
      <c r="AB36" t="str">
        <f t="shared" si="20"/>
        <v/>
      </c>
      <c r="AC36" t="str">
        <f t="shared" si="20"/>
        <v/>
      </c>
      <c r="AD36" t="str">
        <f t="shared" si="20"/>
        <v/>
      </c>
      <c r="AE36" t="str">
        <f t="shared" si="20"/>
        <v/>
      </c>
      <c r="AF36" t="str">
        <f t="shared" si="20"/>
        <v/>
      </c>
      <c r="AG36" t="str">
        <f t="shared" si="20"/>
        <v/>
      </c>
      <c r="AH36" t="str">
        <f t="shared" si="20"/>
        <v/>
      </c>
      <c r="AI36" t="str">
        <f t="shared" si="20"/>
        <v/>
      </c>
      <c r="AJ36" t="str">
        <f t="shared" si="20"/>
        <v/>
      </c>
      <c r="AK36" t="str">
        <f t="shared" si="20"/>
        <v/>
      </c>
    </row>
    <row r="37" spans="1:37" ht="35.15" customHeight="1" x14ac:dyDescent="0.25">
      <c r="A37" s="1" t="str">
        <f t="shared" si="3"/>
        <v/>
      </c>
      <c r="B37" s="1" t="str">
        <f t="shared" si="3"/>
        <v>(6)</v>
      </c>
      <c r="D37" s="6"/>
      <c r="E37" s="187">
        <f t="shared" ref="E37:L46" ca="1" si="21">IF(E14="","",E14)</f>
        <v>0.2</v>
      </c>
      <c r="F37" s="187" t="str">
        <f t="shared" si="21"/>
        <v/>
      </c>
      <c r="G37" s="187" t="str">
        <f t="shared" si="21"/>
        <v/>
      </c>
      <c r="H37" s="187" t="str">
        <f t="shared" si="21"/>
        <v>×</v>
      </c>
      <c r="I37" s="187" t="str">
        <f t="shared" si="21"/>
        <v/>
      </c>
      <c r="J37" s="187">
        <f t="shared" ca="1" si="21"/>
        <v>0.8</v>
      </c>
      <c r="K37" s="187" t="str">
        <f t="shared" si="21"/>
        <v/>
      </c>
      <c r="L37" s="187" t="str">
        <f t="shared" si="21"/>
        <v/>
      </c>
      <c r="M37" s="175" t="s">
        <v>15</v>
      </c>
      <c r="N37" s="175"/>
      <c r="O37" s="176">
        <f ca="1">E37*J37</f>
        <v>0.16000000000000003</v>
      </c>
      <c r="P37" s="176"/>
      <c r="Q37" s="176"/>
      <c r="R37" s="176"/>
      <c r="S37" t="str">
        <f t="shared" si="5"/>
        <v/>
      </c>
      <c r="T37" t="str">
        <f t="shared" si="5"/>
        <v/>
      </c>
      <c r="U37" t="str">
        <f t="shared" si="0"/>
        <v/>
      </c>
      <c r="V37" t="str">
        <f t="shared" ref="V37:AK37" si="22">IF(V14="","",V14)</f>
        <v/>
      </c>
      <c r="W37" t="str">
        <f t="shared" si="22"/>
        <v/>
      </c>
      <c r="X37" t="str">
        <f t="shared" si="22"/>
        <v/>
      </c>
      <c r="Y37" t="str">
        <f t="shared" si="22"/>
        <v/>
      </c>
      <c r="Z37" t="str">
        <f t="shared" si="22"/>
        <v/>
      </c>
      <c r="AA37" t="str">
        <f t="shared" si="22"/>
        <v/>
      </c>
      <c r="AB37" t="str">
        <f t="shared" si="22"/>
        <v/>
      </c>
      <c r="AC37" t="str">
        <f t="shared" si="22"/>
        <v/>
      </c>
      <c r="AD37" t="str">
        <f t="shared" si="22"/>
        <v/>
      </c>
      <c r="AE37" t="str">
        <f t="shared" si="22"/>
        <v/>
      </c>
      <c r="AF37" t="str">
        <f t="shared" si="22"/>
        <v/>
      </c>
      <c r="AG37" t="str">
        <f t="shared" si="22"/>
        <v/>
      </c>
      <c r="AH37" t="str">
        <f t="shared" si="22"/>
        <v/>
      </c>
      <c r="AI37" t="str">
        <f t="shared" si="22"/>
        <v/>
      </c>
      <c r="AJ37" t="str">
        <f t="shared" si="22"/>
        <v/>
      </c>
      <c r="AK37" t="str">
        <f t="shared" si="22"/>
        <v/>
      </c>
    </row>
    <row r="38" spans="1:37" ht="35.15" customHeight="1" x14ac:dyDescent="0.25">
      <c r="A38" t="str">
        <f t="shared" si="3"/>
        <v/>
      </c>
      <c r="B38" t="str">
        <f t="shared" si="3"/>
        <v/>
      </c>
      <c r="E38" t="str">
        <f t="shared" si="21"/>
        <v/>
      </c>
      <c r="F38" t="str">
        <f t="shared" si="21"/>
        <v/>
      </c>
      <c r="G38" t="str">
        <f t="shared" si="21"/>
        <v/>
      </c>
      <c r="H38" t="str">
        <f t="shared" si="21"/>
        <v/>
      </c>
      <c r="I38" t="str">
        <f t="shared" si="21"/>
        <v/>
      </c>
      <c r="J38" t="str">
        <f t="shared" si="21"/>
        <v/>
      </c>
      <c r="K38" t="str">
        <f t="shared" si="21"/>
        <v/>
      </c>
      <c r="L38" t="str">
        <f t="shared" si="21"/>
        <v/>
      </c>
      <c r="M38" t="str">
        <f t="shared" ref="M38:R38" si="23">IF(M15="","",M15)</f>
        <v/>
      </c>
      <c r="N38" t="str">
        <f t="shared" si="23"/>
        <v/>
      </c>
      <c r="O38" t="str">
        <f t="shared" si="23"/>
        <v/>
      </c>
      <c r="P38" t="str">
        <f t="shared" si="23"/>
        <v/>
      </c>
      <c r="Q38" t="str">
        <f t="shared" si="23"/>
        <v/>
      </c>
      <c r="R38" t="str">
        <f t="shared" si="23"/>
        <v/>
      </c>
      <c r="S38" t="str">
        <f t="shared" si="5"/>
        <v/>
      </c>
      <c r="T38" t="str">
        <f t="shared" si="5"/>
        <v/>
      </c>
      <c r="U38" t="str">
        <f t="shared" si="0"/>
        <v/>
      </c>
      <c r="V38" t="str">
        <f t="shared" ref="V38:AK38" si="24">IF(V15="","",V15)</f>
        <v/>
      </c>
      <c r="W38" t="str">
        <f t="shared" si="24"/>
        <v/>
      </c>
      <c r="X38" t="str">
        <f t="shared" si="24"/>
        <v/>
      </c>
      <c r="Y38" t="str">
        <f t="shared" si="24"/>
        <v/>
      </c>
      <c r="Z38" t="str">
        <f t="shared" si="24"/>
        <v/>
      </c>
      <c r="AA38" t="str">
        <f t="shared" si="24"/>
        <v/>
      </c>
      <c r="AB38" t="str">
        <f t="shared" si="24"/>
        <v/>
      </c>
      <c r="AC38" t="str">
        <f t="shared" si="24"/>
        <v/>
      </c>
      <c r="AD38" t="str">
        <f t="shared" si="24"/>
        <v/>
      </c>
      <c r="AE38" t="str">
        <f t="shared" si="24"/>
        <v/>
      </c>
      <c r="AF38" t="str">
        <f t="shared" si="24"/>
        <v/>
      </c>
      <c r="AG38" t="str">
        <f t="shared" si="24"/>
        <v/>
      </c>
      <c r="AH38" t="str">
        <f t="shared" si="24"/>
        <v/>
      </c>
      <c r="AI38" t="str">
        <f t="shared" si="24"/>
        <v/>
      </c>
      <c r="AJ38" t="str">
        <f t="shared" si="24"/>
        <v/>
      </c>
      <c r="AK38" t="str">
        <f t="shared" si="24"/>
        <v/>
      </c>
    </row>
    <row r="39" spans="1:37" ht="35.15" customHeight="1" x14ac:dyDescent="0.25">
      <c r="A39" s="1" t="str">
        <f t="shared" si="3"/>
        <v/>
      </c>
      <c r="B39" s="1" t="str">
        <f t="shared" si="3"/>
        <v>(7)</v>
      </c>
      <c r="D39" s="6"/>
      <c r="E39" s="187">
        <f t="shared" ca="1" si="21"/>
        <v>1.4</v>
      </c>
      <c r="F39" s="187" t="str">
        <f t="shared" si="21"/>
        <v/>
      </c>
      <c r="G39" s="187" t="str">
        <f t="shared" si="21"/>
        <v/>
      </c>
      <c r="H39" s="187" t="str">
        <f t="shared" si="21"/>
        <v>×</v>
      </c>
      <c r="I39" s="187" t="str">
        <f t="shared" si="21"/>
        <v/>
      </c>
      <c r="J39" s="187">
        <f t="shared" ca="1" si="21"/>
        <v>0.3</v>
      </c>
      <c r="K39" s="187" t="str">
        <f t="shared" si="21"/>
        <v/>
      </c>
      <c r="L39" s="187" t="str">
        <f t="shared" si="21"/>
        <v/>
      </c>
      <c r="M39" s="175" t="s">
        <v>15</v>
      </c>
      <c r="N39" s="175"/>
      <c r="O39" s="176">
        <f ca="1">E39*J39</f>
        <v>0.42</v>
      </c>
      <c r="P39" s="176"/>
      <c r="Q39" s="176"/>
      <c r="R39" s="176"/>
      <c r="S39" t="str">
        <f t="shared" si="5"/>
        <v/>
      </c>
      <c r="T39" t="str">
        <f t="shared" si="5"/>
        <v/>
      </c>
      <c r="U39" t="str">
        <f t="shared" si="0"/>
        <v/>
      </c>
      <c r="V39" t="str">
        <f t="shared" ref="V39:AK39" si="25">IF(V16="","",V16)</f>
        <v/>
      </c>
      <c r="W39" t="str">
        <f t="shared" si="25"/>
        <v/>
      </c>
      <c r="X39" t="str">
        <f t="shared" si="25"/>
        <v/>
      </c>
      <c r="Y39" t="str">
        <f t="shared" si="25"/>
        <v/>
      </c>
      <c r="Z39" t="str">
        <f t="shared" si="25"/>
        <v/>
      </c>
      <c r="AA39" t="str">
        <f t="shared" si="25"/>
        <v/>
      </c>
      <c r="AB39" t="str">
        <f t="shared" si="25"/>
        <v/>
      </c>
      <c r="AC39" t="str">
        <f t="shared" si="25"/>
        <v/>
      </c>
      <c r="AD39" t="str">
        <f t="shared" si="25"/>
        <v/>
      </c>
      <c r="AE39" t="str">
        <f t="shared" si="25"/>
        <v/>
      </c>
      <c r="AF39" t="str">
        <f t="shared" si="25"/>
        <v/>
      </c>
      <c r="AG39" t="str">
        <f t="shared" si="25"/>
        <v/>
      </c>
      <c r="AH39" t="str">
        <f t="shared" si="25"/>
        <v/>
      </c>
      <c r="AI39" t="str">
        <f t="shared" si="25"/>
        <v/>
      </c>
      <c r="AJ39" t="str">
        <f t="shared" si="25"/>
        <v/>
      </c>
      <c r="AK39" t="str">
        <f t="shared" si="25"/>
        <v/>
      </c>
    </row>
    <row r="40" spans="1:37" ht="35.15" customHeight="1" x14ac:dyDescent="0.25">
      <c r="A40" t="str">
        <f t="shared" si="3"/>
        <v/>
      </c>
      <c r="B40" t="str">
        <f t="shared" si="3"/>
        <v/>
      </c>
      <c r="E40" t="str">
        <f t="shared" si="21"/>
        <v/>
      </c>
      <c r="F40" t="str">
        <f t="shared" si="21"/>
        <v/>
      </c>
      <c r="G40" t="str">
        <f t="shared" si="21"/>
        <v/>
      </c>
      <c r="H40" t="str">
        <f t="shared" si="21"/>
        <v/>
      </c>
      <c r="I40" t="str">
        <f t="shared" si="21"/>
        <v/>
      </c>
      <c r="J40" t="str">
        <f t="shared" si="21"/>
        <v/>
      </c>
      <c r="K40" t="str">
        <f t="shared" si="21"/>
        <v/>
      </c>
      <c r="L40" t="str">
        <f t="shared" si="21"/>
        <v/>
      </c>
      <c r="M40" t="str">
        <f t="shared" ref="M40:R40" si="26">IF(M17="","",M17)</f>
        <v/>
      </c>
      <c r="N40" t="str">
        <f t="shared" si="26"/>
        <v/>
      </c>
      <c r="O40" t="str">
        <f t="shared" si="26"/>
        <v/>
      </c>
      <c r="P40" t="str">
        <f t="shared" si="26"/>
        <v/>
      </c>
      <c r="Q40" t="str">
        <f t="shared" si="26"/>
        <v/>
      </c>
      <c r="R40" t="str">
        <f t="shared" si="26"/>
        <v/>
      </c>
      <c r="S40" t="str">
        <f t="shared" si="5"/>
        <v/>
      </c>
      <c r="T40" t="str">
        <f t="shared" si="5"/>
        <v/>
      </c>
      <c r="U40" t="str">
        <f t="shared" si="0"/>
        <v/>
      </c>
      <c r="V40" t="str">
        <f t="shared" ref="V40:AK40" si="27">IF(V17="","",V17)</f>
        <v/>
      </c>
      <c r="W40" t="str">
        <f t="shared" si="27"/>
        <v/>
      </c>
      <c r="X40" t="str">
        <f t="shared" si="27"/>
        <v/>
      </c>
      <c r="Y40" t="str">
        <f t="shared" si="27"/>
        <v/>
      </c>
      <c r="Z40" t="str">
        <f t="shared" si="27"/>
        <v/>
      </c>
      <c r="AA40" t="str">
        <f t="shared" si="27"/>
        <v/>
      </c>
      <c r="AB40" t="str">
        <f t="shared" si="27"/>
        <v/>
      </c>
      <c r="AC40" t="str">
        <f t="shared" si="27"/>
        <v/>
      </c>
      <c r="AD40" t="str">
        <f t="shared" si="27"/>
        <v/>
      </c>
      <c r="AE40" t="str">
        <f t="shared" si="27"/>
        <v/>
      </c>
      <c r="AF40" t="str">
        <f t="shared" si="27"/>
        <v/>
      </c>
      <c r="AG40" t="str">
        <f t="shared" si="27"/>
        <v/>
      </c>
      <c r="AH40" t="str">
        <f t="shared" si="27"/>
        <v/>
      </c>
      <c r="AI40" t="str">
        <f t="shared" si="27"/>
        <v/>
      </c>
      <c r="AJ40" t="str">
        <f t="shared" si="27"/>
        <v/>
      </c>
      <c r="AK40" t="str">
        <f t="shared" si="27"/>
        <v/>
      </c>
    </row>
    <row r="41" spans="1:37" ht="35.15" customHeight="1" x14ac:dyDescent="0.25">
      <c r="A41" s="1" t="str">
        <f t="shared" si="3"/>
        <v/>
      </c>
      <c r="B41" s="1" t="str">
        <f t="shared" si="3"/>
        <v>(8)</v>
      </c>
      <c r="D41" s="6"/>
      <c r="E41" s="187">
        <f t="shared" ca="1" si="21"/>
        <v>1.8</v>
      </c>
      <c r="F41" s="187" t="str">
        <f t="shared" si="21"/>
        <v/>
      </c>
      <c r="G41" s="187" t="str">
        <f t="shared" si="21"/>
        <v/>
      </c>
      <c r="H41" s="187" t="str">
        <f t="shared" si="21"/>
        <v>×</v>
      </c>
      <c r="I41" s="187" t="str">
        <f t="shared" si="21"/>
        <v/>
      </c>
      <c r="J41" s="187">
        <f t="shared" ca="1" si="21"/>
        <v>0.05</v>
      </c>
      <c r="K41" s="187" t="str">
        <f t="shared" si="21"/>
        <v/>
      </c>
      <c r="L41" s="187" t="str">
        <f t="shared" si="21"/>
        <v/>
      </c>
      <c r="M41" s="175" t="s">
        <v>15</v>
      </c>
      <c r="N41" s="175"/>
      <c r="O41" s="176">
        <f ca="1">E41*J41</f>
        <v>9.0000000000000011E-2</v>
      </c>
      <c r="P41" s="176"/>
      <c r="Q41" s="176"/>
      <c r="R41" s="176"/>
      <c r="S41" t="str">
        <f t="shared" si="5"/>
        <v/>
      </c>
      <c r="T41" s="6" t="str">
        <f t="shared" si="5"/>
        <v/>
      </c>
      <c r="U41" t="str">
        <f t="shared" si="0"/>
        <v/>
      </c>
      <c r="V41" t="str">
        <f t="shared" ref="V41:AK41" si="28">IF(V18="","",V18)</f>
        <v/>
      </c>
      <c r="W41" t="str">
        <f t="shared" si="28"/>
        <v/>
      </c>
      <c r="X41" t="str">
        <f t="shared" si="28"/>
        <v/>
      </c>
      <c r="Y41" t="str">
        <f t="shared" si="28"/>
        <v/>
      </c>
      <c r="Z41" t="str">
        <f t="shared" si="28"/>
        <v/>
      </c>
      <c r="AA41" t="str">
        <f t="shared" si="28"/>
        <v/>
      </c>
      <c r="AB41" t="str">
        <f t="shared" si="28"/>
        <v/>
      </c>
      <c r="AC41" t="str">
        <f t="shared" si="28"/>
        <v/>
      </c>
      <c r="AD41" t="str">
        <f t="shared" si="28"/>
        <v/>
      </c>
      <c r="AE41" t="str">
        <f t="shared" si="28"/>
        <v/>
      </c>
      <c r="AF41" t="str">
        <f t="shared" si="28"/>
        <v/>
      </c>
      <c r="AG41" t="str">
        <f t="shared" si="28"/>
        <v/>
      </c>
      <c r="AH41" t="str">
        <f t="shared" si="28"/>
        <v/>
      </c>
      <c r="AI41" t="str">
        <f t="shared" si="28"/>
        <v/>
      </c>
      <c r="AJ41" t="str">
        <f t="shared" si="28"/>
        <v/>
      </c>
      <c r="AK41" t="str">
        <f t="shared" si="28"/>
        <v/>
      </c>
    </row>
    <row r="42" spans="1:37" ht="35.15" customHeight="1" x14ac:dyDescent="0.25">
      <c r="A42" t="str">
        <f t="shared" si="3"/>
        <v/>
      </c>
      <c r="B42" t="str">
        <f t="shared" si="3"/>
        <v/>
      </c>
      <c r="E42" t="str">
        <f t="shared" si="21"/>
        <v/>
      </c>
      <c r="F42" t="str">
        <f t="shared" si="21"/>
        <v/>
      </c>
      <c r="G42" s="6" t="str">
        <f t="shared" si="21"/>
        <v/>
      </c>
      <c r="H42" t="str">
        <f t="shared" si="21"/>
        <v/>
      </c>
      <c r="I42" t="str">
        <f t="shared" si="21"/>
        <v/>
      </c>
      <c r="J42" t="str">
        <f t="shared" si="21"/>
        <v/>
      </c>
      <c r="K42" t="str">
        <f t="shared" si="21"/>
        <v/>
      </c>
      <c r="L42" t="str">
        <f t="shared" si="21"/>
        <v/>
      </c>
      <c r="M42" t="str">
        <f t="shared" ref="M42:R42" si="29">IF(M19="","",M19)</f>
        <v/>
      </c>
      <c r="N42" t="str">
        <f t="shared" si="29"/>
        <v/>
      </c>
      <c r="O42" t="str">
        <f t="shared" si="29"/>
        <v/>
      </c>
      <c r="P42" t="str">
        <f t="shared" si="29"/>
        <v/>
      </c>
      <c r="Q42" t="str">
        <f t="shared" si="29"/>
        <v/>
      </c>
      <c r="R42" t="str">
        <f t="shared" si="29"/>
        <v/>
      </c>
      <c r="S42" t="str">
        <f t="shared" si="5"/>
        <v/>
      </c>
      <c r="T42" t="str">
        <f t="shared" si="5"/>
        <v/>
      </c>
      <c r="U42" t="str">
        <f t="shared" si="0"/>
        <v/>
      </c>
      <c r="V42" t="str">
        <f t="shared" ref="V42:AK42" si="30">IF(V19="","",V19)</f>
        <v/>
      </c>
      <c r="W42" t="str">
        <f t="shared" si="30"/>
        <v/>
      </c>
      <c r="X42" t="str">
        <f t="shared" si="30"/>
        <v/>
      </c>
      <c r="Y42" t="str">
        <f t="shared" si="30"/>
        <v/>
      </c>
      <c r="Z42" t="str">
        <f t="shared" si="30"/>
        <v/>
      </c>
      <c r="AA42" t="str">
        <f t="shared" si="30"/>
        <v/>
      </c>
      <c r="AB42" t="str">
        <f t="shared" si="30"/>
        <v/>
      </c>
      <c r="AC42" t="str">
        <f t="shared" si="30"/>
        <v/>
      </c>
      <c r="AD42" t="str">
        <f t="shared" si="30"/>
        <v/>
      </c>
      <c r="AE42" t="str">
        <f t="shared" si="30"/>
        <v/>
      </c>
      <c r="AF42" t="str">
        <f t="shared" si="30"/>
        <v/>
      </c>
      <c r="AG42" t="str">
        <f t="shared" si="30"/>
        <v/>
      </c>
      <c r="AH42" t="str">
        <f t="shared" si="30"/>
        <v/>
      </c>
      <c r="AI42" t="str">
        <f t="shared" si="30"/>
        <v/>
      </c>
      <c r="AJ42" t="str">
        <f t="shared" si="30"/>
        <v/>
      </c>
      <c r="AK42" t="str">
        <f t="shared" si="30"/>
        <v/>
      </c>
    </row>
    <row r="43" spans="1:37" ht="35.15" customHeight="1" x14ac:dyDescent="0.25">
      <c r="A43" s="1" t="str">
        <f t="shared" si="3"/>
        <v/>
      </c>
      <c r="B43" s="1" t="str">
        <f t="shared" si="3"/>
        <v>(9)</v>
      </c>
      <c r="D43" s="6"/>
      <c r="E43" s="187">
        <f t="shared" ca="1" si="21"/>
        <v>28</v>
      </c>
      <c r="F43" s="187" t="str">
        <f t="shared" si="21"/>
        <v/>
      </c>
      <c r="G43" s="187" t="str">
        <f t="shared" si="21"/>
        <v/>
      </c>
      <c r="H43" s="187" t="str">
        <f t="shared" si="21"/>
        <v>×</v>
      </c>
      <c r="I43" s="187" t="str">
        <f t="shared" si="21"/>
        <v/>
      </c>
      <c r="J43" s="187">
        <f t="shared" ca="1" si="21"/>
        <v>0.05</v>
      </c>
      <c r="K43" s="187" t="str">
        <f t="shared" si="21"/>
        <v/>
      </c>
      <c r="L43" s="187" t="str">
        <f t="shared" si="21"/>
        <v/>
      </c>
      <c r="M43" s="175" t="s">
        <v>15</v>
      </c>
      <c r="N43" s="175"/>
      <c r="O43" s="176">
        <f ca="1">E43*J43</f>
        <v>1.4000000000000001</v>
      </c>
      <c r="P43" s="176"/>
      <c r="Q43" s="176"/>
      <c r="R43" s="176"/>
      <c r="S43" t="str">
        <f t="shared" si="5"/>
        <v/>
      </c>
      <c r="T43" t="str">
        <f t="shared" si="5"/>
        <v/>
      </c>
      <c r="U43" t="str">
        <f t="shared" si="0"/>
        <v/>
      </c>
      <c r="V43" t="str">
        <f t="shared" ref="V43:AK43" si="31">IF(V20="","",V20)</f>
        <v/>
      </c>
      <c r="W43" t="str">
        <f t="shared" si="31"/>
        <v/>
      </c>
      <c r="X43" t="str">
        <f t="shared" si="31"/>
        <v/>
      </c>
      <c r="Y43" t="str">
        <f t="shared" si="31"/>
        <v/>
      </c>
      <c r="Z43" t="str">
        <f t="shared" si="31"/>
        <v/>
      </c>
      <c r="AA43" t="str">
        <f t="shared" si="31"/>
        <v/>
      </c>
      <c r="AB43" t="str">
        <f t="shared" si="31"/>
        <v/>
      </c>
      <c r="AC43" t="str">
        <f t="shared" si="31"/>
        <v/>
      </c>
      <c r="AD43" t="str">
        <f t="shared" si="31"/>
        <v/>
      </c>
      <c r="AE43" t="str">
        <f t="shared" si="31"/>
        <v/>
      </c>
      <c r="AF43" t="str">
        <f t="shared" si="31"/>
        <v/>
      </c>
      <c r="AG43" t="str">
        <f t="shared" si="31"/>
        <v/>
      </c>
      <c r="AH43" t="str">
        <f t="shared" si="31"/>
        <v/>
      </c>
      <c r="AI43" t="str">
        <f t="shared" si="31"/>
        <v/>
      </c>
      <c r="AJ43" t="str">
        <f t="shared" si="31"/>
        <v/>
      </c>
      <c r="AK43" t="str">
        <f t="shared" si="31"/>
        <v/>
      </c>
    </row>
    <row r="44" spans="1:37" ht="35.15" customHeight="1" x14ac:dyDescent="0.25">
      <c r="A44" t="str">
        <f t="shared" si="3"/>
        <v/>
      </c>
      <c r="B44" t="str">
        <f t="shared" si="3"/>
        <v/>
      </c>
      <c r="E44" s="6" t="str">
        <f t="shared" si="21"/>
        <v/>
      </c>
      <c r="F44" t="str">
        <f t="shared" si="21"/>
        <v/>
      </c>
      <c r="G44" t="str">
        <f t="shared" si="21"/>
        <v/>
      </c>
      <c r="H44" t="str">
        <f t="shared" si="21"/>
        <v/>
      </c>
      <c r="I44" t="str">
        <f t="shared" si="21"/>
        <v/>
      </c>
      <c r="J44" t="str">
        <f t="shared" si="21"/>
        <v/>
      </c>
      <c r="K44" t="str">
        <f t="shared" si="21"/>
        <v/>
      </c>
      <c r="L44" t="str">
        <f t="shared" si="21"/>
        <v/>
      </c>
      <c r="M44" t="str">
        <f t="shared" ref="M44:R44" si="32">IF(M21="","",M21)</f>
        <v/>
      </c>
      <c r="N44" t="str">
        <f t="shared" si="32"/>
        <v/>
      </c>
      <c r="O44" t="str">
        <f t="shared" si="32"/>
        <v/>
      </c>
      <c r="P44" t="str">
        <f t="shared" si="32"/>
        <v/>
      </c>
      <c r="Q44" t="str">
        <f t="shared" si="32"/>
        <v/>
      </c>
      <c r="R44" t="str">
        <f t="shared" si="32"/>
        <v/>
      </c>
      <c r="S44" t="str">
        <f t="shared" si="5"/>
        <v/>
      </c>
      <c r="T44" t="str">
        <f t="shared" si="5"/>
        <v/>
      </c>
      <c r="U44" t="str">
        <f t="shared" si="0"/>
        <v/>
      </c>
      <c r="V44" t="str">
        <f t="shared" ref="V44:AK44" si="33">IF(V21="","",V21)</f>
        <v/>
      </c>
      <c r="W44" t="str">
        <f t="shared" si="33"/>
        <v/>
      </c>
      <c r="X44" t="str">
        <f t="shared" si="33"/>
        <v/>
      </c>
      <c r="Y44" t="str">
        <f t="shared" si="33"/>
        <v/>
      </c>
      <c r="Z44" t="str">
        <f t="shared" si="33"/>
        <v/>
      </c>
      <c r="AA44" t="str">
        <f t="shared" si="33"/>
        <v/>
      </c>
      <c r="AB44" t="str">
        <f t="shared" si="33"/>
        <v/>
      </c>
      <c r="AC44" t="str">
        <f t="shared" si="33"/>
        <v/>
      </c>
      <c r="AD44" t="str">
        <f t="shared" si="33"/>
        <v/>
      </c>
      <c r="AE44" t="str">
        <f t="shared" si="33"/>
        <v/>
      </c>
      <c r="AF44" t="str">
        <f t="shared" si="33"/>
        <v/>
      </c>
      <c r="AG44" t="str">
        <f t="shared" si="33"/>
        <v/>
      </c>
      <c r="AH44" t="str">
        <f t="shared" si="33"/>
        <v/>
      </c>
      <c r="AI44" t="str">
        <f t="shared" si="33"/>
        <v/>
      </c>
      <c r="AJ44" t="str">
        <f t="shared" si="33"/>
        <v/>
      </c>
      <c r="AK44" t="str">
        <f t="shared" si="33"/>
        <v/>
      </c>
    </row>
    <row r="45" spans="1:37" ht="35.15" customHeight="1" x14ac:dyDescent="0.25">
      <c r="A45" s="1" t="str">
        <f t="shared" si="3"/>
        <v/>
      </c>
      <c r="B45" s="1" t="str">
        <f t="shared" si="3"/>
        <v>(10)</v>
      </c>
      <c r="D45" s="6"/>
      <c r="E45" s="187">
        <f t="shared" ca="1" si="21"/>
        <v>0.7</v>
      </c>
      <c r="F45" s="187" t="str">
        <f t="shared" si="21"/>
        <v/>
      </c>
      <c r="G45" s="187" t="str">
        <f t="shared" si="21"/>
        <v/>
      </c>
      <c r="H45" s="187" t="str">
        <f t="shared" si="21"/>
        <v>×</v>
      </c>
      <c r="I45" s="187" t="str">
        <f t="shared" si="21"/>
        <v/>
      </c>
      <c r="J45" s="187">
        <f t="shared" ca="1" si="21"/>
        <v>7.0000000000000007E-2</v>
      </c>
      <c r="K45" s="187" t="str">
        <f t="shared" si="21"/>
        <v/>
      </c>
      <c r="L45" s="187" t="str">
        <f t="shared" si="21"/>
        <v/>
      </c>
      <c r="M45" s="175" t="s">
        <v>15</v>
      </c>
      <c r="N45" s="175"/>
      <c r="O45" s="176">
        <f ca="1">E45*J45</f>
        <v>4.9000000000000002E-2</v>
      </c>
      <c r="P45" s="176"/>
      <c r="Q45" s="176"/>
      <c r="R45" s="176"/>
      <c r="S45" t="str">
        <f t="shared" si="5"/>
        <v/>
      </c>
      <c r="T45" t="str">
        <f t="shared" si="5"/>
        <v/>
      </c>
      <c r="U45" t="str">
        <f t="shared" si="0"/>
        <v/>
      </c>
      <c r="V45" t="str">
        <f t="shared" ref="V45:AK45" si="34">IF(V22="","",V22)</f>
        <v/>
      </c>
      <c r="W45" t="str">
        <f t="shared" si="34"/>
        <v/>
      </c>
      <c r="X45" t="str">
        <f t="shared" si="34"/>
        <v/>
      </c>
      <c r="Y45" t="str">
        <f t="shared" si="34"/>
        <v/>
      </c>
      <c r="Z45" t="str">
        <f t="shared" si="34"/>
        <v/>
      </c>
      <c r="AA45" t="str">
        <f t="shared" si="34"/>
        <v/>
      </c>
      <c r="AB45" t="str">
        <f t="shared" si="34"/>
        <v/>
      </c>
      <c r="AC45" t="str">
        <f t="shared" si="34"/>
        <v/>
      </c>
      <c r="AD45" t="str">
        <f t="shared" si="34"/>
        <v/>
      </c>
      <c r="AE45" t="str">
        <f t="shared" si="34"/>
        <v/>
      </c>
      <c r="AF45" t="str">
        <f t="shared" si="34"/>
        <v/>
      </c>
      <c r="AG45" t="str">
        <f t="shared" si="34"/>
        <v/>
      </c>
      <c r="AH45" t="str">
        <f t="shared" si="34"/>
        <v/>
      </c>
      <c r="AI45" t="str">
        <f t="shared" si="34"/>
        <v/>
      </c>
      <c r="AJ45" t="str">
        <f t="shared" si="34"/>
        <v/>
      </c>
      <c r="AK45" t="str">
        <f t="shared" si="34"/>
        <v/>
      </c>
    </row>
    <row r="46" spans="1:37" ht="35.15" customHeight="1" x14ac:dyDescent="0.25">
      <c r="A46" t="str">
        <f t="shared" si="3"/>
        <v/>
      </c>
      <c r="B46" t="str">
        <f t="shared" si="3"/>
        <v/>
      </c>
      <c r="E46" t="str">
        <f t="shared" si="21"/>
        <v/>
      </c>
      <c r="F46" t="str">
        <f t="shared" si="21"/>
        <v/>
      </c>
      <c r="G46" t="str">
        <f t="shared" si="21"/>
        <v/>
      </c>
      <c r="H46" t="str">
        <f t="shared" si="21"/>
        <v/>
      </c>
      <c r="I46" t="str">
        <f t="shared" si="21"/>
        <v/>
      </c>
      <c r="J46" t="str">
        <f t="shared" si="21"/>
        <v/>
      </c>
      <c r="K46" t="str">
        <f t="shared" si="21"/>
        <v/>
      </c>
      <c r="L46" t="str">
        <f t="shared" si="21"/>
        <v/>
      </c>
      <c r="M46" t="str">
        <f t="shared" ref="M46:R46" si="35">IF(M23="","",M23)</f>
        <v/>
      </c>
      <c r="N46" t="str">
        <f t="shared" si="35"/>
        <v/>
      </c>
      <c r="O46" t="str">
        <f t="shared" si="35"/>
        <v/>
      </c>
      <c r="P46" t="str">
        <f t="shared" si="35"/>
        <v/>
      </c>
      <c r="Q46" t="str">
        <f t="shared" si="35"/>
        <v/>
      </c>
      <c r="R46" t="str">
        <f t="shared" si="35"/>
        <v/>
      </c>
      <c r="S46" t="str">
        <f t="shared" si="5"/>
        <v/>
      </c>
      <c r="T46" t="str">
        <f t="shared" si="5"/>
        <v/>
      </c>
      <c r="U46" t="str">
        <f t="shared" si="0"/>
        <v/>
      </c>
      <c r="V46" t="str">
        <f t="shared" ref="V46:AK46" si="36">IF(V23="","",V23)</f>
        <v/>
      </c>
      <c r="W46" t="str">
        <f t="shared" si="36"/>
        <v/>
      </c>
      <c r="X46" t="str">
        <f t="shared" si="36"/>
        <v/>
      </c>
      <c r="Y46" t="str">
        <f t="shared" si="36"/>
        <v/>
      </c>
      <c r="Z46" t="str">
        <f t="shared" si="36"/>
        <v/>
      </c>
      <c r="AA46" t="str">
        <f t="shared" si="36"/>
        <v/>
      </c>
      <c r="AB46" t="str">
        <f t="shared" si="36"/>
        <v/>
      </c>
      <c r="AC46" t="str">
        <f t="shared" si="36"/>
        <v/>
      </c>
      <c r="AD46" t="str">
        <f t="shared" si="36"/>
        <v/>
      </c>
      <c r="AE46" t="str">
        <f t="shared" si="36"/>
        <v/>
      </c>
      <c r="AF46" t="str">
        <f t="shared" si="36"/>
        <v/>
      </c>
      <c r="AG46" t="str">
        <f t="shared" si="36"/>
        <v/>
      </c>
      <c r="AH46" t="str">
        <f t="shared" si="36"/>
        <v/>
      </c>
      <c r="AI46" t="str">
        <f t="shared" si="36"/>
        <v/>
      </c>
      <c r="AJ46" t="str">
        <f t="shared" si="36"/>
        <v/>
      </c>
      <c r="AK46" t="str">
        <f t="shared" si="36"/>
        <v/>
      </c>
    </row>
  </sheetData>
  <mergeCells count="78">
    <mergeCell ref="O33:R33"/>
    <mergeCell ref="O43:R43"/>
    <mergeCell ref="M45:N45"/>
    <mergeCell ref="O45:R45"/>
    <mergeCell ref="O35:R35"/>
    <mergeCell ref="M37:N37"/>
    <mergeCell ref="O37:R37"/>
    <mergeCell ref="M39:N39"/>
    <mergeCell ref="O39:R39"/>
    <mergeCell ref="M41:N41"/>
    <mergeCell ref="O41:R41"/>
    <mergeCell ref="M35:N35"/>
    <mergeCell ref="M43:N43"/>
    <mergeCell ref="J43:L43"/>
    <mergeCell ref="E35:G35"/>
    <mergeCell ref="H35:I35"/>
    <mergeCell ref="E43:G43"/>
    <mergeCell ref="M33:N33"/>
    <mergeCell ref="O27:R27"/>
    <mergeCell ref="M29:N29"/>
    <mergeCell ref="O29:R29"/>
    <mergeCell ref="M31:N31"/>
    <mergeCell ref="O31:R31"/>
    <mergeCell ref="M27:N27"/>
    <mergeCell ref="E45:G45"/>
    <mergeCell ref="H45:I45"/>
    <mergeCell ref="J45:L45"/>
    <mergeCell ref="E31:F31"/>
    <mergeCell ref="I31:K31"/>
    <mergeCell ref="J39:L39"/>
    <mergeCell ref="E41:G41"/>
    <mergeCell ref="H41:I41"/>
    <mergeCell ref="J41:L41"/>
    <mergeCell ref="F33:G33"/>
    <mergeCell ref="H33:J33"/>
    <mergeCell ref="E39:G39"/>
    <mergeCell ref="H39:I39"/>
    <mergeCell ref="J35:L35"/>
    <mergeCell ref="E37:G37"/>
    <mergeCell ref="H43:I43"/>
    <mergeCell ref="E22:G22"/>
    <mergeCell ref="H22:I22"/>
    <mergeCell ref="J22:L22"/>
    <mergeCell ref="H37:I37"/>
    <mergeCell ref="J37:L37"/>
    <mergeCell ref="E27:F27"/>
    <mergeCell ref="G27:H27"/>
    <mergeCell ref="I27:K27"/>
    <mergeCell ref="F29:G29"/>
    <mergeCell ref="H29:J29"/>
    <mergeCell ref="G31:H31"/>
    <mergeCell ref="E18:G18"/>
    <mergeCell ref="H18:I18"/>
    <mergeCell ref="J18:L18"/>
    <mergeCell ref="E20:G20"/>
    <mergeCell ref="H20:I20"/>
    <mergeCell ref="J20:L20"/>
    <mergeCell ref="H14:I14"/>
    <mergeCell ref="J14:L14"/>
    <mergeCell ref="E16:G16"/>
    <mergeCell ref="H16:I16"/>
    <mergeCell ref="J16:L16"/>
    <mergeCell ref="AI1:AJ1"/>
    <mergeCell ref="AI24:AJ24"/>
    <mergeCell ref="E4:F4"/>
    <mergeCell ref="G4:H4"/>
    <mergeCell ref="I4:K4"/>
    <mergeCell ref="F6:G6"/>
    <mergeCell ref="H6:J6"/>
    <mergeCell ref="E8:F8"/>
    <mergeCell ref="G8:H8"/>
    <mergeCell ref="I8:K8"/>
    <mergeCell ref="F10:G10"/>
    <mergeCell ref="H10:J10"/>
    <mergeCell ref="E12:G12"/>
    <mergeCell ref="H12:I12"/>
    <mergeCell ref="J12:L12"/>
    <mergeCell ref="E14:G14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4"/>
  <dimension ref="A1:AK57"/>
  <sheetViews>
    <sheetView workbookViewId="0"/>
  </sheetViews>
  <sheetFormatPr defaultColWidth="8.78515625" defaultRowHeight="25" customHeight="1" x14ac:dyDescent="0.25"/>
  <cols>
    <col min="1" max="8" width="1.7109375" style="10" customWidth="1"/>
    <col min="9" max="9" width="1.7109375" style="12" customWidth="1"/>
    <col min="10" max="26" width="1.7109375" style="10" customWidth="1"/>
    <col min="27" max="27" width="1.7109375" style="12" customWidth="1"/>
    <col min="28" max="37" width="1.7109375" style="10" customWidth="1"/>
    <col min="38" max="16384" width="8.78515625" style="10"/>
  </cols>
  <sheetData>
    <row r="1" spans="1:36" ht="25" customHeight="1" x14ac:dyDescent="0.25">
      <c r="D1" s="11" t="s">
        <v>63</v>
      </c>
      <c r="AG1" s="13" t="s">
        <v>16</v>
      </c>
      <c r="AH1" s="13"/>
      <c r="AI1" s="242"/>
      <c r="AJ1" s="242"/>
    </row>
    <row r="2" spans="1:36" ht="25" customHeight="1" x14ac:dyDescent="0.25">
      <c r="M2" s="38"/>
      <c r="Q2" s="14" t="s">
        <v>1</v>
      </c>
      <c r="R2" s="13"/>
      <c r="S2" s="13"/>
      <c r="T2" s="14"/>
      <c r="U2" s="13"/>
      <c r="V2" s="13"/>
      <c r="W2" s="13"/>
      <c r="X2" s="13"/>
      <c r="Y2" s="13"/>
      <c r="Z2" s="13"/>
      <c r="AA2" s="13"/>
      <c r="AB2" s="13"/>
      <c r="AC2" s="13"/>
      <c r="AD2" s="15"/>
      <c r="AE2" s="13"/>
      <c r="AF2" s="13"/>
    </row>
    <row r="3" spans="1:36" ht="25" customHeight="1" x14ac:dyDescent="0.25">
      <c r="A3" s="16"/>
    </row>
    <row r="4" spans="1:36" ht="28" customHeight="1" x14ac:dyDescent="0.25">
      <c r="A4" s="16" t="s">
        <v>28</v>
      </c>
      <c r="G4" s="10">
        <f ca="1">INT(RAND()*9+1)</f>
        <v>4</v>
      </c>
      <c r="H4" s="105" t="s">
        <v>228</v>
      </c>
      <c r="I4" s="10">
        <f ca="1">INT(RAND()*9+1)</f>
        <v>4</v>
      </c>
      <c r="T4" s="16" t="s">
        <v>30</v>
      </c>
      <c r="Z4" s="10">
        <f ca="1">INT(RAND()*9+1)</f>
        <v>4</v>
      </c>
      <c r="AA4" s="105" t="s">
        <v>228</v>
      </c>
      <c r="AB4" s="10">
        <f ca="1">INT(RAND()*9+1)</f>
        <v>5</v>
      </c>
    </row>
    <row r="5" spans="1:36" ht="28" customHeight="1" x14ac:dyDescent="0.25">
      <c r="D5" s="242" t="s">
        <v>22</v>
      </c>
      <c r="E5" s="242"/>
      <c r="F5" s="13"/>
      <c r="G5" s="13">
        <f ca="1">INT(RAND()*9+1)</f>
        <v>2</v>
      </c>
      <c r="H5" s="104" t="s">
        <v>228</v>
      </c>
      <c r="I5" s="13">
        <f ca="1">INT(RAND()*9+1)</f>
        <v>4</v>
      </c>
      <c r="W5" s="242" t="s">
        <v>4</v>
      </c>
      <c r="X5" s="242"/>
      <c r="Y5" s="13"/>
      <c r="Z5" s="13">
        <f ca="1">INT(RAND()*9+1)</f>
        <v>6</v>
      </c>
      <c r="AA5" s="104" t="s">
        <v>228</v>
      </c>
      <c r="AB5" s="13">
        <f ca="1">INT(RAND()*9+1)</f>
        <v>2</v>
      </c>
    </row>
    <row r="6" spans="1:36" ht="28" customHeight="1" x14ac:dyDescent="0.25">
      <c r="H6" s="12"/>
      <c r="I6" s="10"/>
      <c r="AA6" s="10"/>
      <c r="AC6" s="12"/>
    </row>
    <row r="7" spans="1:36" ht="28" customHeight="1" x14ac:dyDescent="0.25">
      <c r="AA7" s="10"/>
      <c r="AB7" s="12"/>
    </row>
    <row r="8" spans="1:36" ht="28" customHeight="1" x14ac:dyDescent="0.25">
      <c r="AA8" s="10"/>
      <c r="AB8" s="12"/>
    </row>
    <row r="9" spans="1:36" ht="28" customHeight="1" x14ac:dyDescent="0.25">
      <c r="AA9" s="10"/>
      <c r="AB9" s="12"/>
    </row>
    <row r="10" spans="1:36" ht="28" customHeight="1" x14ac:dyDescent="0.25">
      <c r="A10" s="16" t="s">
        <v>31</v>
      </c>
      <c r="G10" s="10">
        <v>0</v>
      </c>
      <c r="H10" s="12" t="s">
        <v>29</v>
      </c>
      <c r="I10" s="10">
        <f ca="1">INT(RAND()*9+1)</f>
        <v>2</v>
      </c>
      <c r="K10" s="10">
        <f ca="1">INT(RAND()*9+1)</f>
        <v>3</v>
      </c>
      <c r="T10" s="16" t="s">
        <v>32</v>
      </c>
      <c r="Z10" s="10">
        <v>0</v>
      </c>
      <c r="AA10" s="12" t="s">
        <v>29</v>
      </c>
      <c r="AB10" s="10">
        <f ca="1">INT(RAND()*9+1)</f>
        <v>9</v>
      </c>
      <c r="AD10" s="10">
        <f ca="1">INT(RAND()*9+1)</f>
        <v>4</v>
      </c>
    </row>
    <row r="11" spans="1:36" ht="28" customHeight="1" x14ac:dyDescent="0.25">
      <c r="D11" s="242" t="s">
        <v>22</v>
      </c>
      <c r="E11" s="242"/>
      <c r="F11" s="13"/>
      <c r="G11" s="13"/>
      <c r="H11" s="15"/>
      <c r="I11" s="13">
        <f ca="1">INT(RAND()*8+2)</f>
        <v>3</v>
      </c>
      <c r="J11" s="106" t="s">
        <v>228</v>
      </c>
      <c r="K11" s="13">
        <f ca="1">INT(RAND()*9+1)</f>
        <v>5</v>
      </c>
      <c r="W11" s="242" t="s">
        <v>4</v>
      </c>
      <c r="X11" s="242"/>
      <c r="Y11" s="13"/>
      <c r="Z11" s="13"/>
      <c r="AA11" s="15"/>
      <c r="AB11" s="13">
        <f ca="1">INT(RAND()*8+2)</f>
        <v>3</v>
      </c>
      <c r="AC11" s="106" t="s">
        <v>228</v>
      </c>
      <c r="AD11" s="13">
        <f ca="1">INT(RAND()*9+1)</f>
        <v>1</v>
      </c>
    </row>
    <row r="12" spans="1:36" ht="28" customHeight="1" x14ac:dyDescent="0.25">
      <c r="H12" s="12"/>
      <c r="I12" s="10"/>
      <c r="AA12" s="10"/>
      <c r="AB12" s="12"/>
    </row>
    <row r="13" spans="1:36" ht="28" customHeight="1" x14ac:dyDescent="0.25">
      <c r="AA13" s="10"/>
      <c r="AB13" s="12"/>
    </row>
    <row r="14" spans="1:36" ht="28" customHeight="1" x14ac:dyDescent="0.25">
      <c r="AA14" s="10"/>
      <c r="AB14" s="12"/>
    </row>
    <row r="15" spans="1:36" ht="28" customHeight="1" x14ac:dyDescent="0.25">
      <c r="AA15" s="10"/>
      <c r="AB15" s="12"/>
    </row>
    <row r="16" spans="1:36" ht="28" customHeight="1" x14ac:dyDescent="0.25">
      <c r="A16" s="16" t="s">
        <v>33</v>
      </c>
      <c r="G16" s="10">
        <v>0</v>
      </c>
      <c r="H16" s="12" t="s">
        <v>29</v>
      </c>
      <c r="I16" s="10">
        <f ca="1">INT(RAND()*9+1)</f>
        <v>1</v>
      </c>
      <c r="K16" s="10">
        <f ca="1">INT(RAND()*9+1)</f>
        <v>7</v>
      </c>
      <c r="T16" s="16" t="s">
        <v>34</v>
      </c>
      <c r="AA16" s="10"/>
      <c r="AB16" s="10">
        <f ca="1">INT(RAND()*8+2)</f>
        <v>6</v>
      </c>
      <c r="AC16" s="107" t="s">
        <v>228</v>
      </c>
      <c r="AD16" s="10">
        <f ca="1">INT(RAND()*9+1)</f>
        <v>9</v>
      </c>
    </row>
    <row r="17" spans="1:37" ht="28" customHeight="1" x14ac:dyDescent="0.25">
      <c r="D17" s="242" t="s">
        <v>4</v>
      </c>
      <c r="E17" s="242"/>
      <c r="F17" s="13"/>
      <c r="G17" s="13"/>
      <c r="H17" s="15"/>
      <c r="I17" s="13">
        <f ca="1">INT(RAND()*8+2)</f>
        <v>6</v>
      </c>
      <c r="J17" s="106" t="s">
        <v>228</v>
      </c>
      <c r="K17" s="13">
        <f ca="1">INT(RAND()*9+1)</f>
        <v>1</v>
      </c>
      <c r="W17" s="242" t="s">
        <v>25</v>
      </c>
      <c r="X17" s="242"/>
      <c r="Y17" s="13"/>
      <c r="Z17" s="13">
        <v>0</v>
      </c>
      <c r="AA17" s="13" t="s">
        <v>17</v>
      </c>
      <c r="AB17" s="13">
        <f ca="1">INT(RAND()*9+1)</f>
        <v>1</v>
      </c>
      <c r="AC17" s="15"/>
      <c r="AD17" s="13">
        <f ca="1">INT(RAND()*9+1)</f>
        <v>7</v>
      </c>
      <c r="AF17" s="36"/>
    </row>
    <row r="18" spans="1:37" ht="28" customHeight="1" x14ac:dyDescent="0.25">
      <c r="A18" s="36"/>
      <c r="B18" s="36"/>
      <c r="C18" s="36"/>
      <c r="H18" s="12"/>
      <c r="I18" s="10"/>
      <c r="T18" s="36"/>
      <c r="U18" s="36"/>
      <c r="V18" s="36"/>
      <c r="W18" s="36"/>
      <c r="X18" s="36"/>
      <c r="Y18" s="36"/>
      <c r="Z18" s="36"/>
      <c r="AA18" s="36"/>
      <c r="AB18" s="37"/>
      <c r="AC18" s="36"/>
      <c r="AD18" s="36"/>
      <c r="AE18" s="36"/>
      <c r="AF18" s="36"/>
    </row>
    <row r="19" spans="1:37" ht="28" customHeight="1" x14ac:dyDescent="0.25">
      <c r="A19" s="36"/>
      <c r="B19" s="36"/>
      <c r="C19" s="36"/>
      <c r="D19" s="36"/>
      <c r="E19" s="36"/>
      <c r="F19" s="36"/>
      <c r="G19" s="36"/>
      <c r="H19" s="36"/>
      <c r="I19" s="37"/>
      <c r="J19" s="36"/>
      <c r="K19" s="36"/>
      <c r="L19" s="36"/>
      <c r="M19" s="36"/>
      <c r="N19" s="36"/>
      <c r="O19" s="36"/>
      <c r="P19" s="36"/>
      <c r="T19" s="36"/>
      <c r="U19" s="36"/>
      <c r="V19" s="36"/>
      <c r="W19" s="36"/>
      <c r="X19" s="36"/>
      <c r="Y19" s="36"/>
      <c r="Z19" s="36"/>
      <c r="AA19" s="36"/>
      <c r="AB19" s="37"/>
      <c r="AC19" s="36"/>
      <c r="AD19" s="36"/>
      <c r="AE19" s="36"/>
      <c r="AF19" s="36"/>
    </row>
    <row r="20" spans="1:37" ht="28" customHeight="1" x14ac:dyDescent="0.25">
      <c r="A20" s="36"/>
      <c r="B20" s="36"/>
      <c r="C20" s="36"/>
      <c r="D20" s="36"/>
      <c r="E20" s="36"/>
      <c r="F20" s="36"/>
      <c r="G20" s="36"/>
      <c r="H20" s="36"/>
      <c r="I20" s="37"/>
      <c r="J20" s="36"/>
      <c r="K20" s="36"/>
      <c r="L20" s="36"/>
      <c r="M20" s="36"/>
      <c r="N20" s="36"/>
      <c r="O20" s="36"/>
      <c r="P20" s="36"/>
      <c r="T20" s="36"/>
      <c r="U20" s="36"/>
      <c r="V20" s="36"/>
      <c r="W20" s="36"/>
      <c r="X20" s="36"/>
      <c r="Y20" s="36"/>
      <c r="Z20" s="36"/>
      <c r="AA20" s="36"/>
      <c r="AB20" s="37"/>
      <c r="AC20" s="36"/>
      <c r="AD20" s="36"/>
      <c r="AE20" s="36"/>
      <c r="AF20" s="36"/>
    </row>
    <row r="21" spans="1:37" ht="28" customHeight="1" x14ac:dyDescent="0.25">
      <c r="A21" s="36"/>
      <c r="B21" s="36"/>
      <c r="C21" s="36"/>
      <c r="D21" s="36"/>
      <c r="E21" s="36"/>
      <c r="F21" s="36"/>
      <c r="G21" s="36"/>
      <c r="H21" s="36"/>
      <c r="I21" s="37"/>
      <c r="J21" s="36"/>
      <c r="K21" s="36"/>
      <c r="L21" s="36"/>
      <c r="M21" s="36"/>
      <c r="N21" s="36"/>
      <c r="O21" s="36"/>
      <c r="P21" s="36"/>
      <c r="T21" s="36"/>
      <c r="U21" s="36"/>
      <c r="V21" s="36"/>
      <c r="W21" s="36"/>
      <c r="X21" s="36"/>
      <c r="Y21" s="36"/>
      <c r="Z21" s="36"/>
      <c r="AA21" s="36"/>
      <c r="AB21" s="37"/>
      <c r="AC21" s="36"/>
      <c r="AD21" s="36"/>
      <c r="AE21" s="36"/>
      <c r="AF21" s="36"/>
    </row>
    <row r="22" spans="1:37" ht="28" customHeight="1" x14ac:dyDescent="0.25">
      <c r="A22" s="16" t="s">
        <v>21</v>
      </c>
      <c r="I22" s="10">
        <f ca="1">INT(RAND()*8+2)</f>
        <v>5</v>
      </c>
      <c r="J22" s="107" t="s">
        <v>228</v>
      </c>
      <c r="K22" s="10">
        <f ca="1">INT(RAND()*9+1)</f>
        <v>3</v>
      </c>
      <c r="T22" s="16" t="s">
        <v>35</v>
      </c>
      <c r="AA22" s="10"/>
      <c r="AB22" s="10">
        <f ca="1">INT(RAND()*8+2)</f>
        <v>4</v>
      </c>
      <c r="AC22" s="107" t="s">
        <v>228</v>
      </c>
      <c r="AD22" s="10">
        <f ca="1">INT(RAND()*9+1)</f>
        <v>9</v>
      </c>
      <c r="AF22" s="36"/>
    </row>
    <row r="23" spans="1:37" ht="28" customHeight="1" x14ac:dyDescent="0.25">
      <c r="D23" s="242" t="s">
        <v>4</v>
      </c>
      <c r="E23" s="242"/>
      <c r="F23" s="13"/>
      <c r="G23" s="13">
        <v>0</v>
      </c>
      <c r="H23" s="13" t="s">
        <v>17</v>
      </c>
      <c r="I23" s="13">
        <f ca="1">INT(RAND()*9+1)</f>
        <v>6</v>
      </c>
      <c r="J23" s="15"/>
      <c r="K23" s="13">
        <f ca="1">INT(RAND()*9+1)</f>
        <v>7</v>
      </c>
      <c r="W23" s="242" t="s">
        <v>4</v>
      </c>
      <c r="X23" s="242"/>
      <c r="Y23" s="13"/>
      <c r="Z23" s="13">
        <v>0</v>
      </c>
      <c r="AA23" s="13" t="s">
        <v>17</v>
      </c>
      <c r="AB23" s="13">
        <f ca="1">INT(RAND()*9+1)</f>
        <v>5</v>
      </c>
      <c r="AC23" s="15"/>
      <c r="AD23" s="13">
        <f ca="1">INT(RAND()*9+1)</f>
        <v>6</v>
      </c>
      <c r="AF23" s="36"/>
    </row>
    <row r="24" spans="1:37" ht="28" customHeight="1" x14ac:dyDescent="0.25">
      <c r="A24" s="36"/>
      <c r="B24" s="36"/>
      <c r="C24" s="36"/>
      <c r="D24" s="36"/>
      <c r="E24" s="36"/>
      <c r="F24" s="36"/>
      <c r="G24" s="36"/>
      <c r="H24" s="36"/>
      <c r="I24" s="37"/>
      <c r="J24" s="36"/>
      <c r="K24" s="36"/>
      <c r="L24" s="36"/>
      <c r="T24" s="36"/>
      <c r="U24" s="36"/>
      <c r="V24" s="36"/>
      <c r="W24" s="36"/>
      <c r="X24" s="36"/>
      <c r="Y24" s="36"/>
      <c r="Z24" s="36"/>
      <c r="AA24" s="36"/>
      <c r="AB24" s="37"/>
      <c r="AC24" s="36"/>
      <c r="AD24" s="36"/>
      <c r="AE24" s="36"/>
      <c r="AF24" s="36"/>
    </row>
    <row r="25" spans="1:37" ht="28" customHeight="1" x14ac:dyDescent="0.25">
      <c r="A25" s="36"/>
      <c r="B25" s="36"/>
      <c r="C25" s="36"/>
      <c r="D25" s="36"/>
      <c r="E25" s="36"/>
      <c r="F25" s="36"/>
      <c r="G25" s="36"/>
      <c r="H25" s="36"/>
      <c r="I25" s="37"/>
      <c r="J25" s="36"/>
      <c r="K25" s="36"/>
      <c r="L25" s="36"/>
      <c r="M25" s="36"/>
      <c r="N25" s="36"/>
      <c r="O25" s="36"/>
      <c r="P25" s="36"/>
      <c r="T25" s="36"/>
      <c r="U25" s="36"/>
      <c r="V25" s="36"/>
      <c r="W25" s="36"/>
      <c r="X25" s="36"/>
      <c r="Y25" s="36"/>
      <c r="Z25" s="36"/>
      <c r="AA25" s="36"/>
      <c r="AB25" s="37"/>
      <c r="AC25" s="36"/>
      <c r="AD25" s="36"/>
      <c r="AE25" s="36"/>
      <c r="AF25" s="36"/>
    </row>
    <row r="26" spans="1:37" ht="28" customHeight="1" x14ac:dyDescent="0.25">
      <c r="A26" s="36"/>
      <c r="B26" s="36"/>
      <c r="C26" s="36"/>
      <c r="D26" s="36"/>
      <c r="E26" s="36"/>
      <c r="F26" s="36"/>
      <c r="G26" s="36"/>
      <c r="H26" s="36"/>
      <c r="I26" s="37"/>
      <c r="J26" s="36"/>
      <c r="K26" s="36"/>
      <c r="L26" s="36"/>
      <c r="M26" s="36"/>
      <c r="N26" s="36"/>
      <c r="O26" s="36"/>
      <c r="P26" s="36"/>
      <c r="T26" s="36"/>
      <c r="U26" s="36"/>
      <c r="V26" s="36"/>
      <c r="W26" s="36"/>
      <c r="X26" s="36"/>
      <c r="Y26" s="36"/>
      <c r="Z26" s="36"/>
      <c r="AA26" s="36"/>
      <c r="AB26" s="37"/>
      <c r="AC26" s="36"/>
      <c r="AD26" s="36"/>
      <c r="AE26" s="36"/>
      <c r="AF26" s="36"/>
    </row>
    <row r="27" spans="1:37" ht="28" customHeight="1" x14ac:dyDescent="0.25">
      <c r="A27" s="36"/>
      <c r="B27" s="36"/>
      <c r="C27" s="36"/>
      <c r="D27" s="36"/>
      <c r="E27" s="36"/>
      <c r="F27" s="36"/>
      <c r="G27" s="36"/>
      <c r="H27" s="36"/>
      <c r="I27" s="37"/>
      <c r="J27" s="36"/>
      <c r="K27" s="36"/>
      <c r="L27" s="36"/>
      <c r="M27" s="36"/>
      <c r="N27" s="36"/>
      <c r="O27" s="36"/>
      <c r="P27" s="36"/>
      <c r="T27" s="36"/>
      <c r="U27" s="36"/>
      <c r="V27" s="36"/>
      <c r="W27" s="36"/>
      <c r="X27" s="36"/>
      <c r="Y27" s="36"/>
      <c r="Z27" s="36"/>
      <c r="AA27" s="36"/>
      <c r="AB27" s="37"/>
      <c r="AC27" s="36"/>
      <c r="AD27" s="36"/>
      <c r="AE27" s="36"/>
      <c r="AF27" s="36"/>
    </row>
    <row r="28" spans="1:37" ht="28" customHeight="1" x14ac:dyDescent="0.25">
      <c r="A28" s="36"/>
      <c r="B28" s="36"/>
      <c r="C28" s="36"/>
      <c r="D28" s="36"/>
      <c r="E28" s="36"/>
      <c r="F28" s="36"/>
      <c r="G28" s="36"/>
      <c r="H28" s="36"/>
      <c r="I28" s="37"/>
      <c r="J28" s="36"/>
      <c r="K28" s="36"/>
      <c r="L28" s="36"/>
      <c r="M28" s="36"/>
      <c r="N28" s="36"/>
      <c r="O28" s="36"/>
      <c r="P28" s="36"/>
      <c r="T28" s="36"/>
      <c r="U28" s="36"/>
      <c r="V28" s="36"/>
      <c r="W28" s="36"/>
      <c r="X28" s="36"/>
      <c r="Y28" s="36"/>
      <c r="Z28" s="36"/>
      <c r="AA28" s="36"/>
      <c r="AB28" s="37"/>
      <c r="AC28" s="36"/>
      <c r="AD28" s="36"/>
      <c r="AE28" s="36"/>
      <c r="AF28" s="36"/>
    </row>
    <row r="29" spans="1:37" ht="25" customHeight="1" x14ac:dyDescent="0.25">
      <c r="D29" s="11" t="str">
        <f>IF(D1="","",D1)</f>
        <v>小数のかけ算の筆算</v>
      </c>
      <c r="T29" s="10" t="str">
        <f t="shared" ref="T29:AG29" si="0">IF(T1="","",T1)</f>
        <v/>
      </c>
      <c r="U29" s="10" t="str">
        <f t="shared" si="0"/>
        <v/>
      </c>
      <c r="V29" s="10" t="str">
        <f t="shared" si="0"/>
        <v/>
      </c>
      <c r="W29" s="10" t="str">
        <f t="shared" si="0"/>
        <v/>
      </c>
      <c r="X29" s="10" t="str">
        <f t="shared" si="0"/>
        <v/>
      </c>
      <c r="Y29" s="10" t="str">
        <f t="shared" si="0"/>
        <v/>
      </c>
      <c r="Z29" s="10" t="str">
        <f t="shared" si="0"/>
        <v/>
      </c>
      <c r="AA29" s="10" t="str">
        <f t="shared" si="0"/>
        <v/>
      </c>
      <c r="AB29" s="10" t="str">
        <f t="shared" si="0"/>
        <v/>
      </c>
      <c r="AC29" s="10" t="str">
        <f t="shared" si="0"/>
        <v/>
      </c>
      <c r="AD29" s="10" t="str">
        <f t="shared" si="0"/>
        <v/>
      </c>
      <c r="AE29" s="10" t="str">
        <f t="shared" si="0"/>
        <v/>
      </c>
      <c r="AF29" s="10" t="str">
        <f t="shared" si="0"/>
        <v/>
      </c>
      <c r="AG29" s="13" t="str">
        <f t="shared" si="0"/>
        <v>№</v>
      </c>
      <c r="AH29" s="13"/>
      <c r="AI29" s="242" t="str">
        <f>IF(AI1="","",AI1)</f>
        <v/>
      </c>
      <c r="AJ29" s="242"/>
      <c r="AK29" s="10" t="str">
        <f>IF(AK1="","",AK1)</f>
        <v/>
      </c>
    </row>
    <row r="30" spans="1:37" ht="25" customHeight="1" x14ac:dyDescent="0.25">
      <c r="E30" s="148" t="s">
        <v>2</v>
      </c>
      <c r="I30" s="10" t="str">
        <f t="shared" ref="I30:Q30" si="1">IF(I2="","",I2)</f>
        <v/>
      </c>
      <c r="J30" s="10" t="str">
        <f t="shared" si="1"/>
        <v/>
      </c>
      <c r="K30" s="10" t="str">
        <f t="shared" si="1"/>
        <v/>
      </c>
      <c r="L30" s="10" t="str">
        <f t="shared" si="1"/>
        <v/>
      </c>
      <c r="M30" s="10" t="str">
        <f t="shared" si="1"/>
        <v/>
      </c>
      <c r="N30" s="10" t="str">
        <f t="shared" si="1"/>
        <v/>
      </c>
      <c r="O30" s="10" t="str">
        <f t="shared" si="1"/>
        <v/>
      </c>
      <c r="P30" s="10" t="str">
        <f t="shared" si="1"/>
        <v/>
      </c>
      <c r="Q30" s="14" t="str">
        <f t="shared" si="1"/>
        <v>名前</v>
      </c>
      <c r="R30" s="13"/>
      <c r="S30" s="13"/>
      <c r="T30" s="13"/>
      <c r="U30" s="13" t="str">
        <f>IF(U2="","",U2)</f>
        <v/>
      </c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</row>
    <row r="31" spans="1:37" ht="25" customHeight="1" x14ac:dyDescent="0.25">
      <c r="A31" s="10" t="str">
        <f t="shared" ref="A31:H31" si="2">IF(A3="","",A3)</f>
        <v/>
      </c>
      <c r="B31" s="10" t="str">
        <f t="shared" si="2"/>
        <v/>
      </c>
      <c r="C31" s="10" t="str">
        <f t="shared" si="2"/>
        <v/>
      </c>
      <c r="D31" s="10" t="str">
        <f t="shared" si="2"/>
        <v/>
      </c>
      <c r="E31" s="10" t="str">
        <f t="shared" si="2"/>
        <v/>
      </c>
      <c r="F31" s="10" t="str">
        <f t="shared" si="2"/>
        <v/>
      </c>
      <c r="G31" s="10" t="str">
        <f t="shared" si="2"/>
        <v/>
      </c>
      <c r="H31" s="10" t="str">
        <f t="shared" si="2"/>
        <v/>
      </c>
      <c r="I31" s="10" t="str">
        <f t="shared" ref="I31:Q31" si="3">IF(I3="","",I3)</f>
        <v/>
      </c>
      <c r="J31" s="10" t="str">
        <f t="shared" si="3"/>
        <v/>
      </c>
      <c r="K31" s="10" t="str">
        <f t="shared" si="3"/>
        <v/>
      </c>
      <c r="L31" s="10" t="str">
        <f t="shared" si="3"/>
        <v/>
      </c>
      <c r="M31" s="10" t="str">
        <f t="shared" si="3"/>
        <v/>
      </c>
      <c r="N31" s="10" t="str">
        <f t="shared" si="3"/>
        <v/>
      </c>
      <c r="O31" s="10" t="str">
        <f t="shared" si="3"/>
        <v/>
      </c>
      <c r="P31" s="10" t="str">
        <f t="shared" si="3"/>
        <v/>
      </c>
      <c r="Q31" s="10" t="str">
        <f t="shared" si="3"/>
        <v/>
      </c>
      <c r="R31" s="10" t="str">
        <f>IF(R3="","",R3)</f>
        <v/>
      </c>
      <c r="S31" s="10" t="str">
        <f>IF(S3="","",S3)</f>
        <v/>
      </c>
      <c r="T31" s="10" t="str">
        <f>IF(T3="","",T3)</f>
        <v/>
      </c>
      <c r="U31" s="10" t="str">
        <f>IF(U3="","",U3)</f>
        <v/>
      </c>
      <c r="V31" s="10" t="str">
        <f t="shared" ref="V31:AK31" si="4">IF(V3="","",V3)</f>
        <v/>
      </c>
      <c r="W31" s="10" t="str">
        <f t="shared" si="4"/>
        <v/>
      </c>
      <c r="X31" s="10" t="str">
        <f t="shared" si="4"/>
        <v/>
      </c>
      <c r="Y31" s="10" t="str">
        <f t="shared" si="4"/>
        <v/>
      </c>
      <c r="Z31" s="10" t="str">
        <f t="shared" si="4"/>
        <v/>
      </c>
      <c r="AA31" s="10" t="str">
        <f t="shared" si="4"/>
        <v/>
      </c>
      <c r="AB31" s="10" t="str">
        <f t="shared" si="4"/>
        <v/>
      </c>
      <c r="AC31" s="10" t="str">
        <f t="shared" si="4"/>
        <v/>
      </c>
      <c r="AD31" s="10" t="str">
        <f t="shared" si="4"/>
        <v/>
      </c>
      <c r="AE31" s="10" t="str">
        <f t="shared" si="4"/>
        <v/>
      </c>
      <c r="AF31" s="10" t="str">
        <f t="shared" si="4"/>
        <v/>
      </c>
      <c r="AG31" s="10" t="str">
        <f t="shared" si="4"/>
        <v/>
      </c>
      <c r="AH31" s="10" t="str">
        <f t="shared" si="4"/>
        <v/>
      </c>
      <c r="AI31" s="10" t="str">
        <f t="shared" si="4"/>
        <v/>
      </c>
      <c r="AJ31" s="10" t="str">
        <f t="shared" si="4"/>
        <v/>
      </c>
      <c r="AK31" s="10" t="str">
        <f t="shared" si="4"/>
        <v/>
      </c>
    </row>
    <row r="32" spans="1:37" ht="26.15" customHeight="1" x14ac:dyDescent="0.25">
      <c r="A32" s="16" t="str">
        <f>IF(A4="","",A4)</f>
        <v>(1)</v>
      </c>
      <c r="D32" s="10" t="str">
        <f t="shared" ref="D32:AK32" si="5">IF(D4="","",D4)</f>
        <v/>
      </c>
      <c r="E32" s="10" t="str">
        <f t="shared" si="5"/>
        <v/>
      </c>
      <c r="F32" s="10" t="str">
        <f t="shared" si="5"/>
        <v/>
      </c>
      <c r="G32" s="10">
        <f t="shared" ca="1" si="5"/>
        <v>4</v>
      </c>
      <c r="H32" s="105" t="str">
        <f t="shared" si="5"/>
        <v>.</v>
      </c>
      <c r="I32" s="10">
        <f t="shared" ca="1" si="5"/>
        <v>4</v>
      </c>
      <c r="J32" s="10" t="str">
        <f t="shared" si="5"/>
        <v/>
      </c>
      <c r="K32" s="10" t="str">
        <f t="shared" si="5"/>
        <v/>
      </c>
      <c r="L32" s="114" t="str">
        <f t="shared" si="5"/>
        <v/>
      </c>
      <c r="M32" s="114">
        <f ca="1">G32*10+I32</f>
        <v>44</v>
      </c>
      <c r="N32" s="10" t="str">
        <f t="shared" si="5"/>
        <v/>
      </c>
      <c r="O32" s="10" t="str">
        <f t="shared" si="5"/>
        <v/>
      </c>
      <c r="P32" s="10" t="str">
        <f t="shared" si="5"/>
        <v/>
      </c>
      <c r="Q32" s="10" t="str">
        <f t="shared" si="5"/>
        <v/>
      </c>
      <c r="R32" s="10" t="str">
        <f t="shared" si="5"/>
        <v/>
      </c>
      <c r="S32" s="10" t="str">
        <f t="shared" si="5"/>
        <v/>
      </c>
      <c r="T32" s="16" t="str">
        <f t="shared" si="5"/>
        <v>(2)</v>
      </c>
      <c r="W32" s="10" t="str">
        <f t="shared" ref="W32:AE32" si="6">IF(W4="","",W4)</f>
        <v/>
      </c>
      <c r="X32" s="10" t="str">
        <f t="shared" si="6"/>
        <v/>
      </c>
      <c r="Y32" s="10" t="str">
        <f t="shared" si="6"/>
        <v/>
      </c>
      <c r="Z32" s="10">
        <f t="shared" ca="1" si="6"/>
        <v>4</v>
      </c>
      <c r="AA32" s="105" t="str">
        <f t="shared" si="6"/>
        <v>.</v>
      </c>
      <c r="AB32" s="10">
        <f t="shared" ca="1" si="6"/>
        <v>5</v>
      </c>
      <c r="AC32" s="10" t="str">
        <f t="shared" si="6"/>
        <v/>
      </c>
      <c r="AD32" s="10" t="str">
        <f t="shared" si="6"/>
        <v/>
      </c>
      <c r="AE32" s="114" t="str">
        <f t="shared" si="6"/>
        <v/>
      </c>
      <c r="AF32" s="114">
        <f ca="1">Z32*10+AB32</f>
        <v>45</v>
      </c>
      <c r="AG32" s="10" t="str">
        <f>IF(AG4="","",AG4)</f>
        <v/>
      </c>
      <c r="AH32" s="10" t="str">
        <f t="shared" si="5"/>
        <v/>
      </c>
      <c r="AI32" s="10" t="str">
        <f t="shared" si="5"/>
        <v/>
      </c>
      <c r="AJ32" s="10" t="str">
        <f t="shared" si="5"/>
        <v/>
      </c>
      <c r="AK32" s="10" t="str">
        <f t="shared" si="5"/>
        <v/>
      </c>
    </row>
    <row r="33" spans="1:37" ht="26.15" customHeight="1" x14ac:dyDescent="0.25">
      <c r="A33" s="10" t="str">
        <f t="shared" ref="A33:AK33" si="7">IF(A5="","",A5)</f>
        <v/>
      </c>
      <c r="D33" s="242" t="str">
        <f t="shared" si="7"/>
        <v>×</v>
      </c>
      <c r="E33" s="242" t="str">
        <f t="shared" si="7"/>
        <v/>
      </c>
      <c r="F33" s="13" t="str">
        <f t="shared" si="7"/>
        <v/>
      </c>
      <c r="G33" s="13">
        <f t="shared" ca="1" si="7"/>
        <v>2</v>
      </c>
      <c r="H33" s="104" t="str">
        <f t="shared" si="7"/>
        <v>.</v>
      </c>
      <c r="I33" s="13">
        <f t="shared" ca="1" si="7"/>
        <v>4</v>
      </c>
      <c r="J33" s="10" t="str">
        <f t="shared" si="7"/>
        <v/>
      </c>
      <c r="K33" s="10" t="str">
        <f t="shared" si="7"/>
        <v/>
      </c>
      <c r="L33" s="114" t="str">
        <f t="shared" si="7"/>
        <v/>
      </c>
      <c r="M33" s="114" t="str">
        <f t="shared" si="7"/>
        <v/>
      </c>
      <c r="N33" s="10" t="str">
        <f t="shared" si="7"/>
        <v/>
      </c>
      <c r="O33" s="10" t="str">
        <f t="shared" si="7"/>
        <v/>
      </c>
      <c r="P33" s="10" t="str">
        <f t="shared" si="7"/>
        <v/>
      </c>
      <c r="Q33" s="10" t="str">
        <f t="shared" si="7"/>
        <v/>
      </c>
      <c r="R33" s="10" t="str">
        <f t="shared" si="7"/>
        <v/>
      </c>
      <c r="S33" s="10" t="str">
        <f t="shared" si="7"/>
        <v/>
      </c>
      <c r="T33" s="10" t="str">
        <f t="shared" si="7"/>
        <v/>
      </c>
      <c r="W33" s="242" t="str">
        <f t="shared" ref="W33:AG33" si="8">IF(W5="","",W5)</f>
        <v>×</v>
      </c>
      <c r="X33" s="242" t="str">
        <f t="shared" si="8"/>
        <v/>
      </c>
      <c r="Y33" s="13" t="str">
        <f t="shared" si="8"/>
        <v/>
      </c>
      <c r="Z33" s="13">
        <f t="shared" ca="1" si="8"/>
        <v>6</v>
      </c>
      <c r="AA33" s="104" t="str">
        <f t="shared" si="8"/>
        <v>.</v>
      </c>
      <c r="AB33" s="13">
        <f t="shared" ca="1" si="8"/>
        <v>2</v>
      </c>
      <c r="AC33" s="10" t="str">
        <f t="shared" si="8"/>
        <v/>
      </c>
      <c r="AD33" s="10" t="str">
        <f t="shared" si="8"/>
        <v/>
      </c>
      <c r="AE33" s="114" t="str">
        <f t="shared" si="8"/>
        <v/>
      </c>
      <c r="AF33" s="114" t="str">
        <f t="shared" si="8"/>
        <v/>
      </c>
      <c r="AG33" s="10" t="str">
        <f t="shared" si="8"/>
        <v/>
      </c>
      <c r="AH33" s="10" t="str">
        <f t="shared" si="7"/>
        <v/>
      </c>
      <c r="AI33" s="10" t="str">
        <f t="shared" si="7"/>
        <v/>
      </c>
      <c r="AJ33" s="10" t="str">
        <f t="shared" si="7"/>
        <v/>
      </c>
      <c r="AK33" s="10" t="str">
        <f t="shared" si="7"/>
        <v/>
      </c>
    </row>
    <row r="34" spans="1:37" ht="26.15" customHeight="1" x14ac:dyDescent="0.25">
      <c r="A34" s="10" t="str">
        <f t="shared" ref="A34:AK34" si="9">IF(A6="","",A6)</f>
        <v/>
      </c>
      <c r="C34" s="108"/>
      <c r="D34" s="108" t="str">
        <f t="shared" si="9"/>
        <v/>
      </c>
      <c r="E34" s="108">
        <f ca="1">INT(M34/100)</f>
        <v>1</v>
      </c>
      <c r="F34" s="108" t="str">
        <f t="shared" si="9"/>
        <v/>
      </c>
      <c r="G34" s="108">
        <f ca="1">INT((M34-E34*100)/10)</f>
        <v>7</v>
      </c>
      <c r="H34" s="109" t="str">
        <f t="shared" si="9"/>
        <v/>
      </c>
      <c r="I34" s="108">
        <f ca="1">M34-E34*100-G34*10</f>
        <v>6</v>
      </c>
      <c r="J34" s="10" t="str">
        <f t="shared" si="9"/>
        <v/>
      </c>
      <c r="K34" s="10" t="str">
        <f t="shared" si="9"/>
        <v/>
      </c>
      <c r="L34" s="114" t="str">
        <f t="shared" si="9"/>
        <v/>
      </c>
      <c r="M34" s="114">
        <f ca="1">M32*I33</f>
        <v>176</v>
      </c>
      <c r="N34" s="10" t="str">
        <f t="shared" si="9"/>
        <v/>
      </c>
      <c r="O34" s="10" t="str">
        <f t="shared" si="9"/>
        <v/>
      </c>
      <c r="P34" s="10" t="str">
        <f t="shared" si="9"/>
        <v/>
      </c>
      <c r="Q34" s="10" t="str">
        <f t="shared" si="9"/>
        <v/>
      </c>
      <c r="R34" s="10" t="str">
        <f t="shared" si="9"/>
        <v/>
      </c>
      <c r="S34" s="10" t="str">
        <f t="shared" si="9"/>
        <v/>
      </c>
      <c r="T34" s="10" t="str">
        <f t="shared" si="9"/>
        <v/>
      </c>
      <c r="V34" s="108"/>
      <c r="W34" s="108" t="str">
        <f>IF(W6="","",W6)</f>
        <v/>
      </c>
      <c r="X34" s="108">
        <f ca="1">INT(AF34/100)</f>
        <v>0</v>
      </c>
      <c r="Y34" s="108" t="str">
        <f>IF(Y6="","",Y6)</f>
        <v/>
      </c>
      <c r="Z34" s="108">
        <f ca="1">INT((AF34-X34*100)/10)</f>
        <v>9</v>
      </c>
      <c r="AA34" s="109" t="str">
        <f>IF(AA6="","",AA6)</f>
        <v/>
      </c>
      <c r="AB34" s="108">
        <f ca="1">AF34-X34*100-Z34*10</f>
        <v>0</v>
      </c>
      <c r="AC34" s="10" t="str">
        <f>IF(AC6="","",AC6)</f>
        <v/>
      </c>
      <c r="AD34" s="10" t="str">
        <f>IF(AD6="","",AD6)</f>
        <v/>
      </c>
      <c r="AE34" s="114" t="str">
        <f>IF(AE6="","",AE6)</f>
        <v/>
      </c>
      <c r="AF34" s="114">
        <f ca="1">AF32*AB33</f>
        <v>90</v>
      </c>
      <c r="AG34" s="10" t="str">
        <f>IF(AG6="","",AG6)</f>
        <v/>
      </c>
      <c r="AH34" s="10" t="str">
        <f t="shared" si="9"/>
        <v/>
      </c>
      <c r="AI34" s="10" t="str">
        <f t="shared" si="9"/>
        <v/>
      </c>
      <c r="AJ34" s="10" t="str">
        <f t="shared" si="9"/>
        <v/>
      </c>
      <c r="AK34" s="10" t="str">
        <f t="shared" si="9"/>
        <v/>
      </c>
    </row>
    <row r="35" spans="1:37" ht="26.15" customHeight="1" x14ac:dyDescent="0.25">
      <c r="A35" s="10" t="str">
        <f t="shared" ref="A35:AK35" si="10">IF(A7="","",A7)</f>
        <v/>
      </c>
      <c r="C35" s="110">
        <f ca="1">INT(L35/100)</f>
        <v>0</v>
      </c>
      <c r="D35" s="110" t="str">
        <f t="shared" si="10"/>
        <v/>
      </c>
      <c r="E35" s="110">
        <f ca="1">INT((L35-C35*100)/10)</f>
        <v>8</v>
      </c>
      <c r="F35" s="110" t="str">
        <f t="shared" si="10"/>
        <v/>
      </c>
      <c r="G35" s="110">
        <f ca="1">L35-C35*100-E35*10</f>
        <v>8</v>
      </c>
      <c r="H35" s="110" t="str">
        <f t="shared" si="10"/>
        <v/>
      </c>
      <c r="I35" s="111" t="str">
        <f t="shared" si="10"/>
        <v/>
      </c>
      <c r="J35" s="10" t="str">
        <f t="shared" si="10"/>
        <v/>
      </c>
      <c r="K35" s="10" t="str">
        <f t="shared" si="10"/>
        <v/>
      </c>
      <c r="L35" s="114">
        <f ca="1">M32*G33</f>
        <v>88</v>
      </c>
      <c r="M35" s="114">
        <f ca="1">L35*10</f>
        <v>880</v>
      </c>
      <c r="N35" s="10" t="str">
        <f t="shared" si="10"/>
        <v/>
      </c>
      <c r="O35" s="10" t="str">
        <f t="shared" si="10"/>
        <v/>
      </c>
      <c r="P35" s="10" t="str">
        <f t="shared" si="10"/>
        <v/>
      </c>
      <c r="Q35" s="10" t="str">
        <f t="shared" si="10"/>
        <v/>
      </c>
      <c r="R35" s="10" t="str">
        <f t="shared" si="10"/>
        <v/>
      </c>
      <c r="S35" s="10" t="str">
        <f t="shared" si="10"/>
        <v/>
      </c>
      <c r="T35" s="10" t="str">
        <f t="shared" si="10"/>
        <v/>
      </c>
      <c r="V35" s="110">
        <f ca="1">INT(AE35/100)</f>
        <v>2</v>
      </c>
      <c r="W35" s="110" t="str">
        <f>IF(W7="","",W7)</f>
        <v/>
      </c>
      <c r="X35" s="110">
        <f ca="1">INT((AE35-V35*100)/10)</f>
        <v>7</v>
      </c>
      <c r="Y35" s="110" t="str">
        <f>IF(Y7="","",Y7)</f>
        <v/>
      </c>
      <c r="Z35" s="110">
        <f ca="1">AE35-V35*100-X35*10</f>
        <v>0</v>
      </c>
      <c r="AA35" s="110" t="str">
        <f>IF(AA7="","",AA7)</f>
        <v/>
      </c>
      <c r="AB35" s="111" t="str">
        <f>IF(AB7="","",AB7)</f>
        <v/>
      </c>
      <c r="AC35" s="10" t="str">
        <f>IF(AC7="","",AC7)</f>
        <v/>
      </c>
      <c r="AD35" s="10" t="str">
        <f>IF(AD7="","",AD7)</f>
        <v/>
      </c>
      <c r="AE35" s="114">
        <f ca="1">AF32*Z33</f>
        <v>270</v>
      </c>
      <c r="AF35" s="114">
        <f ca="1">AE35*10</f>
        <v>2700</v>
      </c>
      <c r="AG35" s="10" t="str">
        <f>IF(AG7="","",AG7)</f>
        <v/>
      </c>
      <c r="AH35" s="10" t="str">
        <f t="shared" si="10"/>
        <v/>
      </c>
      <c r="AI35" s="10" t="str">
        <f t="shared" si="10"/>
        <v/>
      </c>
      <c r="AJ35" s="10" t="str">
        <f t="shared" si="10"/>
        <v/>
      </c>
      <c r="AK35" s="10" t="str">
        <f t="shared" si="10"/>
        <v/>
      </c>
    </row>
    <row r="36" spans="1:37" ht="26.15" customHeight="1" x14ac:dyDescent="0.25">
      <c r="A36" s="10" t="str">
        <f>IF(A8="","",A8)</f>
        <v/>
      </c>
      <c r="C36" s="108">
        <f ca="1">INT(M36/1000)</f>
        <v>1</v>
      </c>
      <c r="D36" s="108" t="str">
        <f>IF(D8="","",D8)</f>
        <v/>
      </c>
      <c r="E36" s="108">
        <f ca="1">INT((M36-C36*1000)/100)</f>
        <v>0</v>
      </c>
      <c r="F36" s="108" t="s">
        <v>228</v>
      </c>
      <c r="G36" s="108">
        <f ca="1">INT((M36-C36*1000-E36*100)/10)</f>
        <v>5</v>
      </c>
      <c r="H36" s="108" t="str">
        <f>IF(H8="","",H8)</f>
        <v/>
      </c>
      <c r="I36" s="109">
        <f ca="1">M36-C36*1000-E36*100-G36*10</f>
        <v>6</v>
      </c>
      <c r="J36" s="10" t="str">
        <f>IF(J8="","",J8)</f>
        <v/>
      </c>
      <c r="K36" s="10" t="str">
        <f>IF(K8="","",K8)</f>
        <v/>
      </c>
      <c r="L36" s="114" t="str">
        <f>IF(L8="","",L8)</f>
        <v/>
      </c>
      <c r="M36" s="114">
        <f ca="1">M34+M35</f>
        <v>1056</v>
      </c>
      <c r="N36" s="10" t="str">
        <f t="shared" ref="N36:T36" si="11">IF(N8="","",N8)</f>
        <v/>
      </c>
      <c r="O36" s="10" t="str">
        <f t="shared" si="11"/>
        <v/>
      </c>
      <c r="P36" s="10" t="str">
        <f t="shared" si="11"/>
        <v/>
      </c>
      <c r="Q36" s="10" t="str">
        <f t="shared" si="11"/>
        <v/>
      </c>
      <c r="R36" s="10" t="str">
        <f t="shared" si="11"/>
        <v/>
      </c>
      <c r="S36" s="10" t="str">
        <f t="shared" si="11"/>
        <v/>
      </c>
      <c r="T36" s="10" t="str">
        <f t="shared" si="11"/>
        <v/>
      </c>
      <c r="V36" s="108">
        <f ca="1">INT(AF36/1000)</f>
        <v>2</v>
      </c>
      <c r="W36" s="108" t="str">
        <f>IF(W8="","",W8)</f>
        <v/>
      </c>
      <c r="X36" s="108">
        <f ca="1">INT((AF36-V36*1000)/100)</f>
        <v>7</v>
      </c>
      <c r="Y36" s="108" t="s">
        <v>29</v>
      </c>
      <c r="Z36" s="108">
        <f ca="1">INT((AF36-V36*1000-X36*100)/10)</f>
        <v>9</v>
      </c>
      <c r="AA36" s="108" t="str">
        <f>IF(AA8="","",AA8)</f>
        <v/>
      </c>
      <c r="AB36" s="109">
        <f ca="1">AF36-V36*1000-X36*100-Z36*10</f>
        <v>0</v>
      </c>
      <c r="AC36" s="10" t="str">
        <f>IF(AC8="","",AC8)</f>
        <v/>
      </c>
      <c r="AD36" s="10" t="str">
        <f>IF(AD8="","",AD8)</f>
        <v/>
      </c>
      <c r="AE36" s="114" t="str">
        <f>IF(AE8="","",AE8)</f>
        <v/>
      </c>
      <c r="AF36" s="114">
        <f ca="1">AF34+AF35</f>
        <v>2790</v>
      </c>
      <c r="AG36" s="10" t="str">
        <f>IF(AG8="","",AG8)</f>
        <v/>
      </c>
      <c r="AH36" s="10" t="str">
        <f>IF(AH8="","",AH8)</f>
        <v/>
      </c>
      <c r="AI36" s="10" t="str">
        <f>IF(AI8="","",AI8)</f>
        <v/>
      </c>
      <c r="AJ36" s="10" t="str">
        <f>IF(AJ8="","",AJ8)</f>
        <v/>
      </c>
      <c r="AK36" s="10" t="str">
        <f>IF(AK8="","",AK8)</f>
        <v/>
      </c>
    </row>
    <row r="37" spans="1:37" ht="26.15" customHeight="1" x14ac:dyDescent="0.25">
      <c r="A37" s="10" t="str">
        <f t="shared" ref="A37:AK37" si="12">IF(A9="","",A9)</f>
        <v/>
      </c>
      <c r="D37" s="10" t="str">
        <f t="shared" si="12"/>
        <v/>
      </c>
      <c r="E37" s="10" t="str">
        <f t="shared" si="12"/>
        <v/>
      </c>
      <c r="F37" s="10" t="str">
        <f t="shared" si="12"/>
        <v/>
      </c>
      <c r="G37" s="10" t="str">
        <f t="shared" si="12"/>
        <v/>
      </c>
      <c r="H37" s="10" t="str">
        <f t="shared" si="12"/>
        <v/>
      </c>
      <c r="I37" s="12" t="str">
        <f t="shared" si="12"/>
        <v/>
      </c>
      <c r="J37" s="10" t="str">
        <f t="shared" si="12"/>
        <v/>
      </c>
      <c r="K37" s="10" t="str">
        <f t="shared" si="12"/>
        <v/>
      </c>
      <c r="L37" s="114" t="str">
        <f t="shared" si="12"/>
        <v/>
      </c>
      <c r="M37" s="114" t="str">
        <f t="shared" si="12"/>
        <v/>
      </c>
      <c r="N37" s="10" t="str">
        <f t="shared" si="12"/>
        <v/>
      </c>
      <c r="O37" s="10" t="str">
        <f t="shared" si="12"/>
        <v/>
      </c>
      <c r="P37" s="10" t="str">
        <f t="shared" si="12"/>
        <v/>
      </c>
      <c r="Q37" s="10" t="str">
        <f t="shared" si="12"/>
        <v/>
      </c>
      <c r="R37" s="10" t="str">
        <f t="shared" si="12"/>
        <v/>
      </c>
      <c r="S37" s="10" t="str">
        <f t="shared" si="12"/>
        <v/>
      </c>
      <c r="T37" s="10" t="str">
        <f t="shared" si="12"/>
        <v/>
      </c>
      <c r="W37" s="10" t="str">
        <f t="shared" si="12"/>
        <v/>
      </c>
      <c r="X37" s="10" t="str">
        <f t="shared" si="12"/>
        <v/>
      </c>
      <c r="Y37" s="10" t="str">
        <f t="shared" si="12"/>
        <v/>
      </c>
      <c r="Z37" s="10" t="str">
        <f t="shared" si="12"/>
        <v/>
      </c>
      <c r="AA37" s="10" t="str">
        <f t="shared" si="12"/>
        <v/>
      </c>
      <c r="AB37" s="12" t="str">
        <f t="shared" si="12"/>
        <v/>
      </c>
      <c r="AC37" s="10" t="str">
        <f t="shared" si="12"/>
        <v/>
      </c>
      <c r="AD37" s="10" t="str">
        <f t="shared" si="12"/>
        <v/>
      </c>
      <c r="AE37" s="114" t="str">
        <f t="shared" si="12"/>
        <v/>
      </c>
      <c r="AF37" s="114" t="str">
        <f t="shared" si="12"/>
        <v/>
      </c>
      <c r="AG37" s="10" t="str">
        <f t="shared" si="12"/>
        <v/>
      </c>
      <c r="AH37" s="10" t="str">
        <f t="shared" si="12"/>
        <v/>
      </c>
      <c r="AI37" s="10" t="str">
        <f t="shared" si="12"/>
        <v/>
      </c>
      <c r="AJ37" s="10" t="str">
        <f t="shared" si="12"/>
        <v/>
      </c>
      <c r="AK37" s="10" t="str">
        <f t="shared" si="12"/>
        <v/>
      </c>
    </row>
    <row r="38" spans="1:37" ht="26.15" customHeight="1" x14ac:dyDescent="0.25">
      <c r="A38" s="16" t="str">
        <f t="shared" ref="A38:AK38" si="13">IF(A10="","",A10)</f>
        <v>(3)</v>
      </c>
      <c r="D38" s="10" t="str">
        <f t="shared" si="13"/>
        <v/>
      </c>
      <c r="E38" s="10" t="str">
        <f t="shared" si="13"/>
        <v/>
      </c>
      <c r="F38" s="10" t="str">
        <f t="shared" si="13"/>
        <v/>
      </c>
      <c r="G38" s="10">
        <f t="shared" si="13"/>
        <v>0</v>
      </c>
      <c r="H38" s="12" t="str">
        <f t="shared" si="13"/>
        <v>.</v>
      </c>
      <c r="I38" s="10">
        <f t="shared" ca="1" si="13"/>
        <v>2</v>
      </c>
      <c r="J38" s="10" t="str">
        <f t="shared" si="13"/>
        <v/>
      </c>
      <c r="K38" s="10">
        <f t="shared" ca="1" si="13"/>
        <v>3</v>
      </c>
      <c r="L38" s="114" t="str">
        <f t="shared" si="13"/>
        <v/>
      </c>
      <c r="M38" s="114">
        <f ca="1">I38*10+K38</f>
        <v>23</v>
      </c>
      <c r="N38" s="10" t="str">
        <f t="shared" si="13"/>
        <v/>
      </c>
      <c r="O38" s="10" t="str">
        <f t="shared" si="13"/>
        <v/>
      </c>
      <c r="P38" s="10" t="str">
        <f t="shared" si="13"/>
        <v/>
      </c>
      <c r="Q38" s="10" t="str">
        <f t="shared" si="13"/>
        <v/>
      </c>
      <c r="R38" s="10" t="str">
        <f t="shared" si="13"/>
        <v/>
      </c>
      <c r="S38" s="10" t="str">
        <f t="shared" si="13"/>
        <v/>
      </c>
      <c r="T38" s="16" t="str">
        <f t="shared" si="13"/>
        <v>(4)</v>
      </c>
      <c r="W38" s="10" t="str">
        <f t="shared" ref="W38:AE38" si="14">IF(W10="","",W10)</f>
        <v/>
      </c>
      <c r="X38" s="10" t="str">
        <f t="shared" si="14"/>
        <v/>
      </c>
      <c r="Y38" s="10" t="str">
        <f t="shared" si="14"/>
        <v/>
      </c>
      <c r="Z38" s="10">
        <f t="shared" si="14"/>
        <v>0</v>
      </c>
      <c r="AA38" s="12" t="str">
        <f t="shared" si="14"/>
        <v>.</v>
      </c>
      <c r="AB38" s="10">
        <f t="shared" ca="1" si="14"/>
        <v>9</v>
      </c>
      <c r="AC38" s="10" t="str">
        <f t="shared" si="14"/>
        <v/>
      </c>
      <c r="AD38" s="10">
        <f t="shared" ca="1" si="14"/>
        <v>4</v>
      </c>
      <c r="AE38" s="114" t="str">
        <f t="shared" si="14"/>
        <v/>
      </c>
      <c r="AF38" s="114">
        <f ca="1">AB38*10+AD38</f>
        <v>94</v>
      </c>
      <c r="AG38" s="10" t="str">
        <f>IF(AG10="","",AG10)</f>
        <v/>
      </c>
      <c r="AH38" s="10" t="str">
        <f t="shared" si="13"/>
        <v/>
      </c>
      <c r="AI38" s="10" t="str">
        <f t="shared" si="13"/>
        <v/>
      </c>
      <c r="AJ38" s="10" t="str">
        <f t="shared" si="13"/>
        <v/>
      </c>
      <c r="AK38" s="10" t="str">
        <f t="shared" si="13"/>
        <v/>
      </c>
    </row>
    <row r="39" spans="1:37" ht="26.15" customHeight="1" x14ac:dyDescent="0.25">
      <c r="A39" s="10" t="str">
        <f t="shared" ref="A39:AK39" si="15">IF(A11="","",A11)</f>
        <v/>
      </c>
      <c r="D39" s="15" t="str">
        <f t="shared" si="15"/>
        <v>×</v>
      </c>
      <c r="E39" s="15" t="str">
        <f t="shared" si="15"/>
        <v/>
      </c>
      <c r="F39" s="13" t="str">
        <f t="shared" si="15"/>
        <v/>
      </c>
      <c r="G39" s="13" t="str">
        <f t="shared" si="15"/>
        <v/>
      </c>
      <c r="H39" s="15" t="str">
        <f t="shared" si="15"/>
        <v/>
      </c>
      <c r="I39" s="13">
        <f t="shared" ca="1" si="15"/>
        <v>3</v>
      </c>
      <c r="J39" s="106" t="str">
        <f t="shared" si="15"/>
        <v>.</v>
      </c>
      <c r="K39" s="13">
        <f t="shared" ca="1" si="15"/>
        <v>5</v>
      </c>
      <c r="L39" s="114" t="str">
        <f t="shared" si="15"/>
        <v/>
      </c>
      <c r="M39" s="114" t="str">
        <f t="shared" si="15"/>
        <v/>
      </c>
      <c r="N39" s="10" t="str">
        <f t="shared" si="15"/>
        <v/>
      </c>
      <c r="O39" s="10" t="str">
        <f t="shared" si="15"/>
        <v/>
      </c>
      <c r="P39" s="10" t="str">
        <f t="shared" si="15"/>
        <v/>
      </c>
      <c r="Q39" s="10" t="str">
        <f t="shared" si="15"/>
        <v/>
      </c>
      <c r="R39" s="10" t="str">
        <f t="shared" si="15"/>
        <v/>
      </c>
      <c r="S39" s="10" t="str">
        <f t="shared" si="15"/>
        <v/>
      </c>
      <c r="T39" s="10" t="str">
        <f t="shared" si="15"/>
        <v/>
      </c>
      <c r="W39" s="242" t="str">
        <f t="shared" ref="W39:AF39" si="16">IF(W11="","",W11)</f>
        <v>×</v>
      </c>
      <c r="X39" s="242" t="str">
        <f t="shared" si="16"/>
        <v/>
      </c>
      <c r="Y39" s="13" t="str">
        <f t="shared" si="16"/>
        <v/>
      </c>
      <c r="Z39" s="13" t="str">
        <f t="shared" si="16"/>
        <v/>
      </c>
      <c r="AA39" s="15" t="str">
        <f t="shared" si="16"/>
        <v/>
      </c>
      <c r="AB39" s="13">
        <f t="shared" ca="1" si="16"/>
        <v>3</v>
      </c>
      <c r="AC39" s="106" t="str">
        <f t="shared" si="16"/>
        <v>.</v>
      </c>
      <c r="AD39" s="13">
        <f t="shared" ca="1" si="16"/>
        <v>1</v>
      </c>
      <c r="AE39" s="114" t="str">
        <f t="shared" si="16"/>
        <v/>
      </c>
      <c r="AF39" s="114" t="str">
        <f t="shared" si="16"/>
        <v/>
      </c>
      <c r="AG39" s="10" t="str">
        <f>IF(AG11="","",AG11)</f>
        <v/>
      </c>
      <c r="AH39" s="10" t="str">
        <f t="shared" si="15"/>
        <v/>
      </c>
      <c r="AI39" s="10" t="str">
        <f t="shared" si="15"/>
        <v/>
      </c>
      <c r="AJ39" s="10" t="str">
        <f t="shared" si="15"/>
        <v/>
      </c>
      <c r="AK39" s="10" t="str">
        <f t="shared" si="15"/>
        <v/>
      </c>
    </row>
    <row r="40" spans="1:37" ht="26.15" customHeight="1" x14ac:dyDescent="0.25">
      <c r="A40" s="10" t="str">
        <f t="shared" ref="A40:AK40" si="17">IF(A12="","",A12)</f>
        <v/>
      </c>
      <c r="D40" s="108" t="str">
        <f t="shared" si="17"/>
        <v/>
      </c>
      <c r="E40" s="108" t="str">
        <f t="shared" si="17"/>
        <v/>
      </c>
      <c r="F40" s="108" t="str">
        <f t="shared" si="17"/>
        <v/>
      </c>
      <c r="G40" s="112">
        <f ca="1">INT(M40/100)</f>
        <v>1</v>
      </c>
      <c r="H40" s="109" t="str">
        <f t="shared" si="17"/>
        <v/>
      </c>
      <c r="I40" s="108">
        <f ca="1">INT((M40-G40*100)/10)</f>
        <v>1</v>
      </c>
      <c r="J40" s="108" t="str">
        <f t="shared" si="17"/>
        <v/>
      </c>
      <c r="K40" s="108">
        <f ca="1">M40-G40*100-I40*10</f>
        <v>5</v>
      </c>
      <c r="L40" s="114" t="str">
        <f t="shared" si="17"/>
        <v/>
      </c>
      <c r="M40" s="114">
        <f ca="1">M38*K39</f>
        <v>115</v>
      </c>
      <c r="N40" s="10" t="str">
        <f t="shared" si="17"/>
        <v/>
      </c>
      <c r="O40" s="10" t="str">
        <f t="shared" si="17"/>
        <v/>
      </c>
      <c r="P40" s="10" t="str">
        <f t="shared" si="17"/>
        <v/>
      </c>
      <c r="Q40" s="10" t="str">
        <f t="shared" si="17"/>
        <v/>
      </c>
      <c r="R40" s="10" t="str">
        <f t="shared" si="17"/>
        <v/>
      </c>
      <c r="S40" s="10" t="str">
        <f t="shared" si="17"/>
        <v/>
      </c>
      <c r="T40" s="10" t="str">
        <f t="shared" si="17"/>
        <v/>
      </c>
      <c r="W40" s="108" t="str">
        <f>IF(W12="","",W12)</f>
        <v/>
      </c>
      <c r="X40" s="108" t="str">
        <f>IF(X12="","",X12)</f>
        <v/>
      </c>
      <c r="Y40" s="108" t="str">
        <f>IF(Y12="","",Y12)</f>
        <v/>
      </c>
      <c r="Z40" s="112">
        <f ca="1">INT(AF40/100)</f>
        <v>0</v>
      </c>
      <c r="AA40" s="109" t="str">
        <f>IF(AA12="","",AA12)</f>
        <v/>
      </c>
      <c r="AB40" s="108">
        <f ca="1">INT((AF40-Z40*100)/10)</f>
        <v>9</v>
      </c>
      <c r="AC40" s="108" t="str">
        <f>IF(AC12="","",AC12)</f>
        <v/>
      </c>
      <c r="AD40" s="108">
        <f ca="1">AF40-Z40*100-AB40*10</f>
        <v>4</v>
      </c>
      <c r="AE40" s="114" t="str">
        <f>IF(AE12="","",AE12)</f>
        <v/>
      </c>
      <c r="AF40" s="114">
        <f ca="1">AF38*AD39</f>
        <v>94</v>
      </c>
      <c r="AG40" s="10" t="str">
        <f>IF(AG12="","",AG12)</f>
        <v/>
      </c>
      <c r="AH40" s="10" t="str">
        <f t="shared" si="17"/>
        <v/>
      </c>
      <c r="AI40" s="10" t="str">
        <f t="shared" si="17"/>
        <v/>
      </c>
      <c r="AJ40" s="10" t="str">
        <f t="shared" si="17"/>
        <v/>
      </c>
      <c r="AK40" s="10" t="str">
        <f t="shared" si="17"/>
        <v/>
      </c>
    </row>
    <row r="41" spans="1:37" ht="26.15" customHeight="1" x14ac:dyDescent="0.25">
      <c r="A41" s="10" t="str">
        <f>IF(A13="","",A13)</f>
        <v/>
      </c>
      <c r="D41" s="110" t="str">
        <f>IF(D13="","",D13)</f>
        <v/>
      </c>
      <c r="E41" s="110">
        <f ca="1">INT(L41/100)</f>
        <v>0</v>
      </c>
      <c r="F41" s="110" t="str">
        <f>IF(F13="","",F13)</f>
        <v/>
      </c>
      <c r="G41" s="110">
        <f ca="1">INT((L41-E41*100)/10)</f>
        <v>6</v>
      </c>
      <c r="H41" s="110" t="str">
        <f>IF(H13="","",H13)</f>
        <v/>
      </c>
      <c r="I41" s="111">
        <f ca="1">L41-E41*100-G41*10</f>
        <v>9</v>
      </c>
      <c r="J41" s="110" t="str">
        <f>IF(J13="","",J13)</f>
        <v/>
      </c>
      <c r="K41" s="110" t="str">
        <f>IF(K13="","",K13)</f>
        <v/>
      </c>
      <c r="L41" s="114">
        <f ca="1">M38*I39</f>
        <v>69</v>
      </c>
      <c r="M41" s="114">
        <f ca="1">L41*10</f>
        <v>690</v>
      </c>
      <c r="N41" s="10" t="str">
        <f t="shared" ref="N41:T42" si="18">IF(N13="","",N13)</f>
        <v/>
      </c>
      <c r="O41" s="10" t="str">
        <f t="shared" si="18"/>
        <v/>
      </c>
      <c r="P41" s="10" t="str">
        <f t="shared" si="18"/>
        <v/>
      </c>
      <c r="Q41" s="10" t="str">
        <f t="shared" si="18"/>
        <v/>
      </c>
      <c r="R41" s="10" t="str">
        <f t="shared" si="18"/>
        <v/>
      </c>
      <c r="S41" s="10" t="str">
        <f t="shared" si="18"/>
        <v/>
      </c>
      <c r="T41" s="10" t="str">
        <f t="shared" si="18"/>
        <v/>
      </c>
      <c r="W41" s="110" t="str">
        <f>IF(W13="","",W13)</f>
        <v/>
      </c>
      <c r="X41" s="110">
        <f ca="1">INT(AE41/100)</f>
        <v>2</v>
      </c>
      <c r="Y41" s="110" t="str">
        <f>IF(Y13="","",Y13)</f>
        <v/>
      </c>
      <c r="Z41" s="110">
        <f ca="1">INT((AE41-X41*100)/10)</f>
        <v>8</v>
      </c>
      <c r="AA41" s="110" t="str">
        <f>IF(AA13="","",AA13)</f>
        <v/>
      </c>
      <c r="AB41" s="111">
        <f ca="1">AE41-X41*100-Z41*10</f>
        <v>2</v>
      </c>
      <c r="AC41" s="110" t="str">
        <f>IF(AC13="","",AC13)</f>
        <v/>
      </c>
      <c r="AD41" s="110" t="str">
        <f>IF(AD13="","",AD13)</f>
        <v/>
      </c>
      <c r="AE41" s="114">
        <f ca="1">AF38*AB39</f>
        <v>282</v>
      </c>
      <c r="AF41" s="114">
        <f ca="1">AE41*10</f>
        <v>2820</v>
      </c>
      <c r="AG41" s="10" t="str">
        <f>IF(AG13="","",AG13)</f>
        <v/>
      </c>
      <c r="AH41" s="10" t="str">
        <f t="shared" ref="AH41:AK42" si="19">IF(AH13="","",AH13)</f>
        <v/>
      </c>
      <c r="AI41" s="10" t="str">
        <f t="shared" si="19"/>
        <v/>
      </c>
      <c r="AJ41" s="10" t="str">
        <f t="shared" si="19"/>
        <v/>
      </c>
      <c r="AK41" s="10" t="str">
        <f t="shared" si="19"/>
        <v/>
      </c>
    </row>
    <row r="42" spans="1:37" ht="26.15" customHeight="1" x14ac:dyDescent="0.25">
      <c r="A42" s="10" t="str">
        <f>IF(A14="","",A14)</f>
        <v/>
      </c>
      <c r="D42" s="108" t="str">
        <f>IF(D14="","",D14)</f>
        <v/>
      </c>
      <c r="E42" s="113">
        <f ca="1">INT(M42/1000)</f>
        <v>0</v>
      </c>
      <c r="F42" s="108" t="s">
        <v>228</v>
      </c>
      <c r="G42" s="108">
        <f ca="1">INT((M42-E42*1000)/100)</f>
        <v>8</v>
      </c>
      <c r="H42" s="108" t="str">
        <f>IF(H14="","",H14)</f>
        <v/>
      </c>
      <c r="I42" s="109">
        <f ca="1">INT((M42-E42*1000-G42*100)/10)</f>
        <v>0</v>
      </c>
      <c r="J42" s="108" t="str">
        <f>IF(J14="","",J14)</f>
        <v/>
      </c>
      <c r="K42" s="109">
        <f ca="1">M42-E42*1000-G42*100-I42*10</f>
        <v>5</v>
      </c>
      <c r="L42" s="114" t="str">
        <f>IF(L14="","",L14)</f>
        <v/>
      </c>
      <c r="M42" s="114">
        <f ca="1">M40+M41</f>
        <v>805</v>
      </c>
      <c r="N42" s="10" t="str">
        <f t="shared" si="18"/>
        <v/>
      </c>
      <c r="O42" s="10" t="str">
        <f t="shared" si="18"/>
        <v/>
      </c>
      <c r="P42" s="10" t="str">
        <f t="shared" si="18"/>
        <v/>
      </c>
      <c r="Q42" s="10" t="str">
        <f t="shared" si="18"/>
        <v/>
      </c>
      <c r="R42" s="10" t="str">
        <f t="shared" si="18"/>
        <v/>
      </c>
      <c r="S42" s="10" t="str">
        <f t="shared" si="18"/>
        <v/>
      </c>
      <c r="T42" s="10" t="str">
        <f t="shared" si="18"/>
        <v/>
      </c>
      <c r="W42" s="108" t="str">
        <f>IF(W14="","",W14)</f>
        <v/>
      </c>
      <c r="X42" s="113">
        <f ca="1">INT(AF42/1000)</f>
        <v>2</v>
      </c>
      <c r="Y42" s="108" t="s">
        <v>228</v>
      </c>
      <c r="Z42" s="108">
        <f ca="1">INT((AF42-X42*1000)/100)</f>
        <v>9</v>
      </c>
      <c r="AA42" s="108" t="str">
        <f>IF(AA14="","",AA14)</f>
        <v/>
      </c>
      <c r="AB42" s="109">
        <f ca="1">INT((AF42-X42*1000-Z42*100)/10)</f>
        <v>1</v>
      </c>
      <c r="AC42" s="108" t="str">
        <f>IF(AC14="","",AC14)</f>
        <v/>
      </c>
      <c r="AD42" s="109">
        <f ca="1">AF42-X42*1000-Z42*100-AB42*10</f>
        <v>4</v>
      </c>
      <c r="AE42" s="114" t="str">
        <f>IF(AE14="","",AE14)</f>
        <v/>
      </c>
      <c r="AF42" s="114">
        <f ca="1">AF40+AF41</f>
        <v>2914</v>
      </c>
      <c r="AG42" s="10" t="str">
        <f>IF(AG14="","",AG14)</f>
        <v/>
      </c>
      <c r="AH42" s="10" t="str">
        <f t="shared" si="19"/>
        <v/>
      </c>
      <c r="AI42" s="10" t="str">
        <f t="shared" si="19"/>
        <v/>
      </c>
      <c r="AJ42" s="10" t="str">
        <f t="shared" si="19"/>
        <v/>
      </c>
      <c r="AK42" s="10" t="str">
        <f t="shared" si="19"/>
        <v/>
      </c>
    </row>
    <row r="43" spans="1:37" ht="26.15" customHeight="1" x14ac:dyDescent="0.25">
      <c r="A43" s="10" t="str">
        <f t="shared" ref="A43:AK43" si="20">IF(A15="","",A15)</f>
        <v/>
      </c>
      <c r="D43" s="10" t="str">
        <f t="shared" si="20"/>
        <v/>
      </c>
      <c r="E43" s="10" t="str">
        <f t="shared" si="20"/>
        <v/>
      </c>
      <c r="F43" s="10" t="str">
        <f t="shared" si="20"/>
        <v/>
      </c>
      <c r="G43" s="10" t="str">
        <f t="shared" si="20"/>
        <v/>
      </c>
      <c r="H43" s="10" t="str">
        <f t="shared" si="20"/>
        <v/>
      </c>
      <c r="I43" s="12" t="str">
        <f t="shared" si="20"/>
        <v/>
      </c>
      <c r="J43" s="10" t="str">
        <f t="shared" si="20"/>
        <v/>
      </c>
      <c r="K43" s="10" t="str">
        <f t="shared" si="20"/>
        <v/>
      </c>
      <c r="L43" s="114" t="str">
        <f t="shared" si="20"/>
        <v/>
      </c>
      <c r="M43" s="114" t="str">
        <f t="shared" si="20"/>
        <v/>
      </c>
      <c r="N43" s="10" t="str">
        <f t="shared" si="20"/>
        <v/>
      </c>
      <c r="O43" s="10" t="str">
        <f t="shared" si="20"/>
        <v/>
      </c>
      <c r="P43" s="10" t="str">
        <f t="shared" si="20"/>
        <v/>
      </c>
      <c r="Q43" s="10" t="str">
        <f t="shared" si="20"/>
        <v/>
      </c>
      <c r="R43" s="10" t="str">
        <f t="shared" si="20"/>
        <v/>
      </c>
      <c r="S43" s="10" t="str">
        <f t="shared" si="20"/>
        <v/>
      </c>
      <c r="T43" s="10" t="str">
        <f t="shared" si="20"/>
        <v/>
      </c>
      <c r="W43" s="10" t="str">
        <f t="shared" si="20"/>
        <v/>
      </c>
      <c r="X43" s="10" t="str">
        <f t="shared" si="20"/>
        <v/>
      </c>
      <c r="Y43" s="10" t="str">
        <f t="shared" si="20"/>
        <v/>
      </c>
      <c r="Z43" s="10" t="str">
        <f t="shared" si="20"/>
        <v/>
      </c>
      <c r="AA43" s="10" t="str">
        <f t="shared" si="20"/>
        <v/>
      </c>
      <c r="AB43" s="12" t="str">
        <f t="shared" si="20"/>
        <v/>
      </c>
      <c r="AC43" s="10" t="str">
        <f t="shared" si="20"/>
        <v/>
      </c>
      <c r="AD43" s="10" t="str">
        <f t="shared" si="20"/>
        <v/>
      </c>
      <c r="AE43" s="114" t="str">
        <f t="shared" si="20"/>
        <v/>
      </c>
      <c r="AF43" s="114" t="str">
        <f t="shared" si="20"/>
        <v/>
      </c>
      <c r="AG43" s="10" t="str">
        <f t="shared" si="20"/>
        <v/>
      </c>
      <c r="AH43" s="10" t="str">
        <f t="shared" si="20"/>
        <v/>
      </c>
      <c r="AI43" s="10" t="str">
        <f t="shared" si="20"/>
        <v/>
      </c>
      <c r="AJ43" s="10" t="str">
        <f t="shared" si="20"/>
        <v/>
      </c>
      <c r="AK43" s="10" t="str">
        <f t="shared" si="20"/>
        <v/>
      </c>
    </row>
    <row r="44" spans="1:37" ht="26.15" customHeight="1" x14ac:dyDescent="0.25">
      <c r="A44" s="16" t="str">
        <f>IF(A16="","",A16)</f>
        <v>(5)</v>
      </c>
      <c r="D44" s="10" t="str">
        <f t="shared" ref="D44:L44" si="21">IF(D16="","",D16)</f>
        <v/>
      </c>
      <c r="E44" s="10" t="str">
        <f t="shared" si="21"/>
        <v/>
      </c>
      <c r="F44" s="10" t="str">
        <f t="shared" si="21"/>
        <v/>
      </c>
      <c r="G44" s="10">
        <f t="shared" si="21"/>
        <v>0</v>
      </c>
      <c r="H44" s="12" t="str">
        <f t="shared" si="21"/>
        <v>.</v>
      </c>
      <c r="I44" s="10">
        <f t="shared" ca="1" si="21"/>
        <v>1</v>
      </c>
      <c r="J44" s="10" t="str">
        <f t="shared" si="21"/>
        <v/>
      </c>
      <c r="K44" s="10">
        <f t="shared" ca="1" si="21"/>
        <v>7</v>
      </c>
      <c r="L44" s="114" t="str">
        <f t="shared" si="21"/>
        <v/>
      </c>
      <c r="M44" s="114">
        <f ca="1">I44*10+K44</f>
        <v>17</v>
      </c>
      <c r="N44" s="10" t="str">
        <f t="shared" ref="N44:T48" si="22">IF(N16="","",N16)</f>
        <v/>
      </c>
      <c r="O44" s="10" t="str">
        <f t="shared" si="22"/>
        <v/>
      </c>
      <c r="P44" s="10" t="str">
        <f t="shared" si="22"/>
        <v/>
      </c>
      <c r="Q44" s="10" t="str">
        <f t="shared" si="22"/>
        <v/>
      </c>
      <c r="R44" s="10" t="str">
        <f t="shared" si="22"/>
        <v/>
      </c>
      <c r="S44" s="10" t="str">
        <f t="shared" si="22"/>
        <v/>
      </c>
      <c r="T44" s="16" t="str">
        <f t="shared" si="22"/>
        <v>(6)</v>
      </c>
      <c r="W44" s="10" t="str">
        <f t="shared" ref="W44:AE44" si="23">IF(W16="","",W16)</f>
        <v/>
      </c>
      <c r="X44" s="10" t="str">
        <f t="shared" si="23"/>
        <v/>
      </c>
      <c r="Y44" s="10" t="str">
        <f t="shared" si="23"/>
        <v/>
      </c>
      <c r="Z44" s="10" t="str">
        <f t="shared" si="23"/>
        <v/>
      </c>
      <c r="AA44" s="12" t="str">
        <f t="shared" si="23"/>
        <v/>
      </c>
      <c r="AB44" s="10">
        <f t="shared" ca="1" si="23"/>
        <v>6</v>
      </c>
      <c r="AC44" s="10" t="str">
        <f t="shared" si="23"/>
        <v>.</v>
      </c>
      <c r="AD44" s="10">
        <f t="shared" ca="1" si="23"/>
        <v>9</v>
      </c>
      <c r="AE44" s="114" t="str">
        <f t="shared" si="23"/>
        <v/>
      </c>
      <c r="AF44" s="114">
        <f ca="1">AB44*10+AD44</f>
        <v>69</v>
      </c>
      <c r="AG44" s="10" t="str">
        <f t="shared" ref="AG44:AK48" si="24">IF(AG16="","",AG16)</f>
        <v/>
      </c>
      <c r="AH44" s="10" t="str">
        <f t="shared" si="24"/>
        <v/>
      </c>
      <c r="AI44" s="10" t="str">
        <f t="shared" si="24"/>
        <v/>
      </c>
      <c r="AJ44" s="10" t="str">
        <f t="shared" si="24"/>
        <v/>
      </c>
      <c r="AK44" s="10" t="str">
        <f t="shared" si="24"/>
        <v/>
      </c>
    </row>
    <row r="45" spans="1:37" ht="26.15" customHeight="1" x14ac:dyDescent="0.25">
      <c r="A45" s="10" t="str">
        <f>IF(A17="","",A17)</f>
        <v/>
      </c>
      <c r="D45" s="242" t="str">
        <f t="shared" ref="D45:M45" si="25">IF(D17="","",D17)</f>
        <v>×</v>
      </c>
      <c r="E45" s="242" t="str">
        <f t="shared" si="25"/>
        <v/>
      </c>
      <c r="F45" s="13" t="str">
        <f t="shared" si="25"/>
        <v/>
      </c>
      <c r="G45" s="13" t="str">
        <f t="shared" si="25"/>
        <v/>
      </c>
      <c r="H45" s="15" t="str">
        <f t="shared" si="25"/>
        <v/>
      </c>
      <c r="I45" s="13">
        <f t="shared" ca="1" si="25"/>
        <v>6</v>
      </c>
      <c r="J45" s="106" t="str">
        <f t="shared" si="25"/>
        <v>.</v>
      </c>
      <c r="K45" s="13">
        <f t="shared" ca="1" si="25"/>
        <v>1</v>
      </c>
      <c r="L45" s="114" t="str">
        <f t="shared" si="25"/>
        <v/>
      </c>
      <c r="M45" s="114" t="str">
        <f t="shared" si="25"/>
        <v/>
      </c>
      <c r="N45" s="10" t="str">
        <f t="shared" si="22"/>
        <v/>
      </c>
      <c r="O45" s="10" t="str">
        <f t="shared" si="22"/>
        <v/>
      </c>
      <c r="P45" s="10" t="str">
        <f t="shared" si="22"/>
        <v/>
      </c>
      <c r="Q45" s="10" t="str">
        <f t="shared" si="22"/>
        <v/>
      </c>
      <c r="R45" s="10" t="str">
        <f t="shared" si="22"/>
        <v/>
      </c>
      <c r="S45" s="10" t="str">
        <f t="shared" si="22"/>
        <v/>
      </c>
      <c r="T45" s="10" t="str">
        <f t="shared" si="22"/>
        <v/>
      </c>
      <c r="W45" s="242" t="str">
        <f t="shared" ref="W45:AF45" si="26">IF(W17="","",W17)</f>
        <v>×</v>
      </c>
      <c r="X45" s="242" t="str">
        <f t="shared" si="26"/>
        <v/>
      </c>
      <c r="Y45" s="13" t="str">
        <f t="shared" si="26"/>
        <v/>
      </c>
      <c r="Z45" s="13">
        <f t="shared" si="26"/>
        <v>0</v>
      </c>
      <c r="AA45" s="15" t="str">
        <f t="shared" si="26"/>
        <v>.</v>
      </c>
      <c r="AB45" s="13">
        <f t="shared" ca="1" si="26"/>
        <v>1</v>
      </c>
      <c r="AC45" s="106" t="str">
        <f t="shared" si="26"/>
        <v/>
      </c>
      <c r="AD45" s="13">
        <f t="shared" ca="1" si="26"/>
        <v>7</v>
      </c>
      <c r="AE45" s="114" t="str">
        <f t="shared" si="26"/>
        <v/>
      </c>
      <c r="AF45" s="114" t="str">
        <f t="shared" si="26"/>
        <v/>
      </c>
      <c r="AG45" s="10" t="str">
        <f t="shared" si="24"/>
        <v/>
      </c>
      <c r="AH45" s="10" t="str">
        <f t="shared" si="24"/>
        <v/>
      </c>
      <c r="AI45" s="10" t="str">
        <f t="shared" si="24"/>
        <v/>
      </c>
      <c r="AJ45" s="10" t="str">
        <f t="shared" si="24"/>
        <v/>
      </c>
      <c r="AK45" s="10" t="str">
        <f t="shared" si="24"/>
        <v/>
      </c>
    </row>
    <row r="46" spans="1:37" ht="26.15" customHeight="1" x14ac:dyDescent="0.25">
      <c r="A46" s="36" t="str">
        <f>IF(A18="","",A18)</f>
        <v/>
      </c>
      <c r="B46" s="36"/>
      <c r="C46" s="36"/>
      <c r="D46" s="108" t="str">
        <f>IF(D18="","",D18)</f>
        <v/>
      </c>
      <c r="E46" s="108" t="str">
        <f>IF(E18="","",E18)</f>
        <v/>
      </c>
      <c r="F46" s="108" t="str">
        <f>IF(F18="","",F18)</f>
        <v/>
      </c>
      <c r="G46" s="112">
        <f ca="1">INT(M46/100)</f>
        <v>0</v>
      </c>
      <c r="H46" s="109" t="str">
        <f>IF(H18="","",H18)</f>
        <v/>
      </c>
      <c r="I46" s="108">
        <f ca="1">INT((M46-G46*100)/10)</f>
        <v>1</v>
      </c>
      <c r="J46" s="108" t="str">
        <f>IF(J18="","",J18)</f>
        <v/>
      </c>
      <c r="K46" s="108">
        <f ca="1">M46-G46*100-I46*10</f>
        <v>7</v>
      </c>
      <c r="L46" s="114" t="str">
        <f>IF(L18="","",L18)</f>
        <v/>
      </c>
      <c r="M46" s="114">
        <f ca="1">M44*K45</f>
        <v>17</v>
      </c>
      <c r="N46" s="10" t="str">
        <f t="shared" si="22"/>
        <v/>
      </c>
      <c r="O46" s="10" t="str">
        <f t="shared" si="22"/>
        <v/>
      </c>
      <c r="P46" s="10" t="str">
        <f t="shared" si="22"/>
        <v/>
      </c>
      <c r="Q46" s="10" t="str">
        <f t="shared" si="22"/>
        <v/>
      </c>
      <c r="R46" s="10" t="str">
        <f t="shared" si="22"/>
        <v/>
      </c>
      <c r="S46" s="10" t="str">
        <f t="shared" si="22"/>
        <v/>
      </c>
      <c r="T46" s="36" t="str">
        <f t="shared" si="22"/>
        <v/>
      </c>
      <c r="U46" s="36"/>
      <c r="V46" s="36"/>
      <c r="W46" s="108" t="str">
        <f>IF(W18="","",W18)</f>
        <v/>
      </c>
      <c r="X46" s="108" t="str">
        <f>IF(X18="","",X18)</f>
        <v/>
      </c>
      <c r="Y46" s="108" t="str">
        <f>IF(Y18="","",Y18)</f>
        <v/>
      </c>
      <c r="Z46" s="112">
        <f ca="1">INT(AF46/100)</f>
        <v>4</v>
      </c>
      <c r="AA46" s="109" t="str">
        <f>IF(AA18="","",AA18)</f>
        <v/>
      </c>
      <c r="AB46" s="108">
        <f ca="1">INT((AF46-Z46*100)/10)</f>
        <v>8</v>
      </c>
      <c r="AC46" s="108" t="str">
        <f>IF(AC18="","",AC18)</f>
        <v/>
      </c>
      <c r="AD46" s="108">
        <f ca="1">AF46-Z46*100-AB46*10</f>
        <v>3</v>
      </c>
      <c r="AE46" s="114" t="str">
        <f>IF(AE18="","",AE18)</f>
        <v/>
      </c>
      <c r="AF46" s="114">
        <f ca="1">AF44*AD45</f>
        <v>483</v>
      </c>
      <c r="AG46" s="10" t="str">
        <f t="shared" si="24"/>
        <v/>
      </c>
      <c r="AH46" s="10" t="str">
        <f t="shared" si="24"/>
        <v/>
      </c>
      <c r="AI46" s="10" t="str">
        <f t="shared" si="24"/>
        <v/>
      </c>
      <c r="AJ46" s="10" t="str">
        <f t="shared" si="24"/>
        <v/>
      </c>
      <c r="AK46" s="10" t="str">
        <f t="shared" si="24"/>
        <v/>
      </c>
    </row>
    <row r="47" spans="1:37" ht="26.15" customHeight="1" x14ac:dyDescent="0.25">
      <c r="A47" s="36" t="str">
        <f>IF(A19="","",A19)</f>
        <v/>
      </c>
      <c r="B47" s="36"/>
      <c r="C47" s="36"/>
      <c r="D47" s="110" t="str">
        <f>IF(D19="","",D19)</f>
        <v/>
      </c>
      <c r="E47" s="110">
        <f ca="1">INT(L47/100)</f>
        <v>1</v>
      </c>
      <c r="F47" s="110" t="str">
        <f>IF(F19="","",F19)</f>
        <v/>
      </c>
      <c r="G47" s="110">
        <f ca="1">INT((L47-E47*100)/10)</f>
        <v>0</v>
      </c>
      <c r="H47" s="110" t="str">
        <f>IF(H19="","",H19)</f>
        <v/>
      </c>
      <c r="I47" s="111">
        <f ca="1">L47-E47*100-G47*10</f>
        <v>2</v>
      </c>
      <c r="J47" s="110" t="str">
        <f>IF(J19="","",J19)</f>
        <v/>
      </c>
      <c r="K47" s="110" t="str">
        <f>IF(K19="","",K19)</f>
        <v/>
      </c>
      <c r="L47" s="114">
        <f ca="1">M44*I45</f>
        <v>102</v>
      </c>
      <c r="M47" s="114">
        <f ca="1">L47*10</f>
        <v>1020</v>
      </c>
      <c r="N47" s="36" t="str">
        <f t="shared" si="22"/>
        <v/>
      </c>
      <c r="O47" s="36" t="str">
        <f t="shared" si="22"/>
        <v/>
      </c>
      <c r="P47" s="36" t="str">
        <f t="shared" si="22"/>
        <v/>
      </c>
      <c r="Q47" s="10" t="str">
        <f t="shared" si="22"/>
        <v/>
      </c>
      <c r="R47" s="10" t="str">
        <f t="shared" si="22"/>
        <v/>
      </c>
      <c r="S47" s="10" t="str">
        <f t="shared" si="22"/>
        <v/>
      </c>
      <c r="T47" s="36" t="str">
        <f t="shared" si="22"/>
        <v/>
      </c>
      <c r="U47" s="36"/>
      <c r="V47" s="36"/>
      <c r="W47" s="110" t="str">
        <f>IF(W19="","",W19)</f>
        <v/>
      </c>
      <c r="X47" s="110">
        <f ca="1">INT(AE47/100)</f>
        <v>0</v>
      </c>
      <c r="Y47" s="110" t="str">
        <f>IF(Y19="","",Y19)</f>
        <v/>
      </c>
      <c r="Z47" s="110">
        <f ca="1">INT((AE47-X47*100)/10)</f>
        <v>6</v>
      </c>
      <c r="AA47" s="110" t="str">
        <f>IF(AA19="","",AA19)</f>
        <v/>
      </c>
      <c r="AB47" s="111">
        <f ca="1">AE47-X47*100-Z47*10</f>
        <v>9</v>
      </c>
      <c r="AC47" s="110" t="str">
        <f>IF(AC19="","",AC19)</f>
        <v/>
      </c>
      <c r="AD47" s="110" t="str">
        <f>IF(AD19="","",AD19)</f>
        <v/>
      </c>
      <c r="AE47" s="114">
        <f ca="1">AF44*AB45</f>
        <v>69</v>
      </c>
      <c r="AF47" s="114">
        <f ca="1">AE47*10</f>
        <v>690</v>
      </c>
      <c r="AG47" s="10" t="str">
        <f t="shared" si="24"/>
        <v/>
      </c>
      <c r="AH47" s="10" t="str">
        <f t="shared" si="24"/>
        <v/>
      </c>
      <c r="AI47" s="10" t="str">
        <f t="shared" si="24"/>
        <v/>
      </c>
      <c r="AJ47" s="10" t="str">
        <f t="shared" si="24"/>
        <v/>
      </c>
      <c r="AK47" s="10" t="str">
        <f t="shared" si="24"/>
        <v/>
      </c>
    </row>
    <row r="48" spans="1:37" ht="26.15" customHeight="1" x14ac:dyDescent="0.25">
      <c r="A48" s="36" t="str">
        <f>IF(A20="","",A20)</f>
        <v/>
      </c>
      <c r="B48" s="36"/>
      <c r="C48" s="36"/>
      <c r="D48" s="108" t="str">
        <f>IF(D20="","",D20)</f>
        <v/>
      </c>
      <c r="E48" s="113">
        <f ca="1">INT(M48/1000)</f>
        <v>1</v>
      </c>
      <c r="F48" s="108" t="s">
        <v>228</v>
      </c>
      <c r="G48" s="108">
        <f ca="1">INT((M48-E48*1000)/100)</f>
        <v>0</v>
      </c>
      <c r="H48" s="108" t="str">
        <f>IF(H20="","",H20)</f>
        <v/>
      </c>
      <c r="I48" s="109">
        <f ca="1">INT((M48-E48*1000-G48*100)/10)</f>
        <v>3</v>
      </c>
      <c r="J48" s="108" t="str">
        <f>IF(J20="","",J20)</f>
        <v/>
      </c>
      <c r="K48" s="109">
        <f ca="1">M48-E48*1000-G48*100-I48*10</f>
        <v>7</v>
      </c>
      <c r="L48" s="114" t="str">
        <f>IF(L20="","",L20)</f>
        <v/>
      </c>
      <c r="M48" s="114">
        <f ca="1">M46+M47</f>
        <v>1037</v>
      </c>
      <c r="N48" s="36" t="str">
        <f t="shared" si="22"/>
        <v/>
      </c>
      <c r="O48" s="36" t="str">
        <f t="shared" si="22"/>
        <v/>
      </c>
      <c r="P48" s="36" t="str">
        <f t="shared" si="22"/>
        <v/>
      </c>
      <c r="Q48" s="10" t="str">
        <f t="shared" si="22"/>
        <v/>
      </c>
      <c r="R48" s="10" t="str">
        <f t="shared" si="22"/>
        <v/>
      </c>
      <c r="S48" s="10" t="str">
        <f t="shared" si="22"/>
        <v/>
      </c>
      <c r="T48" s="36" t="str">
        <f t="shared" si="22"/>
        <v/>
      </c>
      <c r="U48" s="36"/>
      <c r="V48" s="36"/>
      <c r="W48" s="108" t="str">
        <f>IF(W20="","",W20)</f>
        <v/>
      </c>
      <c r="X48" s="113">
        <f ca="1">INT(AF48/1000)</f>
        <v>1</v>
      </c>
      <c r="Y48" s="108" t="s">
        <v>228</v>
      </c>
      <c r="Z48" s="108">
        <f ca="1">INT((AF48-X48*1000)/100)</f>
        <v>1</v>
      </c>
      <c r="AA48" s="108" t="str">
        <f>IF(AA20="","",AA20)</f>
        <v/>
      </c>
      <c r="AB48" s="109">
        <f ca="1">INT((AF48-X48*1000-Z48*100)/10)</f>
        <v>7</v>
      </c>
      <c r="AC48" s="108" t="str">
        <f>IF(AC20="","",AC20)</f>
        <v/>
      </c>
      <c r="AD48" s="109">
        <f ca="1">AF48-X48*1000-Z48*100-AB48*10</f>
        <v>3</v>
      </c>
      <c r="AE48" s="114" t="str">
        <f>IF(AE20="","",AE20)</f>
        <v/>
      </c>
      <c r="AF48" s="114">
        <f ca="1">AF46+AF47</f>
        <v>1173</v>
      </c>
      <c r="AG48" s="10" t="str">
        <f t="shared" si="24"/>
        <v/>
      </c>
      <c r="AH48" s="10" t="str">
        <f t="shared" si="24"/>
        <v/>
      </c>
      <c r="AI48" s="10" t="str">
        <f t="shared" si="24"/>
        <v/>
      </c>
      <c r="AJ48" s="10" t="str">
        <f t="shared" si="24"/>
        <v/>
      </c>
      <c r="AK48" s="10" t="str">
        <f t="shared" si="24"/>
        <v/>
      </c>
    </row>
    <row r="49" spans="1:37" ht="26.15" customHeight="1" x14ac:dyDescent="0.25">
      <c r="A49" s="36" t="str">
        <f t="shared" ref="A49:AK49" si="27">IF(A21="","",A21)</f>
        <v/>
      </c>
      <c r="B49" s="36"/>
      <c r="C49" s="36"/>
      <c r="D49" s="36" t="str">
        <f t="shared" si="27"/>
        <v/>
      </c>
      <c r="E49" s="36" t="str">
        <f t="shared" si="27"/>
        <v/>
      </c>
      <c r="F49" s="36" t="str">
        <f t="shared" si="27"/>
        <v/>
      </c>
      <c r="G49" s="36" t="str">
        <f t="shared" si="27"/>
        <v/>
      </c>
      <c r="H49" s="36" t="str">
        <f t="shared" si="27"/>
        <v/>
      </c>
      <c r="I49" s="37" t="str">
        <f t="shared" si="27"/>
        <v/>
      </c>
      <c r="J49" s="36" t="str">
        <f t="shared" si="27"/>
        <v/>
      </c>
      <c r="K49" s="36" t="str">
        <f t="shared" si="27"/>
        <v/>
      </c>
      <c r="L49" s="115" t="str">
        <f t="shared" si="27"/>
        <v/>
      </c>
      <c r="M49" s="115" t="str">
        <f t="shared" si="27"/>
        <v/>
      </c>
      <c r="N49" s="36" t="str">
        <f t="shared" si="27"/>
        <v/>
      </c>
      <c r="O49" s="36" t="str">
        <f t="shared" si="27"/>
        <v/>
      </c>
      <c r="P49" s="36" t="str">
        <f t="shared" si="27"/>
        <v/>
      </c>
      <c r="Q49" s="10" t="str">
        <f t="shared" si="27"/>
        <v/>
      </c>
      <c r="R49" s="10" t="str">
        <f t="shared" si="27"/>
        <v/>
      </c>
      <c r="S49" s="10" t="str">
        <f t="shared" si="27"/>
        <v/>
      </c>
      <c r="T49" s="36" t="str">
        <f t="shared" si="27"/>
        <v/>
      </c>
      <c r="U49" s="36"/>
      <c r="V49" s="36"/>
      <c r="W49" s="36" t="str">
        <f t="shared" si="27"/>
        <v/>
      </c>
      <c r="X49" s="36" t="str">
        <f t="shared" si="27"/>
        <v/>
      </c>
      <c r="Y49" s="36" t="str">
        <f t="shared" si="27"/>
        <v/>
      </c>
      <c r="Z49" s="36" t="str">
        <f t="shared" si="27"/>
        <v/>
      </c>
      <c r="AA49" s="36" t="str">
        <f t="shared" si="27"/>
        <v/>
      </c>
      <c r="AB49" s="37" t="str">
        <f t="shared" si="27"/>
        <v/>
      </c>
      <c r="AC49" s="36" t="str">
        <f t="shared" si="27"/>
        <v/>
      </c>
      <c r="AD49" s="36" t="str">
        <f t="shared" si="27"/>
        <v/>
      </c>
      <c r="AE49" s="115" t="str">
        <f t="shared" si="27"/>
        <v/>
      </c>
      <c r="AF49" s="115" t="str">
        <f t="shared" si="27"/>
        <v/>
      </c>
      <c r="AG49" s="10" t="str">
        <f t="shared" si="27"/>
        <v/>
      </c>
      <c r="AH49" s="10" t="str">
        <f t="shared" si="27"/>
        <v/>
      </c>
      <c r="AI49" s="10" t="str">
        <f t="shared" si="27"/>
        <v/>
      </c>
      <c r="AJ49" s="10" t="str">
        <f t="shared" si="27"/>
        <v/>
      </c>
      <c r="AK49" s="10" t="str">
        <f t="shared" si="27"/>
        <v/>
      </c>
    </row>
    <row r="50" spans="1:37" ht="26.15" customHeight="1" x14ac:dyDescent="0.25">
      <c r="A50" s="16" t="str">
        <f>IF(A22="","",A22)</f>
        <v>(7)</v>
      </c>
      <c r="D50" s="10" t="str">
        <f t="shared" ref="D50:L50" si="28">IF(D22="","",D22)</f>
        <v/>
      </c>
      <c r="E50" s="10" t="str">
        <f t="shared" si="28"/>
        <v/>
      </c>
      <c r="F50" s="10" t="str">
        <f t="shared" si="28"/>
        <v/>
      </c>
      <c r="G50" s="10" t="str">
        <f t="shared" si="28"/>
        <v/>
      </c>
      <c r="H50" s="12" t="str">
        <f t="shared" si="28"/>
        <v/>
      </c>
      <c r="I50" s="10">
        <f t="shared" ca="1" si="28"/>
        <v>5</v>
      </c>
      <c r="J50" s="10" t="str">
        <f t="shared" si="28"/>
        <v>.</v>
      </c>
      <c r="K50" s="10">
        <f t="shared" ca="1" si="28"/>
        <v>3</v>
      </c>
      <c r="L50" s="114" t="str">
        <f t="shared" si="28"/>
        <v/>
      </c>
      <c r="M50" s="114">
        <f ca="1">I50*10+K50</f>
        <v>53</v>
      </c>
      <c r="N50" s="10" t="str">
        <f t="shared" ref="N50:T54" si="29">IF(N22="","",N22)</f>
        <v/>
      </c>
      <c r="O50" s="10" t="str">
        <f t="shared" si="29"/>
        <v/>
      </c>
      <c r="P50" s="10" t="str">
        <f t="shared" si="29"/>
        <v/>
      </c>
      <c r="Q50" s="10" t="str">
        <f t="shared" si="29"/>
        <v/>
      </c>
      <c r="R50" s="10" t="str">
        <f t="shared" si="29"/>
        <v/>
      </c>
      <c r="S50" s="10" t="str">
        <f t="shared" si="29"/>
        <v/>
      </c>
      <c r="T50" s="16" t="str">
        <f t="shared" si="29"/>
        <v>(8)</v>
      </c>
      <c r="W50" s="10" t="str">
        <f t="shared" ref="W50:AE50" si="30">IF(W22="","",W22)</f>
        <v/>
      </c>
      <c r="X50" s="10" t="str">
        <f t="shared" si="30"/>
        <v/>
      </c>
      <c r="Y50" s="10" t="str">
        <f t="shared" si="30"/>
        <v/>
      </c>
      <c r="Z50" s="10" t="str">
        <f t="shared" si="30"/>
        <v/>
      </c>
      <c r="AA50" s="12" t="str">
        <f t="shared" si="30"/>
        <v/>
      </c>
      <c r="AB50" s="10">
        <f t="shared" ca="1" si="30"/>
        <v>4</v>
      </c>
      <c r="AC50" s="10" t="str">
        <f t="shared" si="30"/>
        <v>.</v>
      </c>
      <c r="AD50" s="10">
        <f t="shared" ca="1" si="30"/>
        <v>9</v>
      </c>
      <c r="AE50" s="114" t="str">
        <f t="shared" si="30"/>
        <v/>
      </c>
      <c r="AF50" s="114">
        <f ca="1">AB50*10+AD50</f>
        <v>49</v>
      </c>
      <c r="AG50" s="10" t="str">
        <f t="shared" ref="AG50:AK54" si="31">IF(AG22="","",AG22)</f>
        <v/>
      </c>
      <c r="AH50" s="10" t="str">
        <f t="shared" si="31"/>
        <v/>
      </c>
      <c r="AI50" s="10" t="str">
        <f t="shared" si="31"/>
        <v/>
      </c>
      <c r="AJ50" s="10" t="str">
        <f t="shared" si="31"/>
        <v/>
      </c>
      <c r="AK50" s="10" t="str">
        <f t="shared" si="31"/>
        <v/>
      </c>
    </row>
    <row r="51" spans="1:37" ht="26.15" customHeight="1" x14ac:dyDescent="0.25">
      <c r="A51" s="10" t="str">
        <f>IF(A23="","",A23)</f>
        <v/>
      </c>
      <c r="D51" s="242" t="str">
        <f t="shared" ref="D51:M51" si="32">IF(D23="","",D23)</f>
        <v>×</v>
      </c>
      <c r="E51" s="242" t="str">
        <f t="shared" si="32"/>
        <v/>
      </c>
      <c r="F51" s="13" t="str">
        <f t="shared" si="32"/>
        <v/>
      </c>
      <c r="G51" s="13">
        <f t="shared" si="32"/>
        <v>0</v>
      </c>
      <c r="H51" s="15" t="str">
        <f t="shared" si="32"/>
        <v>.</v>
      </c>
      <c r="I51" s="13">
        <f t="shared" ca="1" si="32"/>
        <v>6</v>
      </c>
      <c r="J51" s="106" t="str">
        <f t="shared" si="32"/>
        <v/>
      </c>
      <c r="K51" s="13">
        <f t="shared" ca="1" si="32"/>
        <v>7</v>
      </c>
      <c r="L51" s="114" t="str">
        <f t="shared" si="32"/>
        <v/>
      </c>
      <c r="M51" s="114" t="str">
        <f t="shared" si="32"/>
        <v/>
      </c>
      <c r="N51" s="10" t="str">
        <f t="shared" si="29"/>
        <v/>
      </c>
      <c r="O51" s="10" t="str">
        <f t="shared" si="29"/>
        <v/>
      </c>
      <c r="P51" s="10" t="str">
        <f t="shared" si="29"/>
        <v/>
      </c>
      <c r="Q51" s="10" t="str">
        <f t="shared" si="29"/>
        <v/>
      </c>
      <c r="R51" s="10" t="str">
        <f t="shared" si="29"/>
        <v/>
      </c>
      <c r="S51" s="10" t="str">
        <f t="shared" si="29"/>
        <v/>
      </c>
      <c r="T51" s="10" t="str">
        <f t="shared" si="29"/>
        <v/>
      </c>
      <c r="W51" s="242" t="str">
        <f t="shared" ref="W51:AF51" si="33">IF(W23="","",W23)</f>
        <v>×</v>
      </c>
      <c r="X51" s="242" t="str">
        <f t="shared" si="33"/>
        <v/>
      </c>
      <c r="Y51" s="13" t="str">
        <f t="shared" si="33"/>
        <v/>
      </c>
      <c r="Z51" s="13">
        <f t="shared" si="33"/>
        <v>0</v>
      </c>
      <c r="AA51" s="15" t="str">
        <f t="shared" si="33"/>
        <v>.</v>
      </c>
      <c r="AB51" s="13">
        <f t="shared" ca="1" si="33"/>
        <v>5</v>
      </c>
      <c r="AC51" s="106" t="str">
        <f t="shared" si="33"/>
        <v/>
      </c>
      <c r="AD51" s="13">
        <f t="shared" ca="1" si="33"/>
        <v>6</v>
      </c>
      <c r="AE51" s="114" t="str">
        <f t="shared" si="33"/>
        <v/>
      </c>
      <c r="AF51" s="114" t="str">
        <f t="shared" si="33"/>
        <v/>
      </c>
      <c r="AG51" s="10" t="str">
        <f t="shared" si="31"/>
        <v/>
      </c>
      <c r="AH51" s="10" t="str">
        <f t="shared" si="31"/>
        <v/>
      </c>
      <c r="AI51" s="10" t="str">
        <f t="shared" si="31"/>
        <v/>
      </c>
      <c r="AJ51" s="10" t="str">
        <f t="shared" si="31"/>
        <v/>
      </c>
      <c r="AK51" s="10" t="str">
        <f t="shared" si="31"/>
        <v/>
      </c>
    </row>
    <row r="52" spans="1:37" ht="26.15" customHeight="1" x14ac:dyDescent="0.25">
      <c r="A52" s="36" t="str">
        <f>IF(A24="","",A24)</f>
        <v/>
      </c>
      <c r="B52" s="36"/>
      <c r="C52" s="36"/>
      <c r="D52" s="108" t="str">
        <f>IF(D24="","",D24)</f>
        <v/>
      </c>
      <c r="E52" s="108" t="str">
        <f>IF(E24="","",E24)</f>
        <v/>
      </c>
      <c r="F52" s="108" t="str">
        <f>IF(F24="","",F24)</f>
        <v/>
      </c>
      <c r="G52" s="112">
        <f ca="1">INT(M52/100)</f>
        <v>3</v>
      </c>
      <c r="H52" s="109" t="str">
        <f>IF(H24="","",H24)</f>
        <v/>
      </c>
      <c r="I52" s="108">
        <f ca="1">INT((M52-G52*100)/10)</f>
        <v>7</v>
      </c>
      <c r="J52" s="108" t="str">
        <f>IF(J24="","",J24)</f>
        <v/>
      </c>
      <c r="K52" s="108">
        <f ca="1">M52-G52*100-I52*10</f>
        <v>1</v>
      </c>
      <c r="L52" s="114" t="str">
        <f>IF(L24="","",L24)</f>
        <v/>
      </c>
      <c r="M52" s="114">
        <f ca="1">M50*K51</f>
        <v>371</v>
      </c>
      <c r="N52" s="10" t="str">
        <f t="shared" si="29"/>
        <v/>
      </c>
      <c r="O52" s="10" t="str">
        <f t="shared" si="29"/>
        <v/>
      </c>
      <c r="P52" s="10" t="str">
        <f t="shared" si="29"/>
        <v/>
      </c>
      <c r="Q52" s="10" t="str">
        <f t="shared" si="29"/>
        <v/>
      </c>
      <c r="R52" s="10" t="str">
        <f t="shared" si="29"/>
        <v/>
      </c>
      <c r="S52" s="10" t="str">
        <f t="shared" si="29"/>
        <v/>
      </c>
      <c r="T52" s="36" t="str">
        <f t="shared" si="29"/>
        <v/>
      </c>
      <c r="U52" s="36"/>
      <c r="V52" s="36"/>
      <c r="W52" s="108" t="str">
        <f>IF(W24="","",W24)</f>
        <v/>
      </c>
      <c r="X52" s="108" t="str">
        <f>IF(X24="","",X24)</f>
        <v/>
      </c>
      <c r="Y52" s="108" t="str">
        <f>IF(Y24="","",Y24)</f>
        <v/>
      </c>
      <c r="Z52" s="112">
        <f ca="1">INT(AF52/100)</f>
        <v>2</v>
      </c>
      <c r="AA52" s="109" t="str">
        <f>IF(AA24="","",AA24)</f>
        <v/>
      </c>
      <c r="AB52" s="108">
        <f ca="1">INT((AF52-Z52*100)/10)</f>
        <v>9</v>
      </c>
      <c r="AC52" s="108" t="str">
        <f>IF(AC24="","",AC24)</f>
        <v/>
      </c>
      <c r="AD52" s="108">
        <f ca="1">AF52-Z52*100-AB52*10</f>
        <v>4</v>
      </c>
      <c r="AE52" s="114" t="str">
        <f>IF(AE24="","",AE24)</f>
        <v/>
      </c>
      <c r="AF52" s="114">
        <f ca="1">AF50*AD51</f>
        <v>294</v>
      </c>
      <c r="AG52" s="10" t="str">
        <f t="shared" si="31"/>
        <v/>
      </c>
      <c r="AH52" s="10" t="str">
        <f t="shared" si="31"/>
        <v/>
      </c>
      <c r="AI52" s="10" t="str">
        <f t="shared" si="31"/>
        <v/>
      </c>
      <c r="AJ52" s="10" t="str">
        <f t="shared" si="31"/>
        <v/>
      </c>
      <c r="AK52" s="10" t="str">
        <f t="shared" si="31"/>
        <v/>
      </c>
    </row>
    <row r="53" spans="1:37" ht="26.15" customHeight="1" x14ac:dyDescent="0.25">
      <c r="A53" s="36" t="str">
        <f>IF(A25="","",A25)</f>
        <v/>
      </c>
      <c r="B53" s="36"/>
      <c r="C53" s="36"/>
      <c r="D53" s="110" t="str">
        <f>IF(D25="","",D25)</f>
        <v/>
      </c>
      <c r="E53" s="110">
        <f ca="1">INT(L53/100)</f>
        <v>3</v>
      </c>
      <c r="F53" s="110" t="str">
        <f>IF(F25="","",F25)</f>
        <v/>
      </c>
      <c r="G53" s="110">
        <f ca="1">INT((L53-E53*100)/10)</f>
        <v>1</v>
      </c>
      <c r="H53" s="110" t="str">
        <f>IF(H25="","",H25)</f>
        <v/>
      </c>
      <c r="I53" s="111">
        <f ca="1">L53-E53*100-G53*10</f>
        <v>8</v>
      </c>
      <c r="J53" s="110" t="str">
        <f>IF(J25="","",J25)</f>
        <v/>
      </c>
      <c r="K53" s="110" t="str">
        <f>IF(K25="","",K25)</f>
        <v/>
      </c>
      <c r="L53" s="114">
        <f ca="1">M50*I51</f>
        <v>318</v>
      </c>
      <c r="M53" s="114">
        <f ca="1">L53*10</f>
        <v>3180</v>
      </c>
      <c r="N53" s="36" t="str">
        <f t="shared" si="29"/>
        <v/>
      </c>
      <c r="O53" s="36" t="str">
        <f t="shared" si="29"/>
        <v/>
      </c>
      <c r="P53" s="36" t="str">
        <f t="shared" si="29"/>
        <v/>
      </c>
      <c r="Q53" s="10" t="str">
        <f t="shared" si="29"/>
        <v/>
      </c>
      <c r="R53" s="10" t="str">
        <f t="shared" si="29"/>
        <v/>
      </c>
      <c r="S53" s="10" t="str">
        <f t="shared" si="29"/>
        <v/>
      </c>
      <c r="T53" s="36" t="str">
        <f t="shared" si="29"/>
        <v/>
      </c>
      <c r="U53" s="36"/>
      <c r="V53" s="36"/>
      <c r="W53" s="110" t="str">
        <f>IF(W25="","",W25)</f>
        <v/>
      </c>
      <c r="X53" s="110">
        <f ca="1">INT(AE53/100)</f>
        <v>2</v>
      </c>
      <c r="Y53" s="110" t="str">
        <f>IF(Y25="","",Y25)</f>
        <v/>
      </c>
      <c r="Z53" s="110">
        <f ca="1">INT((AE53-X53*100)/10)</f>
        <v>4</v>
      </c>
      <c r="AA53" s="110" t="str">
        <f>IF(AA25="","",AA25)</f>
        <v/>
      </c>
      <c r="AB53" s="111">
        <f ca="1">AE53-X53*100-Z53*10</f>
        <v>5</v>
      </c>
      <c r="AC53" s="110" t="str">
        <f>IF(AC25="","",AC25)</f>
        <v/>
      </c>
      <c r="AD53" s="110" t="str">
        <f>IF(AD25="","",AD25)</f>
        <v/>
      </c>
      <c r="AE53" s="114">
        <f ca="1">AF50*AB51</f>
        <v>245</v>
      </c>
      <c r="AF53" s="114">
        <f ca="1">AE53*10</f>
        <v>2450</v>
      </c>
      <c r="AG53" s="10" t="str">
        <f t="shared" si="31"/>
        <v/>
      </c>
      <c r="AH53" s="10" t="str">
        <f t="shared" si="31"/>
        <v/>
      </c>
      <c r="AI53" s="10" t="str">
        <f t="shared" si="31"/>
        <v/>
      </c>
      <c r="AJ53" s="10" t="str">
        <f t="shared" si="31"/>
        <v/>
      </c>
      <c r="AK53" s="10" t="str">
        <f t="shared" si="31"/>
        <v/>
      </c>
    </row>
    <row r="54" spans="1:37" ht="26.15" customHeight="1" x14ac:dyDescent="0.25">
      <c r="A54" s="36" t="str">
        <f>IF(A26="","",A26)</f>
        <v/>
      </c>
      <c r="B54" s="36"/>
      <c r="C54" s="36"/>
      <c r="D54" s="108" t="str">
        <f>IF(D26="","",D26)</f>
        <v/>
      </c>
      <c r="E54" s="113">
        <f ca="1">INT(M54/1000)</f>
        <v>3</v>
      </c>
      <c r="F54" s="108" t="s">
        <v>228</v>
      </c>
      <c r="G54" s="108">
        <f ca="1">INT((M54-E54*1000)/100)</f>
        <v>5</v>
      </c>
      <c r="H54" s="108" t="str">
        <f>IF(H26="","",H26)</f>
        <v/>
      </c>
      <c r="I54" s="109">
        <f ca="1">INT((M54-E54*1000-G54*100)/10)</f>
        <v>5</v>
      </c>
      <c r="J54" s="108" t="str">
        <f>IF(J26="","",J26)</f>
        <v/>
      </c>
      <c r="K54" s="109">
        <f ca="1">M54-E54*1000-G54*100-I54*10</f>
        <v>1</v>
      </c>
      <c r="L54" s="114" t="str">
        <f>IF(L26="","",L26)</f>
        <v/>
      </c>
      <c r="M54" s="114">
        <f ca="1">M52+M53</f>
        <v>3551</v>
      </c>
      <c r="N54" s="36" t="str">
        <f t="shared" si="29"/>
        <v/>
      </c>
      <c r="O54" s="36" t="str">
        <f t="shared" si="29"/>
        <v/>
      </c>
      <c r="P54" s="36" t="str">
        <f t="shared" si="29"/>
        <v/>
      </c>
      <c r="Q54" s="10" t="str">
        <f t="shared" si="29"/>
        <v/>
      </c>
      <c r="R54" s="10" t="str">
        <f t="shared" si="29"/>
        <v/>
      </c>
      <c r="S54" s="10" t="str">
        <f t="shared" si="29"/>
        <v/>
      </c>
      <c r="T54" s="36" t="str">
        <f t="shared" si="29"/>
        <v/>
      </c>
      <c r="U54" s="36"/>
      <c r="V54" s="36"/>
      <c r="W54" s="108" t="str">
        <f>IF(W26="","",W26)</f>
        <v/>
      </c>
      <c r="X54" s="113">
        <f ca="1">INT(AF54/1000)</f>
        <v>2</v>
      </c>
      <c r="Y54" s="108" t="s">
        <v>228</v>
      </c>
      <c r="Z54" s="108">
        <f ca="1">INT((AF54-X54*1000)/100)</f>
        <v>7</v>
      </c>
      <c r="AA54" s="108" t="str">
        <f>IF(AA26="","",AA26)</f>
        <v/>
      </c>
      <c r="AB54" s="109">
        <f ca="1">INT((AF54-X54*1000-Z54*100)/10)</f>
        <v>4</v>
      </c>
      <c r="AC54" s="108" t="str">
        <f>IF(AC26="","",AC26)</f>
        <v/>
      </c>
      <c r="AD54" s="109">
        <f ca="1">AF54-X54*1000-Z54*100-AB54*10</f>
        <v>4</v>
      </c>
      <c r="AE54" s="114" t="str">
        <f>IF(AE26="","",AE26)</f>
        <v/>
      </c>
      <c r="AF54" s="114">
        <f ca="1">AF52+AF53</f>
        <v>2744</v>
      </c>
      <c r="AG54" s="10" t="str">
        <f t="shared" si="31"/>
        <v/>
      </c>
      <c r="AH54" s="10" t="str">
        <f t="shared" si="31"/>
        <v/>
      </c>
      <c r="AI54" s="10" t="str">
        <f t="shared" si="31"/>
        <v/>
      </c>
      <c r="AJ54" s="10" t="str">
        <f t="shared" si="31"/>
        <v/>
      </c>
      <c r="AK54" s="10" t="str">
        <f t="shared" si="31"/>
        <v/>
      </c>
    </row>
    <row r="55" spans="1:37" ht="26.15" customHeight="1" x14ac:dyDescent="0.25">
      <c r="A55" s="36" t="str">
        <f t="shared" ref="A55:AK55" si="34">IF(A27="","",A27)</f>
        <v/>
      </c>
      <c r="B55" s="36"/>
      <c r="C55" s="36"/>
      <c r="D55" s="36" t="str">
        <f t="shared" si="34"/>
        <v/>
      </c>
      <c r="E55" s="36" t="str">
        <f t="shared" si="34"/>
        <v/>
      </c>
      <c r="F55" s="36" t="str">
        <f t="shared" si="34"/>
        <v/>
      </c>
      <c r="G55" s="36" t="str">
        <f t="shared" si="34"/>
        <v/>
      </c>
      <c r="H55" s="36" t="str">
        <f t="shared" si="34"/>
        <v/>
      </c>
      <c r="I55" s="37" t="str">
        <f t="shared" si="34"/>
        <v/>
      </c>
      <c r="J55" s="36" t="str">
        <f t="shared" si="34"/>
        <v/>
      </c>
      <c r="K55" s="36" t="str">
        <f t="shared" si="34"/>
        <v/>
      </c>
      <c r="L55" s="115" t="str">
        <f t="shared" si="34"/>
        <v/>
      </c>
      <c r="M55" s="115" t="str">
        <f t="shared" si="34"/>
        <v/>
      </c>
      <c r="N55" s="36" t="str">
        <f t="shared" si="34"/>
        <v/>
      </c>
      <c r="O55" s="36" t="str">
        <f t="shared" si="34"/>
        <v/>
      </c>
      <c r="P55" s="36" t="str">
        <f t="shared" si="34"/>
        <v/>
      </c>
      <c r="Q55" s="10" t="str">
        <f t="shared" si="34"/>
        <v/>
      </c>
      <c r="R55" s="10" t="str">
        <f t="shared" si="34"/>
        <v/>
      </c>
      <c r="S55" s="10" t="str">
        <f t="shared" si="34"/>
        <v/>
      </c>
      <c r="T55" s="36" t="str">
        <f t="shared" si="34"/>
        <v/>
      </c>
      <c r="U55" s="36"/>
      <c r="V55" s="36"/>
      <c r="W55" s="36" t="str">
        <f t="shared" si="34"/>
        <v/>
      </c>
      <c r="X55" s="36" t="str">
        <f t="shared" si="34"/>
        <v/>
      </c>
      <c r="Y55" s="36" t="str">
        <f t="shared" si="34"/>
        <v/>
      </c>
      <c r="Z55" s="36" t="str">
        <f t="shared" si="34"/>
        <v/>
      </c>
      <c r="AA55" s="36" t="str">
        <f t="shared" si="34"/>
        <v/>
      </c>
      <c r="AB55" s="37" t="str">
        <f t="shared" si="34"/>
        <v/>
      </c>
      <c r="AC55" s="36" t="str">
        <f t="shared" si="34"/>
        <v/>
      </c>
      <c r="AD55" s="36" t="str">
        <f t="shared" si="34"/>
        <v/>
      </c>
      <c r="AE55" s="115" t="str">
        <f t="shared" si="34"/>
        <v/>
      </c>
      <c r="AF55" s="115" t="str">
        <f t="shared" si="34"/>
        <v/>
      </c>
      <c r="AG55" s="10" t="str">
        <f t="shared" si="34"/>
        <v/>
      </c>
      <c r="AH55" s="10" t="str">
        <f t="shared" si="34"/>
        <v/>
      </c>
      <c r="AI55" s="10" t="str">
        <f t="shared" si="34"/>
        <v/>
      </c>
      <c r="AJ55" s="10" t="str">
        <f t="shared" si="34"/>
        <v/>
      </c>
      <c r="AK55" s="10" t="str">
        <f t="shared" si="34"/>
        <v/>
      </c>
    </row>
    <row r="56" spans="1:37" ht="26.15" customHeight="1" x14ac:dyDescent="0.25">
      <c r="A56" s="36" t="str">
        <f t="shared" ref="A56:AK56" si="35">IF(A28="","",A28)</f>
        <v/>
      </c>
      <c r="B56" s="36"/>
      <c r="C56" s="36"/>
      <c r="D56" s="36" t="str">
        <f t="shared" si="35"/>
        <v/>
      </c>
      <c r="E56" s="36" t="str">
        <f t="shared" si="35"/>
        <v/>
      </c>
      <c r="F56" s="36" t="str">
        <f t="shared" si="35"/>
        <v/>
      </c>
      <c r="G56" s="36" t="str">
        <f t="shared" si="35"/>
        <v/>
      </c>
      <c r="H56" s="36" t="str">
        <f t="shared" si="35"/>
        <v/>
      </c>
      <c r="I56" s="37" t="str">
        <f t="shared" si="35"/>
        <v/>
      </c>
      <c r="J56" s="36" t="str">
        <f t="shared" si="35"/>
        <v/>
      </c>
      <c r="K56" s="36" t="str">
        <f t="shared" si="35"/>
        <v/>
      </c>
      <c r="L56" s="115" t="str">
        <f t="shared" si="35"/>
        <v/>
      </c>
      <c r="M56" s="115" t="str">
        <f t="shared" si="35"/>
        <v/>
      </c>
      <c r="N56" s="36" t="str">
        <f t="shared" si="35"/>
        <v/>
      </c>
      <c r="O56" s="36" t="str">
        <f t="shared" si="35"/>
        <v/>
      </c>
      <c r="P56" s="36" t="str">
        <f t="shared" si="35"/>
        <v/>
      </c>
      <c r="Q56" s="10" t="str">
        <f t="shared" si="35"/>
        <v/>
      </c>
      <c r="R56" s="10" t="str">
        <f t="shared" si="35"/>
        <v/>
      </c>
      <c r="S56" s="10" t="str">
        <f t="shared" si="35"/>
        <v/>
      </c>
      <c r="T56" s="36" t="str">
        <f t="shared" si="35"/>
        <v/>
      </c>
      <c r="U56" s="36"/>
      <c r="V56" s="36"/>
      <c r="W56" s="36" t="str">
        <f t="shared" si="35"/>
        <v/>
      </c>
      <c r="X56" s="36" t="str">
        <f t="shared" si="35"/>
        <v/>
      </c>
      <c r="Y56" s="36" t="str">
        <f t="shared" si="35"/>
        <v/>
      </c>
      <c r="Z56" s="36" t="str">
        <f t="shared" si="35"/>
        <v/>
      </c>
      <c r="AA56" s="36" t="str">
        <f t="shared" si="35"/>
        <v/>
      </c>
      <c r="AB56" s="37" t="str">
        <f t="shared" si="35"/>
        <v/>
      </c>
      <c r="AC56" s="36" t="str">
        <f t="shared" si="35"/>
        <v/>
      </c>
      <c r="AD56" s="36" t="str">
        <f t="shared" si="35"/>
        <v/>
      </c>
      <c r="AE56" s="115" t="str">
        <f t="shared" si="35"/>
        <v/>
      </c>
      <c r="AF56" s="115" t="str">
        <f t="shared" si="35"/>
        <v/>
      </c>
      <c r="AG56" s="10" t="str">
        <f t="shared" si="35"/>
        <v/>
      </c>
      <c r="AH56" s="10" t="str">
        <f t="shared" si="35"/>
        <v/>
      </c>
      <c r="AI56" s="10" t="str">
        <f t="shared" si="35"/>
        <v/>
      </c>
      <c r="AJ56" s="10" t="str">
        <f t="shared" si="35"/>
        <v/>
      </c>
      <c r="AK56" s="10" t="str">
        <f t="shared" si="35"/>
        <v/>
      </c>
    </row>
    <row r="57" spans="1:37" ht="25" customHeight="1" x14ac:dyDescent="0.25">
      <c r="I57" s="10"/>
      <c r="AA57" s="10"/>
    </row>
  </sheetData>
  <mergeCells count="17">
    <mergeCell ref="W23:X23"/>
    <mergeCell ref="D23:E23"/>
    <mergeCell ref="AI1:AJ1"/>
    <mergeCell ref="D5:E5"/>
    <mergeCell ref="D11:E11"/>
    <mergeCell ref="D17:E17"/>
    <mergeCell ref="W5:X5"/>
    <mergeCell ref="W11:X11"/>
    <mergeCell ref="W17:X17"/>
    <mergeCell ref="D45:E45"/>
    <mergeCell ref="W45:X45"/>
    <mergeCell ref="D51:E51"/>
    <mergeCell ref="W51:X51"/>
    <mergeCell ref="AI29:AJ29"/>
    <mergeCell ref="D33:E33"/>
    <mergeCell ref="W33:X33"/>
    <mergeCell ref="W39:X39"/>
  </mergeCells>
  <phoneticPr fontId="1"/>
  <conditionalFormatting sqref="C35:C36">
    <cfRule type="cellIs" dxfId="122" priority="37" stopIfTrue="1" operator="equal">
      <formula>0</formula>
    </cfRule>
  </conditionalFormatting>
  <conditionalFormatting sqref="D34:E34">
    <cfRule type="cellIs" dxfId="121" priority="7" stopIfTrue="1" operator="equal">
      <formula>0</formula>
    </cfRule>
  </conditionalFormatting>
  <conditionalFormatting sqref="E41">
    <cfRule type="cellIs" dxfId="120" priority="32" stopIfTrue="1" operator="equal">
      <formula>0</formula>
    </cfRule>
  </conditionalFormatting>
  <conditionalFormatting sqref="E47">
    <cfRule type="cellIs" dxfId="119" priority="26" stopIfTrue="1" operator="equal">
      <formula>0</formula>
    </cfRule>
  </conditionalFormatting>
  <conditionalFormatting sqref="E53">
    <cfRule type="cellIs" dxfId="118" priority="20" stopIfTrue="1" operator="equal">
      <formula>0</formula>
    </cfRule>
  </conditionalFormatting>
  <conditionalFormatting sqref="G40">
    <cfRule type="cellIs" dxfId="117" priority="33" stopIfTrue="1" operator="equal">
      <formula>0</formula>
    </cfRule>
  </conditionalFormatting>
  <conditionalFormatting sqref="G46">
    <cfRule type="cellIs" dxfId="116" priority="27" stopIfTrue="1" operator="equal">
      <formula>0</formula>
    </cfRule>
  </conditionalFormatting>
  <conditionalFormatting sqref="G52">
    <cfRule type="cellIs" dxfId="115" priority="21" stopIfTrue="1" operator="equal">
      <formula>0</formula>
    </cfRule>
  </conditionalFormatting>
  <conditionalFormatting sqref="I36">
    <cfRule type="cellIs" dxfId="114" priority="15" stopIfTrue="1" operator="equal">
      <formula>0</formula>
    </cfRule>
  </conditionalFormatting>
  <conditionalFormatting sqref="K42">
    <cfRule type="cellIs" dxfId="113" priority="13" stopIfTrue="1" operator="equal">
      <formula>0</formula>
    </cfRule>
  </conditionalFormatting>
  <conditionalFormatting sqref="K48">
    <cfRule type="cellIs" dxfId="112" priority="11" stopIfTrue="1" operator="equal">
      <formula>0</formula>
    </cfRule>
  </conditionalFormatting>
  <conditionalFormatting sqref="K54">
    <cfRule type="cellIs" dxfId="111" priority="8" stopIfTrue="1" operator="equal">
      <formula>0</formula>
    </cfRule>
  </conditionalFormatting>
  <conditionalFormatting sqref="V35:V36">
    <cfRule type="cellIs" dxfId="110" priority="3" stopIfTrue="1" operator="equal">
      <formula>0</formula>
    </cfRule>
  </conditionalFormatting>
  <conditionalFormatting sqref="W34:X34">
    <cfRule type="cellIs" dxfId="109" priority="1" stopIfTrue="1" operator="equal">
      <formula>0</formula>
    </cfRule>
  </conditionalFormatting>
  <conditionalFormatting sqref="X41">
    <cfRule type="cellIs" dxfId="108" priority="29" stopIfTrue="1" operator="equal">
      <formula>0</formula>
    </cfRule>
  </conditionalFormatting>
  <conditionalFormatting sqref="X47">
    <cfRule type="cellIs" dxfId="107" priority="23" stopIfTrue="1" operator="equal">
      <formula>0</formula>
    </cfRule>
  </conditionalFormatting>
  <conditionalFormatting sqref="X53">
    <cfRule type="cellIs" dxfId="106" priority="17" stopIfTrue="1" operator="equal">
      <formula>0</formula>
    </cfRule>
  </conditionalFormatting>
  <conditionalFormatting sqref="Z40">
    <cfRule type="cellIs" dxfId="105" priority="30" stopIfTrue="1" operator="equal">
      <formula>0</formula>
    </cfRule>
  </conditionalFormatting>
  <conditionalFormatting sqref="Z46">
    <cfRule type="cellIs" dxfId="104" priority="24" stopIfTrue="1" operator="equal">
      <formula>0</formula>
    </cfRule>
  </conditionalFormatting>
  <conditionalFormatting sqref="Z52">
    <cfRule type="cellIs" dxfId="103" priority="18" stopIfTrue="1" operator="equal">
      <formula>0</formula>
    </cfRule>
  </conditionalFormatting>
  <conditionalFormatting sqref="AB36">
    <cfRule type="cellIs" dxfId="102" priority="2" stopIfTrue="1" operator="equal">
      <formula>0</formula>
    </cfRule>
  </conditionalFormatting>
  <conditionalFormatting sqref="AD42">
    <cfRule type="cellIs" dxfId="101" priority="12" stopIfTrue="1" operator="equal">
      <formula>0</formula>
    </cfRule>
  </conditionalFormatting>
  <conditionalFormatting sqref="AD48">
    <cfRule type="cellIs" dxfId="100" priority="10" stopIfTrue="1" operator="equal">
      <formula>0</formula>
    </cfRule>
  </conditionalFormatting>
  <conditionalFormatting sqref="AD54">
    <cfRule type="cellIs" dxfId="99" priority="9" stopIfTrue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28</vt:i4>
      </vt:variant>
    </vt:vector>
  </HeadingPairs>
  <TitlesOfParts>
    <vt:vector size="55" baseType="lpstr">
      <vt:lpstr>整数と小数①</vt:lpstr>
      <vt:lpstr>整数と小数②</vt:lpstr>
      <vt:lpstr>整数と小数③</vt:lpstr>
      <vt:lpstr>体積①</vt:lpstr>
      <vt:lpstr>体積②</vt:lpstr>
      <vt:lpstr>体積③</vt:lpstr>
      <vt:lpstr>比例</vt:lpstr>
      <vt:lpstr>小数のかけ算①</vt:lpstr>
      <vt:lpstr>小数のかけ算の筆算①</vt:lpstr>
      <vt:lpstr>小数のかけ算の筆算②</vt:lpstr>
      <vt:lpstr>小数のかけ算の筆算③</vt:lpstr>
      <vt:lpstr>小数のわり算</vt:lpstr>
      <vt:lpstr>小数のわり算の筆算①</vt:lpstr>
      <vt:lpstr>小数のわり算の筆算②</vt:lpstr>
      <vt:lpstr>小数のわり算の筆算③</vt:lpstr>
      <vt:lpstr>割合(1)</vt:lpstr>
      <vt:lpstr>何倍になるかを考えて</vt:lpstr>
      <vt:lpstr>三角形・四角形の角</vt:lpstr>
      <vt:lpstr>公倍数</vt:lpstr>
      <vt:lpstr>約数と公約数①</vt:lpstr>
      <vt:lpstr>約数と公約数②</vt:lpstr>
      <vt:lpstr>分数</vt:lpstr>
      <vt:lpstr>通分</vt:lpstr>
      <vt:lpstr>分数のたし算・引き算①</vt:lpstr>
      <vt:lpstr>分数のたし算・引き算②</vt:lpstr>
      <vt:lpstr>分数と小数・整数①</vt:lpstr>
      <vt:lpstr>分数と小数・整数②</vt:lpstr>
      <vt:lpstr>a</vt:lpstr>
      <vt:lpstr>何倍になるかを考えて!Print_Area</vt:lpstr>
      <vt:lpstr>'割合(1)'!Print_Area</vt:lpstr>
      <vt:lpstr>公倍数!Print_Area</vt:lpstr>
      <vt:lpstr>三角形・四角形の角!Print_Area</vt:lpstr>
      <vt:lpstr>小数のかけ算①!Print_Area</vt:lpstr>
      <vt:lpstr>小数のかけ算の筆算①!Print_Area</vt:lpstr>
      <vt:lpstr>小数のかけ算の筆算②!Print_Area</vt:lpstr>
      <vt:lpstr>小数のかけ算の筆算③!Print_Area</vt:lpstr>
      <vt:lpstr>小数のわり算!Print_Area</vt:lpstr>
      <vt:lpstr>小数のわり算の筆算①!Print_Area</vt:lpstr>
      <vt:lpstr>小数のわり算の筆算②!Print_Area</vt:lpstr>
      <vt:lpstr>小数のわり算の筆算③!Print_Area</vt:lpstr>
      <vt:lpstr>整数と小数①!Print_Area</vt:lpstr>
      <vt:lpstr>整数と小数②!Print_Area</vt:lpstr>
      <vt:lpstr>整数と小数③!Print_Area</vt:lpstr>
      <vt:lpstr>体積①!Print_Area</vt:lpstr>
      <vt:lpstr>体積②!Print_Area</vt:lpstr>
      <vt:lpstr>体積③!Print_Area</vt:lpstr>
      <vt:lpstr>通分!Print_Area</vt:lpstr>
      <vt:lpstr>比例!Print_Area</vt:lpstr>
      <vt:lpstr>分数!Print_Area</vt:lpstr>
      <vt:lpstr>分数と小数・整数①!Print_Area</vt:lpstr>
      <vt:lpstr>分数と小数・整数②!Print_Area</vt:lpstr>
      <vt:lpstr>分数のたし算・引き算①!Print_Area</vt:lpstr>
      <vt:lpstr>分数のたし算・引き算②!Print_Area</vt:lpstr>
      <vt:lpstr>約数と公約数①!Print_Area</vt:lpstr>
      <vt:lpstr>約数と公約数②!Print_Area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2024-08-16T21:18:24Z</cp:lastPrinted>
  <dcterms:created xsi:type="dcterms:W3CDTF">2001-12-02T07:51:06Z</dcterms:created>
  <dcterms:modified xsi:type="dcterms:W3CDTF">2024-08-24T07:09:08Z</dcterms:modified>
</cp:coreProperties>
</file>