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Temp\sdrill55\drill\gakunen\5nen\"/>
    </mc:Choice>
  </mc:AlternateContent>
  <xr:revisionPtr revIDLastSave="0" documentId="13_ncr:1_{06C45568-A363-4651-A459-9AD15ADA5239}" xr6:coauthVersionLast="47" xr6:coauthVersionMax="47" xr10:uidLastSave="{00000000-0000-0000-0000-000000000000}"/>
  <bookViews>
    <workbookView xWindow="-10" yWindow="-10" windowWidth="19200" windowHeight="20900" tabRatio="787" xr2:uid="{00000000-000D-0000-FFFF-FFFF00000000}"/>
  </bookViews>
  <sheets>
    <sheet name="面積" sheetId="64" r:id="rId1"/>
    <sheet name="平均" sheetId="54" r:id="rId2"/>
    <sheet name="単位量あたりの大きさ" sheetId="55" r:id="rId3"/>
    <sheet name="割合(2)①" sheetId="65" r:id="rId4"/>
    <sheet name="割合(2)②" sheetId="63" r:id="rId5"/>
    <sheet name="計算の見積もり" sheetId="60" r:id="rId6"/>
    <sheet name="円" sheetId="34" r:id="rId7"/>
    <sheet name="速さ①" sheetId="61" r:id="rId8"/>
    <sheet name="速さ②" sheetId="62" r:id="rId9"/>
  </sheets>
  <definedNames>
    <definedName name="a" localSheetId="3">#REF!</definedName>
    <definedName name="a">#REF!</definedName>
    <definedName name="_xlnm.Print_Area" localSheetId="6">円!$A$1:$AK$54</definedName>
    <definedName name="_xlnm.Print_Area" localSheetId="3">'割合(2)①'!$A$1:$AK$56</definedName>
    <definedName name="_xlnm.Print_Area" localSheetId="4">'割合(2)②'!$A$1:$AK$50</definedName>
    <definedName name="_xlnm.Print_Area" localSheetId="5">計算の見積もり!$A$1:$AK$70</definedName>
    <definedName name="_xlnm.Print_Area" localSheetId="7">速さ①!$A$1:$AK$51</definedName>
    <definedName name="_xlnm.Print_Area" localSheetId="8">速さ②!$A$1:$AK$51</definedName>
    <definedName name="_xlnm.Print_Area" localSheetId="2">単位量あたりの大きさ!$A$1:$AK$66</definedName>
    <definedName name="_xlnm.Print_Area" localSheetId="1">平均!$A$1:$AK$62</definedName>
    <definedName name="_xlnm.Print_Area" localSheetId="0">面積!$A$1:$AK$70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65" l="1"/>
  <c r="D29" i="65" s="1"/>
  <c r="N29" i="65" s="1"/>
  <c r="X29" i="65" s="1"/>
  <c r="AE29" i="65" s="1"/>
  <c r="D6" i="65"/>
  <c r="D31" i="65" s="1"/>
  <c r="N31" i="65" s="1"/>
  <c r="Y31" i="65" s="1"/>
  <c r="AF31" i="65" s="1"/>
  <c r="D9" i="65"/>
  <c r="D34" i="65" s="1"/>
  <c r="N34" i="65" s="1"/>
  <c r="W34" i="65" s="1"/>
  <c r="AD34" i="65" s="1"/>
  <c r="D11" i="65"/>
  <c r="D36" i="65" s="1"/>
  <c r="N36" i="65" s="1"/>
  <c r="W36" i="65" s="1"/>
  <c r="AD36" i="65" s="1"/>
  <c r="D13" i="65"/>
  <c r="D38" i="65" s="1"/>
  <c r="N38" i="65" s="1"/>
  <c r="W38" i="65" s="1"/>
  <c r="AD38" i="65" s="1"/>
  <c r="D15" i="65"/>
  <c r="D40" i="65" s="1"/>
  <c r="N40" i="65" s="1"/>
  <c r="W40" i="65" s="1"/>
  <c r="AD40" i="65" s="1"/>
  <c r="L20" i="65"/>
  <c r="I22" i="65" s="1"/>
  <c r="I47" i="65" s="1"/>
  <c r="L45" i="65" s="1"/>
  <c r="I49" i="65" s="1"/>
  <c r="R49" i="65" s="1"/>
  <c r="Y49" i="65" s="1"/>
  <c r="M20" i="65"/>
  <c r="L22" i="65" s="1"/>
  <c r="L47" i="65" s="1"/>
  <c r="M45" i="65" s="1"/>
  <c r="J49" i="65" s="1"/>
  <c r="S49" i="65" s="1"/>
  <c r="Z49" i="65" s="1"/>
  <c r="W20" i="65"/>
  <c r="W45" i="65" s="1"/>
  <c r="X20" i="65"/>
  <c r="X45" i="65" s="1"/>
  <c r="Y20" i="65"/>
  <c r="Y45" i="65" s="1"/>
  <c r="P21" i="65"/>
  <c r="P46" i="65" s="1"/>
  <c r="G51" i="65" s="1"/>
  <c r="R51" i="65" s="1"/>
  <c r="AA51" i="65" s="1"/>
  <c r="Q21" i="65"/>
  <c r="R22" i="65" s="1"/>
  <c r="R47" i="65" s="1"/>
  <c r="Q46" i="65" s="1"/>
  <c r="H51" i="65" s="1"/>
  <c r="S51" i="65" s="1"/>
  <c r="AB51" i="65" s="1"/>
  <c r="D26" i="65"/>
  <c r="AG26" i="65"/>
  <c r="AI26" i="65"/>
  <c r="Q27" i="65"/>
  <c r="U27" i="65"/>
  <c r="A28" i="65"/>
  <c r="A29" i="65"/>
  <c r="C29" i="65"/>
  <c r="G29" i="65"/>
  <c r="H29" i="65"/>
  <c r="I29" i="65"/>
  <c r="J29" i="65"/>
  <c r="M29" i="65"/>
  <c r="Z29" i="65"/>
  <c r="AA29" i="65"/>
  <c r="AI29" i="65"/>
  <c r="AJ29" i="65"/>
  <c r="AK29" i="65"/>
  <c r="AL29" i="65"/>
  <c r="A30" i="65"/>
  <c r="B30" i="65"/>
  <c r="C30" i="65"/>
  <c r="D30" i="65"/>
  <c r="E30" i="65"/>
  <c r="F30" i="65"/>
  <c r="G30" i="65"/>
  <c r="H30" i="65"/>
  <c r="I30" i="65"/>
  <c r="J30" i="65"/>
  <c r="K30" i="65"/>
  <c r="L30" i="65"/>
  <c r="M30" i="65"/>
  <c r="N30" i="65"/>
  <c r="O30" i="65"/>
  <c r="P30" i="65"/>
  <c r="Q30" i="65"/>
  <c r="R30" i="65"/>
  <c r="S30" i="65"/>
  <c r="U30" i="65"/>
  <c r="V30" i="65"/>
  <c r="W30" i="65"/>
  <c r="X30" i="65"/>
  <c r="Y30" i="65"/>
  <c r="Z30" i="65"/>
  <c r="AA30" i="65"/>
  <c r="AB30" i="65"/>
  <c r="AD30" i="65"/>
  <c r="AE30" i="65"/>
  <c r="AF30" i="65"/>
  <c r="AG30" i="65"/>
  <c r="AH30" i="65"/>
  <c r="AI30" i="65"/>
  <c r="AJ30" i="65"/>
  <c r="AK30" i="65"/>
  <c r="A31" i="65"/>
  <c r="C31" i="65"/>
  <c r="H31" i="65"/>
  <c r="I31" i="65"/>
  <c r="J31" i="65"/>
  <c r="M31" i="65"/>
  <c r="AB31" i="65"/>
  <c r="AL31" i="65"/>
  <c r="AM31" i="65"/>
  <c r="AN31" i="65"/>
  <c r="A32" i="65"/>
  <c r="B32" i="65"/>
  <c r="C32" i="65"/>
  <c r="D32" i="65"/>
  <c r="E32" i="65"/>
  <c r="F32" i="65"/>
  <c r="G32" i="65"/>
  <c r="H32" i="65"/>
  <c r="I32" i="65"/>
  <c r="J32" i="65"/>
  <c r="K32" i="65"/>
  <c r="L32" i="65"/>
  <c r="M32" i="65"/>
  <c r="N32" i="65"/>
  <c r="O32" i="65"/>
  <c r="P32" i="65"/>
  <c r="Q32" i="65"/>
  <c r="R32" i="65"/>
  <c r="U32" i="65"/>
  <c r="V32" i="65"/>
  <c r="W32" i="65"/>
  <c r="X32" i="65"/>
  <c r="Y32" i="65"/>
  <c r="Z32" i="65"/>
  <c r="AB32" i="65"/>
  <c r="AD32" i="65"/>
  <c r="AE32" i="65"/>
  <c r="AF32" i="65"/>
  <c r="AG32" i="65"/>
  <c r="AH32" i="65"/>
  <c r="AI32" i="65"/>
  <c r="AJ32" i="65"/>
  <c r="AK32" i="65"/>
  <c r="A33" i="65"/>
  <c r="A34" i="65"/>
  <c r="C34" i="65"/>
  <c r="G34" i="65"/>
  <c r="I34" i="65"/>
  <c r="J34" i="65"/>
  <c r="M34" i="65"/>
  <c r="U34" i="65"/>
  <c r="Z34" i="65"/>
  <c r="AG34" i="65"/>
  <c r="AH34" i="65"/>
  <c r="AI34" i="65"/>
  <c r="AJ34" i="65"/>
  <c r="AK34" i="65"/>
  <c r="A35" i="65"/>
  <c r="B35" i="65"/>
  <c r="C35" i="65"/>
  <c r="D35" i="65"/>
  <c r="E35" i="65"/>
  <c r="F35" i="65"/>
  <c r="G35" i="65"/>
  <c r="H35" i="65"/>
  <c r="I35" i="65"/>
  <c r="J35" i="65"/>
  <c r="K35" i="65"/>
  <c r="L35" i="65"/>
  <c r="M35" i="65"/>
  <c r="N35" i="65"/>
  <c r="O35" i="65"/>
  <c r="P35" i="65"/>
  <c r="Q35" i="65"/>
  <c r="R35" i="65"/>
  <c r="S35" i="65"/>
  <c r="U35" i="65"/>
  <c r="V35" i="65"/>
  <c r="W35" i="65"/>
  <c r="X35" i="65"/>
  <c r="Y35" i="65"/>
  <c r="Z35" i="65"/>
  <c r="AA35" i="65"/>
  <c r="AB35" i="65"/>
  <c r="AD35" i="65"/>
  <c r="AE35" i="65"/>
  <c r="AF35" i="65"/>
  <c r="AG35" i="65"/>
  <c r="AH35" i="65"/>
  <c r="AI35" i="65"/>
  <c r="AJ35" i="65"/>
  <c r="AK35" i="65"/>
  <c r="A36" i="65"/>
  <c r="C36" i="65"/>
  <c r="G36" i="65"/>
  <c r="I36" i="65"/>
  <c r="J36" i="65"/>
  <c r="M36" i="65"/>
  <c r="U36" i="65"/>
  <c r="Z36" i="65"/>
  <c r="AG36" i="65"/>
  <c r="AH36" i="65"/>
  <c r="AI36" i="65"/>
  <c r="AJ36" i="65"/>
  <c r="AK36" i="65"/>
  <c r="A37" i="65"/>
  <c r="B37" i="65"/>
  <c r="C37" i="65"/>
  <c r="D37" i="65"/>
  <c r="E37" i="65"/>
  <c r="F37" i="65"/>
  <c r="G37" i="65"/>
  <c r="H37" i="65"/>
  <c r="I37" i="65"/>
  <c r="J37" i="65"/>
  <c r="K37" i="65"/>
  <c r="L37" i="65"/>
  <c r="M37" i="65"/>
  <c r="N37" i="65"/>
  <c r="O37" i="65"/>
  <c r="P37" i="65"/>
  <c r="Q37" i="65"/>
  <c r="R37" i="65"/>
  <c r="S37" i="65"/>
  <c r="U37" i="65"/>
  <c r="V37" i="65"/>
  <c r="W37" i="65"/>
  <c r="X37" i="65"/>
  <c r="Y37" i="65"/>
  <c r="Z37" i="65"/>
  <c r="AA37" i="65"/>
  <c r="AB37" i="65"/>
  <c r="AD37" i="65"/>
  <c r="AE37" i="65"/>
  <c r="AF37" i="65"/>
  <c r="AG37" i="65"/>
  <c r="AH37" i="65"/>
  <c r="AI37" i="65"/>
  <c r="AJ37" i="65"/>
  <c r="AK37" i="65"/>
  <c r="A38" i="65"/>
  <c r="C38" i="65"/>
  <c r="G38" i="65"/>
  <c r="I38" i="65"/>
  <c r="J38" i="65"/>
  <c r="M38" i="65"/>
  <c r="Z38" i="65"/>
  <c r="AG38" i="65"/>
  <c r="AH38" i="65"/>
  <c r="AI38" i="65"/>
  <c r="AJ38" i="65"/>
  <c r="AK38" i="65"/>
  <c r="A39" i="65"/>
  <c r="B39" i="65"/>
  <c r="C39" i="65"/>
  <c r="D39" i="65"/>
  <c r="E39" i="65"/>
  <c r="F39" i="65"/>
  <c r="G39" i="65"/>
  <c r="H39" i="65"/>
  <c r="I39" i="65"/>
  <c r="J39" i="65"/>
  <c r="K39" i="65"/>
  <c r="L39" i="65"/>
  <c r="M39" i="65"/>
  <c r="N39" i="65"/>
  <c r="O39" i="65"/>
  <c r="U39" i="65"/>
  <c r="V39" i="65"/>
  <c r="W39" i="65"/>
  <c r="X39" i="65"/>
  <c r="Y39" i="65"/>
  <c r="Z39" i="65"/>
  <c r="AA39" i="65"/>
  <c r="AB39" i="65"/>
  <c r="AD39" i="65"/>
  <c r="AE39" i="65"/>
  <c r="AF39" i="65"/>
  <c r="AG39" i="65"/>
  <c r="AH39" i="65"/>
  <c r="AI39" i="65"/>
  <c r="AJ39" i="65"/>
  <c r="AK39" i="65"/>
  <c r="A40" i="65"/>
  <c r="C40" i="65"/>
  <c r="G40" i="65"/>
  <c r="I40" i="65"/>
  <c r="J40" i="65"/>
  <c r="M40" i="65"/>
  <c r="AH40" i="65"/>
  <c r="AI40" i="65"/>
  <c r="AJ40" i="65"/>
  <c r="AK40" i="65"/>
  <c r="A41" i="65"/>
  <c r="B41" i="65"/>
  <c r="C41" i="65"/>
  <c r="D41" i="65"/>
  <c r="E41" i="65"/>
  <c r="F41" i="65"/>
  <c r="G41" i="65"/>
  <c r="H41" i="65"/>
  <c r="I41" i="65"/>
  <c r="J41" i="65"/>
  <c r="K41" i="65"/>
  <c r="L41" i="65"/>
  <c r="M41" i="65"/>
  <c r="N41" i="65"/>
  <c r="O41" i="65"/>
  <c r="P41" i="65"/>
  <c r="Q41" i="65"/>
  <c r="R41" i="65"/>
  <c r="S41" i="65"/>
  <c r="U41" i="65"/>
  <c r="V41" i="65"/>
  <c r="W41" i="65"/>
  <c r="X41" i="65"/>
  <c r="Y41" i="65"/>
  <c r="Z41" i="65"/>
  <c r="AA41" i="65"/>
  <c r="AB41" i="65"/>
  <c r="AC41" i="65"/>
  <c r="AD41" i="65"/>
  <c r="AE41" i="65"/>
  <c r="AF41" i="65"/>
  <c r="AG41" i="65"/>
  <c r="AH41" i="65"/>
  <c r="AI41" i="65"/>
  <c r="AJ41" i="65"/>
  <c r="AK41" i="65"/>
  <c r="A42" i="65"/>
  <c r="B43" i="65"/>
  <c r="A44" i="65"/>
  <c r="B44" i="65"/>
  <c r="C44" i="65"/>
  <c r="D44" i="65"/>
  <c r="E44" i="65"/>
  <c r="F44" i="65"/>
  <c r="G44" i="65"/>
  <c r="H44" i="65"/>
  <c r="I44" i="65"/>
  <c r="J44" i="65"/>
  <c r="K44" i="65"/>
  <c r="L44" i="65"/>
  <c r="M44" i="65"/>
  <c r="N44" i="65"/>
  <c r="O44" i="65"/>
  <c r="P44" i="65"/>
  <c r="Q44" i="65"/>
  <c r="R44" i="65"/>
  <c r="S44" i="65"/>
  <c r="U44" i="65"/>
  <c r="V44" i="65"/>
  <c r="W44" i="65"/>
  <c r="X44" i="65"/>
  <c r="Y44" i="65"/>
  <c r="Z44" i="65"/>
  <c r="AA44" i="65"/>
  <c r="AB44" i="65"/>
  <c r="AC44" i="65"/>
  <c r="AD44" i="65"/>
  <c r="AE44" i="65"/>
  <c r="AF44" i="65"/>
  <c r="AG44" i="65"/>
  <c r="AH44" i="65"/>
  <c r="AI44" i="65"/>
  <c r="AJ44" i="65"/>
  <c r="AK44" i="65"/>
  <c r="A45" i="65"/>
  <c r="J45" i="65"/>
  <c r="U45" i="65"/>
  <c r="Z45" i="65"/>
  <c r="AA45" i="65"/>
  <c r="AB45" i="65"/>
  <c r="AC45" i="65"/>
  <c r="AD45" i="65"/>
  <c r="AE45" i="65"/>
  <c r="AF45" i="65"/>
  <c r="AG45" i="65"/>
  <c r="AH45" i="65"/>
  <c r="AI45" i="65"/>
  <c r="AJ45" i="65"/>
  <c r="AK45" i="65"/>
  <c r="AL45" i="65"/>
  <c r="AM45" i="65"/>
  <c r="AN45" i="65"/>
  <c r="AO45" i="65"/>
  <c r="A46" i="65"/>
  <c r="B46" i="65"/>
  <c r="R46" i="65"/>
  <c r="Z46" i="65"/>
  <c r="AA46" i="65"/>
  <c r="AB46" i="65"/>
  <c r="AC46" i="65"/>
  <c r="AD46" i="65"/>
  <c r="AE46" i="65"/>
  <c r="AF46" i="65"/>
  <c r="AG46" i="65"/>
  <c r="AH46" i="65"/>
  <c r="AI46" i="65"/>
  <c r="AJ46" i="65"/>
  <c r="AK46" i="65"/>
  <c r="AL46" i="65"/>
  <c r="AM46" i="65"/>
  <c r="AN46" i="65"/>
  <c r="AO46" i="65"/>
  <c r="A47" i="65"/>
  <c r="B47" i="65"/>
  <c r="J47" i="65"/>
  <c r="M47" i="65"/>
  <c r="P47" i="65"/>
  <c r="S47" i="65"/>
  <c r="Z47" i="65"/>
  <c r="AB47" i="65"/>
  <c r="AC47" i="65"/>
  <c r="AD47" i="65"/>
  <c r="AE47" i="65"/>
  <c r="AF47" i="65"/>
  <c r="AG47" i="65"/>
  <c r="AH47" i="65"/>
  <c r="AI47" i="65"/>
  <c r="AJ47" i="65"/>
  <c r="AK47" i="65"/>
  <c r="AL47" i="65"/>
  <c r="AM47" i="65"/>
  <c r="AN47" i="65"/>
  <c r="AO47" i="65"/>
  <c r="A48" i="65"/>
  <c r="B48" i="65"/>
  <c r="C48" i="65"/>
  <c r="D48" i="65"/>
  <c r="E48" i="65"/>
  <c r="F48" i="65"/>
  <c r="G48" i="65"/>
  <c r="H48" i="65"/>
  <c r="I48" i="65"/>
  <c r="J48" i="65"/>
  <c r="K48" i="65"/>
  <c r="L48" i="65"/>
  <c r="M48" i="65"/>
  <c r="N48" i="65"/>
  <c r="O48" i="65"/>
  <c r="P48" i="65"/>
  <c r="Q48" i="65"/>
  <c r="R48" i="65"/>
  <c r="S48" i="65"/>
  <c r="U48" i="65"/>
  <c r="V48" i="65"/>
  <c r="W48" i="65"/>
  <c r="X48" i="65"/>
  <c r="Y48" i="65"/>
  <c r="Z48" i="65"/>
  <c r="AA48" i="65"/>
  <c r="AB48" i="65"/>
  <c r="AC48" i="65"/>
  <c r="AD48" i="65"/>
  <c r="AE48" i="65"/>
  <c r="AF48" i="65"/>
  <c r="AG48" i="65"/>
  <c r="AH48" i="65"/>
  <c r="AI48" i="65"/>
  <c r="AJ48" i="65"/>
  <c r="AK48" i="65"/>
  <c r="C49" i="65"/>
  <c r="F49" i="65"/>
  <c r="T49" i="65"/>
  <c r="AD49" i="65"/>
  <c r="AE49" i="65"/>
  <c r="AF49" i="65"/>
  <c r="AG49" i="65"/>
  <c r="AH49" i="65"/>
  <c r="AI49" i="65"/>
  <c r="AJ49" i="65"/>
  <c r="AK49" i="65"/>
  <c r="A50" i="65"/>
  <c r="B50" i="65"/>
  <c r="C50" i="65"/>
  <c r="D50" i="65"/>
  <c r="E50" i="65"/>
  <c r="F50" i="65"/>
  <c r="G50" i="65"/>
  <c r="H50" i="65"/>
  <c r="I50" i="65"/>
  <c r="J50" i="65"/>
  <c r="K50" i="65"/>
  <c r="L50" i="65"/>
  <c r="M50" i="65"/>
  <c r="N50" i="65"/>
  <c r="O50" i="65"/>
  <c r="P50" i="65"/>
  <c r="Q50" i="65"/>
  <c r="R50" i="65"/>
  <c r="S50" i="65"/>
  <c r="U50" i="65"/>
  <c r="V50" i="65"/>
  <c r="W50" i="65"/>
  <c r="X50" i="65"/>
  <c r="Y50" i="65"/>
  <c r="Z50" i="65"/>
  <c r="AA50" i="65"/>
  <c r="AB50" i="65"/>
  <c r="AC50" i="65"/>
  <c r="AD50" i="65"/>
  <c r="AE50" i="65"/>
  <c r="AF50" i="65"/>
  <c r="AG50" i="65"/>
  <c r="AH50" i="65"/>
  <c r="AI50" i="65"/>
  <c r="AJ50" i="65"/>
  <c r="AK50" i="65"/>
  <c r="G9" i="64"/>
  <c r="G44" i="64" s="1"/>
  <c r="AA9" i="64"/>
  <c r="AA44" i="64" s="1"/>
  <c r="G10" i="64"/>
  <c r="G45" i="64" s="1"/>
  <c r="AA10" i="64"/>
  <c r="AA45" i="64" s="1"/>
  <c r="G18" i="64"/>
  <c r="G53" i="64" s="1"/>
  <c r="AA18" i="64"/>
  <c r="AA53" i="64" s="1"/>
  <c r="G19" i="64"/>
  <c r="G54" i="64" s="1"/>
  <c r="AA19" i="64"/>
  <c r="AA54" i="64" s="1"/>
  <c r="G26" i="64"/>
  <c r="G61" i="64" s="1"/>
  <c r="AA26" i="64"/>
  <c r="AA61" i="64" s="1"/>
  <c r="G27" i="64"/>
  <c r="G62" i="64" s="1"/>
  <c r="AA27" i="64"/>
  <c r="AA62" i="64" s="1"/>
  <c r="O30" i="64"/>
  <c r="O65" i="64" s="1"/>
  <c r="O31" i="64"/>
  <c r="O66" i="64" s="1"/>
  <c r="O32" i="64"/>
  <c r="O67" i="64" s="1"/>
  <c r="Z33" i="64"/>
  <c r="Z68" i="64" s="1"/>
  <c r="Z34" i="64"/>
  <c r="Z69" i="64" s="1"/>
  <c r="D36" i="64"/>
  <c r="AG36" i="64"/>
  <c r="AI36" i="64"/>
  <c r="Q37" i="64"/>
  <c r="U37" i="64"/>
  <c r="A38" i="64"/>
  <c r="A39" i="64"/>
  <c r="D39" i="64"/>
  <c r="E39" i="64"/>
  <c r="F39" i="64"/>
  <c r="G39" i="64"/>
  <c r="H39" i="64"/>
  <c r="I39" i="64"/>
  <c r="J39" i="64"/>
  <c r="K39" i="64"/>
  <c r="L39" i="64"/>
  <c r="M39" i="64"/>
  <c r="N39" i="64"/>
  <c r="O39" i="64"/>
  <c r="P39" i="64"/>
  <c r="Q39" i="64"/>
  <c r="R39" i="64"/>
  <c r="S39" i="64"/>
  <c r="T39" i="64"/>
  <c r="U39" i="64"/>
  <c r="X39" i="64"/>
  <c r="Y39" i="64"/>
  <c r="Z39" i="64"/>
  <c r="AA39" i="64"/>
  <c r="AB39" i="64"/>
  <c r="AC39" i="64"/>
  <c r="AD39" i="64"/>
  <c r="AE39" i="64"/>
  <c r="AF39" i="64"/>
  <c r="AG39" i="64"/>
  <c r="AH39" i="64"/>
  <c r="AI39" i="64"/>
  <c r="AJ39" i="64"/>
  <c r="AK39" i="64"/>
  <c r="A40" i="64"/>
  <c r="B40" i="64"/>
  <c r="C40" i="64"/>
  <c r="D40" i="64"/>
  <c r="E40" i="64"/>
  <c r="F40" i="64"/>
  <c r="G40" i="64"/>
  <c r="H40" i="64"/>
  <c r="I40" i="64"/>
  <c r="J40" i="64"/>
  <c r="K40" i="64"/>
  <c r="L40" i="64"/>
  <c r="M40" i="64"/>
  <c r="N40" i="64"/>
  <c r="O40" i="64"/>
  <c r="P40" i="64"/>
  <c r="Q40" i="64"/>
  <c r="R40" i="64"/>
  <c r="S40" i="64"/>
  <c r="T40" i="64"/>
  <c r="U40" i="64"/>
  <c r="V40" i="64"/>
  <c r="W40" i="64"/>
  <c r="X40" i="64"/>
  <c r="Y40" i="64"/>
  <c r="Z40" i="64"/>
  <c r="AA40" i="64"/>
  <c r="AB40" i="64"/>
  <c r="AC40" i="64"/>
  <c r="AD40" i="64"/>
  <c r="AE40" i="64"/>
  <c r="AF40" i="64"/>
  <c r="AG40" i="64"/>
  <c r="AH40" i="64"/>
  <c r="AI40" i="64"/>
  <c r="AJ40" i="64"/>
  <c r="AK40" i="64"/>
  <c r="A41" i="64"/>
  <c r="B41" i="64"/>
  <c r="C41" i="64"/>
  <c r="D41" i="64"/>
  <c r="E41" i="64"/>
  <c r="F41" i="64"/>
  <c r="G41" i="64"/>
  <c r="H41" i="64"/>
  <c r="I41" i="64"/>
  <c r="J41" i="64"/>
  <c r="K41" i="64"/>
  <c r="L41" i="64"/>
  <c r="M41" i="64"/>
  <c r="N41" i="64"/>
  <c r="O41" i="64"/>
  <c r="P41" i="64"/>
  <c r="Q41" i="64"/>
  <c r="R41" i="64"/>
  <c r="S41" i="64"/>
  <c r="T41" i="64"/>
  <c r="U41" i="64"/>
  <c r="V41" i="64"/>
  <c r="W41" i="64"/>
  <c r="X41" i="64"/>
  <c r="Y41" i="64"/>
  <c r="Z41" i="64"/>
  <c r="AA41" i="64"/>
  <c r="AB41" i="64"/>
  <c r="AC41" i="64"/>
  <c r="AD41" i="64"/>
  <c r="AE41" i="64"/>
  <c r="AF41" i="64"/>
  <c r="AG41" i="64"/>
  <c r="AH41" i="64"/>
  <c r="AI41" i="64"/>
  <c r="AJ41" i="64"/>
  <c r="AK41" i="64"/>
  <c r="A42" i="64"/>
  <c r="B42" i="64"/>
  <c r="C42" i="64"/>
  <c r="D42" i="64"/>
  <c r="E42" i="64"/>
  <c r="F42" i="64"/>
  <c r="G42" i="64"/>
  <c r="H42" i="64"/>
  <c r="I42" i="64"/>
  <c r="J42" i="64"/>
  <c r="K42" i="64"/>
  <c r="L42" i="64"/>
  <c r="M42" i="64"/>
  <c r="N42" i="64"/>
  <c r="O42" i="64"/>
  <c r="P42" i="64"/>
  <c r="Q42" i="64"/>
  <c r="R42" i="64"/>
  <c r="S42" i="64"/>
  <c r="T42" i="64"/>
  <c r="U42" i="64"/>
  <c r="V42" i="64"/>
  <c r="W42" i="64"/>
  <c r="X42" i="64"/>
  <c r="Y42" i="64"/>
  <c r="Z42" i="64"/>
  <c r="AA42" i="64"/>
  <c r="AB42" i="64"/>
  <c r="AC42" i="64"/>
  <c r="AD42" i="64"/>
  <c r="AE42" i="64"/>
  <c r="AF42" i="64"/>
  <c r="AG42" i="64"/>
  <c r="AH42" i="64"/>
  <c r="AI42" i="64"/>
  <c r="AJ42" i="64"/>
  <c r="AK42" i="64"/>
  <c r="A43" i="64"/>
  <c r="B43" i="64"/>
  <c r="C43" i="64"/>
  <c r="D43" i="64"/>
  <c r="E43" i="64"/>
  <c r="F43" i="64"/>
  <c r="G43" i="64"/>
  <c r="H43" i="64"/>
  <c r="I43" i="64"/>
  <c r="J43" i="64"/>
  <c r="K43" i="64"/>
  <c r="L43" i="64"/>
  <c r="M43" i="64"/>
  <c r="N43" i="64"/>
  <c r="O43" i="64"/>
  <c r="P43" i="64"/>
  <c r="Q43" i="64"/>
  <c r="R43" i="64"/>
  <c r="S43" i="64"/>
  <c r="T43" i="64"/>
  <c r="U43" i="64"/>
  <c r="V43" i="64"/>
  <c r="W43" i="64"/>
  <c r="X43" i="64"/>
  <c r="Y43" i="64"/>
  <c r="Z43" i="64"/>
  <c r="AA43" i="64"/>
  <c r="AB43" i="64"/>
  <c r="AC43" i="64"/>
  <c r="AD43" i="64"/>
  <c r="AE43" i="64"/>
  <c r="AF43" i="64"/>
  <c r="AG43" i="64"/>
  <c r="AH43" i="64"/>
  <c r="AI43" i="64"/>
  <c r="AJ43" i="64"/>
  <c r="AK43" i="64"/>
  <c r="A44" i="64"/>
  <c r="B44" i="64"/>
  <c r="C44" i="64"/>
  <c r="D44" i="64"/>
  <c r="H44" i="64"/>
  <c r="K44" i="64"/>
  <c r="L44" i="64"/>
  <c r="M44" i="64"/>
  <c r="N44" i="64"/>
  <c r="O44" i="64"/>
  <c r="P44" i="64"/>
  <c r="Q44" i="64"/>
  <c r="R44" i="64"/>
  <c r="S44" i="64"/>
  <c r="T44" i="64"/>
  <c r="U44" i="64"/>
  <c r="V44" i="64"/>
  <c r="W44" i="64"/>
  <c r="X44" i="64"/>
  <c r="AB44" i="64"/>
  <c r="AE44" i="64"/>
  <c r="AF44" i="64"/>
  <c r="AG44" i="64"/>
  <c r="AH44" i="64"/>
  <c r="AI44" i="64"/>
  <c r="AJ44" i="64"/>
  <c r="AK44" i="64"/>
  <c r="A45" i="64"/>
  <c r="B45" i="64"/>
  <c r="C45" i="64"/>
  <c r="D45" i="64"/>
  <c r="H45" i="64"/>
  <c r="K45" i="64"/>
  <c r="L45" i="64"/>
  <c r="M45" i="64"/>
  <c r="N45" i="64"/>
  <c r="O45" i="64"/>
  <c r="P45" i="64"/>
  <c r="Q45" i="64"/>
  <c r="R45" i="64"/>
  <c r="S45" i="64"/>
  <c r="T45" i="64"/>
  <c r="U45" i="64"/>
  <c r="V45" i="64"/>
  <c r="W45" i="64"/>
  <c r="X45" i="64"/>
  <c r="AB45" i="64"/>
  <c r="AE45" i="64"/>
  <c r="AF45" i="64"/>
  <c r="AG45" i="64"/>
  <c r="AH45" i="64"/>
  <c r="AI45" i="64"/>
  <c r="AJ45" i="64"/>
  <c r="AK45" i="64"/>
  <c r="A46" i="64"/>
  <c r="B46" i="64"/>
  <c r="C46" i="64"/>
  <c r="D46" i="64"/>
  <c r="E46" i="64"/>
  <c r="F46" i="64"/>
  <c r="G46" i="64"/>
  <c r="H46" i="64"/>
  <c r="I46" i="64"/>
  <c r="J46" i="64"/>
  <c r="K46" i="64"/>
  <c r="AK46" i="64"/>
  <c r="A47" i="64"/>
  <c r="B47" i="64"/>
  <c r="C47" i="64"/>
  <c r="D47" i="64"/>
  <c r="E47" i="64"/>
  <c r="F47" i="64"/>
  <c r="G47" i="64"/>
  <c r="H47" i="64"/>
  <c r="I47" i="64"/>
  <c r="J47" i="64"/>
  <c r="K47" i="64"/>
  <c r="L47" i="64"/>
  <c r="M47" i="64"/>
  <c r="N47" i="64"/>
  <c r="O47" i="64"/>
  <c r="P47" i="64"/>
  <c r="Q47" i="64"/>
  <c r="R47" i="64"/>
  <c r="S47" i="64"/>
  <c r="T47" i="64"/>
  <c r="U47" i="64"/>
  <c r="V47" i="64"/>
  <c r="W47" i="64"/>
  <c r="X47" i="64"/>
  <c r="Y47" i="64"/>
  <c r="Z47" i="64"/>
  <c r="AA47" i="64"/>
  <c r="AB47" i="64"/>
  <c r="AC47" i="64"/>
  <c r="AD47" i="64"/>
  <c r="AE47" i="64"/>
  <c r="AF47" i="64"/>
  <c r="AG47" i="64"/>
  <c r="AH47" i="64"/>
  <c r="AI47" i="64"/>
  <c r="AJ47" i="64"/>
  <c r="AK47" i="64"/>
  <c r="A48" i="64"/>
  <c r="B48" i="64"/>
  <c r="C48" i="64"/>
  <c r="D48" i="64"/>
  <c r="E48" i="64"/>
  <c r="F48" i="64"/>
  <c r="G48" i="64"/>
  <c r="H48" i="64"/>
  <c r="I48" i="64"/>
  <c r="J48" i="64"/>
  <c r="K48" i="64"/>
  <c r="L48" i="64"/>
  <c r="M48" i="64"/>
  <c r="N48" i="64"/>
  <c r="O48" i="64"/>
  <c r="P48" i="64"/>
  <c r="Q48" i="64"/>
  <c r="R48" i="64"/>
  <c r="S48" i="64"/>
  <c r="T48" i="64"/>
  <c r="U48" i="64"/>
  <c r="V48" i="64"/>
  <c r="W48" i="64"/>
  <c r="X48" i="64"/>
  <c r="Y48" i="64"/>
  <c r="Z48" i="64"/>
  <c r="AA48" i="64"/>
  <c r="AB48" i="64"/>
  <c r="AC48" i="64"/>
  <c r="AD48" i="64"/>
  <c r="AE48" i="64"/>
  <c r="AF48" i="64"/>
  <c r="AG48" i="64"/>
  <c r="AH48" i="64"/>
  <c r="AI48" i="64"/>
  <c r="AJ48" i="64"/>
  <c r="AK48" i="64"/>
  <c r="A49" i="64"/>
  <c r="D49" i="64"/>
  <c r="E49" i="64"/>
  <c r="F49" i="64"/>
  <c r="G49" i="64"/>
  <c r="H49" i="64"/>
  <c r="I49" i="64"/>
  <c r="J49" i="64"/>
  <c r="K49" i="64"/>
  <c r="L49" i="64"/>
  <c r="M49" i="64"/>
  <c r="N49" i="64"/>
  <c r="O49" i="64"/>
  <c r="P49" i="64"/>
  <c r="Q49" i="64"/>
  <c r="R49" i="64"/>
  <c r="S49" i="64"/>
  <c r="T49" i="64"/>
  <c r="U49" i="64"/>
  <c r="X49" i="64"/>
  <c r="Y49" i="64"/>
  <c r="Z49" i="64"/>
  <c r="AA49" i="64"/>
  <c r="AB49" i="64"/>
  <c r="AC49" i="64"/>
  <c r="AD49" i="64"/>
  <c r="AE49" i="64"/>
  <c r="AF49" i="64"/>
  <c r="AG49" i="64"/>
  <c r="AH49" i="64"/>
  <c r="AI49" i="64"/>
  <c r="AJ49" i="64"/>
  <c r="AK49" i="64"/>
  <c r="A50" i="64"/>
  <c r="B50" i="64"/>
  <c r="C50" i="64"/>
  <c r="D50" i="64"/>
  <c r="E50" i="64"/>
  <c r="F50" i="64"/>
  <c r="G50" i="64"/>
  <c r="H50" i="64"/>
  <c r="I50" i="64"/>
  <c r="J50" i="64"/>
  <c r="K50" i="64"/>
  <c r="L50" i="64"/>
  <c r="M50" i="64"/>
  <c r="N50" i="64"/>
  <c r="O50" i="64"/>
  <c r="P50" i="64"/>
  <c r="Q50" i="64"/>
  <c r="R50" i="64"/>
  <c r="S50" i="64"/>
  <c r="T50" i="64"/>
  <c r="U50" i="64"/>
  <c r="V50" i="64"/>
  <c r="W50" i="64"/>
  <c r="X50" i="64"/>
  <c r="Y50" i="64"/>
  <c r="Z50" i="64"/>
  <c r="AA50" i="64"/>
  <c r="AB50" i="64"/>
  <c r="AC50" i="64"/>
  <c r="AD50" i="64"/>
  <c r="AE50" i="64"/>
  <c r="AF50" i="64"/>
  <c r="AG50" i="64"/>
  <c r="AH50" i="64"/>
  <c r="AI50" i="64"/>
  <c r="AJ50" i="64"/>
  <c r="AK50" i="64"/>
  <c r="A51" i="64"/>
  <c r="B51" i="64"/>
  <c r="C51" i="64"/>
  <c r="D51" i="64"/>
  <c r="E51" i="64"/>
  <c r="F51" i="64"/>
  <c r="G51" i="64"/>
  <c r="H51" i="64"/>
  <c r="I51" i="64"/>
  <c r="J51" i="64"/>
  <c r="K51" i="64"/>
  <c r="L51" i="64"/>
  <c r="M51" i="64"/>
  <c r="N51" i="64"/>
  <c r="O51" i="64"/>
  <c r="P51" i="64"/>
  <c r="Q51" i="64"/>
  <c r="R51" i="64"/>
  <c r="S51" i="64"/>
  <c r="T51" i="64"/>
  <c r="U51" i="64"/>
  <c r="V51" i="64"/>
  <c r="W51" i="64"/>
  <c r="X51" i="64"/>
  <c r="Y51" i="64"/>
  <c r="Z51" i="64"/>
  <c r="AA51" i="64"/>
  <c r="AB51" i="64"/>
  <c r="AC51" i="64"/>
  <c r="AD51" i="64"/>
  <c r="AE51" i="64"/>
  <c r="AF51" i="64"/>
  <c r="AG51" i="64"/>
  <c r="AH51" i="64"/>
  <c r="AI51" i="64"/>
  <c r="AJ51" i="64"/>
  <c r="AK51" i="64"/>
  <c r="A52" i="64"/>
  <c r="B52" i="64"/>
  <c r="C52" i="64"/>
  <c r="D52" i="64"/>
  <c r="E52" i="64"/>
  <c r="F52" i="64"/>
  <c r="G52" i="64"/>
  <c r="H52" i="64"/>
  <c r="I52" i="64"/>
  <c r="J52" i="64"/>
  <c r="K52" i="64"/>
  <c r="L52" i="64"/>
  <c r="M52" i="64"/>
  <c r="N52" i="64"/>
  <c r="O52" i="64"/>
  <c r="P52" i="64"/>
  <c r="Q52" i="64"/>
  <c r="R52" i="64"/>
  <c r="S52" i="64"/>
  <c r="T52" i="64"/>
  <c r="U52" i="64"/>
  <c r="V52" i="64"/>
  <c r="W52" i="64"/>
  <c r="X52" i="64"/>
  <c r="Y52" i="64"/>
  <c r="Z52" i="64"/>
  <c r="AA52" i="64"/>
  <c r="AB52" i="64"/>
  <c r="AC52" i="64"/>
  <c r="AD52" i="64"/>
  <c r="AE52" i="64"/>
  <c r="AF52" i="64"/>
  <c r="AG52" i="64"/>
  <c r="AH52" i="64"/>
  <c r="AI52" i="64"/>
  <c r="AJ52" i="64"/>
  <c r="AK52" i="64"/>
  <c r="A53" i="64"/>
  <c r="B53" i="64"/>
  <c r="C53" i="64"/>
  <c r="D53" i="64"/>
  <c r="H53" i="64"/>
  <c r="K53" i="64"/>
  <c r="L53" i="64"/>
  <c r="M53" i="64"/>
  <c r="N53" i="64"/>
  <c r="O53" i="64"/>
  <c r="P53" i="64"/>
  <c r="Q53" i="64"/>
  <c r="R53" i="64"/>
  <c r="S53" i="64"/>
  <c r="T53" i="64"/>
  <c r="U53" i="64"/>
  <c r="V53" i="64"/>
  <c r="W53" i="64"/>
  <c r="X53" i="64"/>
  <c r="AB53" i="64"/>
  <c r="AE53" i="64"/>
  <c r="AF53" i="64"/>
  <c r="AG53" i="64"/>
  <c r="AH53" i="64"/>
  <c r="AI53" i="64"/>
  <c r="AJ53" i="64"/>
  <c r="AK53" i="64"/>
  <c r="A54" i="64"/>
  <c r="B54" i="64"/>
  <c r="C54" i="64"/>
  <c r="D54" i="64"/>
  <c r="H54" i="64"/>
  <c r="K54" i="64"/>
  <c r="L54" i="64"/>
  <c r="M54" i="64"/>
  <c r="N54" i="64"/>
  <c r="O54" i="64"/>
  <c r="P54" i="64"/>
  <c r="Q54" i="64"/>
  <c r="R54" i="64"/>
  <c r="S54" i="64"/>
  <c r="T54" i="64"/>
  <c r="U54" i="64"/>
  <c r="V54" i="64"/>
  <c r="W54" i="64"/>
  <c r="X54" i="64"/>
  <c r="AB54" i="64"/>
  <c r="AE54" i="64"/>
  <c r="AF54" i="64"/>
  <c r="AG54" i="64"/>
  <c r="AH54" i="64"/>
  <c r="AI54" i="64"/>
  <c r="AJ54" i="64"/>
  <c r="AK54" i="64"/>
  <c r="A55" i="64"/>
  <c r="B55" i="64"/>
  <c r="C55" i="64"/>
  <c r="D55" i="64"/>
  <c r="E55" i="64"/>
  <c r="F55" i="64"/>
  <c r="G55" i="64"/>
  <c r="H55" i="64"/>
  <c r="I55" i="64"/>
  <c r="J55" i="64"/>
  <c r="K55" i="64"/>
  <c r="AJ55" i="64"/>
  <c r="AK55" i="64"/>
  <c r="A56" i="64"/>
  <c r="B56" i="64"/>
  <c r="C56" i="64"/>
  <c r="D56" i="64"/>
  <c r="E56" i="64"/>
  <c r="F56" i="64"/>
  <c r="G56" i="64"/>
  <c r="H56" i="64"/>
  <c r="I56" i="64"/>
  <c r="J56" i="64"/>
  <c r="K56" i="64"/>
  <c r="L56" i="64"/>
  <c r="M56" i="64"/>
  <c r="N56" i="64"/>
  <c r="O56" i="64"/>
  <c r="P56" i="64"/>
  <c r="Q56" i="64"/>
  <c r="R56" i="64"/>
  <c r="S56" i="64"/>
  <c r="T56" i="64"/>
  <c r="U56" i="64"/>
  <c r="V56" i="64"/>
  <c r="W56" i="64"/>
  <c r="X56" i="64"/>
  <c r="Y56" i="64"/>
  <c r="Z56" i="64"/>
  <c r="AA56" i="64"/>
  <c r="AB56" i="64"/>
  <c r="AC56" i="64"/>
  <c r="AD56" i="64"/>
  <c r="AE56" i="64"/>
  <c r="AF56" i="64"/>
  <c r="AG56" i="64"/>
  <c r="AH56" i="64"/>
  <c r="AI56" i="64"/>
  <c r="AJ56" i="64"/>
  <c r="AK56" i="64"/>
  <c r="A57" i="64"/>
  <c r="D57" i="64"/>
  <c r="E57" i="64"/>
  <c r="F57" i="64"/>
  <c r="G57" i="64"/>
  <c r="H57" i="64"/>
  <c r="I57" i="64"/>
  <c r="J57" i="64"/>
  <c r="K57" i="64"/>
  <c r="L57" i="64"/>
  <c r="M57" i="64"/>
  <c r="N57" i="64"/>
  <c r="O57" i="64"/>
  <c r="P57" i="64"/>
  <c r="Q57" i="64"/>
  <c r="R57" i="64"/>
  <c r="S57" i="64"/>
  <c r="T57" i="64"/>
  <c r="U57" i="64"/>
  <c r="X57" i="64"/>
  <c r="Y57" i="64"/>
  <c r="Z57" i="64"/>
  <c r="AA57" i="64"/>
  <c r="AB57" i="64"/>
  <c r="AC57" i="64"/>
  <c r="AD57" i="64"/>
  <c r="AE57" i="64"/>
  <c r="AF57" i="64"/>
  <c r="AG57" i="64"/>
  <c r="AH57" i="64"/>
  <c r="AI57" i="64"/>
  <c r="AJ57" i="64"/>
  <c r="AK57" i="64"/>
  <c r="A58" i="64"/>
  <c r="B58" i="64"/>
  <c r="C58" i="64"/>
  <c r="D58" i="64"/>
  <c r="E58" i="64"/>
  <c r="F58" i="64"/>
  <c r="G58" i="64"/>
  <c r="H58" i="64"/>
  <c r="I58" i="64"/>
  <c r="J58" i="64"/>
  <c r="K58" i="64"/>
  <c r="L58" i="64"/>
  <c r="M58" i="64"/>
  <c r="N58" i="64"/>
  <c r="O58" i="64"/>
  <c r="P58" i="64"/>
  <c r="Q58" i="64"/>
  <c r="R58" i="64"/>
  <c r="S58" i="64"/>
  <c r="T58" i="64"/>
  <c r="U58" i="64"/>
  <c r="V58" i="64"/>
  <c r="W58" i="64"/>
  <c r="X58" i="64"/>
  <c r="Y58" i="64"/>
  <c r="Z58" i="64"/>
  <c r="AA58" i="64"/>
  <c r="AB58" i="64"/>
  <c r="AC58" i="64"/>
  <c r="AD58" i="64"/>
  <c r="AE58" i="64"/>
  <c r="AF58" i="64"/>
  <c r="AG58" i="64"/>
  <c r="AH58" i="64"/>
  <c r="AI58" i="64"/>
  <c r="AJ58" i="64"/>
  <c r="AK58" i="64"/>
  <c r="A59" i="64"/>
  <c r="B59" i="64"/>
  <c r="C59" i="64"/>
  <c r="D59" i="64"/>
  <c r="E59" i="64"/>
  <c r="F59" i="64"/>
  <c r="G59" i="64"/>
  <c r="H59" i="64"/>
  <c r="I59" i="64"/>
  <c r="J59" i="64"/>
  <c r="K59" i="64"/>
  <c r="L59" i="64"/>
  <c r="M59" i="64"/>
  <c r="N59" i="64"/>
  <c r="O59" i="64"/>
  <c r="P59" i="64"/>
  <c r="Q59" i="64"/>
  <c r="R59" i="64"/>
  <c r="S59" i="64"/>
  <c r="T59" i="64"/>
  <c r="U59" i="64"/>
  <c r="V59" i="64"/>
  <c r="W59" i="64"/>
  <c r="X59" i="64"/>
  <c r="Y59" i="64"/>
  <c r="Z59" i="64"/>
  <c r="AA59" i="64"/>
  <c r="AB59" i="64"/>
  <c r="AC59" i="64"/>
  <c r="AD59" i="64"/>
  <c r="AE59" i="64"/>
  <c r="AF59" i="64"/>
  <c r="AG59" i="64"/>
  <c r="AH59" i="64"/>
  <c r="AI59" i="64"/>
  <c r="AJ59" i="64"/>
  <c r="AK59" i="64"/>
  <c r="A60" i="64"/>
  <c r="B60" i="64"/>
  <c r="C60" i="64"/>
  <c r="D60" i="64"/>
  <c r="E60" i="64"/>
  <c r="F60" i="64"/>
  <c r="G60" i="64"/>
  <c r="H60" i="64"/>
  <c r="I60" i="64"/>
  <c r="J60" i="64"/>
  <c r="K60" i="64"/>
  <c r="L60" i="64"/>
  <c r="M60" i="64"/>
  <c r="N60" i="64"/>
  <c r="O60" i="64"/>
  <c r="P60" i="64"/>
  <c r="Q60" i="64"/>
  <c r="R60" i="64"/>
  <c r="S60" i="64"/>
  <c r="T60" i="64"/>
  <c r="U60" i="64"/>
  <c r="V60" i="64"/>
  <c r="W60" i="64"/>
  <c r="X60" i="64"/>
  <c r="Y60" i="64"/>
  <c r="Z60" i="64"/>
  <c r="AA60" i="64"/>
  <c r="AB60" i="64"/>
  <c r="AC60" i="64"/>
  <c r="AD60" i="64"/>
  <c r="AE60" i="64"/>
  <c r="AF60" i="64"/>
  <c r="AG60" i="64"/>
  <c r="AH60" i="64"/>
  <c r="AI60" i="64"/>
  <c r="AJ60" i="64"/>
  <c r="AK60" i="64"/>
  <c r="A61" i="64"/>
  <c r="B61" i="64"/>
  <c r="C61" i="64"/>
  <c r="D61" i="64"/>
  <c r="J61" i="64"/>
  <c r="M61" i="64"/>
  <c r="N61" i="64"/>
  <c r="O61" i="64"/>
  <c r="P61" i="64"/>
  <c r="Q61" i="64"/>
  <c r="R61" i="64"/>
  <c r="S61" i="64"/>
  <c r="T61" i="64"/>
  <c r="U61" i="64"/>
  <c r="V61" i="64"/>
  <c r="W61" i="64"/>
  <c r="X61" i="64"/>
  <c r="AC61" i="64"/>
  <c r="AF61" i="64"/>
  <c r="AG61" i="64"/>
  <c r="AH61" i="64"/>
  <c r="AI61" i="64"/>
  <c r="AJ61" i="64"/>
  <c r="AK61" i="64"/>
  <c r="A62" i="64"/>
  <c r="B62" i="64"/>
  <c r="C62" i="64"/>
  <c r="D62" i="64"/>
  <c r="J62" i="64"/>
  <c r="M62" i="64"/>
  <c r="N62" i="64"/>
  <c r="O62" i="64"/>
  <c r="P62" i="64"/>
  <c r="Q62" i="64"/>
  <c r="R62" i="64"/>
  <c r="S62" i="64"/>
  <c r="T62" i="64"/>
  <c r="U62" i="64"/>
  <c r="V62" i="64"/>
  <c r="W62" i="64"/>
  <c r="X62" i="64"/>
  <c r="AC62" i="64"/>
  <c r="AF62" i="64"/>
  <c r="AG62" i="64"/>
  <c r="AH62" i="64"/>
  <c r="AI62" i="64"/>
  <c r="AJ62" i="64"/>
  <c r="AK62" i="64"/>
  <c r="A63" i="64"/>
  <c r="B63" i="64"/>
  <c r="C63" i="64"/>
  <c r="D63" i="64"/>
  <c r="E63" i="64"/>
  <c r="F63" i="64"/>
  <c r="G63" i="64"/>
  <c r="H63" i="64"/>
  <c r="I63" i="64"/>
  <c r="J63" i="64"/>
  <c r="K63" i="64"/>
  <c r="L63" i="64"/>
  <c r="AK63" i="64"/>
  <c r="A64" i="64"/>
  <c r="C64" i="64"/>
  <c r="D64" i="64"/>
  <c r="E64" i="64"/>
  <c r="F64" i="64"/>
  <c r="G64" i="64"/>
  <c r="H64" i="64"/>
  <c r="I64" i="64"/>
  <c r="J64" i="64"/>
  <c r="K64" i="64"/>
  <c r="L64" i="64"/>
  <c r="M64" i="64"/>
  <c r="N64" i="64"/>
  <c r="O64" i="64"/>
  <c r="P64" i="64"/>
  <c r="Q64" i="64"/>
  <c r="R64" i="64"/>
  <c r="S64" i="64"/>
  <c r="T64" i="64"/>
  <c r="U64" i="64"/>
  <c r="W64" i="64"/>
  <c r="X64" i="64"/>
  <c r="Y64" i="64"/>
  <c r="Z64" i="64"/>
  <c r="AA64" i="64"/>
  <c r="AB64" i="64"/>
  <c r="AC64" i="64"/>
  <c r="AD64" i="64"/>
  <c r="AE64" i="64"/>
  <c r="AF64" i="64"/>
  <c r="AG64" i="64"/>
  <c r="AH64" i="64"/>
  <c r="AI64" i="64"/>
  <c r="AJ64" i="64"/>
  <c r="AK64" i="64"/>
  <c r="A65" i="64"/>
  <c r="B65" i="64"/>
  <c r="C65" i="64"/>
  <c r="D65" i="64"/>
  <c r="E65" i="64"/>
  <c r="F65" i="64"/>
  <c r="G65" i="64"/>
  <c r="H65" i="64"/>
  <c r="I65" i="64"/>
  <c r="J65" i="64"/>
  <c r="K65" i="64"/>
  <c r="L65" i="64"/>
  <c r="P65" i="64"/>
  <c r="R65" i="64"/>
  <c r="S65" i="64"/>
  <c r="T65" i="64"/>
  <c r="U65" i="64"/>
  <c r="V65" i="64"/>
  <c r="W65" i="64"/>
  <c r="X65" i="64"/>
  <c r="Y65" i="64"/>
  <c r="Z65" i="64"/>
  <c r="AA65" i="64"/>
  <c r="AB65" i="64"/>
  <c r="AC65" i="64"/>
  <c r="AD65" i="64"/>
  <c r="AE65" i="64"/>
  <c r="AF65" i="64"/>
  <c r="AG65" i="64"/>
  <c r="AH65" i="64"/>
  <c r="AI65" i="64"/>
  <c r="AJ65" i="64"/>
  <c r="AK65" i="64"/>
  <c r="A66" i="64"/>
  <c r="B66" i="64"/>
  <c r="C66" i="64"/>
  <c r="D66" i="64"/>
  <c r="E66" i="64"/>
  <c r="F66" i="64"/>
  <c r="G66" i="64"/>
  <c r="H66" i="64"/>
  <c r="I66" i="64"/>
  <c r="J66" i="64"/>
  <c r="K66" i="64"/>
  <c r="L66" i="64"/>
  <c r="P66" i="64"/>
  <c r="R66" i="64"/>
  <c r="S66" i="64"/>
  <c r="T66" i="64"/>
  <c r="U66" i="64"/>
  <c r="V66" i="64"/>
  <c r="W66" i="64"/>
  <c r="X66" i="64"/>
  <c r="Y66" i="64"/>
  <c r="Z66" i="64"/>
  <c r="AA66" i="64"/>
  <c r="AB66" i="64"/>
  <c r="AC66" i="64"/>
  <c r="AD66" i="64"/>
  <c r="AE66" i="64"/>
  <c r="AF66" i="64"/>
  <c r="AG66" i="64"/>
  <c r="AH66" i="64"/>
  <c r="AI66" i="64"/>
  <c r="AJ66" i="64"/>
  <c r="AK66" i="64"/>
  <c r="A67" i="64"/>
  <c r="B67" i="64"/>
  <c r="C67" i="64"/>
  <c r="D67" i="64"/>
  <c r="E67" i="64"/>
  <c r="F67" i="64"/>
  <c r="G67" i="64"/>
  <c r="H67" i="64"/>
  <c r="I67" i="64"/>
  <c r="J67" i="64"/>
  <c r="K67" i="64"/>
  <c r="L67" i="64"/>
  <c r="P67" i="64"/>
  <c r="R67" i="64"/>
  <c r="S67" i="64"/>
  <c r="T67" i="64"/>
  <c r="U67" i="64"/>
  <c r="V67" i="64"/>
  <c r="W67" i="64"/>
  <c r="X67" i="64"/>
  <c r="Y67" i="64"/>
  <c r="Z67" i="64"/>
  <c r="AA67" i="64"/>
  <c r="AB67" i="64"/>
  <c r="AC67" i="64"/>
  <c r="AD67" i="64"/>
  <c r="AE67" i="64"/>
  <c r="AF67" i="64"/>
  <c r="AG67" i="64"/>
  <c r="AH67" i="64"/>
  <c r="AI67" i="64"/>
  <c r="AJ67" i="64"/>
  <c r="AK67" i="64"/>
  <c r="A68" i="64"/>
  <c r="B68" i="64"/>
  <c r="C68" i="64"/>
  <c r="D68" i="64"/>
  <c r="E68" i="64"/>
  <c r="F68" i="64"/>
  <c r="G68" i="64"/>
  <c r="H68" i="64"/>
  <c r="I68" i="64"/>
  <c r="J68" i="64"/>
  <c r="K68" i="64"/>
  <c r="L68" i="64"/>
  <c r="M68" i="64"/>
  <c r="N68" i="64"/>
  <c r="O68" i="64"/>
  <c r="P68" i="64"/>
  <c r="Q68" i="64"/>
  <c r="R68" i="64"/>
  <c r="S68" i="64"/>
  <c r="T68" i="64"/>
  <c r="U68" i="64"/>
  <c r="V68" i="64"/>
  <c r="W68" i="64"/>
  <c r="AB68" i="64"/>
  <c r="AD68" i="64"/>
  <c r="AE68" i="64"/>
  <c r="AF68" i="64"/>
  <c r="AG68" i="64"/>
  <c r="AH68" i="64"/>
  <c r="AI68" i="64"/>
  <c r="AJ68" i="64"/>
  <c r="AK68" i="64"/>
  <c r="A69" i="64"/>
  <c r="B69" i="64"/>
  <c r="C69" i="64"/>
  <c r="D69" i="64"/>
  <c r="E69" i="64"/>
  <c r="F69" i="64"/>
  <c r="G69" i="64"/>
  <c r="H69" i="64"/>
  <c r="I69" i="64"/>
  <c r="J69" i="64"/>
  <c r="K69" i="64"/>
  <c r="L69" i="64"/>
  <c r="M69" i="64"/>
  <c r="N69" i="64"/>
  <c r="O69" i="64"/>
  <c r="P69" i="64"/>
  <c r="Q69" i="64"/>
  <c r="R69" i="64"/>
  <c r="S69" i="64"/>
  <c r="T69" i="64"/>
  <c r="U69" i="64"/>
  <c r="V69" i="64"/>
  <c r="W69" i="64"/>
  <c r="AB69" i="64"/>
  <c r="AD69" i="64"/>
  <c r="AE69" i="64"/>
  <c r="AF69" i="64"/>
  <c r="AG69" i="64"/>
  <c r="AH69" i="64"/>
  <c r="AI69" i="64"/>
  <c r="AJ69" i="64"/>
  <c r="AK69" i="64"/>
  <c r="A70" i="64"/>
  <c r="B70" i="64"/>
  <c r="C70" i="64"/>
  <c r="D70" i="64"/>
  <c r="E70" i="64"/>
  <c r="F70" i="64"/>
  <c r="G70" i="64"/>
  <c r="H70" i="64"/>
  <c r="I70" i="64"/>
  <c r="J70" i="64"/>
  <c r="K70" i="64"/>
  <c r="L70" i="64"/>
  <c r="S70" i="64"/>
  <c r="T70" i="64"/>
  <c r="U70" i="64"/>
  <c r="V70" i="64"/>
  <c r="W70" i="64"/>
  <c r="X70" i="64"/>
  <c r="Y70" i="64"/>
  <c r="Z70" i="64"/>
  <c r="AA70" i="64"/>
  <c r="AB70" i="64"/>
  <c r="AC70" i="64"/>
  <c r="AD70" i="64"/>
  <c r="AK70" i="64"/>
  <c r="O22" i="65" l="1"/>
  <c r="O47" i="65" s="1"/>
  <c r="AA55" i="65"/>
  <c r="J53" i="65"/>
  <c r="T53" i="65" s="1"/>
  <c r="AB53" i="65" s="1"/>
  <c r="AD55" i="65"/>
  <c r="K53" i="65"/>
  <c r="V53" i="65" s="1"/>
  <c r="AD53" i="65" s="1"/>
  <c r="I53" i="65"/>
  <c r="S53" i="65" s="1"/>
  <c r="AA53" i="65" s="1"/>
  <c r="X55" i="65"/>
  <c r="AE55" i="64"/>
  <c r="L46" i="64"/>
  <c r="L55" i="64"/>
  <c r="AE63" i="64"/>
  <c r="M63" i="64"/>
  <c r="M70" i="64"/>
  <c r="AF46" i="64"/>
  <c r="AE70" i="64"/>
  <c r="A50" i="63" l="1"/>
  <c r="B50" i="63"/>
  <c r="C50" i="63"/>
  <c r="D50" i="63"/>
  <c r="E50" i="63"/>
  <c r="F50" i="63"/>
  <c r="G50" i="63"/>
  <c r="B49" i="63"/>
  <c r="C49" i="63"/>
  <c r="D49" i="63"/>
  <c r="E49" i="63"/>
  <c r="F49" i="63"/>
  <c r="G49" i="63"/>
  <c r="U49" i="63"/>
  <c r="V49" i="63"/>
  <c r="A49" i="63"/>
  <c r="Q36" i="63"/>
  <c r="L37" i="63" s="1"/>
  <c r="AI32" i="63"/>
  <c r="A29" i="63"/>
  <c r="B29" i="63"/>
  <c r="C29" i="63"/>
  <c r="D29" i="63"/>
  <c r="AK29" i="63"/>
  <c r="A30" i="63"/>
  <c r="B30" i="63"/>
  <c r="C30" i="63"/>
  <c r="A31" i="63"/>
  <c r="B31" i="63"/>
  <c r="C31" i="63"/>
  <c r="D31" i="63"/>
  <c r="E31" i="63"/>
  <c r="F31" i="63"/>
  <c r="G31" i="63"/>
  <c r="U31" i="63"/>
  <c r="V31" i="63"/>
  <c r="W31" i="63"/>
  <c r="X31" i="63"/>
  <c r="Y31" i="63"/>
  <c r="Z31" i="63"/>
  <c r="AA31" i="63"/>
  <c r="AB31" i="63"/>
  <c r="AC31" i="63"/>
  <c r="AD31" i="63"/>
  <c r="AE31" i="63"/>
  <c r="AF31" i="63"/>
  <c r="AG31" i="63"/>
  <c r="AH31" i="63"/>
  <c r="AI31" i="63"/>
  <c r="AJ31" i="63"/>
  <c r="AK31" i="63"/>
  <c r="A32" i="63"/>
  <c r="B32" i="63"/>
  <c r="C32" i="63"/>
  <c r="D32" i="63"/>
  <c r="E32" i="63"/>
  <c r="F32" i="63"/>
  <c r="G32" i="63"/>
  <c r="H32" i="63"/>
  <c r="I32" i="63"/>
  <c r="J32" i="63"/>
  <c r="K32" i="63"/>
  <c r="L32" i="63"/>
  <c r="M32" i="63"/>
  <c r="N32" i="63"/>
  <c r="O32" i="63"/>
  <c r="P32" i="63"/>
  <c r="Q32" i="63"/>
  <c r="R32" i="63"/>
  <c r="S32" i="63"/>
  <c r="T32" i="63"/>
  <c r="U32" i="63"/>
  <c r="V32" i="63"/>
  <c r="W32" i="63"/>
  <c r="X32" i="63"/>
  <c r="Y32" i="63"/>
  <c r="Z32" i="63"/>
  <c r="AA32" i="63"/>
  <c r="AB32" i="63"/>
  <c r="AC32" i="63"/>
  <c r="AD32" i="63"/>
  <c r="AE32" i="63"/>
  <c r="AK32" i="63"/>
  <c r="A33" i="63"/>
  <c r="B33" i="63"/>
  <c r="C33" i="63"/>
  <c r="D33" i="63"/>
  <c r="AK33" i="63"/>
  <c r="A34" i="63"/>
  <c r="B34" i="63"/>
  <c r="C34" i="63"/>
  <c r="D34" i="63"/>
  <c r="I34" i="63"/>
  <c r="AK34" i="63"/>
  <c r="A35" i="63"/>
  <c r="B35" i="63"/>
  <c r="C35" i="63"/>
  <c r="D35" i="63"/>
  <c r="AK35" i="63"/>
  <c r="A36" i="63"/>
  <c r="B36" i="63"/>
  <c r="C36" i="63"/>
  <c r="AK36" i="63"/>
  <c r="A37" i="63"/>
  <c r="B37" i="63"/>
  <c r="C37" i="63"/>
  <c r="D37" i="63"/>
  <c r="E37" i="63"/>
  <c r="F37" i="63"/>
  <c r="G37" i="63"/>
  <c r="T37" i="63"/>
  <c r="U37" i="63"/>
  <c r="V37" i="63"/>
  <c r="W37" i="63"/>
  <c r="X37" i="63"/>
  <c r="Y37" i="63"/>
  <c r="Z37" i="63"/>
  <c r="AA37" i="63"/>
  <c r="AB37" i="63"/>
  <c r="AC37" i="63"/>
  <c r="AD37" i="63"/>
  <c r="AE37" i="63"/>
  <c r="AF37" i="63"/>
  <c r="AG37" i="63"/>
  <c r="AH37" i="63"/>
  <c r="AI37" i="63"/>
  <c r="AJ37" i="63"/>
  <c r="AK37" i="63"/>
  <c r="A38" i="63"/>
  <c r="B38" i="63"/>
  <c r="C38" i="63"/>
  <c r="D38" i="63"/>
  <c r="E38" i="63"/>
  <c r="F38" i="63"/>
  <c r="G38" i="63"/>
  <c r="H38" i="63"/>
  <c r="I38" i="63"/>
  <c r="J38" i="63"/>
  <c r="K38" i="63"/>
  <c r="L38" i="63"/>
  <c r="M38" i="63"/>
  <c r="N38" i="63"/>
  <c r="O38" i="63"/>
  <c r="P38" i="63"/>
  <c r="Q38" i="63"/>
  <c r="R38" i="63"/>
  <c r="S38" i="63"/>
  <c r="T38" i="63"/>
  <c r="U38" i="63"/>
  <c r="V38" i="63"/>
  <c r="W38" i="63"/>
  <c r="X38" i="63"/>
  <c r="Y38" i="63"/>
  <c r="Z38" i="63"/>
  <c r="AA38" i="63"/>
  <c r="AB38" i="63"/>
  <c r="AC38" i="63"/>
  <c r="AD38" i="63"/>
  <c r="AI38" i="63"/>
  <c r="AK38" i="63"/>
  <c r="A39" i="63"/>
  <c r="B39" i="63"/>
  <c r="C39" i="63"/>
  <c r="D39" i="63"/>
  <c r="L39" i="63"/>
  <c r="AK39" i="63"/>
  <c r="A40" i="63"/>
  <c r="B40" i="63"/>
  <c r="C40" i="63"/>
  <c r="D40" i="63"/>
  <c r="AA40" i="63"/>
  <c r="AK40" i="63"/>
  <c r="A41" i="63"/>
  <c r="B41" i="63"/>
  <c r="C41" i="63"/>
  <c r="D41" i="63"/>
  <c r="AK41" i="63"/>
  <c r="A42" i="63"/>
  <c r="B42" i="63"/>
  <c r="C42" i="63"/>
  <c r="AK42" i="63"/>
  <c r="A43" i="63"/>
  <c r="B43" i="63"/>
  <c r="C43" i="63"/>
  <c r="D43" i="63"/>
  <c r="E43" i="63"/>
  <c r="F43" i="63"/>
  <c r="G43" i="63"/>
  <c r="U43" i="63"/>
  <c r="V43" i="63"/>
  <c r="W43" i="63"/>
  <c r="X43" i="63"/>
  <c r="Y43" i="63"/>
  <c r="Z43" i="63"/>
  <c r="AA43" i="63"/>
  <c r="AB43" i="63"/>
  <c r="AC43" i="63"/>
  <c r="AD43" i="63"/>
  <c r="AE43" i="63"/>
  <c r="AF43" i="63"/>
  <c r="AG43" i="63"/>
  <c r="AH43" i="63"/>
  <c r="AI43" i="63"/>
  <c r="AJ43" i="63"/>
  <c r="AK43" i="63"/>
  <c r="A44" i="63"/>
  <c r="B44" i="63"/>
  <c r="C44" i="63"/>
  <c r="D44" i="63"/>
  <c r="E44" i="63"/>
  <c r="F44" i="63"/>
  <c r="G44" i="63"/>
  <c r="H44" i="63"/>
  <c r="I44" i="63"/>
  <c r="J44" i="63"/>
  <c r="K44" i="63"/>
  <c r="L44" i="63"/>
  <c r="M44" i="63"/>
  <c r="N44" i="63"/>
  <c r="O44" i="63"/>
  <c r="P44" i="63"/>
  <c r="Q44" i="63"/>
  <c r="R44" i="63"/>
  <c r="S44" i="63"/>
  <c r="T44" i="63"/>
  <c r="U44" i="63"/>
  <c r="V44" i="63"/>
  <c r="W44" i="63"/>
  <c r="X44" i="63"/>
  <c r="Y44" i="63"/>
  <c r="Z44" i="63"/>
  <c r="AA44" i="63"/>
  <c r="AB44" i="63"/>
  <c r="AC44" i="63"/>
  <c r="AD44" i="63"/>
  <c r="AE44" i="63"/>
  <c r="AF44" i="63"/>
  <c r="AI44" i="63"/>
  <c r="AK44" i="63"/>
  <c r="A45" i="63"/>
  <c r="B45" i="63"/>
  <c r="C45" i="63"/>
  <c r="G45" i="63"/>
  <c r="AK45" i="63"/>
  <c r="A46" i="63"/>
  <c r="B46" i="63"/>
  <c r="C46" i="63"/>
  <c r="F46" i="63"/>
  <c r="N46" i="63"/>
  <c r="AK46" i="63"/>
  <c r="A47" i="63"/>
  <c r="B47" i="63"/>
  <c r="C47" i="63"/>
  <c r="D47" i="63"/>
  <c r="AK47" i="63"/>
  <c r="A48" i="63"/>
  <c r="B48" i="63"/>
  <c r="C48" i="63"/>
  <c r="B28" i="63"/>
  <c r="C28" i="63"/>
  <c r="G28" i="63"/>
  <c r="T28" i="63"/>
  <c r="AK28" i="63"/>
  <c r="K21" i="63"/>
  <c r="K46" i="63" s="1"/>
  <c r="W48" i="63" s="1"/>
  <c r="D21" i="63"/>
  <c r="D46" i="63" s="1"/>
  <c r="H48" i="63" s="1"/>
  <c r="Q48" i="63" s="1"/>
  <c r="M49" i="63" s="1"/>
  <c r="D20" i="63"/>
  <c r="D45" i="63" s="1"/>
  <c r="H49" i="63" s="1"/>
  <c r="Y15" i="63"/>
  <c r="I14" i="63" s="1"/>
  <c r="I39" i="63" s="1"/>
  <c r="H43" i="63" s="1"/>
  <c r="G9" i="63"/>
  <c r="G34" i="63" s="1"/>
  <c r="H37" i="63" s="1"/>
  <c r="D3" i="63"/>
  <c r="Q3" i="63" s="1"/>
  <c r="Q28" i="63" s="1"/>
  <c r="AO47" i="63"/>
  <c r="AN47" i="63"/>
  <c r="AM47" i="63"/>
  <c r="AL47" i="63"/>
  <c r="AO46" i="63"/>
  <c r="AN46" i="63"/>
  <c r="AM46" i="63"/>
  <c r="AL46" i="63"/>
  <c r="AO45" i="63"/>
  <c r="AN45" i="63"/>
  <c r="AM45" i="63"/>
  <c r="AL45" i="63"/>
  <c r="AN31" i="63"/>
  <c r="AM31" i="63"/>
  <c r="AL31" i="63"/>
  <c r="AL29" i="63"/>
  <c r="A28" i="63"/>
  <c r="U27" i="63"/>
  <c r="Q27" i="63"/>
  <c r="AI26" i="63"/>
  <c r="AG26" i="63"/>
  <c r="D26" i="63"/>
  <c r="F6" i="62"/>
  <c r="F31" i="62" s="1"/>
  <c r="F32" i="62" s="1"/>
  <c r="N32" i="62" s="1"/>
  <c r="P31" i="62" s="1"/>
  <c r="F8" i="62"/>
  <c r="F33" i="62" s="1"/>
  <c r="F34" i="62" s="1"/>
  <c r="N34" i="62" s="1"/>
  <c r="O33" i="62" s="1"/>
  <c r="F10" i="62"/>
  <c r="F35" i="62" s="1"/>
  <c r="F36" i="62" s="1"/>
  <c r="V36" i="62" s="1"/>
  <c r="P35" i="62" s="1"/>
  <c r="F12" i="62"/>
  <c r="F37" i="62" s="1"/>
  <c r="F38" i="62" s="1"/>
  <c r="V38" i="62" s="1"/>
  <c r="P37" i="62" s="1"/>
  <c r="F14" i="62"/>
  <c r="F39" i="62" s="1"/>
  <c r="F40" i="62" s="1"/>
  <c r="N40" i="62" s="1"/>
  <c r="P39" i="62" s="1"/>
  <c r="F16" i="62"/>
  <c r="F41" i="62" s="1"/>
  <c r="F42" i="62" s="1"/>
  <c r="W42" i="62" s="1"/>
  <c r="P41" i="62" s="1"/>
  <c r="F18" i="62"/>
  <c r="F43" i="62" s="1"/>
  <c r="F44" i="62" s="1"/>
  <c r="N44" i="62" s="1"/>
  <c r="P43" i="62" s="1"/>
  <c r="F20" i="62"/>
  <c r="F45" i="62" s="1"/>
  <c r="F46" i="62" s="1"/>
  <c r="N46" i="62" s="1"/>
  <c r="P45" i="62" s="1"/>
  <c r="F22" i="62"/>
  <c r="F47" i="62" s="1"/>
  <c r="F48" i="62" s="1"/>
  <c r="R48" i="62" s="1"/>
  <c r="P47" i="62" s="1"/>
  <c r="G24" i="62"/>
  <c r="G49" i="62" s="1"/>
  <c r="G50" i="62" s="1"/>
  <c r="P50" i="62" s="1"/>
  <c r="R49" i="62" s="1"/>
  <c r="D26" i="62"/>
  <c r="AG26" i="62"/>
  <c r="AI26" i="62"/>
  <c r="Q27" i="62"/>
  <c r="U27" i="62"/>
  <c r="A31" i="62"/>
  <c r="C31" i="62"/>
  <c r="H31" i="62"/>
  <c r="T31" i="62"/>
  <c r="A32" i="62"/>
  <c r="B32" i="62"/>
  <c r="C32" i="62"/>
  <c r="D32" i="62"/>
  <c r="E32" i="62"/>
  <c r="R32" i="62"/>
  <c r="S32" i="62"/>
  <c r="T32" i="62"/>
  <c r="U32" i="62"/>
  <c r="V32" i="62"/>
  <c r="W32" i="62"/>
  <c r="X32" i="62"/>
  <c r="Y32" i="62"/>
  <c r="Z32" i="62"/>
  <c r="AA32" i="62"/>
  <c r="AB32" i="62"/>
  <c r="AC32" i="62"/>
  <c r="AD32" i="62"/>
  <c r="AE32" i="62"/>
  <c r="AF32" i="62"/>
  <c r="AG32" i="62"/>
  <c r="AH32" i="62"/>
  <c r="AI32" i="62"/>
  <c r="AJ32" i="62"/>
  <c r="AK32" i="62"/>
  <c r="A33" i="62"/>
  <c r="C33" i="62"/>
  <c r="H33" i="62"/>
  <c r="T33" i="62"/>
  <c r="A34" i="62"/>
  <c r="B34" i="62"/>
  <c r="C34" i="62"/>
  <c r="D34" i="62"/>
  <c r="E34" i="62"/>
  <c r="R34" i="62"/>
  <c r="S34" i="62"/>
  <c r="T34" i="62"/>
  <c r="U34" i="62"/>
  <c r="V34" i="62"/>
  <c r="W34" i="62"/>
  <c r="X34" i="62"/>
  <c r="Y34" i="62"/>
  <c r="Z34" i="62"/>
  <c r="AA34" i="62"/>
  <c r="AB34" i="62"/>
  <c r="AC34" i="62"/>
  <c r="AD34" i="62"/>
  <c r="AE34" i="62"/>
  <c r="AF34" i="62"/>
  <c r="AG34" i="62"/>
  <c r="AH34" i="62"/>
  <c r="AI34" i="62"/>
  <c r="AJ34" i="62"/>
  <c r="AK34" i="62"/>
  <c r="A35" i="62"/>
  <c r="C35" i="62"/>
  <c r="H35" i="62"/>
  <c r="T35" i="62"/>
  <c r="A36" i="62"/>
  <c r="B36" i="62"/>
  <c r="C36" i="62"/>
  <c r="D36" i="62"/>
  <c r="E36" i="62"/>
  <c r="Z36" i="62"/>
  <c r="AA36" i="62"/>
  <c r="AB36" i="62"/>
  <c r="AC36" i="62"/>
  <c r="AD36" i="62"/>
  <c r="AE36" i="62"/>
  <c r="AF36" i="62"/>
  <c r="AG36" i="62"/>
  <c r="AH36" i="62"/>
  <c r="AI36" i="62"/>
  <c r="AJ36" i="62"/>
  <c r="AK36" i="62"/>
  <c r="A37" i="62"/>
  <c r="C37" i="62"/>
  <c r="H37" i="62"/>
  <c r="S37" i="62"/>
  <c r="T37" i="62"/>
  <c r="A38" i="62"/>
  <c r="B38" i="62"/>
  <c r="C38" i="62"/>
  <c r="D38" i="62"/>
  <c r="E38" i="62"/>
  <c r="Z38" i="62"/>
  <c r="AA38" i="62"/>
  <c r="AB38" i="62"/>
  <c r="AC38" i="62"/>
  <c r="AD38" i="62"/>
  <c r="AE38" i="62"/>
  <c r="AF38" i="62"/>
  <c r="AG38" i="62"/>
  <c r="AH38" i="62"/>
  <c r="AI38" i="62"/>
  <c r="AJ38" i="62"/>
  <c r="AK38" i="62"/>
  <c r="A39" i="62"/>
  <c r="C39" i="62"/>
  <c r="H39" i="62"/>
  <c r="T39" i="62"/>
  <c r="A41" i="62"/>
  <c r="C41" i="62"/>
  <c r="H41" i="62"/>
  <c r="T41" i="62"/>
  <c r="A42" i="62"/>
  <c r="B42" i="62"/>
  <c r="C42" i="62"/>
  <c r="D42" i="62"/>
  <c r="E42" i="62"/>
  <c r="AB42" i="62"/>
  <c r="AD42" i="62"/>
  <c r="AE42" i="62"/>
  <c r="AG42" i="62"/>
  <c r="AI42" i="62"/>
  <c r="AK42" i="62"/>
  <c r="A43" i="62"/>
  <c r="C43" i="62"/>
  <c r="H43" i="62"/>
  <c r="T43" i="62"/>
  <c r="A44" i="62"/>
  <c r="B44" i="62"/>
  <c r="C44" i="62"/>
  <c r="D44" i="62"/>
  <c r="E44" i="62"/>
  <c r="R44" i="62"/>
  <c r="S44" i="62"/>
  <c r="T44" i="62"/>
  <c r="U44" i="62"/>
  <c r="V44" i="62"/>
  <c r="W44" i="62"/>
  <c r="X44" i="62"/>
  <c r="Y44" i="62"/>
  <c r="Z44" i="62"/>
  <c r="AA44" i="62"/>
  <c r="AB44" i="62"/>
  <c r="AD44" i="62"/>
  <c r="AE44" i="62"/>
  <c r="AI44" i="62"/>
  <c r="AJ44" i="62"/>
  <c r="AK44" i="62"/>
  <c r="A45" i="62"/>
  <c r="C45" i="62"/>
  <c r="H45" i="62"/>
  <c r="T45" i="62"/>
  <c r="A46" i="62"/>
  <c r="B46" i="62"/>
  <c r="C46" i="62"/>
  <c r="D46" i="62"/>
  <c r="E46" i="62"/>
  <c r="R46" i="62"/>
  <c r="S46" i="62"/>
  <c r="T46" i="62"/>
  <c r="U46" i="62"/>
  <c r="V46" i="62"/>
  <c r="W46" i="62"/>
  <c r="X46" i="62"/>
  <c r="Y46" i="62"/>
  <c r="Z46" i="62"/>
  <c r="AA46" i="62"/>
  <c r="AB46" i="62"/>
  <c r="AC46" i="62"/>
  <c r="AD46" i="62"/>
  <c r="AE46" i="62"/>
  <c r="AF46" i="62"/>
  <c r="AG46" i="62"/>
  <c r="AH46" i="62"/>
  <c r="AI46" i="62"/>
  <c r="AJ46" i="62"/>
  <c r="AK46" i="62"/>
  <c r="A47" i="62"/>
  <c r="C47" i="62"/>
  <c r="H47" i="62"/>
  <c r="T47" i="62"/>
  <c r="A48" i="62"/>
  <c r="B48" i="62"/>
  <c r="C48" i="62"/>
  <c r="D48" i="62"/>
  <c r="E48" i="62"/>
  <c r="Z48" i="62"/>
  <c r="AA48" i="62"/>
  <c r="AB48" i="62"/>
  <c r="AC48" i="62"/>
  <c r="AD48" i="62"/>
  <c r="AE48" i="62"/>
  <c r="AF48" i="62"/>
  <c r="AG48" i="62"/>
  <c r="AH48" i="62"/>
  <c r="AI48" i="62"/>
  <c r="AJ48" i="62"/>
  <c r="AK48" i="62"/>
  <c r="A49" i="62"/>
  <c r="D49" i="62"/>
  <c r="J49" i="62"/>
  <c r="V49" i="62"/>
  <c r="A50" i="62"/>
  <c r="B50" i="62"/>
  <c r="C50" i="62"/>
  <c r="D50" i="62"/>
  <c r="E50" i="62"/>
  <c r="F50" i="62"/>
  <c r="S50" i="62"/>
  <c r="T50" i="62"/>
  <c r="U50" i="62"/>
  <c r="V50" i="62"/>
  <c r="W50" i="62"/>
  <c r="X50" i="62"/>
  <c r="Y50" i="62"/>
  <c r="Z50" i="62"/>
  <c r="AA50" i="62"/>
  <c r="AB50" i="62"/>
  <c r="AC50" i="62"/>
  <c r="AD50" i="62"/>
  <c r="AE50" i="62"/>
  <c r="AG50" i="62"/>
  <c r="AI50" i="62"/>
  <c r="AJ50" i="62"/>
  <c r="AK50" i="62"/>
  <c r="C6" i="61"/>
  <c r="H6" i="61" s="1"/>
  <c r="H31" i="61" s="1"/>
  <c r="D32" i="61" s="1"/>
  <c r="C8" i="61"/>
  <c r="I8" i="61" s="1"/>
  <c r="I33" i="61" s="1"/>
  <c r="C34" i="61" s="1"/>
  <c r="C10" i="61"/>
  <c r="G10" i="61" s="1"/>
  <c r="G35" i="61" s="1"/>
  <c r="J36" i="61" s="1"/>
  <c r="C12" i="61"/>
  <c r="C37" i="61" s="1"/>
  <c r="J38" i="61" s="1"/>
  <c r="F14" i="61"/>
  <c r="F39" i="61" s="1"/>
  <c r="F40" i="61" s="1"/>
  <c r="I14" i="61"/>
  <c r="I39" i="61" s="1"/>
  <c r="J40" i="61" s="1"/>
  <c r="F16" i="61"/>
  <c r="F41" i="61" s="1"/>
  <c r="E42" i="61" s="1"/>
  <c r="K16" i="61"/>
  <c r="K41" i="61" s="1"/>
  <c r="N42" i="61" s="1"/>
  <c r="F18" i="61"/>
  <c r="F43" i="61" s="1"/>
  <c r="F44" i="61" s="1"/>
  <c r="K18" i="61"/>
  <c r="K43" i="61" s="1"/>
  <c r="K44" i="61" s="1"/>
  <c r="F20" i="61"/>
  <c r="F45" i="61" s="1"/>
  <c r="O46" i="61" s="1"/>
  <c r="F22" i="61"/>
  <c r="F47" i="61" s="1"/>
  <c r="O48" i="61" s="1"/>
  <c r="G24" i="61"/>
  <c r="M24" i="61" s="1"/>
  <c r="M49" i="61" s="1"/>
  <c r="F50" i="61" s="1"/>
  <c r="D26" i="61"/>
  <c r="AG26" i="61"/>
  <c r="AI26" i="61"/>
  <c r="Q27" i="61"/>
  <c r="U27" i="61"/>
  <c r="A29" i="61"/>
  <c r="X29" i="61"/>
  <c r="Y29" i="61"/>
  <c r="Z29" i="61"/>
  <c r="AA29" i="61"/>
  <c r="AB29" i="61"/>
  <c r="AC29" i="61"/>
  <c r="AD29" i="61"/>
  <c r="AE29" i="61"/>
  <c r="AF29" i="61"/>
  <c r="AG29" i="61"/>
  <c r="AH29" i="61"/>
  <c r="AI29" i="61"/>
  <c r="AJ29" i="61"/>
  <c r="AK29" i="61"/>
  <c r="A31" i="61"/>
  <c r="D31" i="61"/>
  <c r="K31" i="61"/>
  <c r="U31" i="61"/>
  <c r="V31" i="61"/>
  <c r="W31" i="61"/>
  <c r="X31" i="61"/>
  <c r="Y31" i="61"/>
  <c r="Z31" i="61"/>
  <c r="AA31" i="61"/>
  <c r="AB31" i="61"/>
  <c r="AC31" i="61"/>
  <c r="AD31" i="61"/>
  <c r="AE31" i="61"/>
  <c r="AF31" i="61"/>
  <c r="AG31" i="61"/>
  <c r="AH31" i="61"/>
  <c r="AI31" i="61"/>
  <c r="AJ31" i="61"/>
  <c r="AK31" i="61"/>
  <c r="A32" i="61"/>
  <c r="B32" i="61"/>
  <c r="C32" i="61"/>
  <c r="P32" i="61"/>
  <c r="Q32" i="61"/>
  <c r="R32" i="61"/>
  <c r="S32" i="61"/>
  <c r="T32" i="61"/>
  <c r="AC32" i="61"/>
  <c r="AD32" i="61"/>
  <c r="AE32" i="61"/>
  <c r="AF32" i="61"/>
  <c r="AG32" i="61"/>
  <c r="AH32" i="61"/>
  <c r="AI32" i="61"/>
  <c r="AJ32" i="61"/>
  <c r="AK32" i="61"/>
  <c r="A33" i="61"/>
  <c r="E33" i="61"/>
  <c r="G33" i="61"/>
  <c r="N33" i="61"/>
  <c r="W33" i="61"/>
  <c r="X33" i="61"/>
  <c r="Y33" i="61"/>
  <c r="Z33" i="61"/>
  <c r="AA33" i="61"/>
  <c r="AB33" i="61"/>
  <c r="AC33" i="61"/>
  <c r="AD33" i="61"/>
  <c r="AE33" i="61"/>
  <c r="AF33" i="61"/>
  <c r="AG33" i="61"/>
  <c r="AH33" i="61"/>
  <c r="AI33" i="61"/>
  <c r="AJ33" i="61"/>
  <c r="AK33" i="61"/>
  <c r="A34" i="61"/>
  <c r="B34" i="61"/>
  <c r="R34" i="61"/>
  <c r="S34" i="61"/>
  <c r="T34" i="61"/>
  <c r="AC34" i="61"/>
  <c r="AD34" i="61"/>
  <c r="AE34" i="61"/>
  <c r="AF34" i="61"/>
  <c r="AG34" i="61"/>
  <c r="AH34" i="61"/>
  <c r="AI34" i="61"/>
  <c r="AJ34" i="61"/>
  <c r="AK34" i="61"/>
  <c r="A35" i="61"/>
  <c r="E35" i="61"/>
  <c r="I35" i="61"/>
  <c r="U35" i="61"/>
  <c r="V35" i="61"/>
  <c r="W35" i="61"/>
  <c r="X35" i="61"/>
  <c r="Y35" i="61"/>
  <c r="Z35" i="61"/>
  <c r="AA35" i="61"/>
  <c r="AB35" i="61"/>
  <c r="AC35" i="61"/>
  <c r="AD35" i="61"/>
  <c r="AE35" i="61"/>
  <c r="AF35" i="61"/>
  <c r="AG35" i="61"/>
  <c r="AH35" i="61"/>
  <c r="AI35" i="61"/>
  <c r="AJ35" i="61"/>
  <c r="AK35" i="61"/>
  <c r="A36" i="61"/>
  <c r="B36" i="61"/>
  <c r="C36" i="61"/>
  <c r="D36" i="61"/>
  <c r="E36" i="61"/>
  <c r="P36" i="61"/>
  <c r="Q36" i="61"/>
  <c r="R36" i="61"/>
  <c r="S36" i="61"/>
  <c r="T36" i="61"/>
  <c r="AA36" i="61"/>
  <c r="AB36" i="61"/>
  <c r="AC36" i="61"/>
  <c r="AD36" i="61"/>
  <c r="AE36" i="61"/>
  <c r="AF36" i="61"/>
  <c r="AG36" i="61"/>
  <c r="AH36" i="61"/>
  <c r="AI36" i="61"/>
  <c r="AJ36" i="61"/>
  <c r="AK36" i="61"/>
  <c r="A37" i="61"/>
  <c r="D37" i="61"/>
  <c r="K37" i="61"/>
  <c r="V37" i="61"/>
  <c r="W37" i="61"/>
  <c r="X37" i="61"/>
  <c r="Y37" i="61"/>
  <c r="Z37" i="61"/>
  <c r="AA37" i="61"/>
  <c r="AB37" i="61"/>
  <c r="AC37" i="61"/>
  <c r="AD37" i="61"/>
  <c r="AE37" i="61"/>
  <c r="AF37" i="61"/>
  <c r="AG37" i="61"/>
  <c r="AH37" i="61"/>
  <c r="AI37" i="61"/>
  <c r="AJ37" i="61"/>
  <c r="AK37" i="61"/>
  <c r="A38" i="61"/>
  <c r="B38" i="61"/>
  <c r="C38" i="61"/>
  <c r="D38" i="61"/>
  <c r="P38" i="61"/>
  <c r="Q38" i="61"/>
  <c r="R38" i="61"/>
  <c r="S38" i="61"/>
  <c r="T38" i="61"/>
  <c r="AC38" i="61"/>
  <c r="AD38" i="61"/>
  <c r="AE38" i="61"/>
  <c r="AF38" i="61"/>
  <c r="AG38" i="61"/>
  <c r="AH38" i="61"/>
  <c r="AI38" i="61"/>
  <c r="AJ38" i="61"/>
  <c r="AK38" i="61"/>
  <c r="A39" i="61"/>
  <c r="C39" i="61"/>
  <c r="G39" i="61"/>
  <c r="K39" i="61"/>
  <c r="U39" i="61"/>
  <c r="V39" i="61"/>
  <c r="W39" i="61"/>
  <c r="X39" i="61"/>
  <c r="Y39" i="61"/>
  <c r="Z39" i="61"/>
  <c r="AA39" i="61"/>
  <c r="AB39" i="61"/>
  <c r="AC39" i="61"/>
  <c r="AD39" i="61"/>
  <c r="AE39" i="61"/>
  <c r="AF39" i="61"/>
  <c r="AG39" i="61"/>
  <c r="AH39" i="61"/>
  <c r="AI39" i="61"/>
  <c r="AJ39" i="61"/>
  <c r="AK39" i="61"/>
  <c r="A40" i="61"/>
  <c r="B40" i="61"/>
  <c r="C40" i="61"/>
  <c r="D40" i="61"/>
  <c r="E40" i="61"/>
  <c r="Q40" i="61"/>
  <c r="R40" i="61"/>
  <c r="S40" i="61"/>
  <c r="T40" i="61"/>
  <c r="Y40" i="61"/>
  <c r="Z40" i="61"/>
  <c r="AA40" i="61"/>
  <c r="AB40" i="61"/>
  <c r="AC40" i="61"/>
  <c r="AD40" i="61"/>
  <c r="AE40" i="61"/>
  <c r="AF40" i="61"/>
  <c r="AG40" i="61"/>
  <c r="AH40" i="61"/>
  <c r="AI40" i="61"/>
  <c r="AJ40" i="61"/>
  <c r="AK40" i="61"/>
  <c r="A41" i="61"/>
  <c r="C41" i="61"/>
  <c r="I41" i="61"/>
  <c r="L41" i="61"/>
  <c r="W41" i="61"/>
  <c r="X41" i="61"/>
  <c r="Y41" i="61"/>
  <c r="Z41" i="61"/>
  <c r="AA41" i="61"/>
  <c r="AB41" i="61"/>
  <c r="AC41" i="61"/>
  <c r="AD41" i="61"/>
  <c r="AE41" i="61"/>
  <c r="AF41" i="61"/>
  <c r="AG41" i="61"/>
  <c r="AH41" i="61"/>
  <c r="AI41" i="61"/>
  <c r="AJ41" i="61"/>
  <c r="AK41" i="61"/>
  <c r="A42" i="61"/>
  <c r="B42" i="61"/>
  <c r="C42" i="61"/>
  <c r="D42" i="61"/>
  <c r="J42" i="61"/>
  <c r="Y42" i="61"/>
  <c r="AE42" i="61"/>
  <c r="AF42" i="61"/>
  <c r="AG42" i="61"/>
  <c r="AH42" i="61"/>
  <c r="AI42" i="61"/>
  <c r="AJ42" i="61"/>
  <c r="AK42" i="61"/>
  <c r="A43" i="61"/>
  <c r="C43" i="61"/>
  <c r="I43" i="61"/>
  <c r="L43" i="61"/>
  <c r="V43" i="61"/>
  <c r="W43" i="61"/>
  <c r="X43" i="61"/>
  <c r="Y43" i="61"/>
  <c r="Z43" i="61"/>
  <c r="AA43" i="61"/>
  <c r="AB43" i="61"/>
  <c r="AC43" i="61"/>
  <c r="AD43" i="61"/>
  <c r="AE43" i="61"/>
  <c r="AF43" i="61"/>
  <c r="AG43" i="61"/>
  <c r="AH43" i="61"/>
  <c r="AI43" i="61"/>
  <c r="AJ43" i="61"/>
  <c r="AK43" i="61"/>
  <c r="A44" i="61"/>
  <c r="B44" i="61"/>
  <c r="C44" i="61"/>
  <c r="D44" i="61"/>
  <c r="E44" i="61"/>
  <c r="Q44" i="61"/>
  <c r="R44" i="61"/>
  <c r="S44" i="61"/>
  <c r="X44" i="61"/>
  <c r="Y44" i="61"/>
  <c r="Z44" i="61"/>
  <c r="AA44" i="61"/>
  <c r="AB44" i="61"/>
  <c r="AC44" i="61"/>
  <c r="AD44" i="61"/>
  <c r="AE44" i="61"/>
  <c r="AF44" i="61"/>
  <c r="AG44" i="61"/>
  <c r="AH44" i="61"/>
  <c r="AI44" i="61"/>
  <c r="AJ44" i="61"/>
  <c r="AK44" i="61"/>
  <c r="A45" i="61"/>
  <c r="C45" i="61"/>
  <c r="I45" i="61"/>
  <c r="J45" i="61"/>
  <c r="N45" i="61"/>
  <c r="P45" i="61"/>
  <c r="AB45" i="61"/>
  <c r="AC45" i="61"/>
  <c r="AD45" i="61"/>
  <c r="AE45" i="61"/>
  <c r="AF45" i="61"/>
  <c r="AG45" i="61"/>
  <c r="AH45" i="61"/>
  <c r="AI45" i="61"/>
  <c r="AJ45" i="61"/>
  <c r="AK45" i="61"/>
  <c r="A46" i="61"/>
  <c r="B46" i="61"/>
  <c r="C46" i="61"/>
  <c r="D46" i="61"/>
  <c r="E46" i="61"/>
  <c r="J46" i="61"/>
  <c r="X46" i="61"/>
  <c r="Y46" i="61"/>
  <c r="Z46" i="61"/>
  <c r="AE46" i="61"/>
  <c r="AF46" i="61"/>
  <c r="AG46" i="61"/>
  <c r="AH46" i="61"/>
  <c r="AI46" i="61"/>
  <c r="AJ46" i="61"/>
  <c r="AK46" i="61"/>
  <c r="A47" i="61"/>
  <c r="C47" i="61"/>
  <c r="I47" i="61"/>
  <c r="J47" i="61"/>
  <c r="N47" i="61"/>
  <c r="P47" i="61"/>
  <c r="AB47" i="61"/>
  <c r="AC47" i="61"/>
  <c r="AD47" i="61"/>
  <c r="AE47" i="61"/>
  <c r="AF47" i="61"/>
  <c r="AG47" i="61"/>
  <c r="AH47" i="61"/>
  <c r="AI47" i="61"/>
  <c r="AJ47" i="61"/>
  <c r="AK47" i="61"/>
  <c r="A48" i="61"/>
  <c r="B48" i="61"/>
  <c r="C48" i="61"/>
  <c r="D48" i="61"/>
  <c r="E48" i="61"/>
  <c r="J48" i="61"/>
  <c r="X48" i="61"/>
  <c r="Y48" i="61"/>
  <c r="Z48" i="61"/>
  <c r="AE48" i="61"/>
  <c r="AF48" i="61"/>
  <c r="AG48" i="61"/>
  <c r="AH48" i="61"/>
  <c r="AI48" i="61"/>
  <c r="AJ48" i="61"/>
  <c r="AK48" i="61"/>
  <c r="A49" i="61"/>
  <c r="D49" i="61"/>
  <c r="I49" i="61"/>
  <c r="K49" i="61"/>
  <c r="O49" i="61"/>
  <c r="AB49" i="61"/>
  <c r="AC49" i="61"/>
  <c r="AD49" i="61"/>
  <c r="AE49" i="61"/>
  <c r="AF49" i="61"/>
  <c r="AG49" i="61"/>
  <c r="AH49" i="61"/>
  <c r="AI49" i="61"/>
  <c r="AJ49" i="61"/>
  <c r="AK49" i="61"/>
  <c r="A50" i="61"/>
  <c r="B50" i="61"/>
  <c r="C50" i="61"/>
  <c r="D50" i="61"/>
  <c r="E50" i="61"/>
  <c r="Q50" i="61"/>
  <c r="R50" i="61"/>
  <c r="S50" i="61"/>
  <c r="T50" i="61"/>
  <c r="U50" i="61"/>
  <c r="V50" i="61"/>
  <c r="W50" i="61"/>
  <c r="X50" i="61"/>
  <c r="Y50" i="61"/>
  <c r="AK70" i="60"/>
  <c r="AJ70" i="60"/>
  <c r="AI70" i="60"/>
  <c r="AH70" i="60"/>
  <c r="AG70" i="60"/>
  <c r="AF70" i="60"/>
  <c r="AE70" i="60"/>
  <c r="AD70" i="60"/>
  <c r="AC70" i="60"/>
  <c r="AB70" i="60"/>
  <c r="AA70" i="60"/>
  <c r="Z70" i="60"/>
  <c r="Y70" i="60"/>
  <c r="X70" i="60"/>
  <c r="W70" i="60"/>
  <c r="V70" i="60"/>
  <c r="U70" i="60"/>
  <c r="T70" i="60"/>
  <c r="S70" i="60"/>
  <c r="R70" i="60"/>
  <c r="Q70" i="60"/>
  <c r="P70" i="60"/>
  <c r="O70" i="60"/>
  <c r="N70" i="60"/>
  <c r="M70" i="60"/>
  <c r="L70" i="60"/>
  <c r="K70" i="60"/>
  <c r="J70" i="60"/>
  <c r="I70" i="60"/>
  <c r="H70" i="60"/>
  <c r="G70" i="60"/>
  <c r="F70" i="60"/>
  <c r="E70" i="60"/>
  <c r="D70" i="60"/>
  <c r="C70" i="60"/>
  <c r="B70" i="60"/>
  <c r="A70" i="60"/>
  <c r="AK69" i="60"/>
  <c r="AJ69" i="60"/>
  <c r="AI69" i="60"/>
  <c r="AH69" i="60"/>
  <c r="AG69" i="60"/>
  <c r="AF69" i="60"/>
  <c r="AE69" i="60"/>
  <c r="AD69" i="60"/>
  <c r="AC69" i="60"/>
  <c r="AB69" i="60"/>
  <c r="AA69" i="60"/>
  <c r="Z69" i="60"/>
  <c r="Y69" i="60"/>
  <c r="V69" i="60"/>
  <c r="U69" i="60"/>
  <c r="T69" i="60"/>
  <c r="S69" i="60"/>
  <c r="R69" i="60"/>
  <c r="H69" i="60"/>
  <c r="B69" i="60"/>
  <c r="A69" i="60"/>
  <c r="AK68" i="60"/>
  <c r="AJ68" i="60"/>
  <c r="AI68" i="60"/>
  <c r="AH68" i="60"/>
  <c r="AG68" i="60"/>
  <c r="AF68" i="60"/>
  <c r="AE68" i="60"/>
  <c r="AD68" i="60"/>
  <c r="AC68" i="60"/>
  <c r="AB68" i="60"/>
  <c r="AA68" i="60"/>
  <c r="Z68" i="60"/>
  <c r="Y68" i="60"/>
  <c r="X68" i="60"/>
  <c r="W68" i="60"/>
  <c r="V68" i="60"/>
  <c r="U68" i="60"/>
  <c r="T68" i="60"/>
  <c r="S68" i="60"/>
  <c r="R68" i="60"/>
  <c r="H68" i="60"/>
  <c r="B68" i="60"/>
  <c r="A68" i="60"/>
  <c r="B67" i="60"/>
  <c r="A67" i="60"/>
  <c r="W66" i="60"/>
  <c r="V66" i="60"/>
  <c r="Q66" i="60"/>
  <c r="A66" i="60"/>
  <c r="AK65" i="60"/>
  <c r="AJ65" i="60"/>
  <c r="AI65" i="60"/>
  <c r="AH65" i="60"/>
  <c r="AG65" i="60"/>
  <c r="AF65" i="60"/>
  <c r="AE65" i="60"/>
  <c r="AD65" i="60"/>
  <c r="AC65" i="60"/>
  <c r="AB65" i="60"/>
  <c r="AA65" i="60"/>
  <c r="Z65" i="60"/>
  <c r="Y65" i="60"/>
  <c r="X65" i="60"/>
  <c r="W65" i="60"/>
  <c r="V65" i="60"/>
  <c r="U65" i="60"/>
  <c r="T65" i="60"/>
  <c r="S65" i="60"/>
  <c r="R65" i="60"/>
  <c r="Q65" i="60"/>
  <c r="P65" i="60"/>
  <c r="O65" i="60"/>
  <c r="N65" i="60"/>
  <c r="M65" i="60"/>
  <c r="L65" i="60"/>
  <c r="K65" i="60"/>
  <c r="J65" i="60"/>
  <c r="I65" i="60"/>
  <c r="H65" i="60"/>
  <c r="G65" i="60"/>
  <c r="F65" i="60"/>
  <c r="E65" i="60"/>
  <c r="D65" i="60"/>
  <c r="C65" i="60"/>
  <c r="B65" i="60"/>
  <c r="A65" i="60"/>
  <c r="N64" i="60"/>
  <c r="M64" i="60"/>
  <c r="H64" i="60"/>
  <c r="B64" i="60"/>
  <c r="A64" i="60"/>
  <c r="AK63" i="60"/>
  <c r="B63" i="60"/>
  <c r="A63" i="60"/>
  <c r="A62" i="60"/>
  <c r="AK61" i="60"/>
  <c r="AJ61" i="60"/>
  <c r="AI61" i="60"/>
  <c r="AH61" i="60"/>
  <c r="AG61" i="60"/>
  <c r="AF61" i="60"/>
  <c r="AE61" i="60"/>
  <c r="AD61" i="60"/>
  <c r="AC61" i="60"/>
  <c r="AB61" i="60"/>
  <c r="AA61" i="60"/>
  <c r="Z61" i="60"/>
  <c r="Y61" i="60"/>
  <c r="X61" i="60"/>
  <c r="W61" i="60"/>
  <c r="V61" i="60"/>
  <c r="U61" i="60"/>
  <c r="T61" i="60"/>
  <c r="S61" i="60"/>
  <c r="R61" i="60"/>
  <c r="Q61" i="60"/>
  <c r="P61" i="60"/>
  <c r="O61" i="60"/>
  <c r="N61" i="60"/>
  <c r="M61" i="60"/>
  <c r="L61" i="60"/>
  <c r="K61" i="60"/>
  <c r="J61" i="60"/>
  <c r="I61" i="60"/>
  <c r="H61" i="60"/>
  <c r="G61" i="60"/>
  <c r="F61" i="60"/>
  <c r="E61" i="60"/>
  <c r="B61" i="60"/>
  <c r="A61" i="60"/>
  <c r="AK60" i="60"/>
  <c r="AJ60" i="60"/>
  <c r="AI60" i="60"/>
  <c r="AH60" i="60"/>
  <c r="AG60" i="60"/>
  <c r="AF60" i="60"/>
  <c r="AE60" i="60"/>
  <c r="AD60" i="60"/>
  <c r="AC60" i="60"/>
  <c r="AB60" i="60"/>
  <c r="H60" i="60"/>
  <c r="B60" i="60"/>
  <c r="A60" i="60"/>
  <c r="AK59" i="60"/>
  <c r="AJ59" i="60"/>
  <c r="AI59" i="60"/>
  <c r="AH59" i="60"/>
  <c r="AG59" i="60"/>
  <c r="AF59" i="60"/>
  <c r="AE59" i="60"/>
  <c r="AD59" i="60"/>
  <c r="AC59" i="60"/>
  <c r="AB59" i="60"/>
  <c r="AA59" i="60"/>
  <c r="Z59" i="60"/>
  <c r="Y59" i="60"/>
  <c r="X59" i="60"/>
  <c r="W59" i="60"/>
  <c r="V59" i="60"/>
  <c r="U59" i="60"/>
  <c r="T59" i="60"/>
  <c r="S59" i="60"/>
  <c r="R59" i="60"/>
  <c r="Q59" i="60"/>
  <c r="P59" i="60"/>
  <c r="O59" i="60"/>
  <c r="N59" i="60"/>
  <c r="M59" i="60"/>
  <c r="L59" i="60"/>
  <c r="K59" i="60"/>
  <c r="J59" i="60"/>
  <c r="H59" i="60"/>
  <c r="G59" i="60"/>
  <c r="F59" i="60"/>
  <c r="E59" i="60"/>
  <c r="B59" i="60"/>
  <c r="A59" i="60"/>
  <c r="AK58" i="60"/>
  <c r="AJ58" i="60"/>
  <c r="AI58" i="60"/>
  <c r="AH58" i="60"/>
  <c r="AG58" i="60"/>
  <c r="AF58" i="60"/>
  <c r="AE58" i="60"/>
  <c r="AD58" i="60"/>
  <c r="AC58" i="60"/>
  <c r="H58" i="60"/>
  <c r="B58" i="60"/>
  <c r="A58" i="60"/>
  <c r="AK57" i="60"/>
  <c r="AJ57" i="60"/>
  <c r="AI57" i="60"/>
  <c r="AH57" i="60"/>
  <c r="AG57" i="60"/>
  <c r="AF57" i="60"/>
  <c r="AE57" i="60"/>
  <c r="AD57" i="60"/>
  <c r="AC57" i="60"/>
  <c r="AB57" i="60"/>
  <c r="AA57" i="60"/>
  <c r="Z57" i="60"/>
  <c r="Y57" i="60"/>
  <c r="X57" i="60"/>
  <c r="W57" i="60"/>
  <c r="V57" i="60"/>
  <c r="U57" i="60"/>
  <c r="T57" i="60"/>
  <c r="S57" i="60"/>
  <c r="R57" i="60"/>
  <c r="Q57" i="60"/>
  <c r="P57" i="60"/>
  <c r="O57" i="60"/>
  <c r="N57" i="60"/>
  <c r="M57" i="60"/>
  <c r="L57" i="60"/>
  <c r="K57" i="60"/>
  <c r="J57" i="60"/>
  <c r="H57" i="60"/>
  <c r="G57" i="60"/>
  <c r="F57" i="60"/>
  <c r="E57" i="60"/>
  <c r="B57" i="60"/>
  <c r="A57" i="60"/>
  <c r="AK56" i="60"/>
  <c r="AJ56" i="60"/>
  <c r="AI56" i="60"/>
  <c r="AH56" i="60"/>
  <c r="AG56" i="60"/>
  <c r="AF56" i="60"/>
  <c r="AE56" i="60"/>
  <c r="AD56" i="60"/>
  <c r="AC56" i="60"/>
  <c r="H56" i="60"/>
  <c r="B56" i="60"/>
  <c r="A56" i="60"/>
  <c r="AK55" i="60"/>
  <c r="AJ55" i="60"/>
  <c r="AI55" i="60"/>
  <c r="AH55" i="60"/>
  <c r="AG55" i="60"/>
  <c r="AF55" i="60"/>
  <c r="AE55" i="60"/>
  <c r="AD55" i="60"/>
  <c r="AC55" i="60"/>
  <c r="AB55" i="60"/>
  <c r="AA55" i="60"/>
  <c r="Z55" i="60"/>
  <c r="Y55" i="60"/>
  <c r="X55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H55" i="60"/>
  <c r="G55" i="60"/>
  <c r="F55" i="60"/>
  <c r="E55" i="60"/>
  <c r="B55" i="60"/>
  <c r="A55" i="60"/>
  <c r="AK54" i="60"/>
  <c r="AJ54" i="60"/>
  <c r="AI54" i="60"/>
  <c r="AH54" i="60"/>
  <c r="AG54" i="60"/>
  <c r="AF54" i="60"/>
  <c r="AE54" i="60"/>
  <c r="AD54" i="60"/>
  <c r="AC54" i="60"/>
  <c r="H54" i="60"/>
  <c r="B54" i="60"/>
  <c r="A54" i="60"/>
  <c r="AK53" i="60"/>
  <c r="AJ53" i="60"/>
  <c r="AI53" i="60"/>
  <c r="AH53" i="60"/>
  <c r="AG53" i="60"/>
  <c r="AF53" i="60"/>
  <c r="AE53" i="60"/>
  <c r="AD53" i="60"/>
  <c r="AC53" i="60"/>
  <c r="AB53" i="60"/>
  <c r="AA53" i="60"/>
  <c r="Z53" i="60"/>
  <c r="Y53" i="60"/>
  <c r="X53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H53" i="60"/>
  <c r="G53" i="60"/>
  <c r="F53" i="60"/>
  <c r="E53" i="60"/>
  <c r="B53" i="60"/>
  <c r="A53" i="60"/>
  <c r="AK52" i="60"/>
  <c r="AJ52" i="60"/>
  <c r="AI52" i="60"/>
  <c r="AH52" i="60"/>
  <c r="AG52" i="60"/>
  <c r="AF52" i="60"/>
  <c r="AE52" i="60"/>
  <c r="AD52" i="60"/>
  <c r="AC52" i="60"/>
  <c r="H52" i="60"/>
  <c r="B52" i="60"/>
  <c r="A52" i="60"/>
  <c r="B51" i="60"/>
  <c r="A51" i="60"/>
  <c r="A50" i="60"/>
  <c r="AK49" i="60"/>
  <c r="AJ49" i="60"/>
  <c r="AI49" i="60"/>
  <c r="AH49" i="60"/>
  <c r="AG49" i="60"/>
  <c r="AF49" i="60"/>
  <c r="AE49" i="60"/>
  <c r="AD49" i="60"/>
  <c r="AC49" i="60"/>
  <c r="AB49" i="60"/>
  <c r="AA49" i="60"/>
  <c r="Z49" i="60"/>
  <c r="Y49" i="60"/>
  <c r="X49" i="60"/>
  <c r="W49" i="60"/>
  <c r="V49" i="60"/>
  <c r="U49" i="60"/>
  <c r="T49" i="60"/>
  <c r="S49" i="60"/>
  <c r="R49" i="60"/>
  <c r="Q49" i="60"/>
  <c r="P49" i="60"/>
  <c r="O49" i="60"/>
  <c r="N49" i="60"/>
  <c r="M49" i="60"/>
  <c r="L49" i="60"/>
  <c r="K49" i="60"/>
  <c r="J49" i="60"/>
  <c r="I49" i="60"/>
  <c r="H49" i="60"/>
  <c r="G49" i="60"/>
  <c r="F49" i="60"/>
  <c r="E49" i="60"/>
  <c r="B49" i="60"/>
  <c r="A49" i="60"/>
  <c r="AK48" i="60"/>
  <c r="AJ48" i="60"/>
  <c r="AI48" i="60"/>
  <c r="AH48" i="60"/>
  <c r="AG48" i="60"/>
  <c r="AF48" i="60"/>
  <c r="AE48" i="60"/>
  <c r="AD48" i="60"/>
  <c r="AC48" i="60"/>
  <c r="H48" i="60"/>
  <c r="B48" i="60"/>
  <c r="A48" i="60"/>
  <c r="AK47" i="60"/>
  <c r="AJ47" i="60"/>
  <c r="AI47" i="60"/>
  <c r="AH47" i="60"/>
  <c r="AG47" i="60"/>
  <c r="AF47" i="60"/>
  <c r="AE47" i="60"/>
  <c r="AD47" i="60"/>
  <c r="AC47" i="60"/>
  <c r="AB47" i="60"/>
  <c r="AA47" i="60"/>
  <c r="Z47" i="60"/>
  <c r="Y47" i="60"/>
  <c r="X47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H47" i="60"/>
  <c r="G47" i="60"/>
  <c r="F47" i="60"/>
  <c r="E47" i="60"/>
  <c r="B47" i="60"/>
  <c r="A47" i="60"/>
  <c r="AK46" i="60"/>
  <c r="AJ46" i="60"/>
  <c r="AI46" i="60"/>
  <c r="AH46" i="60"/>
  <c r="AG46" i="60"/>
  <c r="AF46" i="60"/>
  <c r="AE46" i="60"/>
  <c r="AD46" i="60"/>
  <c r="AC46" i="60"/>
  <c r="H46" i="60"/>
  <c r="B46" i="60"/>
  <c r="A46" i="60"/>
  <c r="AK45" i="60"/>
  <c r="AJ45" i="60"/>
  <c r="AI45" i="60"/>
  <c r="AH45" i="60"/>
  <c r="AG45" i="60"/>
  <c r="AF45" i="60"/>
  <c r="AE45" i="60"/>
  <c r="AD45" i="60"/>
  <c r="AC45" i="60"/>
  <c r="AB45" i="60"/>
  <c r="AA45" i="60"/>
  <c r="Z45" i="60"/>
  <c r="Y45" i="60"/>
  <c r="X45" i="60"/>
  <c r="W45" i="60"/>
  <c r="V45" i="60"/>
  <c r="U45" i="60"/>
  <c r="T45" i="60"/>
  <c r="S45" i="60"/>
  <c r="R45" i="60"/>
  <c r="Q45" i="60"/>
  <c r="P45" i="60"/>
  <c r="O45" i="60"/>
  <c r="N45" i="60"/>
  <c r="M45" i="60"/>
  <c r="L45" i="60"/>
  <c r="K45" i="60"/>
  <c r="J45" i="60"/>
  <c r="H45" i="60"/>
  <c r="G45" i="60"/>
  <c r="F45" i="60"/>
  <c r="E45" i="60"/>
  <c r="B45" i="60"/>
  <c r="A45" i="60"/>
  <c r="AK44" i="60"/>
  <c r="AJ44" i="60"/>
  <c r="AI44" i="60"/>
  <c r="AH44" i="60"/>
  <c r="AG44" i="60"/>
  <c r="AF44" i="60"/>
  <c r="AE44" i="60"/>
  <c r="AD44" i="60"/>
  <c r="AC44" i="60"/>
  <c r="H44" i="60"/>
  <c r="B44" i="60"/>
  <c r="A44" i="60"/>
  <c r="AK43" i="60"/>
  <c r="AJ43" i="60"/>
  <c r="AI43" i="60"/>
  <c r="AH43" i="60"/>
  <c r="AG43" i="60"/>
  <c r="AF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H43" i="60"/>
  <c r="G43" i="60"/>
  <c r="F43" i="60"/>
  <c r="E43" i="60"/>
  <c r="B43" i="60"/>
  <c r="A43" i="60"/>
  <c r="AK42" i="60"/>
  <c r="AJ42" i="60"/>
  <c r="AI42" i="60"/>
  <c r="AH42" i="60"/>
  <c r="AG42" i="60"/>
  <c r="AF42" i="60"/>
  <c r="AE42" i="60"/>
  <c r="AD42" i="60"/>
  <c r="AC42" i="60"/>
  <c r="H42" i="60"/>
  <c r="B42" i="60"/>
  <c r="A42" i="60"/>
  <c r="AK41" i="60"/>
  <c r="AJ41" i="60"/>
  <c r="AI41" i="60"/>
  <c r="AH41" i="60"/>
  <c r="AG41" i="60"/>
  <c r="AF41" i="60"/>
  <c r="AE41" i="60"/>
  <c r="AD41" i="60"/>
  <c r="AC41" i="60"/>
  <c r="AB41" i="60"/>
  <c r="AA41" i="60"/>
  <c r="Z41" i="60"/>
  <c r="Y41" i="60"/>
  <c r="X41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H41" i="60"/>
  <c r="G41" i="60"/>
  <c r="F41" i="60"/>
  <c r="E41" i="60"/>
  <c r="B41" i="60"/>
  <c r="A41" i="60"/>
  <c r="AK40" i="60"/>
  <c r="AJ40" i="60"/>
  <c r="AI40" i="60"/>
  <c r="AH40" i="60"/>
  <c r="AG40" i="60"/>
  <c r="AF40" i="60"/>
  <c r="AE40" i="60"/>
  <c r="AD40" i="60"/>
  <c r="AC40" i="60"/>
  <c r="H40" i="60"/>
  <c r="B40" i="60"/>
  <c r="A40" i="60"/>
  <c r="B39" i="60"/>
  <c r="A39" i="60"/>
  <c r="A38" i="60"/>
  <c r="U37" i="60"/>
  <c r="Q37" i="60"/>
  <c r="AI36" i="60"/>
  <c r="AG36" i="60"/>
  <c r="D36" i="60"/>
  <c r="N31" i="60"/>
  <c r="E33" i="60" s="1"/>
  <c r="E68" i="60" s="1"/>
  <c r="E29" i="60"/>
  <c r="E25" i="60"/>
  <c r="E60" i="60" s="1"/>
  <c r="O60" i="60" s="1"/>
  <c r="E23" i="60"/>
  <c r="J23" i="60" s="1"/>
  <c r="J58" i="60" s="1"/>
  <c r="T58" i="60" s="1"/>
  <c r="E21" i="60"/>
  <c r="J21" i="60" s="1"/>
  <c r="J56" i="60" s="1"/>
  <c r="T56" i="60" s="1"/>
  <c r="E19" i="60"/>
  <c r="J19" i="60" s="1"/>
  <c r="J54" i="60" s="1"/>
  <c r="T54" i="60" s="1"/>
  <c r="E17" i="60"/>
  <c r="E13" i="60"/>
  <c r="E48" i="60" s="1"/>
  <c r="O48" i="60" s="1"/>
  <c r="E11" i="60"/>
  <c r="J11" i="60" s="1"/>
  <c r="J46" i="60" s="1"/>
  <c r="U46" i="60" s="1"/>
  <c r="E9" i="60"/>
  <c r="J9" i="60" s="1"/>
  <c r="J44" i="60" s="1"/>
  <c r="T44" i="60" s="1"/>
  <c r="E7" i="60"/>
  <c r="J7" i="60" s="1"/>
  <c r="J42" i="60" s="1"/>
  <c r="T42" i="60" s="1"/>
  <c r="E5" i="60"/>
  <c r="J5" i="60" s="1"/>
  <c r="J40" i="60" s="1"/>
  <c r="T40" i="60" s="1"/>
  <c r="AK63" i="55"/>
  <c r="AJ63" i="55"/>
  <c r="AI63" i="55"/>
  <c r="AH63" i="55"/>
  <c r="AG63" i="55"/>
  <c r="AF63" i="55"/>
  <c r="AE63" i="55"/>
  <c r="AD63" i="55"/>
  <c r="AC63" i="55"/>
  <c r="AB63" i="55"/>
  <c r="AA63" i="55"/>
  <c r="Z63" i="55"/>
  <c r="Y63" i="55"/>
  <c r="X63" i="55"/>
  <c r="W63" i="55"/>
  <c r="V63" i="55"/>
  <c r="U63" i="55"/>
  <c r="T63" i="55"/>
  <c r="S63" i="55"/>
  <c r="R63" i="55"/>
  <c r="D63" i="55"/>
  <c r="C63" i="55"/>
  <c r="B63" i="55"/>
  <c r="A63" i="55"/>
  <c r="AK62" i="55"/>
  <c r="AJ62" i="55"/>
  <c r="AI62" i="55"/>
  <c r="AH62" i="55"/>
  <c r="AG62" i="55"/>
  <c r="AF62" i="55"/>
  <c r="AE62" i="55"/>
  <c r="AD62" i="55"/>
  <c r="R62" i="55"/>
  <c r="G62" i="55"/>
  <c r="A62" i="55"/>
  <c r="AK61" i="55"/>
  <c r="AJ61" i="55"/>
  <c r="AI61" i="55"/>
  <c r="AH61" i="55"/>
  <c r="AG61" i="55"/>
  <c r="AF61" i="55"/>
  <c r="AE61" i="55"/>
  <c r="AD61" i="55"/>
  <c r="W61" i="55"/>
  <c r="V61" i="55"/>
  <c r="U61" i="55"/>
  <c r="E61" i="55"/>
  <c r="B61" i="55"/>
  <c r="A61" i="55"/>
  <c r="AK60" i="55"/>
  <c r="AJ60" i="55"/>
  <c r="AI60" i="55"/>
  <c r="AG60" i="55"/>
  <c r="AF60" i="55"/>
  <c r="AE60" i="55"/>
  <c r="AD60" i="55"/>
  <c r="AC60" i="55"/>
  <c r="AB60" i="55"/>
  <c r="AA60" i="55"/>
  <c r="Z60" i="55"/>
  <c r="Y60" i="55"/>
  <c r="B60" i="55"/>
  <c r="A60" i="55"/>
  <c r="AK59" i="55"/>
  <c r="AJ59" i="55"/>
  <c r="AI59" i="55"/>
  <c r="AH59" i="55"/>
  <c r="AG59" i="55"/>
  <c r="AF59" i="55"/>
  <c r="AE59" i="55"/>
  <c r="AD59" i="55"/>
  <c r="AC59" i="55"/>
  <c r="AB59" i="55"/>
  <c r="AA59" i="55"/>
  <c r="P59" i="55"/>
  <c r="G59" i="55"/>
  <c r="C59" i="55"/>
  <c r="L61" i="55"/>
  <c r="A59" i="55"/>
  <c r="AK58" i="55"/>
  <c r="AJ58" i="55"/>
  <c r="AI58" i="55"/>
  <c r="AH58" i="55"/>
  <c r="AG58" i="55"/>
  <c r="AF58" i="55"/>
  <c r="AE58" i="55"/>
  <c r="AD58" i="55"/>
  <c r="W58" i="55"/>
  <c r="V58" i="55"/>
  <c r="U58" i="55"/>
  <c r="B58" i="55"/>
  <c r="A58" i="55"/>
  <c r="AK57" i="55"/>
  <c r="AJ57" i="55"/>
  <c r="AI57" i="55"/>
  <c r="AH57" i="55"/>
  <c r="AG57" i="55"/>
  <c r="AF57" i="55"/>
  <c r="AE57" i="55"/>
  <c r="AD57" i="55"/>
  <c r="AC57" i="55"/>
  <c r="AB57" i="55"/>
  <c r="AA57" i="55"/>
  <c r="Z57" i="55"/>
  <c r="Y57" i="55"/>
  <c r="B57" i="55"/>
  <c r="A57" i="55"/>
  <c r="AK56" i="55"/>
  <c r="AJ56" i="55"/>
  <c r="AI56" i="55"/>
  <c r="AH56" i="55"/>
  <c r="AG56" i="55"/>
  <c r="AF56" i="55"/>
  <c r="AE56" i="55"/>
  <c r="AD56" i="55"/>
  <c r="AC56" i="55"/>
  <c r="AB56" i="55"/>
  <c r="AA56" i="55"/>
  <c r="Z56" i="55"/>
  <c r="P56" i="55"/>
  <c r="A56" i="55"/>
  <c r="AK55" i="55"/>
  <c r="AJ55" i="55"/>
  <c r="AI55" i="55"/>
  <c r="AH55" i="55"/>
  <c r="AG55" i="55"/>
  <c r="AF55" i="55"/>
  <c r="AE55" i="55"/>
  <c r="AD55" i="55"/>
  <c r="W55" i="55"/>
  <c r="V55" i="55"/>
  <c r="U55" i="55"/>
  <c r="T55" i="55"/>
  <c r="S55" i="55"/>
  <c r="B55" i="55"/>
  <c r="A55" i="55"/>
  <c r="AK54" i="55"/>
  <c r="M54" i="55"/>
  <c r="E54" i="55"/>
  <c r="A54" i="55"/>
  <c r="AK53" i="55"/>
  <c r="AJ53" i="55"/>
  <c r="AI53" i="55"/>
  <c r="AH53" i="55"/>
  <c r="AG53" i="55"/>
  <c r="AF53" i="55"/>
  <c r="AE53" i="55"/>
  <c r="AD53" i="55"/>
  <c r="W53" i="55"/>
  <c r="V53" i="55"/>
  <c r="U53" i="55"/>
  <c r="T53" i="55"/>
  <c r="S53" i="55"/>
  <c r="E53" i="55"/>
  <c r="B53" i="55"/>
  <c r="A53" i="55"/>
  <c r="AK52" i="55"/>
  <c r="A52" i="55"/>
  <c r="AK51" i="55"/>
  <c r="AJ51" i="55"/>
  <c r="AI51" i="55"/>
  <c r="AH51" i="55"/>
  <c r="AG51" i="55"/>
  <c r="AF51" i="55"/>
  <c r="AE51" i="55"/>
  <c r="AD51" i="55"/>
  <c r="W51" i="55"/>
  <c r="V51" i="55"/>
  <c r="E51" i="55"/>
  <c r="B51" i="55"/>
  <c r="A51" i="55"/>
  <c r="AK50" i="55"/>
  <c r="AJ50" i="55"/>
  <c r="AI50" i="55"/>
  <c r="AH50" i="55"/>
  <c r="AG50" i="55"/>
  <c r="AF50" i="55"/>
  <c r="AE50" i="55"/>
  <c r="AD50" i="55"/>
  <c r="AC50" i="55"/>
  <c r="AB50" i="55"/>
  <c r="AA50" i="55"/>
  <c r="Z50" i="55"/>
  <c r="Y50" i="55"/>
  <c r="C50" i="55"/>
  <c r="B50" i="55"/>
  <c r="A50" i="55"/>
  <c r="AK49" i="55"/>
  <c r="AJ49" i="55"/>
  <c r="AI49" i="55"/>
  <c r="AH49" i="55"/>
  <c r="A49" i="55"/>
  <c r="AK48" i="55"/>
  <c r="AJ48" i="55"/>
  <c r="AI48" i="55"/>
  <c r="AH48" i="55"/>
  <c r="W48" i="55"/>
  <c r="V48" i="55"/>
  <c r="U48" i="55"/>
  <c r="T48" i="55"/>
  <c r="E48" i="55"/>
  <c r="B48" i="55"/>
  <c r="A48" i="55"/>
  <c r="AK47" i="55"/>
  <c r="AJ47" i="55"/>
  <c r="AI47" i="55"/>
  <c r="B47" i="55"/>
  <c r="A47" i="55"/>
  <c r="AK46" i="55"/>
  <c r="AJ46" i="55"/>
  <c r="AI46" i="55"/>
  <c r="AH46" i="55"/>
  <c r="AG46" i="55"/>
  <c r="O46" i="55"/>
  <c r="A46" i="55"/>
  <c r="AK45" i="55"/>
  <c r="AJ45" i="55"/>
  <c r="AI45" i="55"/>
  <c r="W45" i="55"/>
  <c r="V45" i="55"/>
  <c r="U45" i="55"/>
  <c r="T45" i="55"/>
  <c r="E45" i="55"/>
  <c r="B45" i="55"/>
  <c r="A45" i="55"/>
  <c r="AK44" i="55"/>
  <c r="AJ44" i="55"/>
  <c r="AI44" i="55"/>
  <c r="AH44" i="55"/>
  <c r="B44" i="55"/>
  <c r="A44" i="55"/>
  <c r="AK43" i="55"/>
  <c r="AJ43" i="55"/>
  <c r="AI43" i="55"/>
  <c r="AH43" i="55"/>
  <c r="AG43" i="55"/>
  <c r="AF43" i="55"/>
  <c r="AE43" i="55"/>
  <c r="N43" i="55"/>
  <c r="A43" i="55"/>
  <c r="AK42" i="55"/>
  <c r="AJ42" i="55"/>
  <c r="AI42" i="55"/>
  <c r="AH42" i="55"/>
  <c r="AG42" i="55"/>
  <c r="AF42" i="55"/>
  <c r="AE42" i="55"/>
  <c r="AD42" i="55"/>
  <c r="W42" i="55"/>
  <c r="V42" i="55"/>
  <c r="U42" i="55"/>
  <c r="T42" i="55"/>
  <c r="E42" i="55"/>
  <c r="B42" i="55"/>
  <c r="A42" i="55"/>
  <c r="AK41" i="55"/>
  <c r="AJ41" i="55"/>
  <c r="AI41" i="55"/>
  <c r="AH41" i="55"/>
  <c r="AG41" i="55"/>
  <c r="AF41" i="55"/>
  <c r="AE41" i="55"/>
  <c r="AD41" i="55"/>
  <c r="AC41" i="55"/>
  <c r="AB41" i="55"/>
  <c r="AA41" i="55"/>
  <c r="Z41" i="55"/>
  <c r="Y41" i="55"/>
  <c r="X41" i="55"/>
  <c r="W41" i="55"/>
  <c r="V41" i="55"/>
  <c r="U41" i="55"/>
  <c r="T41" i="55"/>
  <c r="F41" i="55"/>
  <c r="D41" i="55"/>
  <c r="C41" i="55"/>
  <c r="B41" i="55"/>
  <c r="A41" i="55"/>
  <c r="AK40" i="55"/>
  <c r="AJ40" i="55"/>
  <c r="AI40" i="55"/>
  <c r="AH40" i="55"/>
  <c r="AG40" i="55"/>
  <c r="AF40" i="55"/>
  <c r="AE40" i="55"/>
  <c r="W40" i="55"/>
  <c r="Q40" i="55"/>
  <c r="O40" i="55"/>
  <c r="C40" i="55"/>
  <c r="A40" i="55"/>
  <c r="AK39" i="55"/>
  <c r="AJ39" i="55"/>
  <c r="AI39" i="55"/>
  <c r="AH39" i="55"/>
  <c r="AG39" i="55"/>
  <c r="W39" i="55"/>
  <c r="V39" i="55"/>
  <c r="U39" i="55"/>
  <c r="T39" i="55"/>
  <c r="E39" i="55"/>
  <c r="B39" i="55"/>
  <c r="A39" i="55"/>
  <c r="AK38" i="55"/>
  <c r="AJ38" i="55"/>
  <c r="AI38" i="55"/>
  <c r="AH38" i="55"/>
  <c r="AG38" i="55"/>
  <c r="AF38" i="55"/>
  <c r="AE38" i="55"/>
  <c r="AD38" i="55"/>
  <c r="AC38" i="55"/>
  <c r="AB38" i="55"/>
  <c r="AA38" i="55"/>
  <c r="Z38" i="55"/>
  <c r="Y38" i="55"/>
  <c r="X38" i="55"/>
  <c r="W38" i="55"/>
  <c r="V38" i="55"/>
  <c r="U38" i="55"/>
  <c r="T38" i="55"/>
  <c r="S38" i="55"/>
  <c r="F38" i="55"/>
  <c r="D38" i="55"/>
  <c r="C38" i="55"/>
  <c r="B38" i="55"/>
  <c r="A38" i="55"/>
  <c r="AK37" i="55"/>
  <c r="AJ37" i="55"/>
  <c r="AI37" i="55"/>
  <c r="AH37" i="55"/>
  <c r="AG37" i="55"/>
  <c r="AF37" i="55"/>
  <c r="AE37" i="55"/>
  <c r="AD37" i="55"/>
  <c r="AC37" i="55"/>
  <c r="AB37" i="55"/>
  <c r="AA37" i="55"/>
  <c r="Z37" i="55"/>
  <c r="Y37" i="55"/>
  <c r="S37" i="55"/>
  <c r="M37" i="55"/>
  <c r="K37" i="55"/>
  <c r="C37" i="55"/>
  <c r="A37" i="55"/>
  <c r="AK36" i="55"/>
  <c r="AJ36" i="55"/>
  <c r="AI36" i="55"/>
  <c r="AH36" i="55"/>
  <c r="AG36" i="55"/>
  <c r="AF36" i="55"/>
  <c r="AE36" i="55"/>
  <c r="AD36" i="55"/>
  <c r="AC36" i="55"/>
  <c r="AB36" i="55"/>
  <c r="AA36" i="55"/>
  <c r="Z36" i="55"/>
  <c r="Y36" i="55"/>
  <c r="X36" i="55"/>
  <c r="W36" i="55"/>
  <c r="V36" i="55"/>
  <c r="U36" i="55"/>
  <c r="T36" i="55"/>
  <c r="S36" i="55"/>
  <c r="A36" i="55"/>
  <c r="AK35" i="55"/>
  <c r="AJ35" i="55"/>
  <c r="AI35" i="55"/>
  <c r="AH35" i="55"/>
  <c r="AG35" i="55"/>
  <c r="AF35" i="55"/>
  <c r="AE35" i="55"/>
  <c r="AD35" i="55"/>
  <c r="AC35" i="55"/>
  <c r="AB35" i="55"/>
  <c r="AA35" i="55"/>
  <c r="Z35" i="55"/>
  <c r="Y35" i="55"/>
  <c r="X35" i="55"/>
  <c r="W35" i="55"/>
  <c r="V35" i="55"/>
  <c r="U35" i="55"/>
  <c r="T35" i="55"/>
  <c r="S35" i="55"/>
  <c r="R35" i="55"/>
  <c r="Q35" i="55"/>
  <c r="P35" i="55"/>
  <c r="O35" i="55"/>
  <c r="N35" i="55"/>
  <c r="M35" i="55"/>
  <c r="L35" i="55"/>
  <c r="K35" i="55"/>
  <c r="J35" i="55"/>
  <c r="I35" i="55"/>
  <c r="H35" i="55"/>
  <c r="G35" i="55"/>
  <c r="F35" i="55"/>
  <c r="E35" i="55"/>
  <c r="D35" i="55"/>
  <c r="C35" i="55"/>
  <c r="B35" i="55"/>
  <c r="A35" i="55"/>
  <c r="U34" i="55"/>
  <c r="Q34" i="55"/>
  <c r="AI33" i="55"/>
  <c r="AG33" i="55"/>
  <c r="D33" i="55"/>
  <c r="D30" i="55"/>
  <c r="D62" i="55" s="1"/>
  <c r="L64" i="55" s="1"/>
  <c r="M27" i="55"/>
  <c r="M59" i="55" s="1"/>
  <c r="F61" i="55" s="1"/>
  <c r="Q61" i="55" s="1"/>
  <c r="X61" i="55" s="1"/>
  <c r="C27" i="55"/>
  <c r="C24" i="55"/>
  <c r="C22" i="55"/>
  <c r="H22" i="55" s="1"/>
  <c r="H54" i="55" s="1"/>
  <c r="E55" i="55" s="1"/>
  <c r="C20" i="55"/>
  <c r="C52" i="55" s="1"/>
  <c r="L53" i="55" s="1"/>
  <c r="C17" i="55"/>
  <c r="C14" i="55"/>
  <c r="L14" i="55" s="1"/>
  <c r="L46" i="55" s="1"/>
  <c r="F48" i="55" s="1"/>
  <c r="C11" i="55"/>
  <c r="K11" i="55" s="1"/>
  <c r="K43" i="55" s="1"/>
  <c r="F45" i="55" s="1"/>
  <c r="M8" i="55"/>
  <c r="M40" i="55" s="1"/>
  <c r="L42" i="55" s="1"/>
  <c r="I5" i="55"/>
  <c r="I37" i="55" s="1"/>
  <c r="L39" i="55" s="1"/>
  <c r="AK62" i="54"/>
  <c r="AJ62" i="54"/>
  <c r="AI62" i="54"/>
  <c r="AH62" i="54"/>
  <c r="AF62" i="54"/>
  <c r="AE62" i="54"/>
  <c r="AD62" i="54"/>
  <c r="AC62" i="54"/>
  <c r="AB62" i="54"/>
  <c r="AA62" i="54"/>
  <c r="Z62" i="54"/>
  <c r="Y62" i="54"/>
  <c r="X62" i="54"/>
  <c r="W62" i="54"/>
  <c r="U62" i="54"/>
  <c r="T62" i="54"/>
  <c r="S62" i="54"/>
  <c r="R62" i="54"/>
  <c r="Q62" i="54"/>
  <c r="P62" i="54"/>
  <c r="O62" i="54"/>
  <c r="N62" i="54"/>
  <c r="M62" i="54"/>
  <c r="L62" i="54"/>
  <c r="K62" i="54"/>
  <c r="J62" i="54"/>
  <c r="I62" i="54"/>
  <c r="H62" i="54"/>
  <c r="G62" i="54"/>
  <c r="F62" i="54"/>
  <c r="E62" i="54"/>
  <c r="D62" i="54"/>
  <c r="C62" i="54"/>
  <c r="B62" i="54"/>
  <c r="A62" i="54"/>
  <c r="AK61" i="54"/>
  <c r="AJ61" i="54"/>
  <c r="AI61" i="54"/>
  <c r="AH61" i="54"/>
  <c r="AC61" i="54"/>
  <c r="AB61" i="54"/>
  <c r="AA61" i="54"/>
  <c r="Z61" i="54"/>
  <c r="Y61" i="54"/>
  <c r="X61" i="54"/>
  <c r="W61" i="54"/>
  <c r="U61" i="54"/>
  <c r="T61" i="54"/>
  <c r="S61" i="54"/>
  <c r="R61" i="54"/>
  <c r="Q61" i="54"/>
  <c r="P61" i="54"/>
  <c r="O61" i="54"/>
  <c r="N61" i="54"/>
  <c r="D61" i="54"/>
  <c r="C61" i="54"/>
  <c r="B61" i="54"/>
  <c r="A61" i="54"/>
  <c r="AK60" i="54"/>
  <c r="AJ60" i="54"/>
  <c r="AI60" i="54"/>
  <c r="AE60" i="54"/>
  <c r="AA60" i="54"/>
  <c r="X60" i="54"/>
  <c r="U60" i="54"/>
  <c r="R60" i="54"/>
  <c r="O60" i="54"/>
  <c r="D60" i="54"/>
  <c r="A60" i="54"/>
  <c r="AK59" i="54"/>
  <c r="AJ59" i="54"/>
  <c r="AI59" i="54"/>
  <c r="AH59" i="54"/>
  <c r="AG59" i="54"/>
  <c r="AF59" i="54"/>
  <c r="AE59" i="54"/>
  <c r="AD59" i="54"/>
  <c r="AC59" i="54"/>
  <c r="AB59" i="54"/>
  <c r="Z59" i="54"/>
  <c r="Y59" i="54"/>
  <c r="X59" i="54"/>
  <c r="W59" i="54"/>
  <c r="U59" i="54"/>
  <c r="T59" i="54"/>
  <c r="S59" i="54"/>
  <c r="R59" i="54"/>
  <c r="Q59" i="54"/>
  <c r="P59" i="54"/>
  <c r="O59" i="54"/>
  <c r="N59" i="54"/>
  <c r="M59" i="54"/>
  <c r="L59" i="54"/>
  <c r="K59" i="54"/>
  <c r="J59" i="54"/>
  <c r="I59" i="54"/>
  <c r="H59" i="54"/>
  <c r="G59" i="54"/>
  <c r="F59" i="54"/>
  <c r="E59" i="54"/>
  <c r="D59" i="54"/>
  <c r="C59" i="54"/>
  <c r="B59" i="54"/>
  <c r="A59" i="54"/>
  <c r="AK58" i="54"/>
  <c r="AJ58" i="54"/>
  <c r="AH58" i="54"/>
  <c r="AB58" i="54"/>
  <c r="Z58" i="54"/>
  <c r="Y58" i="54"/>
  <c r="X58" i="54"/>
  <c r="W58" i="54"/>
  <c r="V58" i="54"/>
  <c r="U58" i="54"/>
  <c r="T58" i="54"/>
  <c r="S58" i="54"/>
  <c r="R58" i="54"/>
  <c r="A58" i="54"/>
  <c r="AK57" i="54"/>
  <c r="AJ57" i="54"/>
  <c r="AI57" i="54"/>
  <c r="AH57" i="54"/>
  <c r="AG57" i="54"/>
  <c r="AF57" i="54"/>
  <c r="AE57" i="54"/>
  <c r="AD57" i="54"/>
  <c r="AC57" i="54"/>
  <c r="W57" i="54"/>
  <c r="R57" i="54"/>
  <c r="M57" i="54"/>
  <c r="C57" i="54"/>
  <c r="A57" i="54"/>
  <c r="AK56" i="54"/>
  <c r="AJ56" i="54"/>
  <c r="AI56" i="54"/>
  <c r="AH56" i="54"/>
  <c r="AG56" i="54"/>
  <c r="AF56" i="54"/>
  <c r="AE56" i="54"/>
  <c r="AD56" i="54"/>
  <c r="AC56" i="54"/>
  <c r="AB56" i="54"/>
  <c r="AA56" i="54"/>
  <c r="Z56" i="54"/>
  <c r="Y56" i="54"/>
  <c r="X56" i="54"/>
  <c r="W56" i="54"/>
  <c r="V56" i="54"/>
  <c r="T56" i="54"/>
  <c r="S56" i="54"/>
  <c r="R56" i="54"/>
  <c r="Q56" i="54"/>
  <c r="P56" i="54"/>
  <c r="O56" i="54"/>
  <c r="N56" i="54"/>
  <c r="M56" i="54"/>
  <c r="L56" i="54"/>
  <c r="K56" i="54"/>
  <c r="J56" i="54"/>
  <c r="I56" i="54"/>
  <c r="H56" i="54"/>
  <c r="G56" i="54"/>
  <c r="F56" i="54"/>
  <c r="E56" i="54"/>
  <c r="D56" i="54"/>
  <c r="C56" i="54"/>
  <c r="A56" i="54"/>
  <c r="AK55" i="54"/>
  <c r="AJ55" i="54"/>
  <c r="AH55" i="54"/>
  <c r="AB55" i="54"/>
  <c r="AA55" i="54"/>
  <c r="Z55" i="54"/>
  <c r="Y55" i="54"/>
  <c r="X55" i="54"/>
  <c r="W55" i="54"/>
  <c r="V55" i="54"/>
  <c r="T55" i="54"/>
  <c r="S55" i="54"/>
  <c r="R55" i="54"/>
  <c r="Q55" i="54"/>
  <c r="P55" i="54"/>
  <c r="O55" i="54"/>
  <c r="N55" i="54"/>
  <c r="C55" i="54"/>
  <c r="B55" i="54"/>
  <c r="A55" i="54"/>
  <c r="AK54" i="54"/>
  <c r="AJ54" i="54"/>
  <c r="AH54" i="54"/>
  <c r="AG54" i="54"/>
  <c r="AF54" i="54"/>
  <c r="AA54" i="54"/>
  <c r="Z54" i="54"/>
  <c r="W54" i="54"/>
  <c r="V54" i="54"/>
  <c r="S54" i="54"/>
  <c r="R54" i="54"/>
  <c r="P54" i="54"/>
  <c r="O54" i="54"/>
  <c r="D54" i="54"/>
  <c r="C54" i="54"/>
  <c r="A54" i="54"/>
  <c r="AK53" i="54"/>
  <c r="AJ53" i="54"/>
  <c r="AH53" i="54"/>
  <c r="AG53" i="54"/>
  <c r="AF53" i="54"/>
  <c r="AE53" i="54"/>
  <c r="AD53" i="54"/>
  <c r="AC53" i="54"/>
  <c r="AB53" i="54"/>
  <c r="AA53" i="54"/>
  <c r="Z53" i="54"/>
  <c r="Y53" i="54"/>
  <c r="X53" i="54"/>
  <c r="W53" i="54"/>
  <c r="V53" i="54"/>
  <c r="T53" i="54"/>
  <c r="S53" i="54"/>
  <c r="Q53" i="54"/>
  <c r="P53" i="54"/>
  <c r="O53" i="54"/>
  <c r="N53" i="54"/>
  <c r="M53" i="54"/>
  <c r="L53" i="54"/>
  <c r="K53" i="54"/>
  <c r="J53" i="54"/>
  <c r="I53" i="54"/>
  <c r="H53" i="54"/>
  <c r="G53" i="54"/>
  <c r="F53" i="54"/>
  <c r="E53" i="54"/>
  <c r="D53" i="54"/>
  <c r="C53" i="54"/>
  <c r="B53" i="54"/>
  <c r="A53" i="54"/>
  <c r="AK52" i="54"/>
  <c r="AJ52" i="54"/>
  <c r="AI52" i="54"/>
  <c r="J52" i="54"/>
  <c r="D52" i="54"/>
  <c r="A52" i="54"/>
  <c r="AK51" i="54"/>
  <c r="AJ51" i="54"/>
  <c r="AI51" i="54"/>
  <c r="AH51" i="54"/>
  <c r="AG51" i="54"/>
  <c r="AF51" i="54"/>
  <c r="AE51" i="54"/>
  <c r="AC51" i="54"/>
  <c r="AB51" i="54"/>
  <c r="AA51" i="54"/>
  <c r="Z51" i="54"/>
  <c r="Y51" i="54"/>
  <c r="X51" i="54"/>
  <c r="W51" i="54"/>
  <c r="V51" i="54"/>
  <c r="T51" i="54"/>
  <c r="S51" i="54"/>
  <c r="Q51" i="54"/>
  <c r="P51" i="54"/>
  <c r="O51" i="54"/>
  <c r="N51" i="54"/>
  <c r="M51" i="54"/>
  <c r="L51" i="54"/>
  <c r="K51" i="54"/>
  <c r="J51" i="54"/>
  <c r="I51" i="54"/>
  <c r="H51" i="54"/>
  <c r="G51" i="54"/>
  <c r="F51" i="54"/>
  <c r="E51" i="54"/>
  <c r="D51" i="54"/>
  <c r="C51" i="54"/>
  <c r="B51" i="54"/>
  <c r="A51" i="54"/>
  <c r="AK50" i="54"/>
  <c r="AJ50" i="54"/>
  <c r="AI50" i="54"/>
  <c r="AH50" i="54"/>
  <c r="AG50" i="54"/>
  <c r="AF50" i="54"/>
  <c r="AE50" i="54"/>
  <c r="AC50" i="54"/>
  <c r="I50" i="54"/>
  <c r="D50" i="54"/>
  <c r="A50" i="54"/>
  <c r="AK49" i="54"/>
  <c r="AJ49" i="54"/>
  <c r="AI49" i="54"/>
  <c r="AH49" i="54"/>
  <c r="AG49" i="54"/>
  <c r="AF49" i="54"/>
  <c r="AE49" i="54"/>
  <c r="AC49" i="54"/>
  <c r="AB49" i="54"/>
  <c r="AA49" i="54"/>
  <c r="Z49" i="54"/>
  <c r="Y49" i="54"/>
  <c r="X49" i="54"/>
  <c r="W49" i="54"/>
  <c r="V49" i="54"/>
  <c r="T49" i="54"/>
  <c r="S49" i="54"/>
  <c r="Q49" i="54"/>
  <c r="P49" i="54"/>
  <c r="O49" i="54"/>
  <c r="N49" i="54"/>
  <c r="M49" i="54"/>
  <c r="L49" i="54"/>
  <c r="K49" i="54"/>
  <c r="J49" i="54"/>
  <c r="I49" i="54"/>
  <c r="H49" i="54"/>
  <c r="G49" i="54"/>
  <c r="F49" i="54"/>
  <c r="E49" i="54"/>
  <c r="D49" i="54"/>
  <c r="C49" i="54"/>
  <c r="B49" i="54"/>
  <c r="A49" i="54"/>
  <c r="AK48" i="54"/>
  <c r="AJ48" i="54"/>
  <c r="AI48" i="54"/>
  <c r="AH48" i="54"/>
  <c r="AG48" i="54"/>
  <c r="AF48" i="54"/>
  <c r="AE48" i="54"/>
  <c r="AC48" i="54"/>
  <c r="I48" i="54"/>
  <c r="D48" i="54"/>
  <c r="A48" i="54"/>
  <c r="AK47" i="54"/>
  <c r="AJ47" i="54"/>
  <c r="AI47" i="54"/>
  <c r="AH47" i="54"/>
  <c r="AG47" i="54"/>
  <c r="AF47" i="54"/>
  <c r="AE47" i="54"/>
  <c r="AC47" i="54"/>
  <c r="AB47" i="54"/>
  <c r="AA47" i="54"/>
  <c r="Z47" i="54"/>
  <c r="Y47" i="54"/>
  <c r="X47" i="54"/>
  <c r="W47" i="54"/>
  <c r="U47" i="54"/>
  <c r="T47" i="54"/>
  <c r="S47" i="54"/>
  <c r="R47" i="54"/>
  <c r="Q47" i="54"/>
  <c r="P47" i="54"/>
  <c r="O47" i="54"/>
  <c r="N47" i="54"/>
  <c r="M47" i="54"/>
  <c r="L47" i="54"/>
  <c r="K47" i="54"/>
  <c r="J47" i="54"/>
  <c r="I47" i="54"/>
  <c r="H47" i="54"/>
  <c r="G47" i="54"/>
  <c r="F47" i="54"/>
  <c r="E47" i="54"/>
  <c r="D47" i="54"/>
  <c r="C47" i="54"/>
  <c r="B47" i="54"/>
  <c r="A47" i="54"/>
  <c r="AK46" i="54"/>
  <c r="AJ46" i="54"/>
  <c r="AI46" i="54"/>
  <c r="AH46" i="54"/>
  <c r="AG46" i="54"/>
  <c r="AF46" i="54"/>
  <c r="AE46" i="54"/>
  <c r="AC46" i="54"/>
  <c r="I46" i="54"/>
  <c r="D46" i="54"/>
  <c r="A46" i="54"/>
  <c r="AK45" i="54"/>
  <c r="AJ45" i="54"/>
  <c r="AI45" i="54"/>
  <c r="AH45" i="54"/>
  <c r="AG45" i="54"/>
  <c r="AF45" i="54"/>
  <c r="AE45" i="54"/>
  <c r="AC45" i="54"/>
  <c r="AB45" i="54"/>
  <c r="AA45" i="54"/>
  <c r="Z45" i="54"/>
  <c r="Y45" i="54"/>
  <c r="X45" i="54"/>
  <c r="W45" i="54"/>
  <c r="V45" i="54"/>
  <c r="U45" i="54"/>
  <c r="T45" i="54"/>
  <c r="S45" i="54"/>
  <c r="R45" i="54"/>
  <c r="Q45" i="54"/>
  <c r="P45" i="54"/>
  <c r="O45" i="54"/>
  <c r="N45" i="54"/>
  <c r="M45" i="54"/>
  <c r="L45" i="54"/>
  <c r="K45" i="54"/>
  <c r="J45" i="54"/>
  <c r="I45" i="54"/>
  <c r="H45" i="54"/>
  <c r="G45" i="54"/>
  <c r="F45" i="54"/>
  <c r="E45" i="54"/>
  <c r="D45" i="54"/>
  <c r="C45" i="54"/>
  <c r="B45" i="54"/>
  <c r="A45" i="54"/>
  <c r="T44" i="54"/>
  <c r="C44" i="54"/>
  <c r="B44" i="54"/>
  <c r="A44" i="54"/>
  <c r="U43" i="54"/>
  <c r="T43" i="54"/>
  <c r="Q43" i="54"/>
  <c r="N43" i="54"/>
  <c r="K43" i="54"/>
  <c r="H43" i="54"/>
  <c r="C43" i="54"/>
  <c r="A43" i="54"/>
  <c r="AK42" i="54"/>
  <c r="AJ42" i="54"/>
  <c r="AI42" i="54"/>
  <c r="AH42" i="54"/>
  <c r="AG42" i="54"/>
  <c r="AF42" i="54"/>
  <c r="AE42" i="54"/>
  <c r="AD42" i="54"/>
  <c r="AC42" i="54"/>
  <c r="AB42" i="54"/>
  <c r="AA42" i="54"/>
  <c r="Z42" i="54"/>
  <c r="Y42" i="54"/>
  <c r="W42" i="54"/>
  <c r="V42" i="54"/>
  <c r="U42" i="54"/>
  <c r="T42" i="54"/>
  <c r="S42" i="54"/>
  <c r="R42" i="54"/>
  <c r="Q42" i="54"/>
  <c r="P42" i="54"/>
  <c r="O42" i="54"/>
  <c r="N42" i="54"/>
  <c r="M42" i="54"/>
  <c r="L42" i="54"/>
  <c r="K42" i="54"/>
  <c r="J42" i="54"/>
  <c r="I42" i="54"/>
  <c r="H42" i="54"/>
  <c r="G42" i="54"/>
  <c r="F42" i="54"/>
  <c r="E42" i="54"/>
  <c r="D42" i="54"/>
  <c r="C42" i="54"/>
  <c r="B42" i="54"/>
  <c r="A42" i="54"/>
  <c r="AK41" i="54"/>
  <c r="AJ41" i="54"/>
  <c r="AI41" i="54"/>
  <c r="AH41" i="54"/>
  <c r="AG41" i="54"/>
  <c r="AF41" i="54"/>
  <c r="AE41" i="54"/>
  <c r="AD41" i="54"/>
  <c r="AC41" i="54"/>
  <c r="AB41" i="54"/>
  <c r="AA41" i="54"/>
  <c r="Z41" i="54"/>
  <c r="Y41" i="54"/>
  <c r="W41" i="54"/>
  <c r="V41" i="54"/>
  <c r="U41" i="54"/>
  <c r="T41" i="54"/>
  <c r="S41" i="54"/>
  <c r="R41" i="54"/>
  <c r="Q41" i="54"/>
  <c r="P41" i="54"/>
  <c r="C41" i="54"/>
  <c r="B41" i="54"/>
  <c r="A41" i="54"/>
  <c r="P40" i="54"/>
  <c r="N40" i="54"/>
  <c r="L40" i="54"/>
  <c r="J40" i="54"/>
  <c r="H40" i="54"/>
  <c r="C40" i="54"/>
  <c r="A40" i="54"/>
  <c r="AK39" i="54"/>
  <c r="AJ39" i="54"/>
  <c r="AI39" i="54"/>
  <c r="AH39" i="54"/>
  <c r="AG39" i="54"/>
  <c r="AF39" i="54"/>
  <c r="AE39" i="54"/>
  <c r="AD39" i="54"/>
  <c r="AC39" i="54"/>
  <c r="AB39" i="54"/>
  <c r="AA39" i="54"/>
  <c r="Z39" i="54"/>
  <c r="Y39" i="54"/>
  <c r="X39" i="54"/>
  <c r="W39" i="54"/>
  <c r="V39" i="54"/>
  <c r="U39" i="54"/>
  <c r="T39" i="54"/>
  <c r="S39" i="54"/>
  <c r="R39" i="54"/>
  <c r="Q39" i="54"/>
  <c r="P39" i="54"/>
  <c r="O39" i="54"/>
  <c r="N39" i="54"/>
  <c r="M39" i="54"/>
  <c r="L39" i="54"/>
  <c r="K39" i="54"/>
  <c r="J39" i="54"/>
  <c r="I39" i="54"/>
  <c r="H39" i="54"/>
  <c r="G39" i="54"/>
  <c r="F39" i="54"/>
  <c r="E39" i="54"/>
  <c r="D39" i="54"/>
  <c r="C39" i="54"/>
  <c r="B39" i="54"/>
  <c r="A39" i="54"/>
  <c r="AK38" i="54"/>
  <c r="AJ38" i="54"/>
  <c r="AI38" i="54"/>
  <c r="AH38" i="54"/>
  <c r="AG38" i="54"/>
  <c r="AF38" i="54"/>
  <c r="AE38" i="54"/>
  <c r="AD38" i="54"/>
  <c r="AC38" i="54"/>
  <c r="AB38" i="54"/>
  <c r="AA38" i="54"/>
  <c r="Z38" i="54"/>
  <c r="Y38" i="54"/>
  <c r="X38" i="54"/>
  <c r="W38" i="54"/>
  <c r="V38" i="54"/>
  <c r="U38" i="54"/>
  <c r="T38" i="54"/>
  <c r="S38" i="54"/>
  <c r="R38" i="54"/>
  <c r="Q38" i="54"/>
  <c r="P38" i="54"/>
  <c r="C38" i="54"/>
  <c r="B38" i="54"/>
  <c r="A38" i="54"/>
  <c r="AK37" i="54"/>
  <c r="AJ37" i="54"/>
  <c r="Q37" i="54"/>
  <c r="P37" i="54"/>
  <c r="N37" i="54"/>
  <c r="L37" i="54"/>
  <c r="J37" i="54"/>
  <c r="H37" i="54"/>
  <c r="C37" i="54"/>
  <c r="A37" i="54"/>
  <c r="AK35" i="54"/>
  <c r="AJ35" i="54"/>
  <c r="AI35" i="54"/>
  <c r="AH35" i="54"/>
  <c r="AG35" i="54"/>
  <c r="AF35" i="54"/>
  <c r="AE35" i="54"/>
  <c r="AD35" i="54"/>
  <c r="AC35" i="54"/>
  <c r="AB35" i="54"/>
  <c r="AA35" i="54"/>
  <c r="Z35" i="54"/>
  <c r="Y35" i="54"/>
  <c r="X35" i="54"/>
  <c r="W35" i="54"/>
  <c r="V35" i="54"/>
  <c r="U35" i="54"/>
  <c r="T35" i="54"/>
  <c r="S35" i="54"/>
  <c r="R35" i="54"/>
  <c r="Q35" i="54"/>
  <c r="A35" i="54"/>
  <c r="U33" i="54"/>
  <c r="Q33" i="54"/>
  <c r="AI32" i="54"/>
  <c r="AG32" i="54"/>
  <c r="D32" i="54"/>
  <c r="Z29" i="54"/>
  <c r="Z60" i="54" s="1"/>
  <c r="W29" i="54"/>
  <c r="W60" i="54" s="1"/>
  <c r="T29" i="54"/>
  <c r="T60" i="54" s="1"/>
  <c r="Q29" i="54"/>
  <c r="Q60" i="54" s="1"/>
  <c r="N29" i="54"/>
  <c r="N60" i="54" s="1"/>
  <c r="O26" i="54"/>
  <c r="O57" i="54" s="1"/>
  <c r="J26" i="54"/>
  <c r="J57" i="54" s="1"/>
  <c r="T23" i="54"/>
  <c r="T54" i="54" s="1"/>
  <c r="Q23" i="54"/>
  <c r="N23" i="54"/>
  <c r="N54" i="54" s="1"/>
  <c r="C21" i="54"/>
  <c r="G21" i="54" s="1"/>
  <c r="G52" i="54" s="1"/>
  <c r="C19" i="54"/>
  <c r="C50" i="54" s="1"/>
  <c r="C17" i="54"/>
  <c r="F17" i="54" s="1"/>
  <c r="F48" i="54" s="1"/>
  <c r="C15" i="54"/>
  <c r="C46" i="54" s="1"/>
  <c r="N13" i="54"/>
  <c r="N44" i="54" s="1"/>
  <c r="K13" i="54"/>
  <c r="K44" i="54" s="1"/>
  <c r="H13" i="54"/>
  <c r="H44" i="54" s="1"/>
  <c r="L10" i="54"/>
  <c r="L41" i="54" s="1"/>
  <c r="J10" i="54"/>
  <c r="J41" i="54" s="1"/>
  <c r="H10" i="54"/>
  <c r="H41" i="54" s="1"/>
  <c r="L7" i="54"/>
  <c r="L38" i="54" s="1"/>
  <c r="J7" i="54"/>
  <c r="J38" i="54" s="1"/>
  <c r="H7" i="54"/>
  <c r="H38" i="54" s="1"/>
  <c r="U27" i="34"/>
  <c r="AI26" i="34"/>
  <c r="G21" i="34"/>
  <c r="G52" i="34" s="1"/>
  <c r="G53" i="34" s="1"/>
  <c r="Q53" i="34" s="1"/>
  <c r="G54" i="34" s="1"/>
  <c r="N54" i="34" s="1"/>
  <c r="AG54" i="34" s="1"/>
  <c r="G18" i="34"/>
  <c r="G49" i="34" s="1"/>
  <c r="G50" i="34" s="1"/>
  <c r="Q50" i="34" s="1"/>
  <c r="AF50" i="34" s="1"/>
  <c r="G14" i="34"/>
  <c r="G44" i="34" s="1"/>
  <c r="K45" i="34" s="1"/>
  <c r="W45" i="34" s="1"/>
  <c r="AF45" i="34" s="1"/>
  <c r="G11" i="34"/>
  <c r="G40" i="34" s="1"/>
  <c r="K41" i="34" s="1"/>
  <c r="U41" i="34" s="1"/>
  <c r="AF41" i="34" s="1"/>
  <c r="G8" i="34"/>
  <c r="G35" i="34" s="1"/>
  <c r="O37" i="34" s="1"/>
  <c r="W37" i="34" s="1"/>
  <c r="AF37" i="34" s="1"/>
  <c r="G5" i="34"/>
  <c r="G30" i="34" s="1"/>
  <c r="N32" i="34" s="1"/>
  <c r="U32" i="34" s="1"/>
  <c r="AF32" i="34" s="1"/>
  <c r="AG26" i="34"/>
  <c r="Q27" i="34"/>
  <c r="A28" i="34"/>
  <c r="V28" i="34"/>
  <c r="W28" i="34"/>
  <c r="X28" i="34"/>
  <c r="Y28" i="34"/>
  <c r="Z28" i="34"/>
  <c r="AA28" i="34"/>
  <c r="AB28" i="34"/>
  <c r="AC28" i="34"/>
  <c r="AD28" i="34"/>
  <c r="AE28" i="34"/>
  <c r="AF28" i="34"/>
  <c r="AG28" i="34"/>
  <c r="AH28" i="34"/>
  <c r="AI28" i="34"/>
  <c r="AJ28" i="34"/>
  <c r="AK28" i="34"/>
  <c r="A29" i="34"/>
  <c r="Y29" i="34"/>
  <c r="Z29" i="34"/>
  <c r="AA29" i="34"/>
  <c r="AB29" i="34"/>
  <c r="AC29" i="34"/>
  <c r="AD29" i="34"/>
  <c r="AE29" i="34"/>
  <c r="AF29" i="34"/>
  <c r="AG29" i="34"/>
  <c r="AH29" i="34"/>
  <c r="AI29" i="34"/>
  <c r="AJ29" i="34"/>
  <c r="AK29" i="34"/>
  <c r="A30" i="34"/>
  <c r="C30" i="34"/>
  <c r="D30" i="34"/>
  <c r="H30" i="34"/>
  <c r="J30" i="34"/>
  <c r="N30" i="34"/>
  <c r="O30" i="34"/>
  <c r="P30" i="34"/>
  <c r="Q30" i="34"/>
  <c r="R30" i="34"/>
  <c r="S30" i="34"/>
  <c r="T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33" i="34"/>
  <c r="B33" i="34"/>
  <c r="C33" i="34"/>
  <c r="A35" i="34"/>
  <c r="C35" i="34"/>
  <c r="D35" i="34"/>
  <c r="N35" i="34"/>
  <c r="O35" i="34"/>
  <c r="P35" i="34"/>
  <c r="Q35" i="34"/>
  <c r="R35" i="34"/>
  <c r="S35" i="34"/>
  <c r="T35" i="34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G35" i="34"/>
  <c r="AH35" i="34"/>
  <c r="AI35" i="34"/>
  <c r="AJ35" i="34"/>
  <c r="AK35" i="34"/>
  <c r="A38" i="34"/>
  <c r="B38" i="34"/>
  <c r="C38" i="34"/>
  <c r="D38" i="34"/>
  <c r="E38" i="34"/>
  <c r="F38" i="34"/>
  <c r="A40" i="34"/>
  <c r="C40" i="34"/>
  <c r="D40" i="34"/>
  <c r="H40" i="34"/>
  <c r="J40" i="34"/>
  <c r="M40" i="34"/>
  <c r="N40" i="34"/>
  <c r="O40" i="34"/>
  <c r="P40" i="34"/>
  <c r="Q40" i="34"/>
  <c r="R40" i="34"/>
  <c r="S40" i="34"/>
  <c r="T40" i="34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I40" i="34"/>
  <c r="AJ40" i="34"/>
  <c r="AK40" i="34"/>
  <c r="A42" i="34"/>
  <c r="B42" i="34"/>
  <c r="C42" i="34"/>
  <c r="D42" i="34"/>
  <c r="E42" i="34"/>
  <c r="F42" i="34"/>
  <c r="A44" i="34"/>
  <c r="C44" i="34"/>
  <c r="D44" i="34"/>
  <c r="I44" i="34"/>
  <c r="K44" i="34"/>
  <c r="N44" i="34"/>
  <c r="O44" i="34"/>
  <c r="P44" i="34"/>
  <c r="Q44" i="34"/>
  <c r="R44" i="34"/>
  <c r="S44" i="34"/>
  <c r="T44" i="34"/>
  <c r="U44" i="34"/>
  <c r="V44" i="34"/>
  <c r="W44" i="34"/>
  <c r="X44" i="34"/>
  <c r="Y44" i="34"/>
  <c r="Z44" i="34"/>
  <c r="AA44" i="34"/>
  <c r="AB44" i="34"/>
  <c r="AC44" i="34"/>
  <c r="AD44" i="34"/>
  <c r="AE44" i="34"/>
  <c r="AF44" i="34"/>
  <c r="AG44" i="34"/>
  <c r="AH44" i="34"/>
  <c r="AI44" i="34"/>
  <c r="AJ44" i="34"/>
  <c r="AK44" i="34"/>
  <c r="A46" i="34"/>
  <c r="B46" i="34"/>
  <c r="C46" i="34"/>
  <c r="D46" i="34"/>
  <c r="E46" i="34"/>
  <c r="F46" i="34"/>
  <c r="A49" i="34"/>
  <c r="C49" i="34"/>
  <c r="D49" i="34"/>
  <c r="K49" i="34"/>
  <c r="M49" i="34"/>
  <c r="S49" i="34"/>
  <c r="T49" i="34"/>
  <c r="U49" i="34"/>
  <c r="V49" i="34"/>
  <c r="W49" i="34"/>
  <c r="X49" i="34"/>
  <c r="Y49" i="34"/>
  <c r="Z49" i="34"/>
  <c r="AA49" i="34"/>
  <c r="AB49" i="34"/>
  <c r="AC49" i="34"/>
  <c r="AD49" i="34"/>
  <c r="AE49" i="34"/>
  <c r="AF49" i="34"/>
  <c r="AG49" i="34"/>
  <c r="AH49" i="34"/>
  <c r="AI49" i="34"/>
  <c r="AJ49" i="34"/>
  <c r="AK49" i="34"/>
  <c r="A51" i="34"/>
  <c r="B51" i="34"/>
  <c r="C51" i="34"/>
  <c r="D51" i="34"/>
  <c r="E51" i="34"/>
  <c r="F51" i="34"/>
  <c r="G51" i="34"/>
  <c r="H51" i="34"/>
  <c r="I51" i="34"/>
  <c r="J51" i="34"/>
  <c r="K51" i="34"/>
  <c r="L51" i="34"/>
  <c r="M51" i="34"/>
  <c r="N51" i="34"/>
  <c r="O51" i="34"/>
  <c r="P51" i="34"/>
  <c r="Q51" i="34"/>
  <c r="R51" i="34"/>
  <c r="S51" i="34"/>
  <c r="T51" i="34"/>
  <c r="U51" i="34"/>
  <c r="V51" i="34"/>
  <c r="W51" i="34"/>
  <c r="X51" i="34"/>
  <c r="Y51" i="34"/>
  <c r="Z51" i="34"/>
  <c r="AA51" i="34"/>
  <c r="AB51" i="34"/>
  <c r="AC51" i="34"/>
  <c r="AD51" i="34"/>
  <c r="AE51" i="34"/>
  <c r="AF51" i="34"/>
  <c r="AG51" i="34"/>
  <c r="AH51" i="34"/>
  <c r="AI51" i="34"/>
  <c r="AJ51" i="34"/>
  <c r="AK51" i="34"/>
  <c r="A52" i="34"/>
  <c r="C52" i="34"/>
  <c r="D52" i="34"/>
  <c r="K52" i="34"/>
  <c r="M52" i="34"/>
  <c r="S52" i="34"/>
  <c r="T52" i="34"/>
  <c r="U52" i="34"/>
  <c r="V52" i="34"/>
  <c r="W52" i="34"/>
  <c r="X52" i="34"/>
  <c r="Y52" i="34"/>
  <c r="Z52" i="34"/>
  <c r="AA52" i="34"/>
  <c r="AB52" i="34"/>
  <c r="AC52" i="34"/>
  <c r="AD52" i="34"/>
  <c r="AE52" i="34"/>
  <c r="AF52" i="34"/>
  <c r="AG52" i="34"/>
  <c r="AH52" i="34"/>
  <c r="AI52" i="34"/>
  <c r="AJ52" i="34"/>
  <c r="AK52" i="34"/>
  <c r="A53" i="34"/>
  <c r="B53" i="34"/>
  <c r="C53" i="34"/>
  <c r="D53" i="34"/>
  <c r="E53" i="34"/>
  <c r="F53" i="34"/>
  <c r="T53" i="34"/>
  <c r="U53" i="34"/>
  <c r="V53" i="34"/>
  <c r="W53" i="34"/>
  <c r="X53" i="34"/>
  <c r="Y53" i="34"/>
  <c r="Z53" i="34"/>
  <c r="AA53" i="34"/>
  <c r="AE54" i="34"/>
  <c r="AF54" i="34"/>
  <c r="D26" i="34"/>
  <c r="M24" i="55"/>
  <c r="M56" i="55" s="1"/>
  <c r="E58" i="55" s="1"/>
  <c r="Q58" i="55" s="1"/>
  <c r="X58" i="55" s="1"/>
  <c r="C56" i="55"/>
  <c r="L58" i="55"/>
  <c r="AB48" i="63" l="1"/>
  <c r="AG48" i="63" s="1"/>
  <c r="W49" i="63" s="1"/>
  <c r="AI49" i="63" s="1"/>
  <c r="R49" i="63"/>
  <c r="X50" i="63" s="1"/>
  <c r="Q37" i="63"/>
  <c r="AE38" i="63" s="1"/>
  <c r="H30" i="63"/>
  <c r="Y40" i="63"/>
  <c r="H42" i="63" s="1"/>
  <c r="Q42" i="63" s="1"/>
  <c r="M43" i="63" s="1"/>
  <c r="R43" i="63" s="1"/>
  <c r="AG44" i="63" s="1"/>
  <c r="D28" i="63"/>
  <c r="M30" i="63" s="1"/>
  <c r="J25" i="60"/>
  <c r="J60" i="60" s="1"/>
  <c r="T60" i="60" s="1"/>
  <c r="Y60" i="60" s="1"/>
  <c r="C52" i="54"/>
  <c r="AA52" i="54" s="1"/>
  <c r="L22" i="61"/>
  <c r="L47" i="61" s="1"/>
  <c r="F48" i="61" s="1"/>
  <c r="T48" i="61" s="1"/>
  <c r="AA48" i="61" s="1"/>
  <c r="E54" i="60"/>
  <c r="O54" i="60" s="1"/>
  <c r="Y54" i="60" s="1"/>
  <c r="N66" i="60"/>
  <c r="E46" i="60"/>
  <c r="O46" i="60" s="1"/>
  <c r="Z46" i="60" s="1"/>
  <c r="C48" i="54"/>
  <c r="W48" i="54" s="1"/>
  <c r="J13" i="60"/>
  <c r="J48" i="60" s="1"/>
  <c r="U48" i="60" s="1"/>
  <c r="Z48" i="60" s="1"/>
  <c r="S31" i="60"/>
  <c r="C35" i="61"/>
  <c r="F36" i="61" s="1"/>
  <c r="N36" i="61" s="1"/>
  <c r="X36" i="61" s="1"/>
  <c r="C33" i="61"/>
  <c r="J34" i="61" s="1"/>
  <c r="N34" i="61" s="1"/>
  <c r="X34" i="61" s="1"/>
  <c r="O5" i="55"/>
  <c r="O37" i="55" s="1"/>
  <c r="F39" i="55" s="1"/>
  <c r="P39" i="55" s="1"/>
  <c r="X39" i="55" s="1"/>
  <c r="E56" i="60"/>
  <c r="O56" i="60" s="1"/>
  <c r="Y56" i="60" s="1"/>
  <c r="C43" i="55"/>
  <c r="L45" i="55" s="1"/>
  <c r="P45" i="55" s="1"/>
  <c r="X45" i="55" s="1"/>
  <c r="X23" i="54"/>
  <c r="X54" i="54" s="1"/>
  <c r="N40" i="61"/>
  <c r="U40" i="61" s="1"/>
  <c r="H20" i="55"/>
  <c r="H52" i="55" s="1"/>
  <c r="F53" i="55" s="1"/>
  <c r="P53" i="55" s="1"/>
  <c r="X53" i="55" s="1"/>
  <c r="T26" i="54"/>
  <c r="T57" i="54" s="1"/>
  <c r="AC58" i="54" s="1"/>
  <c r="G49" i="61"/>
  <c r="J50" i="61" s="1"/>
  <c r="N50" i="61" s="1"/>
  <c r="Z50" i="61" s="1"/>
  <c r="AH50" i="61" s="1"/>
  <c r="C46" i="55"/>
  <c r="L48" i="55" s="1"/>
  <c r="Q48" i="55" s="1"/>
  <c r="X48" i="55" s="1"/>
  <c r="L20" i="61"/>
  <c r="L45" i="61" s="1"/>
  <c r="F46" i="61" s="1"/>
  <c r="T46" i="61" s="1"/>
  <c r="AA46" i="61" s="1"/>
  <c r="N44" i="61"/>
  <c r="T44" i="61" s="1"/>
  <c r="V42" i="61"/>
  <c r="Z42" i="61" s="1"/>
  <c r="H12" i="61"/>
  <c r="H37" i="61" s="1"/>
  <c r="E38" i="61" s="1"/>
  <c r="M38" i="61" s="1"/>
  <c r="X38" i="61" s="1"/>
  <c r="N10" i="54"/>
  <c r="N41" i="54" s="1"/>
  <c r="AF40" i="54" s="1"/>
  <c r="F19" i="54"/>
  <c r="F50" i="54" s="1"/>
  <c r="W50" i="54" s="1"/>
  <c r="C54" i="55"/>
  <c r="L55" i="55" s="1"/>
  <c r="P55" i="55" s="1"/>
  <c r="X55" i="55" s="1"/>
  <c r="E34" i="60"/>
  <c r="E69" i="60" s="1"/>
  <c r="E58" i="60"/>
  <c r="O58" i="60" s="1"/>
  <c r="Y58" i="60" s="1"/>
  <c r="N30" i="55"/>
  <c r="N62" i="55" s="1"/>
  <c r="F64" i="55" s="1"/>
  <c r="Q64" i="55" s="1"/>
  <c r="X64" i="55" s="1"/>
  <c r="E42" i="60"/>
  <c r="O42" i="60" s="1"/>
  <c r="Y42" i="60" s="1"/>
  <c r="E44" i="60"/>
  <c r="O44" i="60" s="1"/>
  <c r="Y44" i="60" s="1"/>
  <c r="Q54" i="54"/>
  <c r="J29" i="60"/>
  <c r="J64" i="60" s="1"/>
  <c r="E64" i="60"/>
  <c r="S8" i="55"/>
  <c r="S40" i="55" s="1"/>
  <c r="F42" i="55" s="1"/>
  <c r="P42" i="55" s="1"/>
  <c r="X42" i="55" s="1"/>
  <c r="E40" i="60"/>
  <c r="O40" i="60" s="1"/>
  <c r="Y40" i="60" s="1"/>
  <c r="Q13" i="54"/>
  <c r="Q44" i="54" s="1"/>
  <c r="AG43" i="54" s="1"/>
  <c r="C31" i="61"/>
  <c r="J32" i="61" s="1"/>
  <c r="M32" i="61" s="1"/>
  <c r="X32" i="61" s="1"/>
  <c r="N7" i="54"/>
  <c r="N38" i="54" s="1"/>
  <c r="AG37" i="54" s="1"/>
  <c r="J17" i="60"/>
  <c r="J52" i="60" s="1"/>
  <c r="T52" i="60" s="1"/>
  <c r="E52" i="60"/>
  <c r="O52" i="60" s="1"/>
  <c r="F15" i="54"/>
  <c r="F46" i="54" s="1"/>
  <c r="W46" i="54" s="1"/>
  <c r="AC29" i="54"/>
  <c r="AC60" i="54" s="1"/>
  <c r="AD61" i="54" s="1"/>
  <c r="C49" i="55"/>
  <c r="L51" i="55" s="1"/>
  <c r="M17" i="55"/>
  <c r="M49" i="55" s="1"/>
  <c r="F51" i="55" s="1"/>
  <c r="U50" i="63" l="1"/>
  <c r="R30" i="63"/>
  <c r="R51" i="55"/>
  <c r="X51" i="55" s="1"/>
  <c r="S66" i="60"/>
  <c r="J33" i="60"/>
  <c r="J68" i="60" s="1"/>
  <c r="O68" i="60" s="1"/>
  <c r="J34" i="60"/>
  <c r="J69" i="60" s="1"/>
  <c r="O69" i="60" s="1"/>
  <c r="Y52" i="60"/>
  <c r="AC55" i="54"/>
  <c r="O64" i="60"/>
  <c r="Z64" i="60"/>
  <c r="H31" i="63" l="1"/>
  <c r="W69" i="60"/>
  <c r="R31" i="63" l="1"/>
  <c r="AF32" i="6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　英之</author>
  </authors>
  <commentList>
    <comment ref="B34" authorId="0" shapeId="0" xr:uid="{00000000-0006-0000-08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鈴木　英之: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<sst xmlns="http://schemas.openxmlformats.org/spreadsheetml/2006/main" count="679" uniqueCount="272">
  <si>
    <t>名前</t>
    <rPh sb="0" eb="2">
      <t>ナマエ</t>
    </rPh>
    <phoneticPr fontId="2"/>
  </si>
  <si>
    <t>答え</t>
    <rPh sb="0" eb="1">
      <t>コタ</t>
    </rPh>
    <phoneticPr fontId="2"/>
  </si>
  <si>
    <t>.</t>
  </si>
  <si>
    <t>÷</t>
    <phoneticPr fontId="2"/>
  </si>
  <si>
    <t>＝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</si>
  <si>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</si>
  <si>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</si>
  <si>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</si>
  <si>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</si>
  <si>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№</t>
  </si>
  <si>
    <t>名前</t>
  </si>
  <si>
    <t>(1)</t>
  </si>
  <si>
    <t>(2)</t>
  </si>
  <si>
    <t>×</t>
  </si>
  <si>
    <t>(4)</t>
  </si>
  <si>
    <t>(5)</t>
  </si>
  <si>
    <t>(6)</t>
  </si>
  <si>
    <t>(7)</t>
  </si>
  <si>
    <t>(8)</t>
  </si>
  <si>
    <t>(9)</t>
  </si>
  <si>
    <t>(10)</t>
  </si>
  <si>
    <t>答え</t>
  </si>
  <si>
    <t>×</t>
    <phoneticPr fontId="2"/>
  </si>
  <si>
    <t>式</t>
    <rPh sb="0" eb="1">
      <t>シキ</t>
    </rPh>
    <phoneticPr fontId="2"/>
  </si>
  <si>
    <t>円</t>
    <rPh sb="0" eb="1">
      <t>エン</t>
    </rPh>
    <phoneticPr fontId="2"/>
  </si>
  <si>
    <t>(3)</t>
  </si>
  <si>
    <t>÷</t>
  </si>
  <si>
    <t>＝</t>
  </si>
  <si>
    <t>=</t>
  </si>
  <si>
    <t>割合を表す小数</t>
  </si>
  <si>
    <t>百  分  率</t>
  </si>
  <si>
    <t>％</t>
  </si>
  <si>
    <t>歩  　　合</t>
  </si>
  <si>
    <t>割</t>
  </si>
  <si>
    <t>分</t>
  </si>
  <si>
    <t>式</t>
  </si>
  <si>
    <t>．</t>
  </si>
  <si>
    <t>厘</t>
  </si>
  <si>
    <t>№</t>
    <phoneticPr fontId="2"/>
  </si>
  <si>
    <t>％</t>
    <phoneticPr fontId="2"/>
  </si>
  <si>
    <t>(1)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</si>
  <si>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</si>
  <si>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</si>
  <si>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</si>
  <si>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</si>
  <si>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</si>
  <si>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直径</t>
  </si>
  <si>
    <t>cm</t>
  </si>
  <si>
    <t>の円</t>
  </si>
  <si>
    <t>半径</t>
  </si>
  <si>
    <t>◇次の長さを求めましょう。</t>
  </si>
  <si>
    <t>周が</t>
  </si>
  <si>
    <t>の円の直径</t>
  </si>
  <si>
    <t>の円の半径</t>
  </si>
  <si>
    <t>円周</t>
  </si>
  <si>
    <t>円</t>
    <phoneticPr fontId="2"/>
  </si>
  <si>
    <t>割合</t>
    <phoneticPr fontId="2"/>
  </si>
  <si>
    <t>◆　次の長さを求めましょう。</t>
    <phoneticPr fontId="2"/>
  </si>
  <si>
    <t>◇ 次の小数で表した割合を百分率で表しましょう。</t>
    <phoneticPr fontId="2"/>
  </si>
  <si>
    <t>◇ 次の百分率を小数で表しましょう。</t>
    <phoneticPr fontId="2"/>
  </si>
  <si>
    <t>◇ 下の表で割合を表す小数と百分率と割合の等しいものがすべて</t>
    <phoneticPr fontId="2"/>
  </si>
  <si>
    <t>　たてにならぶようにしましょう。</t>
    <phoneticPr fontId="2"/>
  </si>
  <si>
    <t>※ 円周率は，3.14を使いましょう。</t>
    <phoneticPr fontId="2"/>
  </si>
  <si>
    <t>分</t>
    <phoneticPr fontId="2"/>
  </si>
  <si>
    <t>割</t>
    <phoneticPr fontId="2"/>
  </si>
  <si>
    <t>№</t>
    <phoneticPr fontId="2"/>
  </si>
  <si>
    <t>(1)</t>
    <phoneticPr fontId="2"/>
  </si>
  <si>
    <t>(2)</t>
    <phoneticPr fontId="2"/>
  </si>
  <si>
    <t>(3)</t>
    <phoneticPr fontId="2"/>
  </si>
  <si>
    <t>平均</t>
    <rPh sb="0" eb="2">
      <t>ヘイキン</t>
    </rPh>
    <phoneticPr fontId="2"/>
  </si>
  <si>
    <t>◎次の平均を求めましょう。</t>
    <rPh sb="1" eb="2">
      <t>ツギ</t>
    </rPh>
    <rPh sb="3" eb="5">
      <t>ヘイキン</t>
    </rPh>
    <rPh sb="6" eb="7">
      <t>モト</t>
    </rPh>
    <phoneticPr fontId="2"/>
  </si>
  <si>
    <t>曜日</t>
    <rPh sb="0" eb="2">
      <t>ヨウビ</t>
    </rPh>
    <phoneticPr fontId="2"/>
  </si>
  <si>
    <t>月</t>
    <rPh sb="0" eb="1">
      <t>ゲツ</t>
    </rPh>
    <phoneticPr fontId="2"/>
  </si>
  <si>
    <t>火</t>
    <rPh sb="0" eb="1">
      <t>ヒ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</si>
  <si>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</si>
  <si>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</si>
  <si>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１日に休んだ平均の人数</t>
    <rPh sb="1" eb="2">
      <t>ニチ</t>
    </rPh>
    <rPh sb="3" eb="4">
      <t>ヤス</t>
    </rPh>
    <rPh sb="6" eb="8">
      <t>ヘイキン</t>
    </rPh>
    <rPh sb="9" eb="11">
      <t>ニンズウ</t>
    </rPh>
    <phoneticPr fontId="2"/>
  </si>
  <si>
    <t>休んだ人</t>
    <rPh sb="0" eb="1">
      <t>ヤス</t>
    </rPh>
    <rPh sb="3" eb="4">
      <t>ヒト</t>
    </rPh>
    <phoneticPr fontId="2"/>
  </si>
  <si>
    <t>(2)</t>
    <phoneticPr fontId="2"/>
  </si>
  <si>
    <t>１日に読んだ平均のページ</t>
    <rPh sb="1" eb="2">
      <t>ニチ</t>
    </rPh>
    <rPh sb="3" eb="4">
      <t>ヨ</t>
    </rPh>
    <rPh sb="6" eb="8">
      <t>ヘイキン</t>
    </rPh>
    <phoneticPr fontId="2"/>
  </si>
  <si>
    <t>読んだページ数</t>
    <rPh sb="0" eb="1">
      <t>ヨ</t>
    </rPh>
    <rPh sb="6" eb="7">
      <t>スウ</t>
    </rPh>
    <phoneticPr fontId="2"/>
  </si>
  <si>
    <t>(3)</t>
    <phoneticPr fontId="2"/>
  </si>
  <si>
    <t>月</t>
    <rPh sb="0" eb="1">
      <t>ツキ</t>
    </rPh>
    <phoneticPr fontId="2"/>
  </si>
  <si>
    <t>図書館の本の貸し出し冊数の１ヶ月の平均</t>
    <rPh sb="0" eb="3">
      <t>トショカン</t>
    </rPh>
    <rPh sb="4" eb="5">
      <t>ホン</t>
    </rPh>
    <rPh sb="6" eb="7">
      <t>カ</t>
    </rPh>
    <rPh sb="8" eb="9">
      <t>ダ</t>
    </rPh>
    <rPh sb="10" eb="11">
      <t>サツ</t>
    </rPh>
    <rPh sb="11" eb="12">
      <t>スウ</t>
    </rPh>
    <rPh sb="15" eb="16">
      <t>ゲツ</t>
    </rPh>
    <rPh sb="17" eb="19">
      <t>ヘイキン</t>
    </rPh>
    <phoneticPr fontId="2"/>
  </si>
  <si>
    <t>冊数（さつ）</t>
    <rPh sb="0" eb="1">
      <t>サツ</t>
    </rPh>
    <rPh sb="1" eb="2">
      <t>スウ</t>
    </rPh>
    <phoneticPr fontId="2"/>
  </si>
  <si>
    <t>(4)</t>
    <phoneticPr fontId="2"/>
  </si>
  <si>
    <t>個で</t>
    <rPh sb="0" eb="1">
      <t>コ</t>
    </rPh>
    <phoneticPr fontId="2"/>
  </si>
  <si>
    <t>円の時，１個の平均のねだん</t>
    <rPh sb="0" eb="1">
      <t>エン</t>
    </rPh>
    <rPh sb="2" eb="3">
      <t>トキ</t>
    </rPh>
    <rPh sb="5" eb="6">
      <t>コ</t>
    </rPh>
    <rPh sb="7" eb="9">
      <t>ヘイキン</t>
    </rPh>
    <phoneticPr fontId="2"/>
  </si>
  <si>
    <t>(5)</t>
    <phoneticPr fontId="2"/>
  </si>
  <si>
    <t>冊で</t>
    <rPh sb="0" eb="1">
      <t>サツ</t>
    </rPh>
    <phoneticPr fontId="2"/>
  </si>
  <si>
    <t>円の時，１冊の平均のねだん</t>
    <rPh sb="0" eb="1">
      <t>エン</t>
    </rPh>
    <rPh sb="2" eb="3">
      <t>トキ</t>
    </rPh>
    <rPh sb="5" eb="6">
      <t>サツ</t>
    </rPh>
    <rPh sb="7" eb="9">
      <t>ヘイキン</t>
    </rPh>
    <phoneticPr fontId="2"/>
  </si>
  <si>
    <t>(6)</t>
    <phoneticPr fontId="2"/>
  </si>
  <si>
    <t>gの時，１個の平均の重さ</t>
    <rPh sb="2" eb="3">
      <t>トキ</t>
    </rPh>
    <rPh sb="5" eb="6">
      <t>コ</t>
    </rPh>
    <rPh sb="7" eb="9">
      <t>ヘイキン</t>
    </rPh>
    <rPh sb="10" eb="11">
      <t>オモ</t>
    </rPh>
    <phoneticPr fontId="2"/>
  </si>
  <si>
    <t>(7)</t>
    <phoneticPr fontId="2"/>
  </si>
  <si>
    <t>日間で</t>
    <rPh sb="0" eb="2">
      <t>ニチカン</t>
    </rPh>
    <phoneticPr fontId="2"/>
  </si>
  <si>
    <t>ページの時，１日の平均のページ数</t>
    <rPh sb="4" eb="5">
      <t>トキ</t>
    </rPh>
    <rPh sb="7" eb="8">
      <t>ニチ</t>
    </rPh>
    <rPh sb="9" eb="11">
      <t>ヘイキン</t>
    </rPh>
    <rPh sb="15" eb="16">
      <t>スウ</t>
    </rPh>
    <phoneticPr fontId="2"/>
  </si>
  <si>
    <t>(8)</t>
    <phoneticPr fontId="2"/>
  </si>
  <si>
    <t>個の重さがそれぞれ，</t>
    <rPh sb="0" eb="1">
      <t>コ</t>
    </rPh>
    <rPh sb="2" eb="3">
      <t>オモ</t>
    </rPh>
    <phoneticPr fontId="2"/>
  </si>
  <si>
    <t>g</t>
    <phoneticPr fontId="2"/>
  </si>
  <si>
    <t xml:space="preserve">,  </t>
    <phoneticPr fontId="2"/>
  </si>
  <si>
    <t xml:space="preserve">, </t>
    <phoneticPr fontId="2"/>
  </si>
  <si>
    <t xml:space="preserve">, </t>
    <phoneticPr fontId="2"/>
  </si>
  <si>
    <t>のとき，</t>
    <phoneticPr fontId="2"/>
  </si>
  <si>
    <t>１個の平均の重さ</t>
  </si>
  <si>
    <t>(9)</t>
    <phoneticPr fontId="2"/>
  </si>
  <si>
    <t>３つがそれぞれ</t>
    <phoneticPr fontId="2"/>
  </si>
  <si>
    <t>円，</t>
    <rPh sb="0" eb="1">
      <t>エン</t>
    </rPh>
    <phoneticPr fontId="2"/>
  </si>
  <si>
    <t>円のとき</t>
    <rPh sb="0" eb="1">
      <t>エン</t>
    </rPh>
    <phoneticPr fontId="2"/>
  </si>
  <si>
    <t>，</t>
    <phoneticPr fontId="2"/>
  </si>
  <si>
    <t>１つの平均のねだん</t>
    <rPh sb="3" eb="5">
      <t>ヘイキン</t>
    </rPh>
    <phoneticPr fontId="2"/>
  </si>
  <si>
    <t>(10)</t>
    <phoneticPr fontId="2"/>
  </si>
  <si>
    <t>６回の点数がそれぞれ</t>
    <rPh sb="1" eb="2">
      <t>カイ</t>
    </rPh>
    <rPh sb="3" eb="5">
      <t>テンスウ</t>
    </rPh>
    <phoneticPr fontId="2"/>
  </si>
  <si>
    <t>点，</t>
    <rPh sb="0" eb="1">
      <t>テン</t>
    </rPh>
    <phoneticPr fontId="2"/>
  </si>
  <si>
    <t>点のとき，</t>
    <rPh sb="0" eb="1">
      <t>テン</t>
    </rPh>
    <phoneticPr fontId="2"/>
  </si>
  <si>
    <t>１回の平均の点数</t>
    <rPh sb="1" eb="2">
      <t>カイ</t>
    </rPh>
    <rPh sb="3" eb="5">
      <t>ヘイキン</t>
    </rPh>
    <rPh sb="6" eb="8">
      <t>テンスウ</t>
    </rPh>
    <phoneticPr fontId="2"/>
  </si>
  <si>
    <t>＝</t>
    <phoneticPr fontId="2"/>
  </si>
  <si>
    <t>人</t>
    <rPh sb="0" eb="1">
      <t>ニン</t>
    </rPh>
    <phoneticPr fontId="2"/>
  </si>
  <si>
    <t>ﾍﾟｰｼﾞ</t>
    <phoneticPr fontId="2"/>
  </si>
  <si>
    <t>＝</t>
    <phoneticPr fontId="2"/>
  </si>
  <si>
    <t>冊</t>
    <rPh sb="0" eb="1">
      <t>サツ</t>
    </rPh>
    <phoneticPr fontId="2"/>
  </si>
  <si>
    <t>g</t>
    <phoneticPr fontId="2"/>
  </si>
  <si>
    <t>ページ</t>
    <phoneticPr fontId="2"/>
  </si>
  <si>
    <t>ｇ</t>
    <phoneticPr fontId="2"/>
  </si>
  <si>
    <t>１つ平均のねだん</t>
    <rPh sb="2" eb="4">
      <t>ヘイキン</t>
    </rPh>
    <phoneticPr fontId="2"/>
  </si>
  <si>
    <t>点</t>
    <rPh sb="0" eb="1">
      <t>テン</t>
    </rPh>
    <phoneticPr fontId="2"/>
  </si>
  <si>
    <t>№</t>
    <phoneticPr fontId="2"/>
  </si>
  <si>
    <t>◎単位量あたりを求めましょう。</t>
    <rPh sb="1" eb="4">
      <t>タンイリョウ</t>
    </rPh>
    <rPh sb="8" eb="9">
      <t>モト</t>
    </rPh>
    <phoneticPr fontId="2"/>
  </si>
  <si>
    <t>ガソリンが</t>
    <phoneticPr fontId="2"/>
  </si>
  <si>
    <t>で</t>
    <phoneticPr fontId="2"/>
  </si>
  <si>
    <t>円のとき，</t>
    <rPh sb="0" eb="1">
      <t>エン</t>
    </rPh>
    <phoneticPr fontId="2"/>
  </si>
  <si>
    <t>あたりは何円でしょう。</t>
    <rPh sb="4" eb="6">
      <t>ナンエン</t>
    </rPh>
    <phoneticPr fontId="2"/>
  </si>
  <si>
    <t>スポーツドリンク</t>
    <phoneticPr fontId="2"/>
  </si>
  <si>
    <r>
      <t>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の畑から</t>
    </r>
    <rPh sb="3" eb="4">
      <t>ハタケ</t>
    </rPh>
    <phoneticPr fontId="2"/>
  </si>
  <si>
    <t>kgのジャガイモが取れました。</t>
    <rPh sb="9" eb="10">
      <t>ト</t>
    </rPh>
    <phoneticPr fontId="2"/>
  </si>
  <si>
    <r>
      <t>１m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あたり何kg取れたでしょう。</t>
    </r>
    <rPh sb="6" eb="7">
      <t>ナン</t>
    </rPh>
    <rPh sb="9" eb="10">
      <t>ト</t>
    </rPh>
    <phoneticPr fontId="2"/>
  </si>
  <si>
    <t>(4)</t>
    <phoneticPr fontId="2"/>
  </si>
  <si>
    <t>kgのとうもろこしが取れました。</t>
    <rPh sb="10" eb="11">
      <t>ト</t>
    </rPh>
    <phoneticPr fontId="2"/>
  </si>
  <si>
    <t>(5)</t>
    <phoneticPr fontId="2"/>
  </si>
  <si>
    <r>
      <t>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の土地に</t>
    </r>
    <rPh sb="3" eb="5">
      <t>トチ</t>
    </rPh>
    <phoneticPr fontId="2"/>
  </si>
  <si>
    <r>
      <t>人が住んでいます。１m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あたり</t>
    </r>
    <rPh sb="0" eb="1">
      <t>ニン</t>
    </rPh>
    <rPh sb="2" eb="3">
      <t>ス</t>
    </rPh>
    <phoneticPr fontId="2"/>
  </si>
  <si>
    <t>何人住んでいるでしょう。</t>
    <rPh sb="0" eb="2">
      <t>ナンニン</t>
    </rPh>
    <rPh sb="2" eb="3">
      <t>ス</t>
    </rPh>
    <phoneticPr fontId="2"/>
  </si>
  <si>
    <t>(6)</t>
    <phoneticPr fontId="2"/>
  </si>
  <si>
    <t>(7)</t>
    <phoneticPr fontId="2"/>
  </si>
  <si>
    <t>kgで</t>
    <phoneticPr fontId="2"/>
  </si>
  <si>
    <t>円の肉があります。１kgあたり何円でしょう。</t>
    <rPh sb="0" eb="1">
      <t>エン</t>
    </rPh>
    <rPh sb="2" eb="3">
      <t>ニク</t>
    </rPh>
    <rPh sb="15" eb="17">
      <t>ナンエン</t>
    </rPh>
    <phoneticPr fontId="2"/>
  </si>
  <si>
    <t>(8)</t>
    <phoneticPr fontId="2"/>
  </si>
  <si>
    <t>人がいます。</t>
    <rPh sb="0" eb="1">
      <t>ニン</t>
    </rPh>
    <phoneticPr fontId="2"/>
  </si>
  <si>
    <r>
      <t>１m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あたり何人いるでしょう。</t>
    </r>
    <rPh sb="6" eb="8">
      <t>ナンニン</t>
    </rPh>
    <phoneticPr fontId="2"/>
  </si>
  <si>
    <t>(9)</t>
    <phoneticPr fontId="2"/>
  </si>
  <si>
    <t>(10)</t>
    <phoneticPr fontId="2"/>
  </si>
  <si>
    <r>
      <t>km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の土地に</t>
    </r>
    <rPh sb="4" eb="6">
      <t>トチ</t>
    </rPh>
    <phoneticPr fontId="2"/>
  </si>
  <si>
    <t>人が住んでいます。</t>
    <rPh sb="0" eb="1">
      <t>ニン</t>
    </rPh>
    <rPh sb="2" eb="3">
      <t>ス</t>
    </rPh>
    <phoneticPr fontId="2"/>
  </si>
  <si>
    <t>人口密度を求めましょう。</t>
    <rPh sb="0" eb="2">
      <t>ジンコウ</t>
    </rPh>
    <rPh sb="2" eb="4">
      <t>ミツド</t>
    </rPh>
    <rPh sb="5" eb="6">
      <t>モト</t>
    </rPh>
    <phoneticPr fontId="2"/>
  </si>
  <si>
    <t>÷</t>
    <phoneticPr fontId="2"/>
  </si>
  <si>
    <t>＝</t>
    <phoneticPr fontId="2"/>
  </si>
  <si>
    <t>÷</t>
    <phoneticPr fontId="2"/>
  </si>
  <si>
    <t>＝</t>
    <phoneticPr fontId="2"/>
  </si>
  <si>
    <r>
      <t>１m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あたり何kg取れたでしょう。</t>
    </r>
    <phoneticPr fontId="2"/>
  </si>
  <si>
    <t>ｋｇ</t>
    <phoneticPr fontId="2"/>
  </si>
  <si>
    <r>
      <t>１m</t>
    </r>
    <r>
      <rPr>
        <vertAlign val="superscript"/>
        <sz val="14"/>
        <rFont val="ＭＳ 明朝"/>
        <family val="1"/>
        <charset val="128"/>
      </rPr>
      <t>2</t>
    </r>
    <r>
      <rPr>
        <sz val="14"/>
        <rFont val="ＭＳ 明朝"/>
        <family val="1"/>
        <charset val="128"/>
      </rPr>
      <t>あたり何kg取れたでしょう。</t>
    </r>
    <phoneticPr fontId="2"/>
  </si>
  <si>
    <r>
      <t></t>
    </r>
    <r>
      <rPr>
        <sz val="14"/>
        <rFont val="ＭＳ 明朝"/>
        <family val="1"/>
        <charset val="128"/>
      </rPr>
      <t>で</t>
    </r>
    <phoneticPr fontId="2"/>
  </si>
  <si>
    <r>
      <t>円の牛乳があります。１</t>
    </r>
    <r>
      <rPr>
        <sz val="14"/>
        <rFont val="JustUnitMark"/>
        <charset val="2"/>
      </rPr>
      <t></t>
    </r>
    <r>
      <rPr>
        <sz val="14"/>
        <rFont val="ＭＳ 明朝"/>
        <family val="1"/>
        <charset val="128"/>
      </rPr>
      <t>あたり</t>
    </r>
    <rPh sb="0" eb="1">
      <t>エン</t>
    </rPh>
    <rPh sb="2" eb="4">
      <t>ギュウニュウ</t>
    </rPh>
    <phoneticPr fontId="2"/>
  </si>
  <si>
    <t>何円でしょう。</t>
    <rPh sb="0" eb="2">
      <t>ナンエン</t>
    </rPh>
    <phoneticPr fontId="2"/>
  </si>
  <si>
    <t>＝</t>
    <phoneticPr fontId="2"/>
  </si>
  <si>
    <t>÷</t>
    <phoneticPr fontId="2"/>
  </si>
  <si>
    <t>＝</t>
    <phoneticPr fontId="2"/>
  </si>
  <si>
    <t>単位量あたりの大きさ</t>
    <rPh sb="0" eb="2">
      <t>タンイ</t>
    </rPh>
    <rPh sb="2" eb="3">
      <t>リョウ</t>
    </rPh>
    <rPh sb="7" eb="8">
      <t>オオ</t>
    </rPh>
    <phoneticPr fontId="2"/>
  </si>
  <si>
    <t>◆　次のような円の円周を求めましょう。</t>
    <phoneticPr fontId="2"/>
  </si>
  <si>
    <t>計算の見積もり</t>
    <rPh sb="0" eb="2">
      <t>ケイサン</t>
    </rPh>
    <rPh sb="3" eb="5">
      <t>ミツ</t>
    </rPh>
    <phoneticPr fontId="2"/>
  </si>
  <si>
    <t>◆　次の和や差を千の位までの概数でもとめます。計算のしかたと</t>
    <rPh sb="2" eb="3">
      <t>ツギ</t>
    </rPh>
    <rPh sb="4" eb="5">
      <t>ワ</t>
    </rPh>
    <rPh sb="6" eb="7">
      <t>サ</t>
    </rPh>
    <rPh sb="8" eb="9">
      <t>セン</t>
    </rPh>
    <rPh sb="10" eb="11">
      <t>クライ</t>
    </rPh>
    <rPh sb="14" eb="16">
      <t>ガイスウ</t>
    </rPh>
    <rPh sb="23" eb="25">
      <t>ケイサン</t>
    </rPh>
    <phoneticPr fontId="2"/>
  </si>
  <si>
    <t>答えをかきましょう。</t>
    <rPh sb="0" eb="1">
      <t>コタ</t>
    </rPh>
    <phoneticPr fontId="2"/>
  </si>
  <si>
    <t>(1)</t>
    <phoneticPr fontId="2"/>
  </si>
  <si>
    <t>＋</t>
    <phoneticPr fontId="2"/>
  </si>
  <si>
    <t>＋</t>
    <phoneticPr fontId="2"/>
  </si>
  <si>
    <t>(2)</t>
    <phoneticPr fontId="2"/>
  </si>
  <si>
    <t>(3)</t>
    <phoneticPr fontId="2"/>
  </si>
  <si>
    <t>(4)</t>
    <phoneticPr fontId="2"/>
  </si>
  <si>
    <t>－</t>
    <phoneticPr fontId="2"/>
  </si>
  <si>
    <t>－</t>
    <phoneticPr fontId="2"/>
  </si>
  <si>
    <t>(5)</t>
    <phoneticPr fontId="2"/>
  </si>
  <si>
    <t>◆　次の和や差を百の位までの概数で求めます。計算のしかたと</t>
    <rPh sb="2" eb="3">
      <t>ツギ</t>
    </rPh>
    <rPh sb="4" eb="5">
      <t>ワ</t>
    </rPh>
    <rPh sb="6" eb="7">
      <t>サ</t>
    </rPh>
    <rPh sb="8" eb="9">
      <t>ヒャク</t>
    </rPh>
    <rPh sb="10" eb="11">
      <t>クライ</t>
    </rPh>
    <rPh sb="14" eb="16">
      <t>ガイスウ</t>
    </rPh>
    <rPh sb="17" eb="18">
      <t>モト</t>
    </rPh>
    <rPh sb="22" eb="24">
      <t>ケイサン</t>
    </rPh>
    <phoneticPr fontId="2"/>
  </si>
  <si>
    <t>◆　次の計算で、和は何千より大きくて何千より小さいといえるで</t>
    <rPh sb="2" eb="3">
      <t>ツギ</t>
    </rPh>
    <rPh sb="4" eb="6">
      <t>ケイサン</t>
    </rPh>
    <rPh sb="8" eb="9">
      <t>ワ</t>
    </rPh>
    <rPh sb="10" eb="12">
      <t>ナンゼン</t>
    </rPh>
    <rPh sb="14" eb="15">
      <t>オオ</t>
    </rPh>
    <rPh sb="18" eb="20">
      <t>ナンゼン</t>
    </rPh>
    <rPh sb="22" eb="23">
      <t>チイ</t>
    </rPh>
    <phoneticPr fontId="2"/>
  </si>
  <si>
    <t>しょう。</t>
    <phoneticPr fontId="2"/>
  </si>
  <si>
    <t>◆　次の計算で、差が</t>
    <rPh sb="2" eb="3">
      <t>ツギ</t>
    </rPh>
    <rPh sb="4" eb="6">
      <t>ケイサン</t>
    </rPh>
    <rPh sb="8" eb="9">
      <t>サ</t>
    </rPh>
    <phoneticPr fontId="2"/>
  </si>
  <si>
    <t>より大きいのはどちらで</t>
    <rPh sb="2" eb="3">
      <t>オオ</t>
    </rPh>
    <phoneticPr fontId="2"/>
  </si>
  <si>
    <t>①</t>
    <phoneticPr fontId="2"/>
  </si>
  <si>
    <t>②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</si>
  <si>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</si>
  <si>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</si>
  <si>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</si>
  <si>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</si>
  <si>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－</t>
    <phoneticPr fontId="2"/>
  </si>
  <si>
    <t>より大きくて</t>
    <rPh sb="2" eb="3">
      <t>オオ</t>
    </rPh>
    <phoneticPr fontId="2"/>
  </si>
  <si>
    <t>より小さい</t>
    <rPh sb="2" eb="3">
      <t>チイ</t>
    </rPh>
    <phoneticPr fontId="2"/>
  </si>
  <si>
    <t>分</t>
    <rPh sb="0" eb="1">
      <t>フン</t>
    </rPh>
    <phoneticPr fontId="2"/>
  </si>
  <si>
    <t>時間</t>
    <rPh sb="0" eb="2">
      <t>ジカン</t>
    </rPh>
    <phoneticPr fontId="2"/>
  </si>
  <si>
    <t>m</t>
    <phoneticPr fontId="2"/>
  </si>
  <si>
    <t>km</t>
    <phoneticPr fontId="2"/>
  </si>
  <si>
    <t>時速</t>
    <rPh sb="0" eb="2">
      <t>ジソク</t>
    </rPh>
    <phoneticPr fontId="2"/>
  </si>
  <si>
    <t>秒速</t>
    <rPh sb="0" eb="2">
      <t>ビョウソク</t>
    </rPh>
    <phoneticPr fontId="2"/>
  </si>
  <si>
    <t>分速</t>
    <rPh sb="0" eb="2">
      <t>フンソク</t>
    </rPh>
    <phoneticPr fontId="2"/>
  </si>
  <si>
    <t>km進むのにかかる時間</t>
    <rPh sb="2" eb="3">
      <t>スス</t>
    </rPh>
    <rPh sb="9" eb="11">
      <t>ジカン</t>
    </rPh>
    <phoneticPr fontId="2"/>
  </si>
  <si>
    <t>進むのにかかる時間</t>
    <rPh sb="0" eb="1">
      <t>スス</t>
    </rPh>
    <rPh sb="7" eb="9">
      <t>ジカン</t>
    </rPh>
    <phoneticPr fontId="2"/>
  </si>
  <si>
    <t>時間に進む道のり</t>
    <rPh sb="0" eb="2">
      <t>ジカン</t>
    </rPh>
    <rPh sb="3" eb="4">
      <t>スス</t>
    </rPh>
    <rPh sb="5" eb="6">
      <t>ミチ</t>
    </rPh>
    <phoneticPr fontId="2"/>
  </si>
  <si>
    <t>mで</t>
    <phoneticPr fontId="2"/>
  </si>
  <si>
    <t>時速</t>
    <rPh sb="0" eb="1">
      <t>ジ</t>
    </rPh>
    <rPh sb="1" eb="2">
      <t>ソク</t>
    </rPh>
    <phoneticPr fontId="2"/>
  </si>
  <si>
    <t>秒間で進む道のり</t>
    <rPh sb="0" eb="2">
      <t>ビョウカン</t>
    </rPh>
    <rPh sb="3" eb="4">
      <t>スス</t>
    </rPh>
    <rPh sb="5" eb="6">
      <t>ミチ</t>
    </rPh>
    <phoneticPr fontId="2"/>
  </si>
  <si>
    <t>km走るときの時速</t>
    <rPh sb="2" eb="3">
      <t>ハシ</t>
    </rPh>
    <rPh sb="7" eb="8">
      <t>ジ</t>
    </rPh>
    <rPh sb="8" eb="9">
      <t>ハヤ</t>
    </rPh>
    <phoneticPr fontId="2"/>
  </si>
  <si>
    <t>時間で</t>
    <rPh sb="0" eb="2">
      <t>ジカン</t>
    </rPh>
    <phoneticPr fontId="2"/>
  </si>
  <si>
    <t>秒で走るときの秒速</t>
    <rPh sb="0" eb="1">
      <t>ビョウ</t>
    </rPh>
    <rPh sb="2" eb="3">
      <t>ハシ</t>
    </rPh>
    <rPh sb="7" eb="9">
      <t>ビョウソク</t>
    </rPh>
    <phoneticPr fontId="2"/>
  </si>
  <si>
    <t>mを</t>
    <phoneticPr fontId="2"/>
  </si>
  <si>
    <t>m走るときの分速</t>
    <rPh sb="1" eb="2">
      <t>ハシ</t>
    </rPh>
    <rPh sb="6" eb="8">
      <t>フンソク</t>
    </rPh>
    <phoneticPr fontId="2"/>
  </si>
  <si>
    <t>◎次の速さ，道のり，時間を求めましょう。</t>
    <rPh sb="1" eb="2">
      <t>ツギ</t>
    </rPh>
    <rPh sb="3" eb="4">
      <t>ハヤ</t>
    </rPh>
    <rPh sb="6" eb="7">
      <t>ミチ</t>
    </rPh>
    <rPh sb="10" eb="12">
      <t>ジカン</t>
    </rPh>
    <rPh sb="13" eb="14">
      <t>モト</t>
    </rPh>
    <phoneticPr fontId="2"/>
  </si>
  <si>
    <t>速さ</t>
    <rPh sb="0" eb="1">
      <t>ハヤ</t>
    </rPh>
    <phoneticPr fontId="2"/>
  </si>
  <si>
    <t>÷1000</t>
    <phoneticPr fontId="2"/>
  </si>
  <si>
    <t>◎（　）にあてはまる数をかきましょう。</t>
    <rPh sb="10" eb="11">
      <t>カズ</t>
    </rPh>
    <phoneticPr fontId="2"/>
  </si>
  <si>
    <t>）㎞</t>
    <phoneticPr fontId="2"/>
  </si>
  <si>
    <t>㎞は，分速（</t>
    <rPh sb="3" eb="5">
      <t>フンソク</t>
    </rPh>
    <phoneticPr fontId="2"/>
  </si>
  <si>
    <t>）ｍ</t>
    <phoneticPr fontId="2"/>
  </si>
  <si>
    <t>ｍは，時速（</t>
    <rPh sb="3" eb="5">
      <t>ジソク</t>
    </rPh>
    <phoneticPr fontId="2"/>
  </si>
  <si>
    <t>㎞は，時速（</t>
    <rPh sb="3" eb="5">
      <t>ジソク</t>
    </rPh>
    <phoneticPr fontId="2"/>
  </si>
  <si>
    <t>分速</t>
    <rPh sb="0" eb="1">
      <t>ブン</t>
    </rPh>
    <rPh sb="1" eb="2">
      <t>バヤ</t>
    </rPh>
    <phoneticPr fontId="2"/>
  </si>
  <si>
    <t>ｍは，秒速（</t>
    <rPh sb="3" eb="5">
      <t>ビョウソク</t>
    </rPh>
    <phoneticPr fontId="2"/>
  </si>
  <si>
    <t>㎞は，秒速（</t>
    <rPh sb="3" eb="5">
      <t>ビョウソク</t>
    </rPh>
    <phoneticPr fontId="2"/>
  </si>
  <si>
    <t>㎞は，分速（</t>
    <rPh sb="3" eb="4">
      <t>ブン</t>
    </rPh>
    <rPh sb="4" eb="5">
      <t>バヤ</t>
    </rPh>
    <phoneticPr fontId="2"/>
  </si>
  <si>
    <t>ｍは，分速(</t>
    <rPh sb="3" eb="5">
      <t>フンソク</t>
    </rPh>
    <phoneticPr fontId="2"/>
  </si>
  <si>
    <t>ｍは，分速（</t>
    <rPh sb="3" eb="5">
      <t>フンソク</t>
    </rPh>
    <phoneticPr fontId="2"/>
  </si>
  <si>
    <t xml:space="preserve"> </t>
    <phoneticPr fontId="2"/>
  </si>
  <si>
    <t>．</t>
    <phoneticPr fontId="2"/>
  </si>
  <si>
    <t>㎡の公園の中に、</t>
    <rPh sb="2" eb="4">
      <t>コウエン</t>
    </rPh>
    <rPh sb="5" eb="6">
      <t>ナカ</t>
    </rPh>
    <phoneticPr fontId="2"/>
  </si>
  <si>
    <t>㎡の花だんがあります。</t>
    <rPh sb="2" eb="3">
      <t>ハナ</t>
    </rPh>
    <phoneticPr fontId="2"/>
  </si>
  <si>
    <t>花だんの面積は、公園全体の面積の何％ですか。</t>
    <rPh sb="0" eb="1">
      <t>ハナ</t>
    </rPh>
    <rPh sb="4" eb="6">
      <t>メンセキ</t>
    </rPh>
    <rPh sb="8" eb="12">
      <t>コウエンゼンタイ</t>
    </rPh>
    <rPh sb="13" eb="15">
      <t>メンセキ</t>
    </rPh>
    <rPh sb="16" eb="17">
      <t>ナン</t>
    </rPh>
    <phoneticPr fontId="2"/>
  </si>
  <si>
    <t>（式）</t>
    <rPh sb="1" eb="2">
      <t>シキ</t>
    </rPh>
    <phoneticPr fontId="2"/>
  </si>
  <si>
    <t>子どもの体は、成分の70％が水分だそうです。</t>
    <rPh sb="0" eb="1">
      <t>コ</t>
    </rPh>
    <rPh sb="4" eb="5">
      <t>カラダ</t>
    </rPh>
    <rPh sb="7" eb="9">
      <t>セイブン</t>
    </rPh>
    <rPh sb="14" eb="16">
      <t>スイブン</t>
    </rPh>
    <phoneticPr fontId="2"/>
  </si>
  <si>
    <t>体重</t>
    <rPh sb="0" eb="2">
      <t>タイジュウ</t>
    </rPh>
    <phoneticPr fontId="2"/>
  </si>
  <si>
    <t>㎏の子どもの体には、水分は何㎏</t>
    <rPh sb="2" eb="3">
      <t>コ</t>
    </rPh>
    <rPh sb="6" eb="7">
      <t>カラダ</t>
    </rPh>
    <rPh sb="10" eb="12">
      <t>スイブン</t>
    </rPh>
    <rPh sb="13" eb="15">
      <t>ナンキログラム</t>
    </rPh>
    <phoneticPr fontId="2"/>
  </si>
  <si>
    <t>ふくまれていますか。</t>
  </si>
  <si>
    <t>㎏</t>
    <phoneticPr fontId="2"/>
  </si>
  <si>
    <t>むぎ茶を</t>
    <rPh sb="2" eb="3">
      <t>チャ</t>
    </rPh>
    <phoneticPr fontId="2"/>
  </si>
  <si>
    <t>L飲みました。</t>
    <rPh sb="1" eb="2">
      <t>ノ</t>
    </rPh>
    <phoneticPr fontId="2"/>
  </si>
  <si>
    <t>飲んだ量は、はじめにあったむぎ茶の</t>
    <rPh sb="0" eb="1">
      <t>ノ</t>
    </rPh>
    <rPh sb="3" eb="4">
      <t>リョウ</t>
    </rPh>
    <rPh sb="15" eb="16">
      <t>チャ</t>
    </rPh>
    <phoneticPr fontId="2"/>
  </si>
  <si>
    <t>％にあたります。</t>
    <phoneticPr fontId="2"/>
  </si>
  <si>
    <t>はじめ、むぎ茶は何Lありましたか。</t>
    <rPh sb="6" eb="7">
      <t>チャ</t>
    </rPh>
    <rPh sb="8" eb="9">
      <t>ナン</t>
    </rPh>
    <phoneticPr fontId="2"/>
  </si>
  <si>
    <t>L</t>
    <phoneticPr fontId="2"/>
  </si>
  <si>
    <t>円のケーキを買うのに、値引きしてもらいます。</t>
    <rPh sb="0" eb="1">
      <t>エン</t>
    </rPh>
    <rPh sb="6" eb="7">
      <t>カ</t>
    </rPh>
    <rPh sb="11" eb="13">
      <t>ネビ</t>
    </rPh>
    <phoneticPr fontId="2"/>
  </si>
  <si>
    <t>％引きと</t>
    <rPh sb="1" eb="2">
      <t>ビ</t>
    </rPh>
    <phoneticPr fontId="2"/>
  </si>
  <si>
    <t>円引きでは、どちらのほうが、</t>
    <rPh sb="0" eb="1">
      <t>ビ</t>
    </rPh>
    <phoneticPr fontId="2"/>
  </si>
  <si>
    <t>代金が安くなりますか。</t>
    <rPh sb="0" eb="2">
      <t>ダイキン</t>
    </rPh>
    <rPh sb="3" eb="4">
      <t>ヤス</t>
    </rPh>
    <phoneticPr fontId="2"/>
  </si>
  <si>
    <t>引きのほうがやすい</t>
    <rPh sb="0" eb="1">
      <t>ヒ</t>
    </rPh>
    <phoneticPr fontId="2"/>
  </si>
  <si>
    <t>Lで</t>
    <phoneticPr fontId="2"/>
  </si>
  <si>
    <t>円の牛乳があります。１Lあたり何円でしょう。</t>
    <rPh sb="0" eb="1">
      <t>エン</t>
    </rPh>
    <rPh sb="2" eb="4">
      <t>ギュウニュウ</t>
    </rPh>
    <rPh sb="15" eb="17">
      <t>ナンエン</t>
    </rPh>
    <phoneticPr fontId="2"/>
  </si>
  <si>
    <t>㎠</t>
    <phoneticPr fontId="2"/>
  </si>
  <si>
    <t>㎝</t>
    <phoneticPr fontId="2"/>
  </si>
  <si>
    <t>ち…</t>
    <phoneticPr fontId="2"/>
  </si>
  <si>
    <t>た…</t>
    <phoneticPr fontId="2"/>
  </si>
  <si>
    <t>そ…</t>
    <phoneticPr fontId="2"/>
  </si>
  <si>
    <t>せ…</t>
    <phoneticPr fontId="2"/>
  </si>
  <si>
    <t>す…</t>
    <phoneticPr fontId="2"/>
  </si>
  <si>
    <t>し…</t>
    <phoneticPr fontId="2"/>
  </si>
  <si>
    <t>こ…</t>
    <phoneticPr fontId="2"/>
  </si>
  <si>
    <t>さ…</t>
    <phoneticPr fontId="2"/>
  </si>
  <si>
    <t>け…</t>
    <phoneticPr fontId="2"/>
  </si>
  <si>
    <t>く…</t>
    <phoneticPr fontId="2"/>
  </si>
  <si>
    <t>か…</t>
    <phoneticPr fontId="2"/>
  </si>
  <si>
    <t>き…</t>
    <phoneticPr fontId="2"/>
  </si>
  <si>
    <t>お…</t>
    <phoneticPr fontId="2"/>
  </si>
  <si>
    <t>え…</t>
    <phoneticPr fontId="2"/>
  </si>
  <si>
    <t>い…</t>
    <phoneticPr fontId="2"/>
  </si>
  <si>
    <t>う…</t>
    <phoneticPr fontId="2"/>
  </si>
  <si>
    <t>あ…</t>
    <phoneticPr fontId="2"/>
  </si>
  <si>
    <t>◆　次の図形の面積を求めましょう。</t>
    <rPh sb="2" eb="3">
      <t>ツギ</t>
    </rPh>
    <rPh sb="4" eb="6">
      <t>ズケイ</t>
    </rPh>
    <rPh sb="7" eb="9">
      <t>メンセキ</t>
    </rPh>
    <rPh sb="10" eb="11">
      <t>モト</t>
    </rPh>
    <phoneticPr fontId="2"/>
  </si>
  <si>
    <t>面積</t>
    <rPh sb="0" eb="2">
      <t>メンセキ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</si>
</sst>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14"/>
      <name val="ＭＳ 明朝"/>
      <family val="1"/>
      <charset val="128"/>
    </font>
    <font>
      <sz val="14"/>
      <name val="JustUnitMark"/>
      <charset val="2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rgb="FFFF0000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/>
      <top/>
      <bottom/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0" xfId="0" applyBorder="1">
      <alignment vertical="center"/>
    </xf>
    <xf numFmtId="0" fontId="3" fillId="0" borderId="0" xfId="0" applyFont="1">
      <alignment vertical="center"/>
    </xf>
    <xf numFmtId="0" fontId="4" fillId="0" borderId="10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6" fillId="0" borderId="10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4" xfId="0" applyBorder="1">
      <alignment vertical="center"/>
    </xf>
    <xf numFmtId="0" fontId="6" fillId="0" borderId="15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 applyAlignment="1">
      <alignment horizontal="center" vertical="center" wrapText="1"/>
    </xf>
    <xf numFmtId="0" fontId="28" fillId="0" borderId="0" xfId="0" applyFont="1">
      <alignment vertical="center"/>
    </xf>
    <xf numFmtId="0" fontId="1" fillId="0" borderId="0" xfId="0" applyFont="1">
      <alignment vertical="center"/>
    </xf>
    <xf numFmtId="0" fontId="0" fillId="0" borderId="16" xfId="0" applyBorder="1">
      <alignment vertical="center"/>
    </xf>
    <xf numFmtId="0" fontId="7" fillId="0" borderId="0" xfId="0" quotePrefix="1" applyFont="1" applyAlignment="1">
      <alignment horizontal="center" vertical="center" wrapText="1"/>
    </xf>
    <xf numFmtId="0" fontId="6" fillId="0" borderId="0" xfId="0" applyFont="1">
      <alignment vertical="center"/>
    </xf>
    <xf numFmtId="0" fontId="28" fillId="0" borderId="0" xfId="0" applyFont="1" applyAlignment="1">
      <alignment horizontal="left" vertical="center"/>
    </xf>
    <xf numFmtId="0" fontId="30" fillId="0" borderId="0" xfId="0" applyFont="1">
      <alignment vertical="center"/>
    </xf>
    <xf numFmtId="0" fontId="30" fillId="0" borderId="0" xfId="0" quotePrefix="1" applyFont="1">
      <alignment vertical="center"/>
    </xf>
    <xf numFmtId="0" fontId="7" fillId="0" borderId="0" xfId="0" quotePrefix="1" applyFont="1">
      <alignment vertical="center"/>
    </xf>
    <xf numFmtId="0" fontId="0" fillId="0" borderId="10" xfId="0" applyBorder="1" applyAlignment="1">
      <alignment horizontal="left" vertical="center"/>
    </xf>
    <xf numFmtId="0" fontId="33" fillId="0" borderId="10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7" fillId="0" borderId="0" xfId="0" quotePrefix="1" applyFont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0" fontId="0" fillId="0" borderId="0" xfId="0" quotePrefix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27" fillId="0" borderId="11" xfId="0" applyFont="1" applyBorder="1" applyAlignment="1">
      <alignment horizontal="center" vertical="center" shrinkToFit="1"/>
    </xf>
    <xf numFmtId="0" fontId="27" fillId="0" borderId="13" xfId="0" applyFont="1" applyBorder="1" applyAlignment="1">
      <alignment horizontal="center" vertical="center" shrinkToFit="1"/>
    </xf>
    <xf numFmtId="0" fontId="27" fillId="0" borderId="12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0" borderId="0" xfId="0" quotePrefix="1" applyFont="1" applyAlignment="1">
      <alignment horizontal="center" vertical="center"/>
    </xf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quotePrefix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9" xfId="0" quotePrefix="1" applyBorder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quotePrefix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4" xfId="0" quotePrefix="1" applyBorder="1" applyAlignment="1">
      <alignment horizontal="center" vertical="center"/>
    </xf>
    <xf numFmtId="0" fontId="0" fillId="0" borderId="17" xfId="0" quotePrefix="1" applyBorder="1" applyAlignment="1">
      <alignment horizontal="center" vertical="center"/>
    </xf>
    <xf numFmtId="0" fontId="0" fillId="0" borderId="18" xfId="0" quotePrefix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 shrinkToFit="1"/>
    </xf>
    <xf numFmtId="0" fontId="33" fillId="0" borderId="0" xfId="0" applyFont="1" applyAlignment="1">
      <alignment horizontal="right" vertical="center"/>
    </xf>
    <xf numFmtId="0" fontId="0" fillId="0" borderId="0" xfId="0" quotePrefix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quotePrefix="1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</xdr:row>
          <xdr:rowOff>114300</xdr:rowOff>
        </xdr:from>
        <xdr:to>
          <xdr:col>15</xdr:col>
          <xdr:colOff>57150</xdr:colOff>
          <xdr:row>7</xdr:row>
          <xdr:rowOff>241300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31750</xdr:colOff>
          <xdr:row>3</xdr:row>
          <xdr:rowOff>69850</xdr:rowOff>
        </xdr:from>
        <xdr:to>
          <xdr:col>34</xdr:col>
          <xdr:colOff>69850</xdr:colOff>
          <xdr:row>8</xdr:row>
          <xdr:rowOff>50800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12</xdr:row>
          <xdr:rowOff>146050</xdr:rowOff>
        </xdr:from>
        <xdr:to>
          <xdr:col>12</xdr:col>
          <xdr:colOff>107950</xdr:colOff>
          <xdr:row>16</xdr:row>
          <xdr:rowOff>266700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0</xdr:rowOff>
        </xdr:from>
        <xdr:to>
          <xdr:col>33</xdr:col>
          <xdr:colOff>57150</xdr:colOff>
          <xdr:row>17</xdr:row>
          <xdr:rowOff>69850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21</xdr:row>
          <xdr:rowOff>50800</xdr:rowOff>
        </xdr:from>
        <xdr:to>
          <xdr:col>13</xdr:col>
          <xdr:colOff>38100</xdr:colOff>
          <xdr:row>25</xdr:row>
          <xdr:rowOff>76200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133350</xdr:colOff>
          <xdr:row>20</xdr:row>
          <xdr:rowOff>260350</xdr:rowOff>
        </xdr:from>
        <xdr:to>
          <xdr:col>33</xdr:col>
          <xdr:colOff>127000</xdr:colOff>
          <xdr:row>24</xdr:row>
          <xdr:rowOff>228600</xdr:rowOff>
        </xdr:to>
        <xdr:sp macro="" textlink="">
          <xdr:nvSpPr>
            <xdr:cNvPr id="12294" name="Object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38</xdr:row>
          <xdr:rowOff>152400</xdr:rowOff>
        </xdr:from>
        <xdr:to>
          <xdr:col>15</xdr:col>
          <xdr:colOff>57150</xdr:colOff>
          <xdr:row>43</xdr:row>
          <xdr:rowOff>0</xdr:rowOff>
        </xdr:to>
        <xdr:sp macro="" textlink="">
          <xdr:nvSpPr>
            <xdr:cNvPr id="12295" name="Object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31750</xdr:colOff>
          <xdr:row>38</xdr:row>
          <xdr:rowOff>69850</xdr:rowOff>
        </xdr:from>
        <xdr:to>
          <xdr:col>34</xdr:col>
          <xdr:colOff>69850</xdr:colOff>
          <xdr:row>43</xdr:row>
          <xdr:rowOff>50800</xdr:rowOff>
        </xdr:to>
        <xdr:sp macro="" textlink="">
          <xdr:nvSpPr>
            <xdr:cNvPr id="12296" name="Object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69850</xdr:colOff>
          <xdr:row>47</xdr:row>
          <xdr:rowOff>127000</xdr:rowOff>
        </xdr:from>
        <xdr:to>
          <xdr:col>13</xdr:col>
          <xdr:colOff>57150</xdr:colOff>
          <xdr:row>51</xdr:row>
          <xdr:rowOff>260350</xdr:rowOff>
        </xdr:to>
        <xdr:sp macro="" textlink="">
          <xdr:nvSpPr>
            <xdr:cNvPr id="12297" name="Object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47</xdr:row>
          <xdr:rowOff>222250</xdr:rowOff>
        </xdr:from>
        <xdr:to>
          <xdr:col>33</xdr:col>
          <xdr:colOff>57150</xdr:colOff>
          <xdr:row>52</xdr:row>
          <xdr:rowOff>12700</xdr:rowOff>
        </xdr:to>
        <xdr:sp macro="" textlink="">
          <xdr:nvSpPr>
            <xdr:cNvPr id="12298" name="Object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0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56</xdr:row>
          <xdr:rowOff>50800</xdr:rowOff>
        </xdr:from>
        <xdr:to>
          <xdr:col>13</xdr:col>
          <xdr:colOff>38100</xdr:colOff>
          <xdr:row>60</xdr:row>
          <xdr:rowOff>76200</xdr:rowOff>
        </xdr:to>
        <xdr:sp macro="" textlink="">
          <xdr:nvSpPr>
            <xdr:cNvPr id="12299" name="Object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0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56</xdr:row>
          <xdr:rowOff>38100</xdr:rowOff>
        </xdr:from>
        <xdr:to>
          <xdr:col>34</xdr:col>
          <xdr:colOff>0</xdr:colOff>
          <xdr:row>60</xdr:row>
          <xdr:rowOff>12700</xdr:rowOff>
        </xdr:to>
        <xdr:sp macro="" textlink="">
          <xdr:nvSpPr>
            <xdr:cNvPr id="12300" name="Object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0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9525</xdr:colOff>
      <xdr:row>28</xdr:row>
      <xdr:rowOff>38100</xdr:rowOff>
    </xdr:from>
    <xdr:to>
      <xdr:col>9</xdr:col>
      <xdr:colOff>123825</xdr:colOff>
      <xdr:row>33</xdr:row>
      <xdr:rowOff>180975</xdr:rowOff>
    </xdr:to>
    <xdr:grpSp>
      <xdr:nvGrpSpPr>
        <xdr:cNvPr id="2" name="Group 47">
          <a:extLst>
            <a:ext uri="{FF2B5EF4-FFF2-40B4-BE49-F238E27FC236}">
              <a16:creationId xmlns:a16="http://schemas.microsoft.com/office/drawing/2014/main" id="{03CA49F6-EA86-4BCF-AFBF-A3361D5AD937}"/>
            </a:ext>
          </a:extLst>
        </xdr:cNvPr>
        <xdr:cNvGrpSpPr>
          <a:grpSpLocks/>
        </xdr:cNvGrpSpPr>
      </xdr:nvGrpSpPr>
      <xdr:grpSpPr bwMode="auto">
        <a:xfrm>
          <a:off x="161925" y="7937500"/>
          <a:ext cx="1333500" cy="1539875"/>
          <a:chOff x="0" y="57"/>
          <a:chExt cx="1371" cy="1482"/>
        </a:xfrm>
      </xdr:grpSpPr>
      <xdr:sp macro="" textlink="">
        <xdr:nvSpPr>
          <xdr:cNvPr id="3" name="Line 48">
            <a:extLst>
              <a:ext uri="{FF2B5EF4-FFF2-40B4-BE49-F238E27FC236}">
                <a16:creationId xmlns:a16="http://schemas.microsoft.com/office/drawing/2014/main" id="{3D4D006C-8831-9DF5-5E02-3884FCA1F73F}"/>
              </a:ext>
            </a:extLst>
          </xdr:cNvPr>
          <xdr:cNvSpPr>
            <a:spLocks noChangeShapeType="1"/>
          </xdr:cNvSpPr>
        </xdr:nvSpPr>
        <xdr:spPr bwMode="auto">
          <a:xfrm>
            <a:off x="464" y="240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49">
            <a:extLst>
              <a:ext uri="{FF2B5EF4-FFF2-40B4-BE49-F238E27FC236}">
                <a16:creationId xmlns:a16="http://schemas.microsoft.com/office/drawing/2014/main" id="{3BA477BD-DA92-5DC3-121C-19E9C33EB31E}"/>
              </a:ext>
            </a:extLst>
          </xdr:cNvPr>
          <xdr:cNvSpPr>
            <a:spLocks noChangeShapeType="1"/>
          </xdr:cNvSpPr>
        </xdr:nvSpPr>
        <xdr:spPr bwMode="auto">
          <a:xfrm>
            <a:off x="10" y="114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50">
            <a:extLst>
              <a:ext uri="{FF2B5EF4-FFF2-40B4-BE49-F238E27FC236}">
                <a16:creationId xmlns:a16="http://schemas.microsoft.com/office/drawing/2014/main" id="{12C7416B-6CA3-7F7C-0755-15E54BE269EE}"/>
              </a:ext>
            </a:extLst>
          </xdr:cNvPr>
          <xdr:cNvSpPr>
            <a:spLocks noChangeShapeType="1"/>
          </xdr:cNvSpPr>
        </xdr:nvSpPr>
        <xdr:spPr bwMode="auto">
          <a:xfrm>
            <a:off x="1144" y="240"/>
            <a:ext cx="227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1">
            <a:extLst>
              <a:ext uri="{FF2B5EF4-FFF2-40B4-BE49-F238E27FC236}">
                <a16:creationId xmlns:a16="http://schemas.microsoft.com/office/drawing/2014/main" id="{7D449707-8435-63AA-CAF0-DC204F4FD92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" y="240"/>
            <a:ext cx="454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52">
            <a:extLst>
              <a:ext uri="{FF2B5EF4-FFF2-40B4-BE49-F238E27FC236}">
                <a16:creationId xmlns:a16="http://schemas.microsoft.com/office/drawing/2014/main" id="{AAB23F66-E5FB-BC42-6B47-BE8C341E552F}"/>
              </a:ext>
            </a:extLst>
          </xdr:cNvPr>
          <xdr:cNvSpPr>
            <a:spLocks noChangeShapeType="1"/>
          </xdr:cNvSpPr>
        </xdr:nvSpPr>
        <xdr:spPr bwMode="auto">
          <a:xfrm>
            <a:off x="464" y="240"/>
            <a:ext cx="1" cy="907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Rectangle 53">
            <a:extLst>
              <a:ext uri="{FF2B5EF4-FFF2-40B4-BE49-F238E27FC236}">
                <a16:creationId xmlns:a16="http://schemas.microsoft.com/office/drawing/2014/main" id="{2E514120-09F6-82C2-CE7E-A271C95D7BAA}"/>
              </a:ext>
            </a:extLst>
          </xdr:cNvPr>
          <xdr:cNvSpPr>
            <a:spLocks noChangeArrowheads="1"/>
          </xdr:cNvSpPr>
        </xdr:nvSpPr>
        <xdr:spPr bwMode="auto">
          <a:xfrm>
            <a:off x="462" y="1083"/>
            <a:ext cx="60" cy="66"/>
          </a:xfrm>
          <a:prstGeom prst="rect">
            <a:avLst/>
          </a:prstGeom>
          <a:noFill/>
          <a:ln w="3600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9" name="Freeform 54">
            <a:extLst>
              <a:ext uri="{FF2B5EF4-FFF2-40B4-BE49-F238E27FC236}">
                <a16:creationId xmlns:a16="http://schemas.microsoft.com/office/drawing/2014/main" id="{848B8DA0-4867-F308-64C2-AA62F31D8E8A}"/>
              </a:ext>
            </a:extLst>
          </xdr:cNvPr>
          <xdr:cNvSpPr>
            <a:spLocks noChangeArrowheads="1"/>
          </xdr:cNvSpPr>
        </xdr:nvSpPr>
        <xdr:spPr bwMode="auto">
          <a:xfrm>
            <a:off x="900" y="144"/>
            <a:ext cx="244" cy="9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14534" y="12781"/>
                  <a:pt x="7417" y="3834"/>
                  <a:pt x="0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" name="Freeform 55">
            <a:extLst>
              <a:ext uri="{FF2B5EF4-FFF2-40B4-BE49-F238E27FC236}">
                <a16:creationId xmlns:a16="http://schemas.microsoft.com/office/drawing/2014/main" id="{3777DA6B-8A53-5956-578D-E98692496C66}"/>
              </a:ext>
            </a:extLst>
          </xdr:cNvPr>
          <xdr:cNvSpPr>
            <a:spLocks noChangeArrowheads="1"/>
          </xdr:cNvSpPr>
        </xdr:nvSpPr>
        <xdr:spPr bwMode="auto">
          <a:xfrm>
            <a:off x="464" y="145"/>
            <a:ext cx="274" cy="95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1960" y="5950"/>
                  <a:pt x="0" y="21600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" name="Freeform 56">
            <a:extLst>
              <a:ext uri="{FF2B5EF4-FFF2-40B4-BE49-F238E27FC236}">
                <a16:creationId xmlns:a16="http://schemas.microsoft.com/office/drawing/2014/main" id="{5E468A40-AFD7-EB71-1EC3-C9CEB0200DDE}"/>
              </a:ext>
            </a:extLst>
          </xdr:cNvPr>
          <xdr:cNvSpPr>
            <a:spLocks noChangeArrowheads="1"/>
          </xdr:cNvSpPr>
        </xdr:nvSpPr>
        <xdr:spPr bwMode="auto">
          <a:xfrm>
            <a:off x="780" y="1147"/>
            <a:ext cx="591" cy="113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4469" y="9504"/>
                  <a:pt x="7255" y="19224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" name="Freeform 57">
            <a:extLst>
              <a:ext uri="{FF2B5EF4-FFF2-40B4-BE49-F238E27FC236}">
                <a16:creationId xmlns:a16="http://schemas.microsoft.com/office/drawing/2014/main" id="{D4E2EEA2-D55E-BE0B-FAD6-254006B86D9F}"/>
              </a:ext>
            </a:extLst>
          </xdr:cNvPr>
          <xdr:cNvSpPr>
            <a:spLocks noChangeArrowheads="1"/>
          </xdr:cNvSpPr>
        </xdr:nvSpPr>
        <xdr:spPr bwMode="auto">
          <a:xfrm>
            <a:off x="0" y="1146"/>
            <a:ext cx="606" cy="114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14447" y="18684"/>
                  <a:pt x="7496" y="6156"/>
                  <a:pt x="364" y="108"/>
                </a:cubicBezTo>
                <a:cubicBezTo>
                  <a:pt x="202" y="0"/>
                  <a:pt x="101" y="864"/>
                  <a:pt x="0" y="162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" name="Freeform 58">
            <a:extLst>
              <a:ext uri="{FF2B5EF4-FFF2-40B4-BE49-F238E27FC236}">
                <a16:creationId xmlns:a16="http://schemas.microsoft.com/office/drawing/2014/main" id="{361AADF0-6F97-F12B-C99D-51489C671A87}"/>
              </a:ext>
            </a:extLst>
          </xdr:cNvPr>
          <xdr:cNvSpPr>
            <a:spLocks noChangeArrowheads="1"/>
          </xdr:cNvSpPr>
        </xdr:nvSpPr>
        <xdr:spPr bwMode="auto">
          <a:xfrm>
            <a:off x="464" y="240"/>
            <a:ext cx="126" cy="3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9341" y="7067"/>
                  <a:pt x="18876" y="14234"/>
                  <a:pt x="2160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" name="Freeform 59">
            <a:extLst>
              <a:ext uri="{FF2B5EF4-FFF2-40B4-BE49-F238E27FC236}">
                <a16:creationId xmlns:a16="http://schemas.microsoft.com/office/drawing/2014/main" id="{03D692BF-D798-8D25-92AB-BA247850FE9F}"/>
              </a:ext>
            </a:extLst>
          </xdr:cNvPr>
          <xdr:cNvSpPr>
            <a:spLocks noChangeArrowheads="1"/>
          </xdr:cNvSpPr>
        </xdr:nvSpPr>
        <xdr:spPr bwMode="auto">
          <a:xfrm>
            <a:off x="463" y="771"/>
            <a:ext cx="123" cy="37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7519" y="7330"/>
                  <a:pt x="6171" y="14238"/>
                  <a:pt x="100" y="21503"/>
                </a:cubicBezTo>
                <a:cubicBezTo>
                  <a:pt x="0" y="21568"/>
                  <a:pt x="398" y="21600"/>
                  <a:pt x="796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" name="Text Box 60">
            <a:extLst>
              <a:ext uri="{FF2B5EF4-FFF2-40B4-BE49-F238E27FC236}">
                <a16:creationId xmlns:a16="http://schemas.microsoft.com/office/drawing/2014/main" id="{8B585782-261D-85A9-C913-9E76F669F9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7" y="57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" name="Text Box 61">
            <a:extLst>
              <a:ext uri="{FF2B5EF4-FFF2-40B4-BE49-F238E27FC236}">
                <a16:creationId xmlns:a16="http://schemas.microsoft.com/office/drawing/2014/main" id="{068D1598-BE3F-7409-1D7C-E4C12581BA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9" y="1187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せ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" name="Text Box 62">
            <a:extLst>
              <a:ext uri="{FF2B5EF4-FFF2-40B4-BE49-F238E27FC236}">
                <a16:creationId xmlns:a16="http://schemas.microsoft.com/office/drawing/2014/main" id="{098AE0E1-B743-422D-8401-8767EAFE71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7" y="613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そ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1</xdr:col>
      <xdr:colOff>0</xdr:colOff>
      <xdr:row>63</xdr:row>
      <xdr:rowOff>38100</xdr:rowOff>
    </xdr:from>
    <xdr:to>
      <xdr:col>9</xdr:col>
      <xdr:colOff>114300</xdr:colOff>
      <xdr:row>68</xdr:row>
      <xdr:rowOff>180975</xdr:rowOff>
    </xdr:to>
    <xdr:grpSp>
      <xdr:nvGrpSpPr>
        <xdr:cNvPr id="18" name="Group 76">
          <a:extLst>
            <a:ext uri="{FF2B5EF4-FFF2-40B4-BE49-F238E27FC236}">
              <a16:creationId xmlns:a16="http://schemas.microsoft.com/office/drawing/2014/main" id="{8F7703A0-4CF2-45E1-8654-60B0DCD3DFA1}"/>
            </a:ext>
          </a:extLst>
        </xdr:cNvPr>
        <xdr:cNvGrpSpPr>
          <a:grpSpLocks/>
        </xdr:cNvGrpSpPr>
      </xdr:nvGrpSpPr>
      <xdr:grpSpPr bwMode="auto">
        <a:xfrm>
          <a:off x="152400" y="17792700"/>
          <a:ext cx="1333500" cy="1539875"/>
          <a:chOff x="0" y="57"/>
          <a:chExt cx="1371" cy="1482"/>
        </a:xfrm>
      </xdr:grpSpPr>
      <xdr:sp macro="" textlink="">
        <xdr:nvSpPr>
          <xdr:cNvPr id="19" name="Line 77">
            <a:extLst>
              <a:ext uri="{FF2B5EF4-FFF2-40B4-BE49-F238E27FC236}">
                <a16:creationId xmlns:a16="http://schemas.microsoft.com/office/drawing/2014/main" id="{9AE84594-942E-F47D-1BC7-A04136E036DC}"/>
              </a:ext>
            </a:extLst>
          </xdr:cNvPr>
          <xdr:cNvSpPr>
            <a:spLocks noChangeShapeType="1"/>
          </xdr:cNvSpPr>
        </xdr:nvSpPr>
        <xdr:spPr bwMode="auto">
          <a:xfrm>
            <a:off x="464" y="240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78">
            <a:extLst>
              <a:ext uri="{FF2B5EF4-FFF2-40B4-BE49-F238E27FC236}">
                <a16:creationId xmlns:a16="http://schemas.microsoft.com/office/drawing/2014/main" id="{B988FE6B-AB2E-B63A-12A1-F218DDDB50E0}"/>
              </a:ext>
            </a:extLst>
          </xdr:cNvPr>
          <xdr:cNvSpPr>
            <a:spLocks noChangeShapeType="1"/>
          </xdr:cNvSpPr>
        </xdr:nvSpPr>
        <xdr:spPr bwMode="auto">
          <a:xfrm>
            <a:off x="10" y="114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79">
            <a:extLst>
              <a:ext uri="{FF2B5EF4-FFF2-40B4-BE49-F238E27FC236}">
                <a16:creationId xmlns:a16="http://schemas.microsoft.com/office/drawing/2014/main" id="{47F95BB7-2509-41A6-EAD6-8ACD59F59C5A}"/>
              </a:ext>
            </a:extLst>
          </xdr:cNvPr>
          <xdr:cNvSpPr>
            <a:spLocks noChangeShapeType="1"/>
          </xdr:cNvSpPr>
        </xdr:nvSpPr>
        <xdr:spPr bwMode="auto">
          <a:xfrm>
            <a:off x="1144" y="240"/>
            <a:ext cx="227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80">
            <a:extLst>
              <a:ext uri="{FF2B5EF4-FFF2-40B4-BE49-F238E27FC236}">
                <a16:creationId xmlns:a16="http://schemas.microsoft.com/office/drawing/2014/main" id="{90EC5A69-75EC-F221-2B60-88006A57DB92}"/>
              </a:ext>
            </a:extLst>
          </xdr:cNvPr>
          <xdr:cNvSpPr>
            <a:spLocks noChangeShapeType="1"/>
          </xdr:cNvSpPr>
        </xdr:nvSpPr>
        <xdr:spPr bwMode="auto">
          <a:xfrm flipV="1">
            <a:off x="10" y="240"/>
            <a:ext cx="454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81">
            <a:extLst>
              <a:ext uri="{FF2B5EF4-FFF2-40B4-BE49-F238E27FC236}">
                <a16:creationId xmlns:a16="http://schemas.microsoft.com/office/drawing/2014/main" id="{870AE42D-C1ED-3035-C973-D2E20C44D8C2}"/>
              </a:ext>
            </a:extLst>
          </xdr:cNvPr>
          <xdr:cNvSpPr>
            <a:spLocks noChangeShapeType="1"/>
          </xdr:cNvSpPr>
        </xdr:nvSpPr>
        <xdr:spPr bwMode="auto">
          <a:xfrm>
            <a:off x="464" y="240"/>
            <a:ext cx="1" cy="907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Rectangle 82">
            <a:extLst>
              <a:ext uri="{FF2B5EF4-FFF2-40B4-BE49-F238E27FC236}">
                <a16:creationId xmlns:a16="http://schemas.microsoft.com/office/drawing/2014/main" id="{2B5AE925-F8C6-7905-9773-50E135012B4D}"/>
              </a:ext>
            </a:extLst>
          </xdr:cNvPr>
          <xdr:cNvSpPr>
            <a:spLocks noChangeArrowheads="1"/>
          </xdr:cNvSpPr>
        </xdr:nvSpPr>
        <xdr:spPr bwMode="auto">
          <a:xfrm>
            <a:off x="462" y="1083"/>
            <a:ext cx="60" cy="66"/>
          </a:xfrm>
          <a:prstGeom prst="rect">
            <a:avLst/>
          </a:prstGeom>
          <a:noFill/>
          <a:ln w="3600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5" name="Freeform 83">
            <a:extLst>
              <a:ext uri="{FF2B5EF4-FFF2-40B4-BE49-F238E27FC236}">
                <a16:creationId xmlns:a16="http://schemas.microsoft.com/office/drawing/2014/main" id="{BD1E2944-F492-E12E-31F2-CA5064F9E812}"/>
              </a:ext>
            </a:extLst>
          </xdr:cNvPr>
          <xdr:cNvSpPr>
            <a:spLocks noChangeArrowheads="1"/>
          </xdr:cNvSpPr>
        </xdr:nvSpPr>
        <xdr:spPr bwMode="auto">
          <a:xfrm>
            <a:off x="900" y="144"/>
            <a:ext cx="244" cy="9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14534" y="12781"/>
                  <a:pt x="7417" y="3834"/>
                  <a:pt x="0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" name="Freeform 84">
            <a:extLst>
              <a:ext uri="{FF2B5EF4-FFF2-40B4-BE49-F238E27FC236}">
                <a16:creationId xmlns:a16="http://schemas.microsoft.com/office/drawing/2014/main" id="{55132438-713B-CDAF-58E3-1B24FE6C401C}"/>
              </a:ext>
            </a:extLst>
          </xdr:cNvPr>
          <xdr:cNvSpPr>
            <a:spLocks noChangeArrowheads="1"/>
          </xdr:cNvSpPr>
        </xdr:nvSpPr>
        <xdr:spPr bwMode="auto">
          <a:xfrm>
            <a:off x="464" y="145"/>
            <a:ext cx="274" cy="95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1960" y="5950"/>
                  <a:pt x="0" y="21600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" name="Freeform 85">
            <a:extLst>
              <a:ext uri="{FF2B5EF4-FFF2-40B4-BE49-F238E27FC236}">
                <a16:creationId xmlns:a16="http://schemas.microsoft.com/office/drawing/2014/main" id="{53C53F84-A098-7C66-0A84-ABCFEBAEA9E4}"/>
              </a:ext>
            </a:extLst>
          </xdr:cNvPr>
          <xdr:cNvSpPr>
            <a:spLocks noChangeArrowheads="1"/>
          </xdr:cNvSpPr>
        </xdr:nvSpPr>
        <xdr:spPr bwMode="auto">
          <a:xfrm>
            <a:off x="780" y="1147"/>
            <a:ext cx="591" cy="113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4469" y="9504"/>
                  <a:pt x="7255" y="19224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" name="Freeform 86">
            <a:extLst>
              <a:ext uri="{FF2B5EF4-FFF2-40B4-BE49-F238E27FC236}">
                <a16:creationId xmlns:a16="http://schemas.microsoft.com/office/drawing/2014/main" id="{2ED57BE1-37CB-81F7-F22C-59D04512E03C}"/>
              </a:ext>
            </a:extLst>
          </xdr:cNvPr>
          <xdr:cNvSpPr>
            <a:spLocks noChangeArrowheads="1"/>
          </xdr:cNvSpPr>
        </xdr:nvSpPr>
        <xdr:spPr bwMode="auto">
          <a:xfrm>
            <a:off x="0" y="1146"/>
            <a:ext cx="606" cy="114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14447" y="18684"/>
                  <a:pt x="7496" y="6156"/>
                  <a:pt x="364" y="108"/>
                </a:cubicBezTo>
                <a:cubicBezTo>
                  <a:pt x="202" y="0"/>
                  <a:pt x="101" y="864"/>
                  <a:pt x="0" y="162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" name="Freeform 87">
            <a:extLst>
              <a:ext uri="{FF2B5EF4-FFF2-40B4-BE49-F238E27FC236}">
                <a16:creationId xmlns:a16="http://schemas.microsoft.com/office/drawing/2014/main" id="{238709FF-AA76-317B-A105-53DAECFCE902}"/>
              </a:ext>
            </a:extLst>
          </xdr:cNvPr>
          <xdr:cNvSpPr>
            <a:spLocks noChangeArrowheads="1"/>
          </xdr:cNvSpPr>
        </xdr:nvSpPr>
        <xdr:spPr bwMode="auto">
          <a:xfrm>
            <a:off x="464" y="240"/>
            <a:ext cx="126" cy="3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9341" y="7067"/>
                  <a:pt x="18876" y="14234"/>
                  <a:pt x="2160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" name="Freeform 88">
            <a:extLst>
              <a:ext uri="{FF2B5EF4-FFF2-40B4-BE49-F238E27FC236}">
                <a16:creationId xmlns:a16="http://schemas.microsoft.com/office/drawing/2014/main" id="{35430AD5-F50E-CFD1-EDFF-A121CB4F0B67}"/>
              </a:ext>
            </a:extLst>
          </xdr:cNvPr>
          <xdr:cNvSpPr>
            <a:spLocks noChangeArrowheads="1"/>
          </xdr:cNvSpPr>
        </xdr:nvSpPr>
        <xdr:spPr bwMode="auto">
          <a:xfrm>
            <a:off x="463" y="771"/>
            <a:ext cx="123" cy="37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7519" y="7330"/>
                  <a:pt x="6171" y="14238"/>
                  <a:pt x="100" y="21503"/>
                </a:cubicBezTo>
                <a:cubicBezTo>
                  <a:pt x="0" y="21568"/>
                  <a:pt x="398" y="21600"/>
                  <a:pt x="796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" name="Text Box 89">
            <a:extLst>
              <a:ext uri="{FF2B5EF4-FFF2-40B4-BE49-F238E27FC236}">
                <a16:creationId xmlns:a16="http://schemas.microsoft.com/office/drawing/2014/main" id="{F98E7242-71B7-BA95-5453-A673D36D32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7" y="57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" name="Text Box 90">
            <a:extLst>
              <a:ext uri="{FF2B5EF4-FFF2-40B4-BE49-F238E27FC236}">
                <a16:creationId xmlns:a16="http://schemas.microsoft.com/office/drawing/2014/main" id="{1FA7D0FE-E219-662E-912F-2740841248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9" y="1187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せ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3" name="Text Box 91">
            <a:extLst>
              <a:ext uri="{FF2B5EF4-FFF2-40B4-BE49-F238E27FC236}">
                <a16:creationId xmlns:a16="http://schemas.microsoft.com/office/drawing/2014/main" id="{F61EB533-D0DC-5043-3B0E-A14BB7219A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7" y="613"/>
            <a:ext cx="130" cy="35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そ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22</xdr:col>
      <xdr:colOff>66675</xdr:colOff>
      <xdr:row>27</xdr:row>
      <xdr:rowOff>266700</xdr:rowOff>
    </xdr:from>
    <xdr:to>
      <xdr:col>33</xdr:col>
      <xdr:colOff>85725</xdr:colOff>
      <xdr:row>31</xdr:row>
      <xdr:rowOff>247650</xdr:rowOff>
    </xdr:to>
    <xdr:grpSp>
      <xdr:nvGrpSpPr>
        <xdr:cNvPr id="34" name="グループ化 48">
          <a:extLst>
            <a:ext uri="{FF2B5EF4-FFF2-40B4-BE49-F238E27FC236}">
              <a16:creationId xmlns:a16="http://schemas.microsoft.com/office/drawing/2014/main" id="{CCE996F6-7636-4061-B937-98DDCE3DE675}"/>
            </a:ext>
          </a:extLst>
        </xdr:cNvPr>
        <xdr:cNvGrpSpPr>
          <a:grpSpLocks/>
        </xdr:cNvGrpSpPr>
      </xdr:nvGrpSpPr>
      <xdr:grpSpPr bwMode="auto">
        <a:xfrm>
          <a:off x="3419475" y="7886700"/>
          <a:ext cx="1695450" cy="1098550"/>
          <a:chOff x="3609975" y="7846002"/>
          <a:chExt cx="1781175" cy="1088448"/>
        </a:xfrm>
      </xdr:grpSpPr>
      <xdr:grpSp>
        <xdr:nvGrpSpPr>
          <xdr:cNvPr id="35" name="Group 63">
            <a:extLst>
              <a:ext uri="{FF2B5EF4-FFF2-40B4-BE49-F238E27FC236}">
                <a16:creationId xmlns:a16="http://schemas.microsoft.com/office/drawing/2014/main" id="{D0295F02-FB58-3291-95F6-6FF961E5EDAC}"/>
              </a:ext>
            </a:extLst>
          </xdr:cNvPr>
          <xdr:cNvGrpSpPr>
            <a:grpSpLocks/>
          </xdr:cNvGrpSpPr>
        </xdr:nvGrpSpPr>
        <xdr:grpSpPr bwMode="auto">
          <a:xfrm>
            <a:off x="3609975" y="7846002"/>
            <a:ext cx="1781175" cy="1088448"/>
            <a:chOff x="2" y="2"/>
            <a:chExt cx="1134" cy="681"/>
          </a:xfrm>
        </xdr:grpSpPr>
        <xdr:sp macro="" textlink="">
          <xdr:nvSpPr>
            <xdr:cNvPr id="37" name="Line 64">
              <a:extLst>
                <a:ext uri="{FF2B5EF4-FFF2-40B4-BE49-F238E27FC236}">
                  <a16:creationId xmlns:a16="http://schemas.microsoft.com/office/drawing/2014/main" id="{15B44A27-D594-F171-C11D-EDB1D2521C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342"/>
              <a:ext cx="1134" cy="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65">
              <a:extLst>
                <a:ext uri="{FF2B5EF4-FFF2-40B4-BE49-F238E27FC236}">
                  <a16:creationId xmlns:a16="http://schemas.microsoft.com/office/drawing/2014/main" id="{F26944FC-9C79-D77B-0ED2-EB802D61DC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9" y="2"/>
              <a:ext cx="1" cy="68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66">
              <a:extLst>
                <a:ext uri="{FF2B5EF4-FFF2-40B4-BE49-F238E27FC236}">
                  <a16:creationId xmlns:a16="http://schemas.microsoft.com/office/drawing/2014/main" id="{FB3AC516-369C-901D-696E-6B1A928E11C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" y="2"/>
              <a:ext cx="567" cy="340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" name="Line 67">
              <a:extLst>
                <a:ext uri="{FF2B5EF4-FFF2-40B4-BE49-F238E27FC236}">
                  <a16:creationId xmlns:a16="http://schemas.microsoft.com/office/drawing/2014/main" id="{0E01E3AB-03A1-8086-8CAD-9D523A085D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9" y="2"/>
              <a:ext cx="567" cy="340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" name="Line 68">
              <a:extLst>
                <a:ext uri="{FF2B5EF4-FFF2-40B4-BE49-F238E27FC236}">
                  <a16:creationId xmlns:a16="http://schemas.microsoft.com/office/drawing/2014/main" id="{8AB6C3BE-E884-8DA8-C1F7-5CD35D3DF6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342"/>
              <a:ext cx="567" cy="34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" name="Line 69">
              <a:extLst>
                <a:ext uri="{FF2B5EF4-FFF2-40B4-BE49-F238E27FC236}">
                  <a16:creationId xmlns:a16="http://schemas.microsoft.com/office/drawing/2014/main" id="{3BBC9451-B706-92DF-2B30-67313EEDF4B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9" y="342"/>
              <a:ext cx="567" cy="34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" name="Freeform 70">
              <a:extLst>
                <a:ext uri="{FF2B5EF4-FFF2-40B4-BE49-F238E27FC236}">
                  <a16:creationId xmlns:a16="http://schemas.microsoft.com/office/drawing/2014/main" id="{373D07D4-0506-E73F-BABC-5802A486141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" y="342"/>
              <a:ext cx="337" cy="104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0"/>
                  </a:moveTo>
                  <a:cubicBezTo>
                    <a:pt x="7127" y="8734"/>
                    <a:pt x="14327" y="17705"/>
                    <a:pt x="21600" y="2160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44" name="Freeform 71">
              <a:extLst>
                <a:ext uri="{FF2B5EF4-FFF2-40B4-BE49-F238E27FC236}">
                  <a16:creationId xmlns:a16="http://schemas.microsoft.com/office/drawing/2014/main" id="{58BDD4FF-A41C-EB77-8A7B-81D0BFFFC88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89" y="342"/>
              <a:ext cx="647" cy="114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21600"/>
                  </a:moveTo>
                  <a:cubicBezTo>
                    <a:pt x="7326" y="20736"/>
                    <a:pt x="14425" y="10368"/>
                    <a:pt x="2160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45" name="Freeform 72">
              <a:extLst>
                <a:ext uri="{FF2B5EF4-FFF2-40B4-BE49-F238E27FC236}">
                  <a16:creationId xmlns:a16="http://schemas.microsoft.com/office/drawing/2014/main" id="{91E803D6-6718-01C6-10D3-6C37C4AF4DC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9" y="264"/>
              <a:ext cx="113" cy="419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21600"/>
                  </a:moveTo>
                  <a:cubicBezTo>
                    <a:pt x="9986" y="14527"/>
                    <a:pt x="20189" y="7366"/>
                    <a:pt x="2160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46" name="Freeform 73">
              <a:extLst>
                <a:ext uri="{FF2B5EF4-FFF2-40B4-BE49-F238E27FC236}">
                  <a16:creationId xmlns:a16="http://schemas.microsoft.com/office/drawing/2014/main" id="{FA9A437C-F37D-B533-6EAD-E616C04AEE9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9" y="2"/>
              <a:ext cx="104" cy="166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21600" y="21600"/>
                  </a:moveTo>
                  <a:cubicBezTo>
                    <a:pt x="17705" y="13833"/>
                    <a:pt x="8852" y="7027"/>
                    <a:pt x="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47" name="Text Box 74">
              <a:extLst>
                <a:ext uri="{FF2B5EF4-FFF2-40B4-BE49-F238E27FC236}">
                  <a16:creationId xmlns:a16="http://schemas.microsoft.com/office/drawing/2014/main" id="{D4FDBECE-27CB-6ECD-3F31-2FA7CA4EA35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62" y="426"/>
              <a:ext cx="84" cy="227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05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ち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8" name="Text Box 75">
              <a:extLst>
                <a:ext uri="{FF2B5EF4-FFF2-40B4-BE49-F238E27FC236}">
                  <a16:creationId xmlns:a16="http://schemas.microsoft.com/office/drawing/2014/main" id="{A170E8CE-3160-2093-6D2A-55A70C23E05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38" y="157"/>
              <a:ext cx="84" cy="227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05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た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</xdr:grpSp>
      <xdr:sp macro="" textlink="">
        <xdr:nvSpPr>
          <xdr:cNvPr id="36" name="正方形/長方形 50">
            <a:extLst>
              <a:ext uri="{FF2B5EF4-FFF2-40B4-BE49-F238E27FC236}">
                <a16:creationId xmlns:a16="http://schemas.microsoft.com/office/drawing/2014/main" id="{819DB768-DE70-6D40-C450-8BC21C870E6B}"/>
              </a:ext>
            </a:extLst>
          </xdr:cNvPr>
          <xdr:cNvSpPr>
            <a:spLocks noChangeArrowheads="1"/>
          </xdr:cNvSpPr>
        </xdr:nvSpPr>
        <xdr:spPr bwMode="auto">
          <a:xfrm>
            <a:off x="4441605" y="8326480"/>
            <a:ext cx="59340" cy="641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23</xdr:col>
      <xdr:colOff>47625</xdr:colOff>
      <xdr:row>63</xdr:row>
      <xdr:rowOff>0</xdr:rowOff>
    </xdr:from>
    <xdr:to>
      <xdr:col>34</xdr:col>
      <xdr:colOff>66675</xdr:colOff>
      <xdr:row>66</xdr:row>
      <xdr:rowOff>257175</xdr:rowOff>
    </xdr:to>
    <xdr:grpSp>
      <xdr:nvGrpSpPr>
        <xdr:cNvPr id="49" name="グループ化 66">
          <a:extLst>
            <a:ext uri="{FF2B5EF4-FFF2-40B4-BE49-F238E27FC236}">
              <a16:creationId xmlns:a16="http://schemas.microsoft.com/office/drawing/2014/main" id="{121721F0-626F-4377-9E71-3C6B996FA8B8}"/>
            </a:ext>
          </a:extLst>
        </xdr:cNvPr>
        <xdr:cNvGrpSpPr>
          <a:grpSpLocks/>
        </xdr:cNvGrpSpPr>
      </xdr:nvGrpSpPr>
      <xdr:grpSpPr bwMode="auto">
        <a:xfrm>
          <a:off x="3552825" y="17754600"/>
          <a:ext cx="1695450" cy="1095375"/>
          <a:chOff x="3609975" y="7846002"/>
          <a:chExt cx="1781175" cy="1088448"/>
        </a:xfrm>
      </xdr:grpSpPr>
      <xdr:grpSp>
        <xdr:nvGrpSpPr>
          <xdr:cNvPr id="50" name="Group 63">
            <a:extLst>
              <a:ext uri="{FF2B5EF4-FFF2-40B4-BE49-F238E27FC236}">
                <a16:creationId xmlns:a16="http://schemas.microsoft.com/office/drawing/2014/main" id="{C28F61BC-06A5-59C5-7FBD-86E1D917C2F6}"/>
              </a:ext>
            </a:extLst>
          </xdr:cNvPr>
          <xdr:cNvGrpSpPr>
            <a:grpSpLocks/>
          </xdr:cNvGrpSpPr>
        </xdr:nvGrpSpPr>
        <xdr:grpSpPr bwMode="auto">
          <a:xfrm>
            <a:off x="3609975" y="7846002"/>
            <a:ext cx="1781175" cy="1088448"/>
            <a:chOff x="2" y="2"/>
            <a:chExt cx="1134" cy="681"/>
          </a:xfrm>
        </xdr:grpSpPr>
        <xdr:sp macro="" textlink="">
          <xdr:nvSpPr>
            <xdr:cNvPr id="52" name="Line 64">
              <a:extLst>
                <a:ext uri="{FF2B5EF4-FFF2-40B4-BE49-F238E27FC236}">
                  <a16:creationId xmlns:a16="http://schemas.microsoft.com/office/drawing/2014/main" id="{604ECF48-A057-53DB-8298-86E06786F1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342"/>
              <a:ext cx="1134" cy="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F697877D-D58E-3AF5-3F86-96F088F89F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9" y="2"/>
              <a:ext cx="1" cy="68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853FA5BD-6D17-BB8B-C937-0B6D485A074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" y="2"/>
              <a:ext cx="567" cy="340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" name="Line 67">
              <a:extLst>
                <a:ext uri="{FF2B5EF4-FFF2-40B4-BE49-F238E27FC236}">
                  <a16:creationId xmlns:a16="http://schemas.microsoft.com/office/drawing/2014/main" id="{F161658E-BE76-1436-D1A6-B9CAFFD109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9" y="2"/>
              <a:ext cx="567" cy="340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" name="Line 68">
              <a:extLst>
                <a:ext uri="{FF2B5EF4-FFF2-40B4-BE49-F238E27FC236}">
                  <a16:creationId xmlns:a16="http://schemas.microsoft.com/office/drawing/2014/main" id="{A6DB0781-F978-826A-4191-FD76CFDFC5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342"/>
              <a:ext cx="567" cy="34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" name="Line 69">
              <a:extLst>
                <a:ext uri="{FF2B5EF4-FFF2-40B4-BE49-F238E27FC236}">
                  <a16:creationId xmlns:a16="http://schemas.microsoft.com/office/drawing/2014/main" id="{6727C6F4-2129-249B-6775-A22AB7167021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9" y="342"/>
              <a:ext cx="567" cy="34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" name="Freeform 70">
              <a:extLst>
                <a:ext uri="{FF2B5EF4-FFF2-40B4-BE49-F238E27FC236}">
                  <a16:creationId xmlns:a16="http://schemas.microsoft.com/office/drawing/2014/main" id="{280459C7-406D-0793-93BC-CED5A45FA5B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" y="342"/>
              <a:ext cx="337" cy="104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0"/>
                  </a:moveTo>
                  <a:cubicBezTo>
                    <a:pt x="7127" y="8734"/>
                    <a:pt x="14327" y="17705"/>
                    <a:pt x="21600" y="2160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59" name="Freeform 71">
              <a:extLst>
                <a:ext uri="{FF2B5EF4-FFF2-40B4-BE49-F238E27FC236}">
                  <a16:creationId xmlns:a16="http://schemas.microsoft.com/office/drawing/2014/main" id="{9FFA043B-238D-A63D-A196-2DB7EAFD23E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89" y="342"/>
              <a:ext cx="647" cy="114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21600"/>
                  </a:moveTo>
                  <a:cubicBezTo>
                    <a:pt x="7326" y="20736"/>
                    <a:pt x="14425" y="10368"/>
                    <a:pt x="2160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60" name="Freeform 72">
              <a:extLst>
                <a:ext uri="{FF2B5EF4-FFF2-40B4-BE49-F238E27FC236}">
                  <a16:creationId xmlns:a16="http://schemas.microsoft.com/office/drawing/2014/main" id="{714AD0EC-145B-B3D2-B375-0CA3DD1C13F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9" y="264"/>
              <a:ext cx="113" cy="419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0" y="21600"/>
                  </a:moveTo>
                  <a:cubicBezTo>
                    <a:pt x="9986" y="14527"/>
                    <a:pt x="20189" y="7366"/>
                    <a:pt x="2160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61" name="Freeform 73">
              <a:extLst>
                <a:ext uri="{FF2B5EF4-FFF2-40B4-BE49-F238E27FC236}">
                  <a16:creationId xmlns:a16="http://schemas.microsoft.com/office/drawing/2014/main" id="{D2405839-BBFA-6D00-9DB0-AFA13E48421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9" y="2"/>
              <a:ext cx="104" cy="166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60000 65536"/>
                <a:gd name="T5" fmla="*/ 0 60000 6553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0" t="0" r="r" b="b"/>
              <a:pathLst>
                <a:path w="21600" h="21600">
                  <a:moveTo>
                    <a:pt x="21600" y="21600"/>
                  </a:moveTo>
                  <a:cubicBezTo>
                    <a:pt x="17705" y="13833"/>
                    <a:pt x="8852" y="7027"/>
                    <a:pt x="0" y="0"/>
                  </a:cubicBezTo>
                </a:path>
              </a:pathLst>
            </a:custGeom>
            <a:noFill/>
            <a:ln w="3600">
              <a:solidFill>
                <a:srgbClr val="000000"/>
              </a:solidFill>
              <a:prstDash val="sysDot"/>
              <a:bevel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62" name="Text Box 74">
              <a:extLst>
                <a:ext uri="{FF2B5EF4-FFF2-40B4-BE49-F238E27FC236}">
                  <a16:creationId xmlns:a16="http://schemas.microsoft.com/office/drawing/2014/main" id="{3B6AC70A-8255-AA44-22CD-10CAF477004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62" y="426"/>
              <a:ext cx="84" cy="227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05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ち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63" name="Text Box 75">
              <a:extLst>
                <a:ext uri="{FF2B5EF4-FFF2-40B4-BE49-F238E27FC236}">
                  <a16:creationId xmlns:a16="http://schemas.microsoft.com/office/drawing/2014/main" id="{1A4ECB5E-5CF7-9F41-7AA1-00A2B1BBAD1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38" y="157"/>
              <a:ext cx="84" cy="227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05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た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</xdr:grpSp>
      <xdr:sp macro="" textlink="">
        <xdr:nvSpPr>
          <xdr:cNvPr id="51" name="正方形/長方形 68">
            <a:extLst>
              <a:ext uri="{FF2B5EF4-FFF2-40B4-BE49-F238E27FC236}">
                <a16:creationId xmlns:a16="http://schemas.microsoft.com/office/drawing/2014/main" id="{CDEF86E8-5462-CCE1-9407-05FCD15D4B99}"/>
              </a:ext>
            </a:extLst>
          </xdr:cNvPr>
          <xdr:cNvSpPr>
            <a:spLocks noChangeArrowheads="1"/>
          </xdr:cNvSpPr>
        </xdr:nvSpPr>
        <xdr:spPr bwMode="auto">
          <a:xfrm>
            <a:off x="4441605" y="8326480"/>
            <a:ext cx="59340" cy="641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image" Target="../media/image7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10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F1612-62C1-4FAA-8E75-B2D6BB64AE71}">
  <dimension ref="A1:AK75"/>
  <sheetViews>
    <sheetView tabSelected="1" workbookViewId="0"/>
  </sheetViews>
  <sheetFormatPr defaultRowHeight="16.5" x14ac:dyDescent="0.25"/>
  <cols>
    <col min="1" max="37" width="1.7109375" customWidth="1"/>
  </cols>
  <sheetData>
    <row r="1" spans="1:37" ht="25" customHeight="1" x14ac:dyDescent="0.25">
      <c r="D1" s="3" t="s">
        <v>271</v>
      </c>
      <c r="AG1" s="2" t="s">
        <v>38</v>
      </c>
      <c r="AH1" s="2"/>
      <c r="AI1" s="44"/>
      <c r="AJ1" s="44"/>
    </row>
    <row r="2" spans="1:37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2" customHeight="1" x14ac:dyDescent="0.25">
      <c r="A3" t="s">
        <v>270</v>
      </c>
    </row>
    <row r="4" spans="1:37" ht="22" customHeight="1" x14ac:dyDescent="0.25">
      <c r="A4" s="1" t="s">
        <v>40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 t="s">
        <v>5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22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22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22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22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22" customHeight="1" x14ac:dyDescent="0.25">
      <c r="A9" s="1"/>
      <c r="B9" s="1"/>
      <c r="C9" s="1"/>
      <c r="D9" t="s">
        <v>269</v>
      </c>
      <c r="E9" s="1"/>
      <c r="F9" s="1"/>
      <c r="G9" s="1">
        <f ca="1">INT(3+RAND()*3)</f>
        <v>3</v>
      </c>
      <c r="H9" t="s">
        <v>252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t="s">
        <v>268</v>
      </c>
      <c r="Y9" s="1"/>
      <c r="Z9" s="1"/>
      <c r="AA9" s="1">
        <f ca="1">INT(4+RAND()*3)</f>
        <v>5</v>
      </c>
      <c r="AB9" t="s">
        <v>252</v>
      </c>
      <c r="AC9" s="1"/>
      <c r="AD9" s="1"/>
      <c r="AE9" s="1"/>
      <c r="AF9" s="1"/>
      <c r="AG9" s="1"/>
      <c r="AH9" s="1"/>
      <c r="AI9" s="1"/>
      <c r="AJ9" s="1"/>
      <c r="AK9" s="1"/>
    </row>
    <row r="10" spans="1:37" ht="22" customHeight="1" x14ac:dyDescent="0.25">
      <c r="A10" s="1"/>
      <c r="B10" s="1"/>
      <c r="C10" s="1"/>
      <c r="D10" t="s">
        <v>267</v>
      </c>
      <c r="E10" s="1"/>
      <c r="F10" s="1"/>
      <c r="G10" s="1">
        <f ca="1">INT(6+RAND()*3)</f>
        <v>6</v>
      </c>
      <c r="H10" t="s">
        <v>252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t="s">
        <v>266</v>
      </c>
      <c r="Y10" s="1"/>
      <c r="Z10" s="1"/>
      <c r="AA10" s="1">
        <f ca="1">INT(7+RAND()*3)</f>
        <v>9</v>
      </c>
      <c r="AB10" t="s">
        <v>252</v>
      </c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22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1"/>
    </row>
    <row r="12" spans="1:37" ht="22" customHeight="1" x14ac:dyDescent="0.25">
      <c r="A12" s="1"/>
      <c r="B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22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22" customHeight="1" x14ac:dyDescent="0.25">
      <c r="A14" s="1" t="s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 t="s">
        <v>7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22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22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22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22" customHeight="1" x14ac:dyDescent="0.25">
      <c r="A18" s="1"/>
      <c r="B18" s="1"/>
      <c r="C18" s="1"/>
      <c r="D18" t="s">
        <v>265</v>
      </c>
      <c r="E18" s="1"/>
      <c r="F18" s="1"/>
      <c r="G18" s="1">
        <f ca="1">INT(4+RAND()*3)</f>
        <v>5</v>
      </c>
      <c r="H18" t="s">
        <v>252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t="s">
        <v>264</v>
      </c>
      <c r="Y18" s="1"/>
      <c r="Z18" s="1"/>
      <c r="AA18" s="1">
        <f ca="1">INT(5+RAND()*3)</f>
        <v>5</v>
      </c>
      <c r="AB18" t="s">
        <v>252</v>
      </c>
      <c r="AC18" s="1"/>
      <c r="AD18" s="1"/>
      <c r="AE18" s="1"/>
      <c r="AF18" s="1"/>
      <c r="AG18" s="1"/>
      <c r="AH18" s="1"/>
      <c r="AI18" s="1"/>
      <c r="AJ18" s="1"/>
      <c r="AK18" s="1"/>
    </row>
    <row r="19" spans="1:37" ht="22" customHeight="1" x14ac:dyDescent="0.25">
      <c r="A19" s="1"/>
      <c r="B19" s="1"/>
      <c r="C19" s="1"/>
      <c r="D19" t="s">
        <v>263</v>
      </c>
      <c r="E19" s="1"/>
      <c r="F19" s="1"/>
      <c r="G19" s="1">
        <f ca="1">INT(4+RAND()*3)</f>
        <v>4</v>
      </c>
      <c r="H19" t="s">
        <v>252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t="s">
        <v>262</v>
      </c>
      <c r="Y19" s="1"/>
      <c r="Z19" s="1"/>
      <c r="AA19" s="1">
        <f ca="1">INT(7+RAND()*3)</f>
        <v>8</v>
      </c>
      <c r="AB19" t="s">
        <v>252</v>
      </c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22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42"/>
      <c r="M20" s="42"/>
      <c r="N20" s="42"/>
      <c r="O20" s="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42"/>
      <c r="AF20" s="42"/>
      <c r="AG20" s="42"/>
      <c r="AH20" s="7"/>
      <c r="AI20" s="1"/>
      <c r="AJ20" s="1"/>
      <c r="AK20" s="1"/>
    </row>
    <row r="21" spans="1:37" ht="22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2" customHeight="1" x14ac:dyDescent="0.2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41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22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22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22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22" customHeight="1" x14ac:dyDescent="0.25">
      <c r="A26" s="1"/>
      <c r="B26" s="1"/>
      <c r="C26" s="1"/>
      <c r="D26" t="s">
        <v>261</v>
      </c>
      <c r="E26" s="1"/>
      <c r="F26" s="1"/>
      <c r="G26" s="43">
        <f ca="1">4+INT(RAND()*10)/10</f>
        <v>4.5999999999999996</v>
      </c>
      <c r="H26" s="43"/>
      <c r="I26" s="43"/>
      <c r="J26" t="s">
        <v>252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t="s">
        <v>260</v>
      </c>
      <c r="Y26" s="1"/>
      <c r="Z26" s="1"/>
      <c r="AA26" s="43">
        <f ca="1">4+INT(RAND()*3)</f>
        <v>5</v>
      </c>
      <c r="AB26" s="43"/>
      <c r="AC26" s="16" t="s">
        <v>252</v>
      </c>
      <c r="AD26" s="1"/>
      <c r="AE26" s="1"/>
      <c r="AF26" s="1"/>
      <c r="AG26" s="1"/>
      <c r="AH26" s="1"/>
      <c r="AI26" s="1"/>
      <c r="AJ26" s="1"/>
      <c r="AK26" s="1"/>
    </row>
    <row r="27" spans="1:37" ht="22" customHeight="1" x14ac:dyDescent="0.25">
      <c r="A27" s="1"/>
      <c r="B27" s="1"/>
      <c r="C27" s="1"/>
      <c r="D27" t="s">
        <v>259</v>
      </c>
      <c r="E27" s="1"/>
      <c r="F27" s="1"/>
      <c r="G27" s="43">
        <f ca="1">5+INT(RAND()*10)/10</f>
        <v>5.3</v>
      </c>
      <c r="H27" s="43"/>
      <c r="I27" s="43"/>
      <c r="J27" t="s">
        <v>252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t="s">
        <v>258</v>
      </c>
      <c r="Y27" s="1"/>
      <c r="Z27" s="1"/>
      <c r="AA27" s="43">
        <f ca="1">11+INT(RAND()*3)</f>
        <v>11</v>
      </c>
      <c r="AB27" s="43"/>
      <c r="AC27" s="16" t="s">
        <v>252</v>
      </c>
      <c r="AD27" s="1"/>
      <c r="AE27" s="1"/>
      <c r="AF27" s="1"/>
      <c r="AG27" s="1"/>
      <c r="AH27" s="1"/>
      <c r="AI27" s="1"/>
      <c r="AJ27" s="1"/>
      <c r="AK27" s="1"/>
    </row>
    <row r="28" spans="1:37" ht="22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42"/>
      <c r="N28" s="42"/>
      <c r="O28" s="42"/>
      <c r="P28" s="42"/>
      <c r="Q28" s="7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42"/>
      <c r="AF28" s="42"/>
      <c r="AG28" s="42"/>
      <c r="AH28" s="42"/>
      <c r="AI28" s="7"/>
      <c r="AJ28" s="1"/>
      <c r="AK28" s="1"/>
    </row>
    <row r="29" spans="1:37" ht="22" customHeight="1" x14ac:dyDescent="0.25">
      <c r="A29" s="1" t="s">
        <v>42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43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22" customHeight="1" x14ac:dyDescent="0.25">
      <c r="A30" s="1"/>
      <c r="B30" s="1"/>
      <c r="C30" s="1"/>
      <c r="E30" s="1"/>
      <c r="F30" s="1"/>
      <c r="G30" s="1"/>
      <c r="I30" s="1"/>
      <c r="J30" s="1"/>
      <c r="K30" s="1"/>
      <c r="L30" t="s">
        <v>257</v>
      </c>
      <c r="M30" s="1"/>
      <c r="N30" s="1"/>
      <c r="O30">
        <f ca="1">2+INT(RAND()*3)</f>
        <v>2</v>
      </c>
      <c r="P30" s="16" t="s">
        <v>252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22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t="s">
        <v>256</v>
      </c>
      <c r="M31" s="1"/>
      <c r="N31" s="1"/>
      <c r="O31" s="1">
        <f ca="1">5+INT(RAND()*3)</f>
        <v>5</v>
      </c>
      <c r="P31" s="16" t="s">
        <v>252</v>
      </c>
      <c r="Q31" s="1"/>
      <c r="R31" s="1"/>
      <c r="S31" s="1"/>
      <c r="T31" s="1"/>
      <c r="U31" s="1"/>
      <c r="V31" s="1"/>
      <c r="W31" s="40"/>
      <c r="X31" s="40"/>
      <c r="Y31" s="40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22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t="s">
        <v>255</v>
      </c>
      <c r="M32" s="1"/>
      <c r="N32" s="1"/>
      <c r="O32" s="1">
        <f ca="1">3+INT(RAND()*3)</f>
        <v>5</v>
      </c>
      <c r="P32" s="16" t="s">
        <v>252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22" customHeight="1" x14ac:dyDescent="0.25">
      <c r="A33" s="1"/>
      <c r="B33" s="1"/>
      <c r="C33" s="1"/>
      <c r="E33" s="1"/>
      <c r="F33" s="1"/>
      <c r="G33" s="1"/>
      <c r="I33" s="1"/>
      <c r="J33" s="1"/>
      <c r="K33" s="1"/>
      <c r="L33" s="1"/>
      <c r="M33" s="1"/>
      <c r="O33" s="1"/>
      <c r="P33" s="1"/>
      <c r="Q33" s="1"/>
      <c r="R33" s="1"/>
      <c r="S33" s="1"/>
      <c r="T33" s="1"/>
      <c r="U33" s="1"/>
      <c r="V33" s="1"/>
      <c r="W33" t="s">
        <v>254</v>
      </c>
      <c r="X33" s="1"/>
      <c r="Y33" s="1"/>
      <c r="Z33" s="43">
        <f ca="1">8+INT(RAND()*3)</f>
        <v>10</v>
      </c>
      <c r="AA33" s="43"/>
      <c r="AB33" s="16" t="s">
        <v>252</v>
      </c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22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t="s">
        <v>253</v>
      </c>
      <c r="X34" s="1"/>
      <c r="Y34" s="1"/>
      <c r="Z34" s="43">
        <f ca="1">14+INT(RAND()*3)</f>
        <v>16</v>
      </c>
      <c r="AA34" s="43"/>
      <c r="AB34" s="16" t="s">
        <v>252</v>
      </c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22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6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25" customHeight="1" x14ac:dyDescent="0.25">
      <c r="D36" s="3" t="str">
        <f>IF(D1="","",D1)</f>
        <v>面積</v>
      </c>
      <c r="AG36" s="2" t="str">
        <f>IF(AG1="","",AG1)</f>
        <v>№</v>
      </c>
      <c r="AH36" s="2"/>
      <c r="AI36" s="44" t="str">
        <f>IF(AI1="","",AI1)</f>
        <v/>
      </c>
      <c r="AJ36" s="44"/>
    </row>
    <row r="37" spans="1:37" ht="25" customHeight="1" x14ac:dyDescent="0.25">
      <c r="E37" s="5" t="s">
        <v>1</v>
      </c>
      <c r="Q37" s="4" t="str">
        <f>IF(Q2="","",Q2)</f>
        <v>名前</v>
      </c>
      <c r="R37" s="2"/>
      <c r="S37" s="2"/>
      <c r="T37" s="2"/>
      <c r="U37" s="2" t="str">
        <f>IF(U2="","",U2)</f>
        <v/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7" ht="22" customHeight="1" x14ac:dyDescent="0.25">
      <c r="A38" t="str">
        <f t="shared" ref="A38:A70" si="0">IF(A3="","",A3)</f>
        <v>◆　次の図形の面積を求めましょう。</v>
      </c>
    </row>
    <row r="39" spans="1:37" ht="22" customHeight="1" x14ac:dyDescent="0.25">
      <c r="A39" t="str">
        <f t="shared" si="0"/>
        <v>(1)</v>
      </c>
      <c r="D39" t="str">
        <f t="shared" ref="D39:U39" si="1">IF(D4="","",D4)</f>
        <v/>
      </c>
      <c r="E39" t="str">
        <f t="shared" si="1"/>
        <v/>
      </c>
      <c r="F39" t="str">
        <f t="shared" si="1"/>
        <v/>
      </c>
      <c r="G39" t="str">
        <f t="shared" si="1"/>
        <v/>
      </c>
      <c r="H39" t="str">
        <f t="shared" si="1"/>
        <v/>
      </c>
      <c r="I39" t="str">
        <f t="shared" si="1"/>
        <v/>
      </c>
      <c r="J39" t="str">
        <f t="shared" si="1"/>
        <v/>
      </c>
      <c r="K39" t="str">
        <f t="shared" si="1"/>
        <v/>
      </c>
      <c r="L39" t="str">
        <f t="shared" si="1"/>
        <v/>
      </c>
      <c r="M39" t="str">
        <f t="shared" si="1"/>
        <v/>
      </c>
      <c r="N39" t="str">
        <f t="shared" si="1"/>
        <v/>
      </c>
      <c r="O39" t="str">
        <f t="shared" si="1"/>
        <v/>
      </c>
      <c r="P39" t="str">
        <f t="shared" si="1"/>
        <v/>
      </c>
      <c r="Q39" t="str">
        <f t="shared" si="1"/>
        <v/>
      </c>
      <c r="R39" t="str">
        <f t="shared" si="1"/>
        <v/>
      </c>
      <c r="S39" t="str">
        <f t="shared" si="1"/>
        <v/>
      </c>
      <c r="T39" t="str">
        <f t="shared" si="1"/>
        <v/>
      </c>
      <c r="U39" t="str">
        <f t="shared" si="1"/>
        <v>(2)</v>
      </c>
      <c r="X39" t="str">
        <f t="shared" ref="X39:AK39" si="2">IF(X4="","",X4)</f>
        <v/>
      </c>
      <c r="Y39" t="str">
        <f t="shared" si="2"/>
        <v/>
      </c>
      <c r="Z39" t="str">
        <f t="shared" si="2"/>
        <v/>
      </c>
      <c r="AA39" t="str">
        <f t="shared" si="2"/>
        <v/>
      </c>
      <c r="AB39" t="str">
        <f t="shared" si="2"/>
        <v/>
      </c>
      <c r="AC39" t="str">
        <f t="shared" si="2"/>
        <v/>
      </c>
      <c r="AD39" t="str">
        <f t="shared" si="2"/>
        <v/>
      </c>
      <c r="AE39" t="str">
        <f t="shared" si="2"/>
        <v/>
      </c>
      <c r="AF39" t="str">
        <f t="shared" si="2"/>
        <v/>
      </c>
      <c r="AG39" t="str">
        <f t="shared" si="2"/>
        <v/>
      </c>
      <c r="AH39" t="str">
        <f t="shared" si="2"/>
        <v/>
      </c>
      <c r="AI39" t="str">
        <f t="shared" si="2"/>
        <v/>
      </c>
      <c r="AJ39" t="str">
        <f t="shared" si="2"/>
        <v/>
      </c>
      <c r="AK39" t="str">
        <f t="shared" si="2"/>
        <v/>
      </c>
    </row>
    <row r="40" spans="1:37" ht="22" customHeight="1" x14ac:dyDescent="0.25">
      <c r="A40" t="str">
        <f t="shared" si="0"/>
        <v/>
      </c>
      <c r="B40" t="str">
        <f t="shared" ref="B40:C48" si="3">IF(B5="","",B5)</f>
        <v/>
      </c>
      <c r="C40" t="str">
        <f t="shared" si="3"/>
        <v/>
      </c>
      <c r="D40" t="str">
        <f t="shared" ref="D40:U40" si="4">IF(D5="","",D5)</f>
        <v/>
      </c>
      <c r="E40" t="str">
        <f t="shared" si="4"/>
        <v/>
      </c>
      <c r="F40" t="str">
        <f t="shared" si="4"/>
        <v/>
      </c>
      <c r="G40" t="str">
        <f t="shared" si="4"/>
        <v/>
      </c>
      <c r="H40" t="str">
        <f t="shared" si="4"/>
        <v/>
      </c>
      <c r="I40" t="str">
        <f t="shared" si="4"/>
        <v/>
      </c>
      <c r="J40" t="str">
        <f t="shared" si="4"/>
        <v/>
      </c>
      <c r="K40" t="str">
        <f t="shared" si="4"/>
        <v/>
      </c>
      <c r="L40" t="str">
        <f t="shared" si="4"/>
        <v/>
      </c>
      <c r="M40" t="str">
        <f t="shared" si="4"/>
        <v/>
      </c>
      <c r="N40" t="str">
        <f t="shared" si="4"/>
        <v/>
      </c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ref="V40:W45" si="5">IF(V5="","",V5)</f>
        <v/>
      </c>
      <c r="W40" t="str">
        <f t="shared" si="5"/>
        <v/>
      </c>
      <c r="X40" t="str">
        <f t="shared" ref="X40:AK40" si="6">IF(X5="","",X5)</f>
        <v/>
      </c>
      <c r="Y40" t="str">
        <f t="shared" si="6"/>
        <v/>
      </c>
      <c r="Z40" t="str">
        <f t="shared" si="6"/>
        <v/>
      </c>
      <c r="AA40" t="str">
        <f t="shared" si="6"/>
        <v/>
      </c>
      <c r="AB40" t="str">
        <f t="shared" si="6"/>
        <v/>
      </c>
      <c r="AC40" t="str">
        <f t="shared" si="6"/>
        <v/>
      </c>
      <c r="AD40" t="str">
        <f t="shared" si="6"/>
        <v/>
      </c>
      <c r="AE40" t="str">
        <f t="shared" si="6"/>
        <v/>
      </c>
      <c r="AF40" t="str">
        <f t="shared" si="6"/>
        <v/>
      </c>
      <c r="AG40" t="str">
        <f t="shared" si="6"/>
        <v/>
      </c>
      <c r="AH40" t="str">
        <f t="shared" si="6"/>
        <v/>
      </c>
      <c r="AI40" t="str">
        <f t="shared" si="6"/>
        <v/>
      </c>
      <c r="AJ40" t="str">
        <f t="shared" si="6"/>
        <v/>
      </c>
      <c r="AK40" t="str">
        <f t="shared" si="6"/>
        <v/>
      </c>
    </row>
    <row r="41" spans="1:37" ht="22" customHeight="1" x14ac:dyDescent="0.25">
      <c r="A41" t="str">
        <f t="shared" si="0"/>
        <v/>
      </c>
      <c r="B41" t="str">
        <f t="shared" si="3"/>
        <v/>
      </c>
      <c r="C41" t="str">
        <f t="shared" si="3"/>
        <v/>
      </c>
      <c r="D41" t="str">
        <f t="shared" ref="D41:U41" si="7">IF(D6="","",D6)</f>
        <v/>
      </c>
      <c r="E41" t="str">
        <f t="shared" si="7"/>
        <v/>
      </c>
      <c r="F41" t="str">
        <f t="shared" si="7"/>
        <v/>
      </c>
      <c r="G41" t="str">
        <f t="shared" si="7"/>
        <v/>
      </c>
      <c r="H41" t="str">
        <f t="shared" si="7"/>
        <v/>
      </c>
      <c r="I41" t="str">
        <f t="shared" si="7"/>
        <v/>
      </c>
      <c r="J41" t="str">
        <f t="shared" si="7"/>
        <v/>
      </c>
      <c r="K41" t="str">
        <f t="shared" si="7"/>
        <v/>
      </c>
      <c r="L41" t="str">
        <f t="shared" si="7"/>
        <v/>
      </c>
      <c r="M41" t="str">
        <f t="shared" si="7"/>
        <v/>
      </c>
      <c r="N41" t="str">
        <f t="shared" si="7"/>
        <v/>
      </c>
      <c r="O41" t="str">
        <f t="shared" si="7"/>
        <v/>
      </c>
      <c r="P41" t="str">
        <f t="shared" si="7"/>
        <v/>
      </c>
      <c r="Q41" t="str">
        <f t="shared" si="7"/>
        <v/>
      </c>
      <c r="R41" t="str">
        <f t="shared" si="7"/>
        <v/>
      </c>
      <c r="S41" t="str">
        <f t="shared" si="7"/>
        <v/>
      </c>
      <c r="T41" t="str">
        <f t="shared" si="7"/>
        <v/>
      </c>
      <c r="U41" t="str">
        <f t="shared" si="7"/>
        <v/>
      </c>
      <c r="V41" t="str">
        <f t="shared" si="5"/>
        <v/>
      </c>
      <c r="W41" t="str">
        <f t="shared" si="5"/>
        <v/>
      </c>
      <c r="X41" t="str">
        <f t="shared" ref="X41:AK41" si="8">IF(X6="","",X6)</f>
        <v/>
      </c>
      <c r="Y41" t="str">
        <f t="shared" si="8"/>
        <v/>
      </c>
      <c r="Z41" t="str">
        <f t="shared" si="8"/>
        <v/>
      </c>
      <c r="AA41" t="str">
        <f t="shared" si="8"/>
        <v/>
      </c>
      <c r="AB41" t="str">
        <f t="shared" si="8"/>
        <v/>
      </c>
      <c r="AC41" t="str">
        <f t="shared" si="8"/>
        <v/>
      </c>
      <c r="AD41" t="str">
        <f t="shared" si="8"/>
        <v/>
      </c>
      <c r="AE41" t="str">
        <f t="shared" si="8"/>
        <v/>
      </c>
      <c r="AF41" t="str">
        <f t="shared" si="8"/>
        <v/>
      </c>
      <c r="AG41" t="str">
        <f t="shared" si="8"/>
        <v/>
      </c>
      <c r="AH41" t="str">
        <f t="shared" si="8"/>
        <v/>
      </c>
      <c r="AI41" t="str">
        <f t="shared" si="8"/>
        <v/>
      </c>
      <c r="AJ41" t="str">
        <f t="shared" si="8"/>
        <v/>
      </c>
      <c r="AK41" t="str">
        <f t="shared" si="8"/>
        <v/>
      </c>
    </row>
    <row r="42" spans="1:37" ht="22" customHeight="1" x14ac:dyDescent="0.25">
      <c r="A42" t="str">
        <f t="shared" si="0"/>
        <v/>
      </c>
      <c r="B42" t="str">
        <f t="shared" si="3"/>
        <v/>
      </c>
      <c r="C42" t="str">
        <f t="shared" si="3"/>
        <v/>
      </c>
      <c r="D42" t="str">
        <f t="shared" ref="D42:U42" si="9">IF(D7="","",D7)</f>
        <v/>
      </c>
      <c r="E42" t="str">
        <f t="shared" si="9"/>
        <v/>
      </c>
      <c r="F42" t="str">
        <f t="shared" si="9"/>
        <v/>
      </c>
      <c r="G42" t="str">
        <f t="shared" si="9"/>
        <v/>
      </c>
      <c r="H42" t="str">
        <f t="shared" si="9"/>
        <v/>
      </c>
      <c r="I42" t="str">
        <f t="shared" si="9"/>
        <v/>
      </c>
      <c r="J42" t="str">
        <f t="shared" si="9"/>
        <v/>
      </c>
      <c r="K42" t="str">
        <f t="shared" si="9"/>
        <v/>
      </c>
      <c r="L42" t="str">
        <f t="shared" si="9"/>
        <v/>
      </c>
      <c r="M42" t="str">
        <f t="shared" si="9"/>
        <v/>
      </c>
      <c r="N42" t="str">
        <f t="shared" si="9"/>
        <v/>
      </c>
      <c r="O42" t="str">
        <f t="shared" si="9"/>
        <v/>
      </c>
      <c r="P42" t="str">
        <f t="shared" si="9"/>
        <v/>
      </c>
      <c r="Q42" t="str">
        <f t="shared" si="9"/>
        <v/>
      </c>
      <c r="R42" t="str">
        <f t="shared" si="9"/>
        <v/>
      </c>
      <c r="S42" t="str">
        <f t="shared" si="9"/>
        <v/>
      </c>
      <c r="T42" t="str">
        <f t="shared" si="9"/>
        <v/>
      </c>
      <c r="U42" t="str">
        <f t="shared" si="9"/>
        <v/>
      </c>
      <c r="V42" t="str">
        <f t="shared" si="5"/>
        <v/>
      </c>
      <c r="W42" t="str">
        <f t="shared" si="5"/>
        <v/>
      </c>
      <c r="X42" t="str">
        <f t="shared" ref="X42:AK42" si="10">IF(X7="","",X7)</f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10"/>
        <v/>
      </c>
      <c r="AK42" t="str">
        <f t="shared" si="10"/>
        <v/>
      </c>
    </row>
    <row r="43" spans="1:37" ht="22" customHeight="1" x14ac:dyDescent="0.25">
      <c r="A43" t="str">
        <f t="shared" si="0"/>
        <v/>
      </c>
      <c r="B43" t="str">
        <f t="shared" si="3"/>
        <v/>
      </c>
      <c r="C43" t="str">
        <f t="shared" si="3"/>
        <v/>
      </c>
      <c r="D43" t="str">
        <f t="shared" ref="D43:U43" si="11">IF(D8="","",D8)</f>
        <v/>
      </c>
      <c r="E43" t="str">
        <f t="shared" si="11"/>
        <v/>
      </c>
      <c r="F43" t="str">
        <f t="shared" si="11"/>
        <v/>
      </c>
      <c r="G43" t="str">
        <f t="shared" si="11"/>
        <v/>
      </c>
      <c r="H43" t="str">
        <f t="shared" si="11"/>
        <v/>
      </c>
      <c r="I43" t="str">
        <f t="shared" si="11"/>
        <v/>
      </c>
      <c r="J43" t="str">
        <f t="shared" si="11"/>
        <v/>
      </c>
      <c r="K43" t="str">
        <f t="shared" si="11"/>
        <v/>
      </c>
      <c r="L43" t="str">
        <f t="shared" si="11"/>
        <v/>
      </c>
      <c r="M43" t="str">
        <f t="shared" si="11"/>
        <v/>
      </c>
      <c r="N43" t="str">
        <f t="shared" si="11"/>
        <v/>
      </c>
      <c r="O43" t="str">
        <f t="shared" si="11"/>
        <v/>
      </c>
      <c r="P43" t="str">
        <f t="shared" si="11"/>
        <v/>
      </c>
      <c r="Q43" t="str">
        <f t="shared" si="11"/>
        <v/>
      </c>
      <c r="R43" t="str">
        <f t="shared" si="11"/>
        <v/>
      </c>
      <c r="S43" t="str">
        <f t="shared" si="11"/>
        <v/>
      </c>
      <c r="T43" t="str">
        <f t="shared" si="11"/>
        <v/>
      </c>
      <c r="U43" t="str">
        <f t="shared" si="11"/>
        <v/>
      </c>
      <c r="V43" t="str">
        <f t="shared" si="5"/>
        <v/>
      </c>
      <c r="W43" t="str">
        <f t="shared" si="5"/>
        <v/>
      </c>
      <c r="X43" t="str">
        <f t="shared" ref="X43:AK43" si="12">IF(X8="","",X8)</f>
        <v/>
      </c>
      <c r="Y43" t="str">
        <f t="shared" si="12"/>
        <v/>
      </c>
      <c r="Z43" t="str">
        <f t="shared" si="12"/>
        <v/>
      </c>
      <c r="AA43" t="str">
        <f t="shared" si="12"/>
        <v/>
      </c>
      <c r="AB43" t="str">
        <f t="shared" si="12"/>
        <v/>
      </c>
      <c r="AC43" t="str">
        <f t="shared" si="12"/>
        <v/>
      </c>
      <c r="AD43" t="str">
        <f t="shared" si="12"/>
        <v/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  <c r="AJ43" t="str">
        <f t="shared" si="12"/>
        <v/>
      </c>
      <c r="AK43" t="str">
        <f t="shared" si="12"/>
        <v/>
      </c>
    </row>
    <row r="44" spans="1:37" ht="22" customHeight="1" x14ac:dyDescent="0.25">
      <c r="A44" t="str">
        <f t="shared" si="0"/>
        <v/>
      </c>
      <c r="B44" t="str">
        <f t="shared" si="3"/>
        <v/>
      </c>
      <c r="C44" t="str">
        <f t="shared" si="3"/>
        <v/>
      </c>
      <c r="D44" t="str">
        <f t="shared" ref="D44:D70" si="13">IF(D9="","",D9)</f>
        <v>あ…</v>
      </c>
      <c r="G44">
        <f t="shared" ref="G44:H60" ca="1" si="14">IF(G9="","",G9)</f>
        <v>3</v>
      </c>
      <c r="H44" t="str">
        <f t="shared" si="14"/>
        <v>㎝</v>
      </c>
      <c r="K44" t="str">
        <f t="shared" ref="K44:U44" si="15">IF(K9="","",K9)</f>
        <v/>
      </c>
      <c r="L44" t="str">
        <f t="shared" si="15"/>
        <v/>
      </c>
      <c r="M44" t="str">
        <f t="shared" si="15"/>
        <v/>
      </c>
      <c r="N44" t="str">
        <f t="shared" si="15"/>
        <v/>
      </c>
      <c r="O44" t="str">
        <f t="shared" si="15"/>
        <v/>
      </c>
      <c r="P44" t="str">
        <f t="shared" si="15"/>
        <v/>
      </c>
      <c r="Q44" t="str">
        <f t="shared" si="15"/>
        <v/>
      </c>
      <c r="R44" t="str">
        <f t="shared" si="15"/>
        <v/>
      </c>
      <c r="S44" t="str">
        <f t="shared" si="15"/>
        <v/>
      </c>
      <c r="T44" t="str">
        <f t="shared" si="15"/>
        <v/>
      </c>
      <c r="U44" t="str">
        <f t="shared" si="15"/>
        <v/>
      </c>
      <c r="V44" t="str">
        <f t="shared" si="5"/>
        <v/>
      </c>
      <c r="W44" t="str">
        <f t="shared" si="5"/>
        <v/>
      </c>
      <c r="X44" t="str">
        <f>IF(X9="","",X9)</f>
        <v>う…</v>
      </c>
      <c r="AA44">
        <f ca="1">IF(AA9="","",AA9)</f>
        <v>5</v>
      </c>
      <c r="AB44" t="str">
        <f>IF(AB9="","",AB9)</f>
        <v>㎝</v>
      </c>
      <c r="AE44" t="str">
        <f t="shared" ref="AE44:AK45" si="16">IF(AE9="","",AE9)</f>
        <v/>
      </c>
      <c r="AF44" t="str">
        <f t="shared" si="16"/>
        <v/>
      </c>
      <c r="AG44" t="str">
        <f t="shared" si="16"/>
        <v/>
      </c>
      <c r="AH44" t="str">
        <f t="shared" si="16"/>
        <v/>
      </c>
      <c r="AI44" t="str">
        <f t="shared" si="16"/>
        <v/>
      </c>
      <c r="AJ44" t="str">
        <f t="shared" si="16"/>
        <v/>
      </c>
      <c r="AK44" t="str">
        <f t="shared" si="16"/>
        <v/>
      </c>
    </row>
    <row r="45" spans="1:37" ht="22" customHeight="1" x14ac:dyDescent="0.25">
      <c r="A45" t="str">
        <f t="shared" si="0"/>
        <v/>
      </c>
      <c r="B45" t="str">
        <f t="shared" si="3"/>
        <v/>
      </c>
      <c r="C45" t="str">
        <f t="shared" si="3"/>
        <v/>
      </c>
      <c r="D45" t="str">
        <f t="shared" si="13"/>
        <v>い…</v>
      </c>
      <c r="G45">
        <f t="shared" ca="1" si="14"/>
        <v>6</v>
      </c>
      <c r="H45" t="str">
        <f t="shared" si="14"/>
        <v>㎝</v>
      </c>
      <c r="K45" t="str">
        <f t="shared" ref="K45:U45" si="17">IF(K10="","",K10)</f>
        <v/>
      </c>
      <c r="L45" t="str">
        <f t="shared" si="17"/>
        <v/>
      </c>
      <c r="M45" t="str">
        <f t="shared" si="17"/>
        <v/>
      </c>
      <c r="N45" t="str">
        <f t="shared" si="17"/>
        <v/>
      </c>
      <c r="O45" t="str">
        <f t="shared" si="17"/>
        <v/>
      </c>
      <c r="P45" t="str">
        <f t="shared" si="17"/>
        <v/>
      </c>
      <c r="Q45" t="str">
        <f t="shared" si="17"/>
        <v/>
      </c>
      <c r="R45" t="str">
        <f t="shared" si="17"/>
        <v/>
      </c>
      <c r="S45" t="str">
        <f t="shared" si="17"/>
        <v/>
      </c>
      <c r="T45" t="str">
        <f t="shared" si="17"/>
        <v/>
      </c>
      <c r="U45" t="str">
        <f t="shared" si="17"/>
        <v/>
      </c>
      <c r="V45" t="str">
        <f t="shared" si="5"/>
        <v/>
      </c>
      <c r="W45" t="str">
        <f t="shared" si="5"/>
        <v/>
      </c>
      <c r="X45" t="str">
        <f>IF(X10="","",X10)</f>
        <v>え…</v>
      </c>
      <c r="AA45">
        <f ca="1">IF(AA10="","",AA10)</f>
        <v>9</v>
      </c>
      <c r="AB45" t="str">
        <f>IF(AB10="","",AB10)</f>
        <v>㎝</v>
      </c>
      <c r="AE45" t="str">
        <f t="shared" si="16"/>
        <v/>
      </c>
      <c r="AF45" t="str">
        <f t="shared" si="16"/>
        <v/>
      </c>
      <c r="AG45" t="str">
        <f t="shared" si="16"/>
        <v/>
      </c>
      <c r="AH45" t="str">
        <f t="shared" si="16"/>
        <v/>
      </c>
      <c r="AI45" t="str">
        <f t="shared" si="16"/>
        <v/>
      </c>
      <c r="AJ45" t="str">
        <f t="shared" si="16"/>
        <v/>
      </c>
      <c r="AK45" t="str">
        <f t="shared" si="16"/>
        <v/>
      </c>
    </row>
    <row r="46" spans="1:37" ht="22" customHeight="1" x14ac:dyDescent="0.25">
      <c r="A46" t="str">
        <f t="shared" si="0"/>
        <v/>
      </c>
      <c r="B46" t="str">
        <f t="shared" si="3"/>
        <v/>
      </c>
      <c r="C46" t="str">
        <f t="shared" si="3"/>
        <v/>
      </c>
      <c r="D46" t="str">
        <f t="shared" si="13"/>
        <v/>
      </c>
      <c r="E46" t="str">
        <f t="shared" ref="E46:F52" si="18">IF(E11="","",E11)</f>
        <v/>
      </c>
      <c r="F46" t="str">
        <f t="shared" si="18"/>
        <v/>
      </c>
      <c r="G46" t="str">
        <f t="shared" si="14"/>
        <v/>
      </c>
      <c r="H46" t="str">
        <f t="shared" si="14"/>
        <v/>
      </c>
      <c r="I46" t="str">
        <f t="shared" ref="I46:K52" si="19">IF(I11="","",I11)</f>
        <v/>
      </c>
      <c r="J46" t="str">
        <f t="shared" si="19"/>
        <v/>
      </c>
      <c r="K46" t="str">
        <f t="shared" si="19"/>
        <v/>
      </c>
      <c r="L46" s="45">
        <f ca="1">G45*G44/2</f>
        <v>9</v>
      </c>
      <c r="M46" s="45"/>
      <c r="N46" s="45"/>
      <c r="O46" s="7" t="s">
        <v>251</v>
      </c>
      <c r="P46" s="3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45">
        <f ca="1">AA45*AA44/2</f>
        <v>22.5</v>
      </c>
      <c r="AG46" s="45"/>
      <c r="AH46" s="45"/>
      <c r="AI46" s="7" t="s">
        <v>251</v>
      </c>
      <c r="AJ46" s="1"/>
      <c r="AK46" t="str">
        <f t="shared" ref="AK46:AK70" si="20">IF(AK11="","",AK11)</f>
        <v/>
      </c>
    </row>
    <row r="47" spans="1:37" ht="22" customHeight="1" x14ac:dyDescent="0.25">
      <c r="A47" t="str">
        <f t="shared" si="0"/>
        <v/>
      </c>
      <c r="B47" t="str">
        <f t="shared" si="3"/>
        <v/>
      </c>
      <c r="C47" t="str">
        <f t="shared" si="3"/>
        <v/>
      </c>
      <c r="D47" t="str">
        <f t="shared" si="13"/>
        <v/>
      </c>
      <c r="E47" t="str">
        <f t="shared" si="18"/>
        <v/>
      </c>
      <c r="F47" t="str">
        <f t="shared" si="18"/>
        <v/>
      </c>
      <c r="G47" t="str">
        <f t="shared" si="14"/>
        <v/>
      </c>
      <c r="H47" t="str">
        <f t="shared" si="14"/>
        <v/>
      </c>
      <c r="I47" t="str">
        <f t="shared" si="19"/>
        <v/>
      </c>
      <c r="J47" t="str">
        <f t="shared" si="19"/>
        <v/>
      </c>
      <c r="K47" t="str">
        <f t="shared" si="19"/>
        <v/>
      </c>
      <c r="L47" t="str">
        <f t="shared" ref="L47:AJ47" si="21">IF(L12="","",L12)</f>
        <v/>
      </c>
      <c r="M47" t="str">
        <f t="shared" si="21"/>
        <v/>
      </c>
      <c r="N47" t="str">
        <f t="shared" si="21"/>
        <v/>
      </c>
      <c r="O47" t="str">
        <f t="shared" si="21"/>
        <v/>
      </c>
      <c r="P47" t="str">
        <f t="shared" si="21"/>
        <v/>
      </c>
      <c r="Q47" t="str">
        <f t="shared" si="21"/>
        <v/>
      </c>
      <c r="R47" t="str">
        <f t="shared" si="21"/>
        <v/>
      </c>
      <c r="S47" t="str">
        <f t="shared" si="21"/>
        <v/>
      </c>
      <c r="T47" t="str">
        <f t="shared" si="21"/>
        <v/>
      </c>
      <c r="U47" t="str">
        <f t="shared" si="21"/>
        <v/>
      </c>
      <c r="V47" t="str">
        <f t="shared" si="21"/>
        <v/>
      </c>
      <c r="W47" t="str">
        <f t="shared" si="21"/>
        <v/>
      </c>
      <c r="X47" t="str">
        <f t="shared" si="21"/>
        <v/>
      </c>
      <c r="Y47" t="str">
        <f t="shared" si="21"/>
        <v/>
      </c>
      <c r="Z47" t="str">
        <f t="shared" si="21"/>
        <v/>
      </c>
      <c r="AA47" t="str">
        <f t="shared" si="21"/>
        <v/>
      </c>
      <c r="AB47" t="str">
        <f t="shared" si="21"/>
        <v/>
      </c>
      <c r="AC47" t="str">
        <f t="shared" si="21"/>
        <v/>
      </c>
      <c r="AD47" t="str">
        <f t="shared" si="21"/>
        <v/>
      </c>
      <c r="AE47" t="str">
        <f t="shared" si="21"/>
        <v/>
      </c>
      <c r="AF47" t="str">
        <f t="shared" si="21"/>
        <v/>
      </c>
      <c r="AG47" t="str">
        <f t="shared" si="21"/>
        <v/>
      </c>
      <c r="AH47" t="str">
        <f t="shared" si="21"/>
        <v/>
      </c>
      <c r="AI47" t="str">
        <f t="shared" si="21"/>
        <v/>
      </c>
      <c r="AJ47" t="str">
        <f t="shared" si="21"/>
        <v/>
      </c>
      <c r="AK47" t="str">
        <f t="shared" si="20"/>
        <v/>
      </c>
    </row>
    <row r="48" spans="1:37" ht="22" customHeight="1" x14ac:dyDescent="0.25">
      <c r="A48" t="str">
        <f t="shared" si="0"/>
        <v/>
      </c>
      <c r="B48" t="str">
        <f t="shared" si="3"/>
        <v/>
      </c>
      <c r="C48" t="str">
        <f t="shared" si="3"/>
        <v/>
      </c>
      <c r="D48" t="str">
        <f t="shared" si="13"/>
        <v/>
      </c>
      <c r="E48" t="str">
        <f t="shared" si="18"/>
        <v/>
      </c>
      <c r="F48" t="str">
        <f t="shared" si="18"/>
        <v/>
      </c>
      <c r="G48" t="str">
        <f t="shared" si="14"/>
        <v/>
      </c>
      <c r="H48" t="str">
        <f t="shared" si="14"/>
        <v/>
      </c>
      <c r="I48" t="str">
        <f t="shared" si="19"/>
        <v/>
      </c>
      <c r="J48" t="str">
        <f t="shared" si="19"/>
        <v/>
      </c>
      <c r="K48" t="str">
        <f t="shared" si="19"/>
        <v/>
      </c>
      <c r="L48" t="str">
        <f t="shared" ref="L48:AJ48" si="22">IF(L13="","",L13)</f>
        <v/>
      </c>
      <c r="M48" t="str">
        <f t="shared" si="22"/>
        <v/>
      </c>
      <c r="N48" t="str">
        <f t="shared" si="22"/>
        <v/>
      </c>
      <c r="O48" t="str">
        <f t="shared" si="22"/>
        <v/>
      </c>
      <c r="P48" t="str">
        <f t="shared" si="22"/>
        <v/>
      </c>
      <c r="Q48" t="str">
        <f t="shared" si="22"/>
        <v/>
      </c>
      <c r="R48" t="str">
        <f t="shared" si="22"/>
        <v/>
      </c>
      <c r="S48" t="str">
        <f t="shared" si="22"/>
        <v/>
      </c>
      <c r="T48" t="str">
        <f t="shared" si="22"/>
        <v/>
      </c>
      <c r="U48" t="str">
        <f t="shared" si="22"/>
        <v/>
      </c>
      <c r="V48" t="str">
        <f t="shared" si="22"/>
        <v/>
      </c>
      <c r="W48" t="str">
        <f t="shared" si="22"/>
        <v/>
      </c>
      <c r="X48" t="str">
        <f t="shared" si="22"/>
        <v/>
      </c>
      <c r="Y48" t="str">
        <f t="shared" si="22"/>
        <v/>
      </c>
      <c r="Z48" t="str">
        <f t="shared" si="22"/>
        <v/>
      </c>
      <c r="AA48" t="str">
        <f t="shared" si="22"/>
        <v/>
      </c>
      <c r="AB48" t="str">
        <f t="shared" si="22"/>
        <v/>
      </c>
      <c r="AC48" t="str">
        <f t="shared" si="22"/>
        <v/>
      </c>
      <c r="AD48" t="str">
        <f t="shared" si="22"/>
        <v/>
      </c>
      <c r="AE48" t="str">
        <f t="shared" si="22"/>
        <v/>
      </c>
      <c r="AF48" t="str">
        <f t="shared" si="22"/>
        <v/>
      </c>
      <c r="AG48" t="str">
        <f t="shared" si="22"/>
        <v/>
      </c>
      <c r="AH48" t="str">
        <f t="shared" si="22"/>
        <v/>
      </c>
      <c r="AI48" t="str">
        <f t="shared" si="22"/>
        <v/>
      </c>
      <c r="AJ48" t="str">
        <f t="shared" si="22"/>
        <v/>
      </c>
      <c r="AK48" t="str">
        <f t="shared" si="20"/>
        <v/>
      </c>
    </row>
    <row r="49" spans="1:37" ht="22" customHeight="1" x14ac:dyDescent="0.25">
      <c r="A49" t="str">
        <f t="shared" si="0"/>
        <v>(3)</v>
      </c>
      <c r="D49" t="str">
        <f t="shared" si="13"/>
        <v/>
      </c>
      <c r="E49" t="str">
        <f t="shared" si="18"/>
        <v/>
      </c>
      <c r="F49" t="str">
        <f t="shared" si="18"/>
        <v/>
      </c>
      <c r="G49" t="str">
        <f t="shared" si="14"/>
        <v/>
      </c>
      <c r="H49" t="str">
        <f t="shared" si="14"/>
        <v/>
      </c>
      <c r="I49" t="str">
        <f t="shared" si="19"/>
        <v/>
      </c>
      <c r="J49" t="str">
        <f t="shared" si="19"/>
        <v/>
      </c>
      <c r="K49" t="str">
        <f t="shared" si="19"/>
        <v/>
      </c>
      <c r="L49" t="str">
        <f t="shared" ref="L49:U49" si="23">IF(L14="","",L14)</f>
        <v/>
      </c>
      <c r="M49" t="str">
        <f t="shared" si="23"/>
        <v/>
      </c>
      <c r="N49" t="str">
        <f t="shared" si="23"/>
        <v/>
      </c>
      <c r="O49" t="str">
        <f t="shared" si="23"/>
        <v/>
      </c>
      <c r="P49" t="str">
        <f t="shared" si="23"/>
        <v/>
      </c>
      <c r="Q49" t="str">
        <f t="shared" si="23"/>
        <v/>
      </c>
      <c r="R49" t="str">
        <f t="shared" si="23"/>
        <v/>
      </c>
      <c r="S49" t="str">
        <f t="shared" si="23"/>
        <v/>
      </c>
      <c r="T49" t="str">
        <f t="shared" si="23"/>
        <v/>
      </c>
      <c r="U49" t="str">
        <f t="shared" si="23"/>
        <v>(4)</v>
      </c>
      <c r="X49" t="str">
        <f t="shared" ref="X49:AJ49" si="24">IF(X14="","",X14)</f>
        <v/>
      </c>
      <c r="Y49" t="str">
        <f t="shared" si="24"/>
        <v/>
      </c>
      <c r="Z49" t="str">
        <f t="shared" si="24"/>
        <v/>
      </c>
      <c r="AA49" t="str">
        <f t="shared" si="24"/>
        <v/>
      </c>
      <c r="AB49" t="str">
        <f t="shared" si="24"/>
        <v/>
      </c>
      <c r="AC49" t="str">
        <f t="shared" si="24"/>
        <v/>
      </c>
      <c r="AD49" t="str">
        <f t="shared" si="24"/>
        <v/>
      </c>
      <c r="AE49" t="str">
        <f t="shared" si="24"/>
        <v/>
      </c>
      <c r="AF49" t="str">
        <f t="shared" si="24"/>
        <v/>
      </c>
      <c r="AG49" t="str">
        <f t="shared" si="24"/>
        <v/>
      </c>
      <c r="AH49" t="str">
        <f t="shared" si="24"/>
        <v/>
      </c>
      <c r="AI49" t="str">
        <f t="shared" si="24"/>
        <v/>
      </c>
      <c r="AJ49" t="str">
        <f t="shared" si="24"/>
        <v/>
      </c>
      <c r="AK49" t="str">
        <f t="shared" si="20"/>
        <v/>
      </c>
    </row>
    <row r="50" spans="1:37" ht="22" customHeight="1" x14ac:dyDescent="0.25">
      <c r="A50" t="str">
        <f t="shared" si="0"/>
        <v/>
      </c>
      <c r="B50" t="str">
        <f t="shared" ref="B50:C56" si="25">IF(B15="","",B15)</f>
        <v/>
      </c>
      <c r="C50" t="str">
        <f t="shared" si="25"/>
        <v/>
      </c>
      <c r="D50" t="str">
        <f t="shared" si="13"/>
        <v/>
      </c>
      <c r="E50" t="str">
        <f t="shared" si="18"/>
        <v/>
      </c>
      <c r="F50" t="str">
        <f t="shared" si="18"/>
        <v/>
      </c>
      <c r="G50" t="str">
        <f t="shared" si="14"/>
        <v/>
      </c>
      <c r="H50" t="str">
        <f t="shared" si="14"/>
        <v/>
      </c>
      <c r="I50" t="str">
        <f t="shared" si="19"/>
        <v/>
      </c>
      <c r="J50" t="str">
        <f t="shared" si="19"/>
        <v/>
      </c>
      <c r="K50" t="str">
        <f t="shared" si="19"/>
        <v/>
      </c>
      <c r="L50" t="str">
        <f t="shared" ref="L50:U50" si="26">IF(L15="","",L15)</f>
        <v/>
      </c>
      <c r="M50" t="str">
        <f t="shared" si="26"/>
        <v/>
      </c>
      <c r="N50" t="str">
        <f t="shared" si="26"/>
        <v/>
      </c>
      <c r="O50" t="str">
        <f t="shared" si="26"/>
        <v/>
      </c>
      <c r="P50" t="str">
        <f t="shared" si="26"/>
        <v/>
      </c>
      <c r="Q50" t="str">
        <f t="shared" si="26"/>
        <v/>
      </c>
      <c r="R50" t="str">
        <f t="shared" si="26"/>
        <v/>
      </c>
      <c r="S50" t="str">
        <f t="shared" si="26"/>
        <v/>
      </c>
      <c r="T50" t="str">
        <f t="shared" si="26"/>
        <v/>
      </c>
      <c r="U50" t="str">
        <f t="shared" si="26"/>
        <v/>
      </c>
      <c r="V50" t="str">
        <f t="shared" ref="V50:W54" si="27">IF(V15="","",V15)</f>
        <v/>
      </c>
      <c r="W50" t="str">
        <f t="shared" si="27"/>
        <v/>
      </c>
      <c r="X50" t="str">
        <f t="shared" ref="X50:AJ50" si="28">IF(X15="","",X15)</f>
        <v/>
      </c>
      <c r="Y50" t="str">
        <f t="shared" si="28"/>
        <v/>
      </c>
      <c r="Z50" t="str">
        <f t="shared" si="28"/>
        <v/>
      </c>
      <c r="AA50" t="str">
        <f t="shared" si="28"/>
        <v/>
      </c>
      <c r="AB50" t="str">
        <f t="shared" si="28"/>
        <v/>
      </c>
      <c r="AC50" t="str">
        <f t="shared" si="28"/>
        <v/>
      </c>
      <c r="AD50" t="str">
        <f t="shared" si="28"/>
        <v/>
      </c>
      <c r="AE50" t="str">
        <f t="shared" si="28"/>
        <v/>
      </c>
      <c r="AF50" t="str">
        <f t="shared" si="28"/>
        <v/>
      </c>
      <c r="AG50" t="str">
        <f t="shared" si="28"/>
        <v/>
      </c>
      <c r="AH50" t="str">
        <f t="shared" si="28"/>
        <v/>
      </c>
      <c r="AI50" t="str">
        <f t="shared" si="28"/>
        <v/>
      </c>
      <c r="AJ50" t="str">
        <f t="shared" si="28"/>
        <v/>
      </c>
      <c r="AK50" t="str">
        <f t="shared" si="20"/>
        <v/>
      </c>
    </row>
    <row r="51" spans="1:37" ht="22" customHeight="1" x14ac:dyDescent="0.25">
      <c r="A51" t="str">
        <f t="shared" si="0"/>
        <v/>
      </c>
      <c r="B51" t="str">
        <f t="shared" si="25"/>
        <v/>
      </c>
      <c r="C51" t="str">
        <f t="shared" si="25"/>
        <v/>
      </c>
      <c r="D51" t="str">
        <f t="shared" si="13"/>
        <v/>
      </c>
      <c r="E51" t="str">
        <f t="shared" si="18"/>
        <v/>
      </c>
      <c r="F51" t="str">
        <f t="shared" si="18"/>
        <v/>
      </c>
      <c r="G51" t="str">
        <f t="shared" si="14"/>
        <v/>
      </c>
      <c r="H51" t="str">
        <f t="shared" si="14"/>
        <v/>
      </c>
      <c r="I51" t="str">
        <f t="shared" si="19"/>
        <v/>
      </c>
      <c r="J51" t="str">
        <f t="shared" si="19"/>
        <v/>
      </c>
      <c r="K51" t="str">
        <f t="shared" si="19"/>
        <v/>
      </c>
      <c r="L51" t="str">
        <f t="shared" ref="L51:U51" si="29">IF(L16="","",L16)</f>
        <v/>
      </c>
      <c r="M51" t="str">
        <f t="shared" si="29"/>
        <v/>
      </c>
      <c r="N51" t="str">
        <f t="shared" si="29"/>
        <v/>
      </c>
      <c r="O51" t="str">
        <f t="shared" si="29"/>
        <v/>
      </c>
      <c r="P51" t="str">
        <f t="shared" si="29"/>
        <v/>
      </c>
      <c r="Q51" t="str">
        <f t="shared" si="29"/>
        <v/>
      </c>
      <c r="R51" t="str">
        <f t="shared" si="29"/>
        <v/>
      </c>
      <c r="S51" t="str">
        <f t="shared" si="29"/>
        <v/>
      </c>
      <c r="T51" t="str">
        <f t="shared" si="29"/>
        <v/>
      </c>
      <c r="U51" t="str">
        <f t="shared" si="29"/>
        <v/>
      </c>
      <c r="V51" t="str">
        <f t="shared" si="27"/>
        <v/>
      </c>
      <c r="W51" t="str">
        <f t="shared" si="27"/>
        <v/>
      </c>
      <c r="X51" t="str">
        <f t="shared" ref="X51:AJ51" si="30">IF(X16="","",X16)</f>
        <v/>
      </c>
      <c r="Y51" t="str">
        <f t="shared" si="30"/>
        <v/>
      </c>
      <c r="Z51" t="str">
        <f t="shared" si="30"/>
        <v/>
      </c>
      <c r="AA51" t="str">
        <f t="shared" si="30"/>
        <v/>
      </c>
      <c r="AB51" t="str">
        <f t="shared" si="30"/>
        <v/>
      </c>
      <c r="AC51" t="str">
        <f t="shared" si="30"/>
        <v/>
      </c>
      <c r="AD51" t="str">
        <f t="shared" si="30"/>
        <v/>
      </c>
      <c r="AE51" t="str">
        <f t="shared" si="30"/>
        <v/>
      </c>
      <c r="AF51" t="str">
        <f t="shared" si="30"/>
        <v/>
      </c>
      <c r="AG51" t="str">
        <f t="shared" si="30"/>
        <v/>
      </c>
      <c r="AH51" t="str">
        <f t="shared" si="30"/>
        <v/>
      </c>
      <c r="AI51" t="str">
        <f t="shared" si="30"/>
        <v/>
      </c>
      <c r="AJ51" t="str">
        <f t="shared" si="30"/>
        <v/>
      </c>
      <c r="AK51" t="str">
        <f t="shared" si="20"/>
        <v/>
      </c>
    </row>
    <row r="52" spans="1:37" ht="22" customHeight="1" x14ac:dyDescent="0.25">
      <c r="A52" t="str">
        <f t="shared" si="0"/>
        <v/>
      </c>
      <c r="B52" t="str">
        <f t="shared" si="25"/>
        <v/>
      </c>
      <c r="C52" t="str">
        <f t="shared" si="25"/>
        <v/>
      </c>
      <c r="D52" t="str">
        <f t="shared" si="13"/>
        <v/>
      </c>
      <c r="E52" t="str">
        <f t="shared" si="18"/>
        <v/>
      </c>
      <c r="F52" t="str">
        <f t="shared" si="18"/>
        <v/>
      </c>
      <c r="G52" t="str">
        <f t="shared" si="14"/>
        <v/>
      </c>
      <c r="H52" t="str">
        <f t="shared" si="14"/>
        <v/>
      </c>
      <c r="I52" t="str">
        <f t="shared" si="19"/>
        <v/>
      </c>
      <c r="J52" t="str">
        <f t="shared" si="19"/>
        <v/>
      </c>
      <c r="K52" t="str">
        <f t="shared" si="19"/>
        <v/>
      </c>
      <c r="L52" t="str">
        <f t="shared" ref="L52:U52" si="31">IF(L17="","",L17)</f>
        <v/>
      </c>
      <c r="M52" t="str">
        <f t="shared" si="31"/>
        <v/>
      </c>
      <c r="N52" t="str">
        <f t="shared" si="31"/>
        <v/>
      </c>
      <c r="O52" t="str">
        <f t="shared" si="31"/>
        <v/>
      </c>
      <c r="P52" t="str">
        <f t="shared" si="31"/>
        <v/>
      </c>
      <c r="Q52" t="str">
        <f t="shared" si="31"/>
        <v/>
      </c>
      <c r="R52" t="str">
        <f t="shared" si="31"/>
        <v/>
      </c>
      <c r="S52" t="str">
        <f t="shared" si="31"/>
        <v/>
      </c>
      <c r="T52" t="str">
        <f t="shared" si="31"/>
        <v/>
      </c>
      <c r="U52" t="str">
        <f t="shared" si="31"/>
        <v/>
      </c>
      <c r="V52" t="str">
        <f t="shared" si="27"/>
        <v/>
      </c>
      <c r="W52" t="str">
        <f t="shared" si="27"/>
        <v/>
      </c>
      <c r="X52" t="str">
        <f t="shared" ref="X52:AJ52" si="32">IF(X17="","",X17)</f>
        <v/>
      </c>
      <c r="Y52" t="str">
        <f t="shared" si="32"/>
        <v/>
      </c>
      <c r="Z52" t="str">
        <f t="shared" si="32"/>
        <v/>
      </c>
      <c r="AA52" t="str">
        <f t="shared" si="32"/>
        <v/>
      </c>
      <c r="AB52" t="str">
        <f t="shared" si="32"/>
        <v/>
      </c>
      <c r="AC52" t="str">
        <f t="shared" si="32"/>
        <v/>
      </c>
      <c r="AD52" t="str">
        <f t="shared" si="32"/>
        <v/>
      </c>
      <c r="AE52" t="str">
        <f t="shared" si="32"/>
        <v/>
      </c>
      <c r="AF52" t="str">
        <f t="shared" si="32"/>
        <v/>
      </c>
      <c r="AG52" t="str">
        <f t="shared" si="32"/>
        <v/>
      </c>
      <c r="AH52" t="str">
        <f t="shared" si="32"/>
        <v/>
      </c>
      <c r="AI52" t="str">
        <f t="shared" si="32"/>
        <v/>
      </c>
      <c r="AJ52" t="str">
        <f t="shared" si="32"/>
        <v/>
      </c>
      <c r="AK52" t="str">
        <f t="shared" si="20"/>
        <v/>
      </c>
    </row>
    <row r="53" spans="1:37" ht="22" customHeight="1" x14ac:dyDescent="0.25">
      <c r="A53" t="str">
        <f t="shared" si="0"/>
        <v/>
      </c>
      <c r="B53" t="str">
        <f t="shared" si="25"/>
        <v/>
      </c>
      <c r="C53" t="str">
        <f t="shared" si="25"/>
        <v/>
      </c>
      <c r="D53" t="str">
        <f t="shared" si="13"/>
        <v>お…</v>
      </c>
      <c r="G53">
        <f t="shared" ca="1" si="14"/>
        <v>5</v>
      </c>
      <c r="H53" t="str">
        <f t="shared" si="14"/>
        <v>㎝</v>
      </c>
      <c r="K53" t="str">
        <f t="shared" ref="K53:K60" si="33">IF(K18="","",K18)</f>
        <v/>
      </c>
      <c r="L53" t="str">
        <f t="shared" ref="L53:U53" si="34">IF(L18="","",L18)</f>
        <v/>
      </c>
      <c r="M53" t="str">
        <f t="shared" si="34"/>
        <v/>
      </c>
      <c r="N53" t="str">
        <f t="shared" si="34"/>
        <v/>
      </c>
      <c r="O53" t="str">
        <f t="shared" si="34"/>
        <v/>
      </c>
      <c r="P53" t="str">
        <f t="shared" si="34"/>
        <v/>
      </c>
      <c r="Q53" t="str">
        <f t="shared" si="34"/>
        <v/>
      </c>
      <c r="R53" t="str">
        <f t="shared" si="34"/>
        <v/>
      </c>
      <c r="S53" t="str">
        <f t="shared" si="34"/>
        <v/>
      </c>
      <c r="T53" t="str">
        <f t="shared" si="34"/>
        <v/>
      </c>
      <c r="U53" t="str">
        <f t="shared" si="34"/>
        <v/>
      </c>
      <c r="V53" t="str">
        <f t="shared" si="27"/>
        <v/>
      </c>
      <c r="W53" t="str">
        <f t="shared" si="27"/>
        <v/>
      </c>
      <c r="X53" t="str">
        <f>IF(X18="","",X18)</f>
        <v>き…</v>
      </c>
      <c r="AA53">
        <f ca="1">IF(AA18="","",AA18)</f>
        <v>5</v>
      </c>
      <c r="AB53" t="str">
        <f>IF(AB18="","",AB18)</f>
        <v>㎝</v>
      </c>
      <c r="AE53" t="str">
        <f t="shared" ref="AE53:AJ54" si="35">IF(AE18="","",AE18)</f>
        <v/>
      </c>
      <c r="AF53" t="str">
        <f t="shared" si="35"/>
        <v/>
      </c>
      <c r="AG53" t="str">
        <f t="shared" si="35"/>
        <v/>
      </c>
      <c r="AH53" t="str">
        <f t="shared" si="35"/>
        <v/>
      </c>
      <c r="AI53" t="str">
        <f t="shared" si="35"/>
        <v/>
      </c>
      <c r="AJ53" t="str">
        <f t="shared" si="35"/>
        <v/>
      </c>
      <c r="AK53" t="str">
        <f t="shared" si="20"/>
        <v/>
      </c>
    </row>
    <row r="54" spans="1:37" ht="22" customHeight="1" x14ac:dyDescent="0.25">
      <c r="A54" t="str">
        <f t="shared" si="0"/>
        <v/>
      </c>
      <c r="B54" t="str">
        <f t="shared" si="25"/>
        <v/>
      </c>
      <c r="C54" t="str">
        <f t="shared" si="25"/>
        <v/>
      </c>
      <c r="D54" t="str">
        <f t="shared" si="13"/>
        <v>か…</v>
      </c>
      <c r="G54">
        <f t="shared" ca="1" si="14"/>
        <v>4</v>
      </c>
      <c r="H54" t="str">
        <f t="shared" si="14"/>
        <v>㎝</v>
      </c>
      <c r="K54" t="str">
        <f t="shared" si="33"/>
        <v/>
      </c>
      <c r="L54" t="str">
        <f t="shared" ref="L54:U54" si="36">IF(L19="","",L19)</f>
        <v/>
      </c>
      <c r="M54" t="str">
        <f t="shared" si="36"/>
        <v/>
      </c>
      <c r="N54" t="str">
        <f t="shared" si="36"/>
        <v/>
      </c>
      <c r="O54" t="str">
        <f t="shared" si="36"/>
        <v/>
      </c>
      <c r="P54" t="str">
        <f t="shared" si="36"/>
        <v/>
      </c>
      <c r="Q54" t="str">
        <f t="shared" si="36"/>
        <v/>
      </c>
      <c r="R54" t="str">
        <f t="shared" si="36"/>
        <v/>
      </c>
      <c r="S54" t="str">
        <f t="shared" si="36"/>
        <v/>
      </c>
      <c r="T54" t="str">
        <f t="shared" si="36"/>
        <v/>
      </c>
      <c r="U54" t="str">
        <f t="shared" si="36"/>
        <v/>
      </c>
      <c r="V54" t="str">
        <f t="shared" si="27"/>
        <v/>
      </c>
      <c r="W54" t="str">
        <f t="shared" si="27"/>
        <v/>
      </c>
      <c r="X54" t="str">
        <f>IF(X19="","",X19)</f>
        <v>く…</v>
      </c>
      <c r="AA54">
        <f ca="1">IF(AA19="","",AA19)</f>
        <v>8</v>
      </c>
      <c r="AB54" t="str">
        <f>IF(AB19="","",AB19)</f>
        <v>㎝</v>
      </c>
      <c r="AE54" t="str">
        <f t="shared" si="35"/>
        <v/>
      </c>
      <c r="AF54" t="str">
        <f t="shared" si="35"/>
        <v/>
      </c>
      <c r="AG54" t="str">
        <f t="shared" si="35"/>
        <v/>
      </c>
      <c r="AH54" t="str">
        <f t="shared" si="35"/>
        <v/>
      </c>
      <c r="AI54" t="str">
        <f t="shared" si="35"/>
        <v/>
      </c>
      <c r="AJ54" t="str">
        <f t="shared" si="35"/>
        <v/>
      </c>
      <c r="AK54" t="str">
        <f t="shared" si="20"/>
        <v/>
      </c>
    </row>
    <row r="55" spans="1:37" ht="22" customHeight="1" x14ac:dyDescent="0.25">
      <c r="A55" t="str">
        <f t="shared" si="0"/>
        <v/>
      </c>
      <c r="B55" t="str">
        <f t="shared" si="25"/>
        <v/>
      </c>
      <c r="C55" t="str">
        <f t="shared" si="25"/>
        <v/>
      </c>
      <c r="D55" t="str">
        <f t="shared" si="13"/>
        <v/>
      </c>
      <c r="E55" t="str">
        <f t="shared" ref="E55:F60" si="37">IF(E20="","",E20)</f>
        <v/>
      </c>
      <c r="F55" t="str">
        <f t="shared" si="37"/>
        <v/>
      </c>
      <c r="G55" t="str">
        <f t="shared" si="14"/>
        <v/>
      </c>
      <c r="H55" t="str">
        <f t="shared" si="14"/>
        <v/>
      </c>
      <c r="I55" t="str">
        <f t="shared" ref="I55:J60" si="38">IF(I20="","",I20)</f>
        <v/>
      </c>
      <c r="J55" t="str">
        <f t="shared" si="38"/>
        <v/>
      </c>
      <c r="K55" t="str">
        <f t="shared" si="33"/>
        <v/>
      </c>
      <c r="L55" s="45">
        <f ca="1">G54*G53/2</f>
        <v>10</v>
      </c>
      <c r="M55" s="45"/>
      <c r="N55" s="45"/>
      <c r="O55" s="7" t="s">
        <v>251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45">
        <f ca="1">AA54*AA53</f>
        <v>40</v>
      </c>
      <c r="AF55" s="45"/>
      <c r="AG55" s="45"/>
      <c r="AH55" s="7" t="s">
        <v>251</v>
      </c>
      <c r="AI55" s="1"/>
      <c r="AJ55" t="str">
        <f t="shared" ref="AJ55:AJ62" si="39">IF(AJ20="","",AJ20)</f>
        <v/>
      </c>
      <c r="AK55" t="str">
        <f t="shared" si="20"/>
        <v/>
      </c>
    </row>
    <row r="56" spans="1:37" ht="22" customHeight="1" x14ac:dyDescent="0.25">
      <c r="A56" t="str">
        <f t="shared" si="0"/>
        <v/>
      </c>
      <c r="B56" t="str">
        <f t="shared" si="25"/>
        <v/>
      </c>
      <c r="C56" t="str">
        <f t="shared" si="25"/>
        <v/>
      </c>
      <c r="D56" t="str">
        <f t="shared" si="13"/>
        <v/>
      </c>
      <c r="E56" t="str">
        <f t="shared" si="37"/>
        <v/>
      </c>
      <c r="F56" t="str">
        <f t="shared" si="37"/>
        <v/>
      </c>
      <c r="G56" t="str">
        <f t="shared" si="14"/>
        <v/>
      </c>
      <c r="H56" t="str">
        <f t="shared" si="14"/>
        <v/>
      </c>
      <c r="I56" t="str">
        <f t="shared" si="38"/>
        <v/>
      </c>
      <c r="J56" t="str">
        <f t="shared" si="38"/>
        <v/>
      </c>
      <c r="K56" t="str">
        <f t="shared" si="33"/>
        <v/>
      </c>
      <c r="L56" t="str">
        <f t="shared" ref="L56:AI56" si="40">IF(L21="","",L21)</f>
        <v/>
      </c>
      <c r="M56" t="str">
        <f t="shared" si="40"/>
        <v/>
      </c>
      <c r="N56" t="str">
        <f t="shared" si="40"/>
        <v/>
      </c>
      <c r="O56" t="str">
        <f t="shared" si="40"/>
        <v/>
      </c>
      <c r="P56" t="str">
        <f t="shared" si="40"/>
        <v/>
      </c>
      <c r="Q56" t="str">
        <f t="shared" si="40"/>
        <v/>
      </c>
      <c r="R56" t="str">
        <f t="shared" si="40"/>
        <v/>
      </c>
      <c r="S56" t="str">
        <f t="shared" si="40"/>
        <v/>
      </c>
      <c r="T56" t="str">
        <f t="shared" si="40"/>
        <v/>
      </c>
      <c r="U56" t="str">
        <f t="shared" si="40"/>
        <v/>
      </c>
      <c r="V56" t="str">
        <f t="shared" si="40"/>
        <v/>
      </c>
      <c r="W56" t="str">
        <f t="shared" si="40"/>
        <v/>
      </c>
      <c r="X56" t="str">
        <f t="shared" si="40"/>
        <v/>
      </c>
      <c r="Y56" t="str">
        <f t="shared" si="40"/>
        <v/>
      </c>
      <c r="Z56" t="str">
        <f t="shared" si="40"/>
        <v/>
      </c>
      <c r="AA56" t="str">
        <f t="shared" si="40"/>
        <v/>
      </c>
      <c r="AB56" t="str">
        <f t="shared" si="40"/>
        <v/>
      </c>
      <c r="AC56" t="str">
        <f t="shared" si="40"/>
        <v/>
      </c>
      <c r="AD56" t="str">
        <f t="shared" si="40"/>
        <v/>
      </c>
      <c r="AE56" t="str">
        <f t="shared" si="40"/>
        <v/>
      </c>
      <c r="AF56" t="str">
        <f t="shared" si="40"/>
        <v/>
      </c>
      <c r="AG56" t="str">
        <f t="shared" si="40"/>
        <v/>
      </c>
      <c r="AH56" t="str">
        <f t="shared" si="40"/>
        <v/>
      </c>
      <c r="AI56" t="str">
        <f t="shared" si="40"/>
        <v/>
      </c>
      <c r="AJ56" t="str">
        <f t="shared" si="39"/>
        <v/>
      </c>
      <c r="AK56" t="str">
        <f t="shared" si="20"/>
        <v/>
      </c>
    </row>
    <row r="57" spans="1:37" ht="22" customHeight="1" x14ac:dyDescent="0.25">
      <c r="A57" t="str">
        <f t="shared" si="0"/>
        <v>(5)</v>
      </c>
      <c r="D57" t="str">
        <f t="shared" si="13"/>
        <v/>
      </c>
      <c r="E57" t="str">
        <f t="shared" si="37"/>
        <v/>
      </c>
      <c r="F57" t="str">
        <f t="shared" si="37"/>
        <v/>
      </c>
      <c r="G57" t="str">
        <f t="shared" si="14"/>
        <v/>
      </c>
      <c r="H57" t="str">
        <f t="shared" si="14"/>
        <v/>
      </c>
      <c r="I57" t="str">
        <f t="shared" si="38"/>
        <v/>
      </c>
      <c r="J57" t="str">
        <f t="shared" si="38"/>
        <v/>
      </c>
      <c r="K57" t="str">
        <f t="shared" si="33"/>
        <v/>
      </c>
      <c r="L57" t="str">
        <f t="shared" ref="L57:U57" si="41">IF(L22="","",L22)</f>
        <v/>
      </c>
      <c r="M57" t="str">
        <f t="shared" si="41"/>
        <v/>
      </c>
      <c r="N57" t="str">
        <f t="shared" si="41"/>
        <v/>
      </c>
      <c r="O57" t="str">
        <f t="shared" si="41"/>
        <v/>
      </c>
      <c r="P57" t="str">
        <f t="shared" si="41"/>
        <v/>
      </c>
      <c r="Q57" t="str">
        <f t="shared" si="41"/>
        <v/>
      </c>
      <c r="R57" t="str">
        <f t="shared" si="41"/>
        <v/>
      </c>
      <c r="S57" t="str">
        <f t="shared" si="41"/>
        <v/>
      </c>
      <c r="T57" t="str">
        <f t="shared" si="41"/>
        <v/>
      </c>
      <c r="U57" t="str">
        <f t="shared" si="41"/>
        <v>(6)</v>
      </c>
      <c r="X57" t="str">
        <f t="shared" ref="X57:AI57" si="42">IF(X22="","",X22)</f>
        <v/>
      </c>
      <c r="Y57" t="str">
        <f t="shared" si="42"/>
        <v/>
      </c>
      <c r="Z57" t="str">
        <f t="shared" si="42"/>
        <v/>
      </c>
      <c r="AA57" t="str">
        <f t="shared" si="42"/>
        <v/>
      </c>
      <c r="AB57" t="str">
        <f t="shared" si="42"/>
        <v/>
      </c>
      <c r="AC57" t="str">
        <f t="shared" si="42"/>
        <v/>
      </c>
      <c r="AD57" t="str">
        <f t="shared" si="42"/>
        <v/>
      </c>
      <c r="AE57" t="str">
        <f t="shared" si="42"/>
        <v/>
      </c>
      <c r="AF57" t="str">
        <f t="shared" si="42"/>
        <v/>
      </c>
      <c r="AG57" t="str">
        <f t="shared" si="42"/>
        <v/>
      </c>
      <c r="AH57" t="str">
        <f t="shared" si="42"/>
        <v/>
      </c>
      <c r="AI57" t="str">
        <f t="shared" si="42"/>
        <v/>
      </c>
      <c r="AJ57" t="str">
        <f t="shared" si="39"/>
        <v/>
      </c>
      <c r="AK57" t="str">
        <f t="shared" si="20"/>
        <v/>
      </c>
    </row>
    <row r="58" spans="1:37" ht="22" customHeight="1" x14ac:dyDescent="0.25">
      <c r="A58" t="str">
        <f t="shared" si="0"/>
        <v/>
      </c>
      <c r="B58" t="str">
        <f t="shared" ref="B58:C63" si="43">IF(B23="","",B23)</f>
        <v/>
      </c>
      <c r="C58" t="str">
        <f t="shared" si="43"/>
        <v/>
      </c>
      <c r="D58" t="str">
        <f t="shared" si="13"/>
        <v/>
      </c>
      <c r="E58" t="str">
        <f t="shared" si="37"/>
        <v/>
      </c>
      <c r="F58" t="str">
        <f t="shared" si="37"/>
        <v/>
      </c>
      <c r="G58" t="str">
        <f t="shared" si="14"/>
        <v/>
      </c>
      <c r="H58" t="str">
        <f t="shared" si="14"/>
        <v/>
      </c>
      <c r="I58" t="str">
        <f t="shared" si="38"/>
        <v/>
      </c>
      <c r="J58" t="str">
        <f t="shared" si="38"/>
        <v/>
      </c>
      <c r="K58" t="str">
        <f t="shared" si="33"/>
        <v/>
      </c>
      <c r="L58" t="str">
        <f t="shared" ref="L58:U58" si="44">IF(L23="","",L23)</f>
        <v/>
      </c>
      <c r="M58" t="str">
        <f t="shared" si="44"/>
        <v/>
      </c>
      <c r="N58" t="str">
        <f t="shared" si="44"/>
        <v/>
      </c>
      <c r="O58" t="str">
        <f t="shared" si="44"/>
        <v/>
      </c>
      <c r="P58" t="str">
        <f t="shared" si="44"/>
        <v/>
      </c>
      <c r="Q58" t="str">
        <f t="shared" si="44"/>
        <v/>
      </c>
      <c r="R58" t="str">
        <f t="shared" si="44"/>
        <v/>
      </c>
      <c r="S58" t="str">
        <f t="shared" si="44"/>
        <v/>
      </c>
      <c r="T58" t="str">
        <f t="shared" si="44"/>
        <v/>
      </c>
      <c r="U58" t="str">
        <f t="shared" si="44"/>
        <v/>
      </c>
      <c r="V58" t="str">
        <f t="shared" ref="V58:W62" si="45">IF(V23="","",V23)</f>
        <v/>
      </c>
      <c r="W58" t="str">
        <f t="shared" si="45"/>
        <v/>
      </c>
      <c r="X58" t="str">
        <f t="shared" ref="X58:AI58" si="46">IF(X23="","",X23)</f>
        <v/>
      </c>
      <c r="Y58" t="str">
        <f t="shared" si="46"/>
        <v/>
      </c>
      <c r="Z58" t="str">
        <f t="shared" si="46"/>
        <v/>
      </c>
      <c r="AA58" t="str">
        <f t="shared" si="46"/>
        <v/>
      </c>
      <c r="AB58" t="str">
        <f t="shared" si="46"/>
        <v/>
      </c>
      <c r="AC58" t="str">
        <f t="shared" si="46"/>
        <v/>
      </c>
      <c r="AD58" t="str">
        <f t="shared" si="46"/>
        <v/>
      </c>
      <c r="AE58" t="str">
        <f t="shared" si="46"/>
        <v/>
      </c>
      <c r="AF58" t="str">
        <f t="shared" si="46"/>
        <v/>
      </c>
      <c r="AG58" t="str">
        <f t="shared" si="46"/>
        <v/>
      </c>
      <c r="AH58" t="str">
        <f t="shared" si="46"/>
        <v/>
      </c>
      <c r="AI58" t="str">
        <f t="shared" si="46"/>
        <v/>
      </c>
      <c r="AJ58" t="str">
        <f t="shared" si="39"/>
        <v/>
      </c>
      <c r="AK58" t="str">
        <f t="shared" si="20"/>
        <v/>
      </c>
    </row>
    <row r="59" spans="1:37" ht="22" customHeight="1" x14ac:dyDescent="0.25">
      <c r="A59" t="str">
        <f t="shared" si="0"/>
        <v/>
      </c>
      <c r="B59" t="str">
        <f t="shared" si="43"/>
        <v/>
      </c>
      <c r="C59" t="str">
        <f t="shared" si="43"/>
        <v/>
      </c>
      <c r="D59" t="str">
        <f t="shared" si="13"/>
        <v/>
      </c>
      <c r="E59" t="str">
        <f t="shared" si="37"/>
        <v/>
      </c>
      <c r="F59" t="str">
        <f t="shared" si="37"/>
        <v/>
      </c>
      <c r="G59" t="str">
        <f t="shared" si="14"/>
        <v/>
      </c>
      <c r="H59" t="str">
        <f t="shared" si="14"/>
        <v/>
      </c>
      <c r="I59" t="str">
        <f t="shared" si="38"/>
        <v/>
      </c>
      <c r="J59" t="str">
        <f t="shared" si="38"/>
        <v/>
      </c>
      <c r="K59" t="str">
        <f t="shared" si="33"/>
        <v/>
      </c>
      <c r="L59" t="str">
        <f t="shared" ref="L59:U59" si="47">IF(L24="","",L24)</f>
        <v/>
      </c>
      <c r="M59" t="str">
        <f t="shared" si="47"/>
        <v/>
      </c>
      <c r="N59" t="str">
        <f t="shared" si="47"/>
        <v/>
      </c>
      <c r="O59" t="str">
        <f t="shared" si="47"/>
        <v/>
      </c>
      <c r="P59" t="str">
        <f t="shared" si="47"/>
        <v/>
      </c>
      <c r="Q59" t="str">
        <f t="shared" si="47"/>
        <v/>
      </c>
      <c r="R59" t="str">
        <f t="shared" si="47"/>
        <v/>
      </c>
      <c r="S59" t="str">
        <f t="shared" si="47"/>
        <v/>
      </c>
      <c r="T59" t="str">
        <f t="shared" si="47"/>
        <v/>
      </c>
      <c r="U59" t="str">
        <f t="shared" si="47"/>
        <v/>
      </c>
      <c r="V59" t="str">
        <f t="shared" si="45"/>
        <v/>
      </c>
      <c r="W59" t="str">
        <f t="shared" si="45"/>
        <v/>
      </c>
      <c r="X59" t="str">
        <f t="shared" ref="X59:AI59" si="48">IF(X24="","",X24)</f>
        <v/>
      </c>
      <c r="Y59" t="str">
        <f t="shared" si="48"/>
        <v/>
      </c>
      <c r="Z59" t="str">
        <f t="shared" si="48"/>
        <v/>
      </c>
      <c r="AA59" t="str">
        <f t="shared" si="48"/>
        <v/>
      </c>
      <c r="AB59" t="str">
        <f t="shared" si="48"/>
        <v/>
      </c>
      <c r="AC59" t="str">
        <f t="shared" si="48"/>
        <v/>
      </c>
      <c r="AD59" t="str">
        <f t="shared" si="48"/>
        <v/>
      </c>
      <c r="AE59" t="str">
        <f t="shared" si="48"/>
        <v/>
      </c>
      <c r="AF59" t="str">
        <f t="shared" si="48"/>
        <v/>
      </c>
      <c r="AG59" t="str">
        <f t="shared" si="48"/>
        <v/>
      </c>
      <c r="AH59" t="str">
        <f t="shared" si="48"/>
        <v/>
      </c>
      <c r="AI59" t="str">
        <f t="shared" si="48"/>
        <v/>
      </c>
      <c r="AJ59" t="str">
        <f t="shared" si="39"/>
        <v/>
      </c>
      <c r="AK59" t="str">
        <f t="shared" si="20"/>
        <v/>
      </c>
    </row>
    <row r="60" spans="1:37" ht="22" customHeight="1" x14ac:dyDescent="0.25">
      <c r="A60" t="str">
        <f t="shared" si="0"/>
        <v/>
      </c>
      <c r="B60" t="str">
        <f t="shared" si="43"/>
        <v/>
      </c>
      <c r="C60" t="str">
        <f t="shared" si="43"/>
        <v/>
      </c>
      <c r="D60" t="str">
        <f t="shared" si="13"/>
        <v/>
      </c>
      <c r="E60" t="str">
        <f t="shared" si="37"/>
        <v/>
      </c>
      <c r="F60" t="str">
        <f t="shared" si="37"/>
        <v/>
      </c>
      <c r="G60" t="str">
        <f t="shared" si="14"/>
        <v/>
      </c>
      <c r="H60" t="str">
        <f t="shared" si="14"/>
        <v/>
      </c>
      <c r="I60" t="str">
        <f t="shared" si="38"/>
        <v/>
      </c>
      <c r="J60" t="str">
        <f t="shared" si="38"/>
        <v/>
      </c>
      <c r="K60" t="str">
        <f t="shared" si="33"/>
        <v/>
      </c>
      <c r="L60" t="str">
        <f t="shared" ref="L60:U60" si="49">IF(L25="","",L25)</f>
        <v/>
      </c>
      <c r="M60" t="str">
        <f t="shared" si="49"/>
        <v/>
      </c>
      <c r="N60" t="str">
        <f t="shared" si="49"/>
        <v/>
      </c>
      <c r="O60" t="str">
        <f t="shared" si="49"/>
        <v/>
      </c>
      <c r="P60" t="str">
        <f t="shared" si="49"/>
        <v/>
      </c>
      <c r="Q60" t="str">
        <f t="shared" si="49"/>
        <v/>
      </c>
      <c r="R60" t="str">
        <f t="shared" si="49"/>
        <v/>
      </c>
      <c r="S60" t="str">
        <f t="shared" si="49"/>
        <v/>
      </c>
      <c r="T60" t="str">
        <f t="shared" si="49"/>
        <v/>
      </c>
      <c r="U60" t="str">
        <f t="shared" si="49"/>
        <v/>
      </c>
      <c r="V60" t="str">
        <f t="shared" si="45"/>
        <v/>
      </c>
      <c r="W60" t="str">
        <f t="shared" si="45"/>
        <v/>
      </c>
      <c r="X60" t="str">
        <f t="shared" ref="X60:AI60" si="50">IF(X25="","",X25)</f>
        <v/>
      </c>
      <c r="Y60" t="str">
        <f t="shared" si="50"/>
        <v/>
      </c>
      <c r="Z60" t="str">
        <f t="shared" si="50"/>
        <v/>
      </c>
      <c r="AA60" t="str">
        <f t="shared" si="50"/>
        <v/>
      </c>
      <c r="AB60" t="str">
        <f t="shared" si="50"/>
        <v/>
      </c>
      <c r="AC60" t="str">
        <f t="shared" si="50"/>
        <v/>
      </c>
      <c r="AD60" t="str">
        <f t="shared" si="50"/>
        <v/>
      </c>
      <c r="AE60" t="str">
        <f t="shared" si="50"/>
        <v/>
      </c>
      <c r="AF60" t="str">
        <f t="shared" si="50"/>
        <v/>
      </c>
      <c r="AG60" t="str">
        <f t="shared" si="50"/>
        <v/>
      </c>
      <c r="AH60" t="str">
        <f t="shared" si="50"/>
        <v/>
      </c>
      <c r="AI60" t="str">
        <f t="shared" si="50"/>
        <v/>
      </c>
      <c r="AJ60" t="str">
        <f t="shared" si="39"/>
        <v/>
      </c>
      <c r="AK60" t="str">
        <f t="shared" si="20"/>
        <v/>
      </c>
    </row>
    <row r="61" spans="1:37" ht="22" customHeight="1" x14ac:dyDescent="0.25">
      <c r="A61" t="str">
        <f t="shared" si="0"/>
        <v/>
      </c>
      <c r="B61" t="str">
        <f t="shared" si="43"/>
        <v/>
      </c>
      <c r="C61" t="str">
        <f t="shared" si="43"/>
        <v/>
      </c>
      <c r="D61" t="str">
        <f t="shared" si="13"/>
        <v>け…</v>
      </c>
      <c r="G61" s="48">
        <f t="shared" ref="G61:G70" ca="1" si="51">IF(G26="","",G26)</f>
        <v>4.5999999999999996</v>
      </c>
      <c r="H61" s="48"/>
      <c r="I61" s="48"/>
      <c r="J61" t="str">
        <f t="shared" ref="J61:J70" si="52">IF(J26="","",J26)</f>
        <v>㎝</v>
      </c>
      <c r="M61" t="str">
        <f t="shared" ref="M61:U61" si="53">IF(M26="","",M26)</f>
        <v/>
      </c>
      <c r="N61" t="str">
        <f t="shared" si="53"/>
        <v/>
      </c>
      <c r="O61" t="str">
        <f t="shared" si="53"/>
        <v/>
      </c>
      <c r="P61" t="str">
        <f t="shared" si="53"/>
        <v/>
      </c>
      <c r="Q61" t="str">
        <f t="shared" si="53"/>
        <v/>
      </c>
      <c r="R61" t="str">
        <f t="shared" si="53"/>
        <v/>
      </c>
      <c r="S61" t="str">
        <f t="shared" si="53"/>
        <v/>
      </c>
      <c r="T61" t="str">
        <f t="shared" si="53"/>
        <v/>
      </c>
      <c r="U61" t="str">
        <f t="shared" si="53"/>
        <v/>
      </c>
      <c r="V61" t="str">
        <f t="shared" si="45"/>
        <v/>
      </c>
      <c r="W61" t="str">
        <f t="shared" si="45"/>
        <v/>
      </c>
      <c r="X61" t="str">
        <f>IF(X26="","",X26)</f>
        <v>さ…</v>
      </c>
      <c r="AA61" s="48">
        <f ca="1">IF(AA26="","",AA26)</f>
        <v>5</v>
      </c>
      <c r="AB61" s="48"/>
      <c r="AC61" t="str">
        <f>IF(AC26="","",AC26)</f>
        <v>㎝</v>
      </c>
      <c r="AF61" t="str">
        <f t="shared" ref="AF61:AI62" si="54">IF(AF26="","",AF26)</f>
        <v/>
      </c>
      <c r="AG61" t="str">
        <f t="shared" si="54"/>
        <v/>
      </c>
      <c r="AH61" t="str">
        <f t="shared" si="54"/>
        <v/>
      </c>
      <c r="AI61" t="str">
        <f t="shared" si="54"/>
        <v/>
      </c>
      <c r="AJ61" t="str">
        <f t="shared" si="39"/>
        <v/>
      </c>
      <c r="AK61" t="str">
        <f t="shared" si="20"/>
        <v/>
      </c>
    </row>
    <row r="62" spans="1:37" ht="22" customHeight="1" x14ac:dyDescent="0.25">
      <c r="A62" t="str">
        <f t="shared" si="0"/>
        <v/>
      </c>
      <c r="B62" t="str">
        <f t="shared" si="43"/>
        <v/>
      </c>
      <c r="C62" t="str">
        <f t="shared" si="43"/>
        <v/>
      </c>
      <c r="D62" t="str">
        <f t="shared" si="13"/>
        <v>こ…</v>
      </c>
      <c r="G62" s="48">
        <f t="shared" ca="1" si="51"/>
        <v>5.3</v>
      </c>
      <c r="H62" s="48"/>
      <c r="I62" s="48"/>
      <c r="J62" t="str">
        <f t="shared" si="52"/>
        <v>㎝</v>
      </c>
      <c r="M62" t="str">
        <f t="shared" ref="M62:U62" si="55">IF(M27="","",M27)</f>
        <v/>
      </c>
      <c r="N62" t="str">
        <f t="shared" si="55"/>
        <v/>
      </c>
      <c r="O62" t="str">
        <f t="shared" si="55"/>
        <v/>
      </c>
      <c r="P62" t="str">
        <f t="shared" si="55"/>
        <v/>
      </c>
      <c r="Q62" t="str">
        <f t="shared" si="55"/>
        <v/>
      </c>
      <c r="R62" t="str">
        <f t="shared" si="55"/>
        <v/>
      </c>
      <c r="S62" t="str">
        <f t="shared" si="55"/>
        <v/>
      </c>
      <c r="T62" t="str">
        <f t="shared" si="55"/>
        <v/>
      </c>
      <c r="U62" t="str">
        <f t="shared" si="55"/>
        <v/>
      </c>
      <c r="V62" t="str">
        <f t="shared" si="45"/>
        <v/>
      </c>
      <c r="W62" t="str">
        <f t="shared" si="45"/>
        <v/>
      </c>
      <c r="X62" t="str">
        <f>IF(X27="","",X27)</f>
        <v>し…</v>
      </c>
      <c r="AA62" s="48">
        <f ca="1">IF(AA27="","",AA27)</f>
        <v>11</v>
      </c>
      <c r="AB62" s="48"/>
      <c r="AC62" t="str">
        <f>IF(AC27="","",AC27)</f>
        <v>㎝</v>
      </c>
      <c r="AF62" t="str">
        <f t="shared" si="54"/>
        <v/>
      </c>
      <c r="AG62" t="str">
        <f t="shared" si="54"/>
        <v/>
      </c>
      <c r="AH62" t="str">
        <f t="shared" si="54"/>
        <v/>
      </c>
      <c r="AI62" t="str">
        <f t="shared" si="54"/>
        <v/>
      </c>
      <c r="AJ62" t="str">
        <f t="shared" si="39"/>
        <v/>
      </c>
      <c r="AK62" t="str">
        <f t="shared" si="20"/>
        <v/>
      </c>
    </row>
    <row r="63" spans="1:37" ht="22" customHeight="1" x14ac:dyDescent="0.25">
      <c r="A63" t="str">
        <f t="shared" si="0"/>
        <v/>
      </c>
      <c r="B63" t="str">
        <f t="shared" si="43"/>
        <v/>
      </c>
      <c r="C63" t="str">
        <f t="shared" si="43"/>
        <v/>
      </c>
      <c r="D63" t="str">
        <f t="shared" si="13"/>
        <v/>
      </c>
      <c r="E63" t="str">
        <f t="shared" ref="E63:F70" si="56">IF(E28="","",E28)</f>
        <v/>
      </c>
      <c r="F63" t="str">
        <f t="shared" si="56"/>
        <v/>
      </c>
      <c r="G63" t="str">
        <f t="shared" si="51"/>
        <v/>
      </c>
      <c r="H63" t="str">
        <f t="shared" ref="H63:I70" si="57">IF(H28="","",H28)</f>
        <v/>
      </c>
      <c r="I63" t="str">
        <f t="shared" si="57"/>
        <v/>
      </c>
      <c r="J63" t="str">
        <f t="shared" si="52"/>
        <v/>
      </c>
      <c r="K63" t="str">
        <f t="shared" ref="K63:L70" si="58">IF(K28="","",K28)</f>
        <v/>
      </c>
      <c r="L63" t="str">
        <f t="shared" si="58"/>
        <v/>
      </c>
      <c r="M63" s="45">
        <f ca="1">G62*G61</f>
        <v>24.38</v>
      </c>
      <c r="N63" s="45"/>
      <c r="O63" s="45"/>
      <c r="P63" s="45"/>
      <c r="Q63" s="7" t="s">
        <v>251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45">
        <f ca="1">AA62*AA61</f>
        <v>55</v>
      </c>
      <c r="AF63" s="45"/>
      <c r="AG63" s="45"/>
      <c r="AH63" s="45"/>
      <c r="AI63" s="7" t="s">
        <v>251</v>
      </c>
      <c r="AJ63" s="1"/>
      <c r="AK63" t="str">
        <f t="shared" si="20"/>
        <v/>
      </c>
    </row>
    <row r="64" spans="1:37" ht="22" customHeight="1" x14ac:dyDescent="0.25">
      <c r="A64" t="str">
        <f t="shared" si="0"/>
        <v>(7)</v>
      </c>
      <c r="C64" t="str">
        <f t="shared" ref="C64:C70" si="59">IF(C29="","",C29)</f>
        <v/>
      </c>
      <c r="D64" t="str">
        <f t="shared" si="13"/>
        <v/>
      </c>
      <c r="E64" t="str">
        <f t="shared" si="56"/>
        <v/>
      </c>
      <c r="F64" t="str">
        <f t="shared" si="56"/>
        <v/>
      </c>
      <c r="G64" t="str">
        <f t="shared" si="51"/>
        <v/>
      </c>
      <c r="H64" t="str">
        <f t="shared" si="57"/>
        <v/>
      </c>
      <c r="I64" t="str">
        <f t="shared" si="57"/>
        <v/>
      </c>
      <c r="J64" t="str">
        <f t="shared" si="52"/>
        <v/>
      </c>
      <c r="K64" t="str">
        <f t="shared" si="58"/>
        <v/>
      </c>
      <c r="L64" t="str">
        <f t="shared" si="58"/>
        <v/>
      </c>
      <c r="M64" t="str">
        <f t="shared" ref="M64:U64" si="60">IF(M29="","",M29)</f>
        <v/>
      </c>
      <c r="N64" t="str">
        <f t="shared" si="60"/>
        <v/>
      </c>
      <c r="O64" t="str">
        <f t="shared" si="60"/>
        <v/>
      </c>
      <c r="P64" t="str">
        <f t="shared" si="60"/>
        <v/>
      </c>
      <c r="Q64" t="str">
        <f t="shared" si="60"/>
        <v/>
      </c>
      <c r="R64" t="str">
        <f t="shared" si="60"/>
        <v/>
      </c>
      <c r="S64" t="str">
        <f t="shared" si="60"/>
        <v/>
      </c>
      <c r="T64" t="str">
        <f t="shared" si="60"/>
        <v/>
      </c>
      <c r="U64" t="str">
        <f t="shared" si="60"/>
        <v>(8)</v>
      </c>
      <c r="W64" t="str">
        <f t="shared" ref="W64:AJ64" si="61">IF(W29="","",W29)</f>
        <v/>
      </c>
      <c r="X64" t="str">
        <f t="shared" si="61"/>
        <v/>
      </c>
      <c r="Y64" t="str">
        <f t="shared" si="61"/>
        <v/>
      </c>
      <c r="Z64" t="str">
        <f t="shared" si="61"/>
        <v/>
      </c>
      <c r="AA64" t="str">
        <f t="shared" si="61"/>
        <v/>
      </c>
      <c r="AB64" t="str">
        <f t="shared" si="61"/>
        <v/>
      </c>
      <c r="AC64" t="str">
        <f t="shared" si="61"/>
        <v/>
      </c>
      <c r="AD64" t="str">
        <f t="shared" si="61"/>
        <v/>
      </c>
      <c r="AE64" t="str">
        <f t="shared" si="61"/>
        <v/>
      </c>
      <c r="AF64" t="str">
        <f t="shared" si="61"/>
        <v/>
      </c>
      <c r="AG64" t="str">
        <f t="shared" si="61"/>
        <v/>
      </c>
      <c r="AH64" t="str">
        <f t="shared" si="61"/>
        <v/>
      </c>
      <c r="AI64" t="str">
        <f t="shared" si="61"/>
        <v/>
      </c>
      <c r="AJ64" t="str">
        <f t="shared" si="61"/>
        <v/>
      </c>
      <c r="AK64" t="str">
        <f t="shared" si="20"/>
        <v/>
      </c>
    </row>
    <row r="65" spans="1:37" ht="22" customHeight="1" x14ac:dyDescent="0.25">
      <c r="A65" t="str">
        <f t="shared" si="0"/>
        <v/>
      </c>
      <c r="B65" t="str">
        <f t="shared" ref="B65:B70" si="62">IF(B30="","",B30)</f>
        <v/>
      </c>
      <c r="C65" t="str">
        <f t="shared" si="59"/>
        <v/>
      </c>
      <c r="D65" t="str">
        <f t="shared" si="13"/>
        <v/>
      </c>
      <c r="E65" t="str">
        <f t="shared" si="56"/>
        <v/>
      </c>
      <c r="F65" t="str">
        <f t="shared" si="56"/>
        <v/>
      </c>
      <c r="G65" t="str">
        <f t="shared" si="51"/>
        <v/>
      </c>
      <c r="H65" t="str">
        <f t="shared" si="57"/>
        <v/>
      </c>
      <c r="I65" t="str">
        <f t="shared" si="57"/>
        <v/>
      </c>
      <c r="J65" t="str">
        <f t="shared" si="52"/>
        <v/>
      </c>
      <c r="K65" t="str">
        <f t="shared" si="58"/>
        <v/>
      </c>
      <c r="L65" t="str">
        <f t="shared" si="58"/>
        <v>す…</v>
      </c>
      <c r="O65">
        <f t="shared" ref="O65:P69" ca="1" si="63">IF(O30="","",O30)</f>
        <v>2</v>
      </c>
      <c r="P65" t="str">
        <f t="shared" si="63"/>
        <v>㎝</v>
      </c>
      <c r="R65" t="str">
        <f t="shared" ref="R65:V69" si="64">IF(R30="","",R30)</f>
        <v/>
      </c>
      <c r="S65" t="str">
        <f t="shared" si="64"/>
        <v/>
      </c>
      <c r="T65" t="str">
        <f t="shared" si="64"/>
        <v/>
      </c>
      <c r="U65" t="str">
        <f t="shared" si="64"/>
        <v/>
      </c>
      <c r="V65" t="str">
        <f t="shared" si="64"/>
        <v/>
      </c>
      <c r="W65" t="str">
        <f t="shared" ref="W65:AJ65" si="65">IF(W30="","",W30)</f>
        <v/>
      </c>
      <c r="X65" t="str">
        <f t="shared" si="65"/>
        <v/>
      </c>
      <c r="Y65" t="str">
        <f t="shared" si="65"/>
        <v/>
      </c>
      <c r="Z65" t="str">
        <f t="shared" si="65"/>
        <v/>
      </c>
      <c r="AA65" t="str">
        <f t="shared" si="65"/>
        <v/>
      </c>
      <c r="AB65" t="str">
        <f t="shared" si="65"/>
        <v/>
      </c>
      <c r="AC65" t="str">
        <f t="shared" si="65"/>
        <v/>
      </c>
      <c r="AD65" t="str">
        <f t="shared" si="65"/>
        <v/>
      </c>
      <c r="AE65" t="str">
        <f t="shared" si="65"/>
        <v/>
      </c>
      <c r="AF65" t="str">
        <f t="shared" si="65"/>
        <v/>
      </c>
      <c r="AG65" t="str">
        <f t="shared" si="65"/>
        <v/>
      </c>
      <c r="AH65" t="str">
        <f t="shared" si="65"/>
        <v/>
      </c>
      <c r="AI65" t="str">
        <f t="shared" si="65"/>
        <v/>
      </c>
      <c r="AJ65" t="str">
        <f t="shared" si="65"/>
        <v/>
      </c>
      <c r="AK65" t="str">
        <f t="shared" si="20"/>
        <v/>
      </c>
    </row>
    <row r="66" spans="1:37" ht="22" customHeight="1" x14ac:dyDescent="0.25">
      <c r="A66" t="str">
        <f t="shared" si="0"/>
        <v/>
      </c>
      <c r="B66" t="str">
        <f t="shared" si="62"/>
        <v/>
      </c>
      <c r="C66" t="str">
        <f t="shared" si="59"/>
        <v/>
      </c>
      <c r="D66" t="str">
        <f t="shared" si="13"/>
        <v/>
      </c>
      <c r="E66" t="str">
        <f t="shared" si="56"/>
        <v/>
      </c>
      <c r="F66" t="str">
        <f t="shared" si="56"/>
        <v/>
      </c>
      <c r="G66" t="str">
        <f t="shared" si="51"/>
        <v/>
      </c>
      <c r="H66" t="str">
        <f t="shared" si="57"/>
        <v/>
      </c>
      <c r="I66" t="str">
        <f t="shared" si="57"/>
        <v/>
      </c>
      <c r="J66" t="str">
        <f t="shared" si="52"/>
        <v/>
      </c>
      <c r="K66" t="str">
        <f t="shared" si="58"/>
        <v/>
      </c>
      <c r="L66" t="str">
        <f t="shared" si="58"/>
        <v>せ…</v>
      </c>
      <c r="O66">
        <f t="shared" ca="1" si="63"/>
        <v>5</v>
      </c>
      <c r="P66" t="str">
        <f t="shared" si="63"/>
        <v>㎝</v>
      </c>
      <c r="R66" t="str">
        <f t="shared" si="64"/>
        <v/>
      </c>
      <c r="S66" t="str">
        <f t="shared" si="64"/>
        <v/>
      </c>
      <c r="T66" t="str">
        <f t="shared" si="64"/>
        <v/>
      </c>
      <c r="U66" t="str">
        <f t="shared" si="64"/>
        <v/>
      </c>
      <c r="V66" t="str">
        <f t="shared" si="64"/>
        <v/>
      </c>
      <c r="W66" t="str">
        <f t="shared" ref="W66:AJ66" si="66">IF(W31="","",W31)</f>
        <v/>
      </c>
      <c r="X66" t="str">
        <f t="shared" si="66"/>
        <v/>
      </c>
      <c r="Y66" t="str">
        <f t="shared" si="66"/>
        <v/>
      </c>
      <c r="Z66" t="str">
        <f t="shared" si="66"/>
        <v/>
      </c>
      <c r="AA66" t="str">
        <f t="shared" si="66"/>
        <v/>
      </c>
      <c r="AB66" t="str">
        <f t="shared" si="66"/>
        <v/>
      </c>
      <c r="AC66" t="str">
        <f t="shared" si="66"/>
        <v/>
      </c>
      <c r="AD66" t="str">
        <f t="shared" si="66"/>
        <v/>
      </c>
      <c r="AE66" t="str">
        <f t="shared" si="66"/>
        <v/>
      </c>
      <c r="AF66" t="str">
        <f t="shared" si="66"/>
        <v/>
      </c>
      <c r="AG66" t="str">
        <f t="shared" si="66"/>
        <v/>
      </c>
      <c r="AH66" t="str">
        <f t="shared" si="66"/>
        <v/>
      </c>
      <c r="AI66" t="str">
        <f t="shared" si="66"/>
        <v/>
      </c>
      <c r="AJ66" t="str">
        <f t="shared" si="66"/>
        <v/>
      </c>
      <c r="AK66" t="str">
        <f t="shared" si="20"/>
        <v/>
      </c>
    </row>
    <row r="67" spans="1:37" ht="22" customHeight="1" x14ac:dyDescent="0.25">
      <c r="A67" t="str">
        <f t="shared" si="0"/>
        <v/>
      </c>
      <c r="B67" t="str">
        <f t="shared" si="62"/>
        <v/>
      </c>
      <c r="C67" t="str">
        <f t="shared" si="59"/>
        <v/>
      </c>
      <c r="D67" t="str">
        <f t="shared" si="13"/>
        <v/>
      </c>
      <c r="E67" t="str">
        <f t="shared" si="56"/>
        <v/>
      </c>
      <c r="F67" t="str">
        <f t="shared" si="56"/>
        <v/>
      </c>
      <c r="G67" t="str">
        <f t="shared" si="51"/>
        <v/>
      </c>
      <c r="H67" t="str">
        <f t="shared" si="57"/>
        <v/>
      </c>
      <c r="I67" t="str">
        <f t="shared" si="57"/>
        <v/>
      </c>
      <c r="J67" t="str">
        <f t="shared" si="52"/>
        <v/>
      </c>
      <c r="K67" t="str">
        <f t="shared" si="58"/>
        <v/>
      </c>
      <c r="L67" t="str">
        <f t="shared" si="58"/>
        <v>そ…</v>
      </c>
      <c r="O67">
        <f t="shared" ca="1" si="63"/>
        <v>5</v>
      </c>
      <c r="P67" t="str">
        <f t="shared" si="63"/>
        <v>㎝</v>
      </c>
      <c r="R67" t="str">
        <f t="shared" si="64"/>
        <v/>
      </c>
      <c r="S67" t="str">
        <f t="shared" si="64"/>
        <v/>
      </c>
      <c r="T67" t="str">
        <f t="shared" si="64"/>
        <v/>
      </c>
      <c r="U67" t="str">
        <f t="shared" si="64"/>
        <v/>
      </c>
      <c r="V67" t="str">
        <f t="shared" si="64"/>
        <v/>
      </c>
      <c r="W67" t="str">
        <f t="shared" ref="W67:AJ67" si="67">IF(W32="","",W32)</f>
        <v/>
      </c>
      <c r="X67" t="str">
        <f t="shared" si="67"/>
        <v/>
      </c>
      <c r="Y67" t="str">
        <f t="shared" si="67"/>
        <v/>
      </c>
      <c r="Z67" t="str">
        <f t="shared" si="67"/>
        <v/>
      </c>
      <c r="AA67" t="str">
        <f t="shared" si="67"/>
        <v/>
      </c>
      <c r="AB67" t="str">
        <f t="shared" si="67"/>
        <v/>
      </c>
      <c r="AC67" t="str">
        <f t="shared" si="67"/>
        <v/>
      </c>
      <c r="AD67" t="str">
        <f t="shared" si="67"/>
        <v/>
      </c>
      <c r="AE67" t="str">
        <f t="shared" si="67"/>
        <v/>
      </c>
      <c r="AF67" t="str">
        <f t="shared" si="67"/>
        <v/>
      </c>
      <c r="AG67" t="str">
        <f t="shared" si="67"/>
        <v/>
      </c>
      <c r="AH67" t="str">
        <f t="shared" si="67"/>
        <v/>
      </c>
      <c r="AI67" t="str">
        <f t="shared" si="67"/>
        <v/>
      </c>
      <c r="AJ67" t="str">
        <f t="shared" si="67"/>
        <v/>
      </c>
      <c r="AK67" t="str">
        <f t="shared" si="20"/>
        <v/>
      </c>
    </row>
    <row r="68" spans="1:37" ht="22" customHeight="1" x14ac:dyDescent="0.25">
      <c r="A68" t="str">
        <f t="shared" si="0"/>
        <v/>
      </c>
      <c r="B68" t="str">
        <f t="shared" si="62"/>
        <v/>
      </c>
      <c r="C68" t="str">
        <f t="shared" si="59"/>
        <v/>
      </c>
      <c r="D68" t="str">
        <f t="shared" si="13"/>
        <v/>
      </c>
      <c r="E68" t="str">
        <f t="shared" si="56"/>
        <v/>
      </c>
      <c r="F68" t="str">
        <f t="shared" si="56"/>
        <v/>
      </c>
      <c r="G68" t="str">
        <f t="shared" si="51"/>
        <v/>
      </c>
      <c r="H68" t="str">
        <f t="shared" si="57"/>
        <v/>
      </c>
      <c r="I68" t="str">
        <f t="shared" si="57"/>
        <v/>
      </c>
      <c r="J68" t="str">
        <f t="shared" si="52"/>
        <v/>
      </c>
      <c r="K68" t="str">
        <f t="shared" si="58"/>
        <v/>
      </c>
      <c r="L68" t="str">
        <f t="shared" si="58"/>
        <v/>
      </c>
      <c r="M68" t="str">
        <f>IF(M33="","",M33)</f>
        <v/>
      </c>
      <c r="N68" t="str">
        <f>IF(N33="","",N33)</f>
        <v/>
      </c>
      <c r="O68" t="str">
        <f t="shared" si="63"/>
        <v/>
      </c>
      <c r="P68" t="str">
        <f t="shared" si="63"/>
        <v/>
      </c>
      <c r="Q68" t="str">
        <f>IF(Q33="","",Q33)</f>
        <v/>
      </c>
      <c r="R68" t="str">
        <f t="shared" si="64"/>
        <v/>
      </c>
      <c r="S68" t="str">
        <f t="shared" si="64"/>
        <v/>
      </c>
      <c r="T68" t="str">
        <f t="shared" si="64"/>
        <v/>
      </c>
      <c r="U68" t="str">
        <f t="shared" si="64"/>
        <v/>
      </c>
      <c r="V68" t="str">
        <f t="shared" si="64"/>
        <v/>
      </c>
      <c r="W68" t="str">
        <f>IF(W33="","",W33)</f>
        <v>た…</v>
      </c>
      <c r="Z68" s="46">
        <f ca="1">IF(Z33="","",Z33)</f>
        <v>10</v>
      </c>
      <c r="AA68" s="46"/>
      <c r="AB68" t="str">
        <f>IF(AB33="","",AB33)</f>
        <v>㎝</v>
      </c>
      <c r="AD68" t="str">
        <f t="shared" ref="AD68:AJ69" si="68">IF(AD33="","",AD33)</f>
        <v/>
      </c>
      <c r="AE68" t="str">
        <f t="shared" si="68"/>
        <v/>
      </c>
      <c r="AF68" t="str">
        <f t="shared" si="68"/>
        <v/>
      </c>
      <c r="AG68" t="str">
        <f t="shared" si="68"/>
        <v/>
      </c>
      <c r="AH68" t="str">
        <f t="shared" si="68"/>
        <v/>
      </c>
      <c r="AI68" t="str">
        <f t="shared" si="68"/>
        <v/>
      </c>
      <c r="AJ68" t="str">
        <f t="shared" si="68"/>
        <v/>
      </c>
      <c r="AK68" t="str">
        <f t="shared" si="20"/>
        <v/>
      </c>
    </row>
    <row r="69" spans="1:37" ht="22" customHeight="1" x14ac:dyDescent="0.25">
      <c r="A69" t="str">
        <f t="shared" si="0"/>
        <v/>
      </c>
      <c r="B69" t="str">
        <f t="shared" si="62"/>
        <v/>
      </c>
      <c r="C69" t="str">
        <f t="shared" si="59"/>
        <v/>
      </c>
      <c r="D69" t="str">
        <f t="shared" si="13"/>
        <v/>
      </c>
      <c r="E69" t="str">
        <f t="shared" si="56"/>
        <v/>
      </c>
      <c r="F69" t="str">
        <f t="shared" si="56"/>
        <v/>
      </c>
      <c r="G69" t="str">
        <f t="shared" si="51"/>
        <v/>
      </c>
      <c r="H69" t="str">
        <f t="shared" si="57"/>
        <v/>
      </c>
      <c r="I69" t="str">
        <f t="shared" si="57"/>
        <v/>
      </c>
      <c r="J69" t="str">
        <f t="shared" si="52"/>
        <v/>
      </c>
      <c r="K69" t="str">
        <f t="shared" si="58"/>
        <v/>
      </c>
      <c r="L69" t="str">
        <f t="shared" si="58"/>
        <v/>
      </c>
      <c r="M69" t="str">
        <f>IF(M34="","",M34)</f>
        <v/>
      </c>
      <c r="N69" t="str">
        <f>IF(N34="","",N34)</f>
        <v/>
      </c>
      <c r="O69" t="str">
        <f t="shared" si="63"/>
        <v/>
      </c>
      <c r="P69" t="str">
        <f t="shared" si="63"/>
        <v/>
      </c>
      <c r="Q69" t="str">
        <f>IF(Q34="","",Q34)</f>
        <v/>
      </c>
      <c r="R69" t="str">
        <f t="shared" si="64"/>
        <v/>
      </c>
      <c r="S69" t="str">
        <f t="shared" si="64"/>
        <v/>
      </c>
      <c r="T69" t="str">
        <f t="shared" si="64"/>
        <v/>
      </c>
      <c r="U69" t="str">
        <f t="shared" si="64"/>
        <v/>
      </c>
      <c r="V69" t="str">
        <f t="shared" si="64"/>
        <v/>
      </c>
      <c r="W69" t="str">
        <f>IF(W34="","",W34)</f>
        <v>ち…</v>
      </c>
      <c r="Z69" s="46">
        <f ca="1">IF(Z34="","",Z34)</f>
        <v>16</v>
      </c>
      <c r="AA69" s="46"/>
      <c r="AB69" t="str">
        <f>IF(AB34="","",AB34)</f>
        <v>㎝</v>
      </c>
      <c r="AD69" t="str">
        <f t="shared" si="68"/>
        <v/>
      </c>
      <c r="AE69" t="str">
        <f t="shared" si="68"/>
        <v/>
      </c>
      <c r="AF69" t="str">
        <f t="shared" si="68"/>
        <v/>
      </c>
      <c r="AG69" t="str">
        <f t="shared" si="68"/>
        <v/>
      </c>
      <c r="AH69" t="str">
        <f t="shared" si="68"/>
        <v/>
      </c>
      <c r="AI69" t="str">
        <f t="shared" si="68"/>
        <v/>
      </c>
      <c r="AJ69" t="str">
        <f t="shared" si="68"/>
        <v/>
      </c>
      <c r="AK69" t="str">
        <f t="shared" si="20"/>
        <v/>
      </c>
    </row>
    <row r="70" spans="1:37" ht="22" customHeight="1" x14ac:dyDescent="0.25">
      <c r="A70" t="str">
        <f t="shared" si="0"/>
        <v/>
      </c>
      <c r="B70" t="str">
        <f t="shared" si="62"/>
        <v/>
      </c>
      <c r="C70" t="str">
        <f t="shared" si="59"/>
        <v/>
      </c>
      <c r="D70" t="str">
        <f t="shared" si="13"/>
        <v/>
      </c>
      <c r="E70" t="str">
        <f t="shared" si="56"/>
        <v/>
      </c>
      <c r="F70" t="str">
        <f t="shared" si="56"/>
        <v/>
      </c>
      <c r="G70" t="str">
        <f t="shared" si="51"/>
        <v/>
      </c>
      <c r="H70" t="str">
        <f t="shared" si="57"/>
        <v/>
      </c>
      <c r="I70" t="str">
        <f t="shared" si="57"/>
        <v/>
      </c>
      <c r="J70" t="str">
        <f t="shared" si="52"/>
        <v/>
      </c>
      <c r="K70" t="str">
        <f t="shared" si="58"/>
        <v/>
      </c>
      <c r="L70" t="str">
        <f t="shared" si="58"/>
        <v/>
      </c>
      <c r="M70" s="47">
        <f ca="1">(O65+O66)*O67/2</f>
        <v>17.5</v>
      </c>
      <c r="N70" s="47"/>
      <c r="O70" s="47"/>
      <c r="P70" s="47"/>
      <c r="Q70" s="7" t="s">
        <v>251</v>
      </c>
      <c r="S70" t="str">
        <f>IF(S35="","",S35)</f>
        <v/>
      </c>
      <c r="T70" t="str">
        <f>IF(T35="","",T35)</f>
        <v/>
      </c>
      <c r="U70" t="str">
        <f>IF(U35="","",U35)</f>
        <v/>
      </c>
      <c r="V70" t="str">
        <f>IF(V35="","",V35)</f>
        <v/>
      </c>
      <c r="W70" t="str">
        <f>IF(W35="","",W35)</f>
        <v/>
      </c>
      <c r="X70" t="str">
        <f>IF(X35="","",X35)</f>
        <v/>
      </c>
      <c r="Y70" t="str">
        <f>IF(Y35="","",Y35)</f>
        <v/>
      </c>
      <c r="Z70" t="str">
        <f>IF(Z35="","",Z35)</f>
        <v/>
      </c>
      <c r="AA70" t="str">
        <f>IF(AA35="","",AA35)</f>
        <v/>
      </c>
      <c r="AB70" t="str">
        <f>IF(AB35="","",AB35)</f>
        <v/>
      </c>
      <c r="AC70" t="str">
        <f>IF(AC35="","",AC35)</f>
        <v/>
      </c>
      <c r="AD70" t="str">
        <f>IF(AD35="","",AD35)</f>
        <v/>
      </c>
      <c r="AE70" s="47">
        <f ca="1">Z68*Z69/2</f>
        <v>80</v>
      </c>
      <c r="AF70" s="47"/>
      <c r="AG70" s="47"/>
      <c r="AH70" s="47"/>
      <c r="AI70" s="7" t="s">
        <v>251</v>
      </c>
      <c r="AK70" t="str">
        <f t="shared" si="20"/>
        <v/>
      </c>
    </row>
    <row r="71" spans="1:37" ht="22" customHeight="1" x14ac:dyDescent="0.25"/>
    <row r="72" spans="1:37" ht="22" customHeight="1" x14ac:dyDescent="0.25"/>
    <row r="73" spans="1:37" ht="30" customHeight="1" x14ac:dyDescent="0.25"/>
    <row r="74" spans="1:37" ht="30" customHeight="1" x14ac:dyDescent="0.25"/>
    <row r="75" spans="1:37" ht="30" customHeight="1" x14ac:dyDescent="0.25"/>
  </sheetData>
  <mergeCells count="22">
    <mergeCell ref="Z68:AA68"/>
    <mergeCell ref="Z69:AA69"/>
    <mergeCell ref="M70:P70"/>
    <mergeCell ref="AE70:AH70"/>
    <mergeCell ref="G61:I61"/>
    <mergeCell ref="AA61:AB61"/>
    <mergeCell ref="G62:I62"/>
    <mergeCell ref="AA62:AB62"/>
    <mergeCell ref="M63:P63"/>
    <mergeCell ref="AE63:AH63"/>
    <mergeCell ref="Z34:AA34"/>
    <mergeCell ref="AI36:AJ36"/>
    <mergeCell ref="L46:N46"/>
    <mergeCell ref="AF46:AH46"/>
    <mergeCell ref="L55:N55"/>
    <mergeCell ref="AE55:AG55"/>
    <mergeCell ref="Z33:AA33"/>
    <mergeCell ref="AI1:AJ1"/>
    <mergeCell ref="G26:I26"/>
    <mergeCell ref="AA26:AB26"/>
    <mergeCell ref="G27:I27"/>
    <mergeCell ref="AA27:AB27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12289" r:id="rId4">
          <objectPr defaultSize="0" autoPict="0" r:id="rId5">
            <anchor moveWithCells="1">
              <from>
                <xdr:col>3</xdr:col>
                <xdr:colOff>38100</xdr:colOff>
                <xdr:row>3</xdr:row>
                <xdr:rowOff>114300</xdr:rowOff>
              </from>
              <to>
                <xdr:col>15</xdr:col>
                <xdr:colOff>57150</xdr:colOff>
                <xdr:row>7</xdr:row>
                <xdr:rowOff>241300</xdr:rowOff>
              </to>
            </anchor>
          </objectPr>
        </oleObject>
      </mc:Choice>
      <mc:Fallback>
        <oleObject progId="HANAKO.Document.9" shapeId="12289" r:id="rId4"/>
      </mc:Fallback>
    </mc:AlternateContent>
    <mc:AlternateContent xmlns:mc="http://schemas.openxmlformats.org/markup-compatibility/2006">
      <mc:Choice Requires="x14">
        <oleObject progId="HANAKO.Document.9" shapeId="12290" r:id="rId6">
          <objectPr defaultSize="0" autoPict="0" r:id="rId7">
            <anchor moveWithCells="1">
              <from>
                <xdr:col>23</xdr:col>
                <xdr:colOff>31750</xdr:colOff>
                <xdr:row>3</xdr:row>
                <xdr:rowOff>69850</xdr:rowOff>
              </from>
              <to>
                <xdr:col>34</xdr:col>
                <xdr:colOff>69850</xdr:colOff>
                <xdr:row>8</xdr:row>
                <xdr:rowOff>50800</xdr:rowOff>
              </to>
            </anchor>
          </objectPr>
        </oleObject>
      </mc:Choice>
      <mc:Fallback>
        <oleObject progId="HANAKO.Document.9" shapeId="12290" r:id="rId6"/>
      </mc:Fallback>
    </mc:AlternateContent>
    <mc:AlternateContent xmlns:mc="http://schemas.openxmlformats.org/markup-compatibility/2006">
      <mc:Choice Requires="x14">
        <oleObject progId="HANAKO.Document.9" shapeId="12291" r:id="rId8">
          <objectPr defaultSize="0" autoPict="0" r:id="rId9">
            <anchor moveWithCells="1">
              <from>
                <xdr:col>2</xdr:col>
                <xdr:colOff>133350</xdr:colOff>
                <xdr:row>12</xdr:row>
                <xdr:rowOff>146050</xdr:rowOff>
              </from>
              <to>
                <xdr:col>12</xdr:col>
                <xdr:colOff>107950</xdr:colOff>
                <xdr:row>16</xdr:row>
                <xdr:rowOff>266700</xdr:rowOff>
              </to>
            </anchor>
          </objectPr>
        </oleObject>
      </mc:Choice>
      <mc:Fallback>
        <oleObject progId="HANAKO.Document.9" shapeId="12291" r:id="rId8"/>
      </mc:Fallback>
    </mc:AlternateContent>
    <mc:AlternateContent xmlns:mc="http://schemas.openxmlformats.org/markup-compatibility/2006">
      <mc:Choice Requires="x14">
        <oleObject progId="HANAKO.Document.9" shapeId="12292" r:id="rId10">
          <objectPr defaultSize="0" autoPict="0" r:id="rId11">
            <anchor moveWithCells="1">
              <from>
                <xdr:col>23</xdr:col>
                <xdr:colOff>0</xdr:colOff>
                <xdr:row>13</xdr:row>
                <xdr:rowOff>0</xdr:rowOff>
              </from>
              <to>
                <xdr:col>33</xdr:col>
                <xdr:colOff>57150</xdr:colOff>
                <xdr:row>17</xdr:row>
                <xdr:rowOff>69850</xdr:rowOff>
              </to>
            </anchor>
          </objectPr>
        </oleObject>
      </mc:Choice>
      <mc:Fallback>
        <oleObject progId="HANAKO.Document.9" shapeId="12292" r:id="rId10"/>
      </mc:Fallback>
    </mc:AlternateContent>
    <mc:AlternateContent xmlns:mc="http://schemas.openxmlformats.org/markup-compatibility/2006">
      <mc:Choice Requires="x14">
        <oleObject progId="HANAKO.Document.9" shapeId="12293" r:id="rId12">
          <objectPr defaultSize="0" autoPict="0" r:id="rId13">
            <anchor moveWithCells="1">
              <from>
                <xdr:col>3</xdr:col>
                <xdr:colOff>12700</xdr:colOff>
                <xdr:row>21</xdr:row>
                <xdr:rowOff>50800</xdr:rowOff>
              </from>
              <to>
                <xdr:col>13</xdr:col>
                <xdr:colOff>38100</xdr:colOff>
                <xdr:row>25</xdr:row>
                <xdr:rowOff>76200</xdr:rowOff>
              </to>
            </anchor>
          </objectPr>
        </oleObject>
      </mc:Choice>
      <mc:Fallback>
        <oleObject progId="HANAKO.Document.9" shapeId="12293" r:id="rId12"/>
      </mc:Fallback>
    </mc:AlternateContent>
    <mc:AlternateContent xmlns:mc="http://schemas.openxmlformats.org/markup-compatibility/2006">
      <mc:Choice Requires="x14">
        <oleObject progId="HANAKO.Document.9" shapeId="12294" r:id="rId14">
          <objectPr defaultSize="0" autoPict="0" r:id="rId15">
            <anchor moveWithCells="1">
              <from>
                <xdr:col>22</xdr:col>
                <xdr:colOff>133350</xdr:colOff>
                <xdr:row>20</xdr:row>
                <xdr:rowOff>260350</xdr:rowOff>
              </from>
              <to>
                <xdr:col>33</xdr:col>
                <xdr:colOff>127000</xdr:colOff>
                <xdr:row>24</xdr:row>
                <xdr:rowOff>228600</xdr:rowOff>
              </to>
            </anchor>
          </objectPr>
        </oleObject>
      </mc:Choice>
      <mc:Fallback>
        <oleObject progId="HANAKO.Document.9" shapeId="12294" r:id="rId14"/>
      </mc:Fallback>
    </mc:AlternateContent>
    <mc:AlternateContent xmlns:mc="http://schemas.openxmlformats.org/markup-compatibility/2006">
      <mc:Choice Requires="x14">
        <oleObject progId="HANAKO.Document.9" shapeId="12295" r:id="rId16">
          <objectPr defaultSize="0" autoPict="0" r:id="rId5">
            <anchor moveWithCells="1">
              <from>
                <xdr:col>3</xdr:col>
                <xdr:colOff>38100</xdr:colOff>
                <xdr:row>38</xdr:row>
                <xdr:rowOff>152400</xdr:rowOff>
              </from>
              <to>
                <xdr:col>15</xdr:col>
                <xdr:colOff>57150</xdr:colOff>
                <xdr:row>43</xdr:row>
                <xdr:rowOff>0</xdr:rowOff>
              </to>
            </anchor>
          </objectPr>
        </oleObject>
      </mc:Choice>
      <mc:Fallback>
        <oleObject progId="HANAKO.Document.9" shapeId="12295" r:id="rId16"/>
      </mc:Fallback>
    </mc:AlternateContent>
    <mc:AlternateContent xmlns:mc="http://schemas.openxmlformats.org/markup-compatibility/2006">
      <mc:Choice Requires="x14">
        <oleObject progId="HANAKO.Document.9" shapeId="12296" r:id="rId17">
          <objectPr defaultSize="0" autoPict="0" r:id="rId7">
            <anchor moveWithCells="1">
              <from>
                <xdr:col>23</xdr:col>
                <xdr:colOff>31750</xdr:colOff>
                <xdr:row>38</xdr:row>
                <xdr:rowOff>69850</xdr:rowOff>
              </from>
              <to>
                <xdr:col>34</xdr:col>
                <xdr:colOff>69850</xdr:colOff>
                <xdr:row>43</xdr:row>
                <xdr:rowOff>50800</xdr:rowOff>
              </to>
            </anchor>
          </objectPr>
        </oleObject>
      </mc:Choice>
      <mc:Fallback>
        <oleObject progId="HANAKO.Document.9" shapeId="12296" r:id="rId17"/>
      </mc:Fallback>
    </mc:AlternateContent>
    <mc:AlternateContent xmlns:mc="http://schemas.openxmlformats.org/markup-compatibility/2006">
      <mc:Choice Requires="x14">
        <oleObject progId="HANAKO.Document.9" shapeId="12297" r:id="rId18">
          <objectPr defaultSize="0" autoPict="0" r:id="rId9">
            <anchor moveWithCells="1">
              <from>
                <xdr:col>3</xdr:col>
                <xdr:colOff>69850</xdr:colOff>
                <xdr:row>47</xdr:row>
                <xdr:rowOff>127000</xdr:rowOff>
              </from>
              <to>
                <xdr:col>13</xdr:col>
                <xdr:colOff>57150</xdr:colOff>
                <xdr:row>51</xdr:row>
                <xdr:rowOff>260350</xdr:rowOff>
              </to>
            </anchor>
          </objectPr>
        </oleObject>
      </mc:Choice>
      <mc:Fallback>
        <oleObject progId="HANAKO.Document.9" shapeId="12297" r:id="rId18"/>
      </mc:Fallback>
    </mc:AlternateContent>
    <mc:AlternateContent xmlns:mc="http://schemas.openxmlformats.org/markup-compatibility/2006">
      <mc:Choice Requires="x14">
        <oleObject progId="HANAKO.Document.9" shapeId="12298" r:id="rId19">
          <objectPr defaultSize="0" autoPict="0" r:id="rId20">
            <anchor moveWithCells="1">
              <from>
                <xdr:col>23</xdr:col>
                <xdr:colOff>0</xdr:colOff>
                <xdr:row>47</xdr:row>
                <xdr:rowOff>222250</xdr:rowOff>
              </from>
              <to>
                <xdr:col>33</xdr:col>
                <xdr:colOff>57150</xdr:colOff>
                <xdr:row>52</xdr:row>
                <xdr:rowOff>12700</xdr:rowOff>
              </to>
            </anchor>
          </objectPr>
        </oleObject>
      </mc:Choice>
      <mc:Fallback>
        <oleObject progId="HANAKO.Document.9" shapeId="12298" r:id="rId19"/>
      </mc:Fallback>
    </mc:AlternateContent>
    <mc:AlternateContent xmlns:mc="http://schemas.openxmlformats.org/markup-compatibility/2006">
      <mc:Choice Requires="x14">
        <oleObject progId="HANAKO.Document.9" shapeId="12299" r:id="rId21">
          <objectPr defaultSize="0" autoPict="0" r:id="rId13">
            <anchor moveWithCells="1">
              <from>
                <xdr:col>3</xdr:col>
                <xdr:colOff>12700</xdr:colOff>
                <xdr:row>56</xdr:row>
                <xdr:rowOff>50800</xdr:rowOff>
              </from>
              <to>
                <xdr:col>13</xdr:col>
                <xdr:colOff>38100</xdr:colOff>
                <xdr:row>60</xdr:row>
                <xdr:rowOff>76200</xdr:rowOff>
              </to>
            </anchor>
          </objectPr>
        </oleObject>
      </mc:Choice>
      <mc:Fallback>
        <oleObject progId="HANAKO.Document.9" shapeId="12299" r:id="rId21"/>
      </mc:Fallback>
    </mc:AlternateContent>
    <mc:AlternateContent xmlns:mc="http://schemas.openxmlformats.org/markup-compatibility/2006">
      <mc:Choice Requires="x14">
        <oleObject progId="HANAKO.Document.9" shapeId="12300" r:id="rId22">
          <objectPr defaultSize="0" autoPict="0" r:id="rId15">
            <anchor moveWithCells="1">
              <from>
                <xdr:col>23</xdr:col>
                <xdr:colOff>0</xdr:colOff>
                <xdr:row>56</xdr:row>
                <xdr:rowOff>38100</xdr:rowOff>
              </from>
              <to>
                <xdr:col>34</xdr:col>
                <xdr:colOff>0</xdr:colOff>
                <xdr:row>60</xdr:row>
                <xdr:rowOff>12700</xdr:rowOff>
              </to>
            </anchor>
          </objectPr>
        </oleObject>
      </mc:Choice>
      <mc:Fallback>
        <oleObject progId="HANAKO.Document.9" shapeId="12300" r:id="rId2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2"/>
  <sheetViews>
    <sheetView workbookViewId="0"/>
  </sheetViews>
  <sheetFormatPr defaultRowHeight="25" customHeight="1" x14ac:dyDescent="0.25"/>
  <cols>
    <col min="1" max="37" width="1.7109375" customWidth="1"/>
  </cols>
  <sheetData>
    <row r="1" spans="1:38" ht="25" customHeight="1" x14ac:dyDescent="0.25">
      <c r="D1" s="3" t="s">
        <v>69</v>
      </c>
      <c r="AG1" s="2" t="s">
        <v>65</v>
      </c>
      <c r="AH1" s="2"/>
      <c r="AI1" s="44"/>
      <c r="AJ1" s="44"/>
    </row>
    <row r="2" spans="1:38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8" ht="25" customHeight="1" x14ac:dyDescent="0.25">
      <c r="Q3" s="8"/>
    </row>
    <row r="4" spans="1:38" ht="25" customHeight="1" x14ac:dyDescent="0.25">
      <c r="A4" t="s">
        <v>70</v>
      </c>
    </row>
    <row r="6" spans="1:38" ht="25" customHeight="1" x14ac:dyDescent="0.25">
      <c r="A6" s="1" t="s">
        <v>66</v>
      </c>
      <c r="C6" s="50" t="s">
        <v>71</v>
      </c>
      <c r="D6" s="51"/>
      <c r="E6" s="51"/>
      <c r="F6" s="51"/>
      <c r="G6" s="52"/>
      <c r="H6" s="50" t="s">
        <v>72</v>
      </c>
      <c r="I6" s="53"/>
      <c r="J6" s="50" t="s">
        <v>73</v>
      </c>
      <c r="K6" s="52"/>
      <c r="L6" s="50" t="s">
        <v>74</v>
      </c>
      <c r="M6" s="52"/>
      <c r="N6" s="50" t="s">
        <v>75</v>
      </c>
      <c r="O6" s="52"/>
      <c r="Q6" s="54" t="s">
        <v>76</v>
      </c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1"/>
    </row>
    <row r="7" spans="1:38" ht="25" customHeight="1" x14ac:dyDescent="0.25">
      <c r="C7" s="55" t="s">
        <v>77</v>
      </c>
      <c r="D7" s="56"/>
      <c r="E7" s="56"/>
      <c r="F7" s="56"/>
      <c r="G7" s="57"/>
      <c r="H7" s="50">
        <f ca="1">INT(RAND()*2+1)</f>
        <v>2</v>
      </c>
      <c r="I7" s="52"/>
      <c r="J7" s="50">
        <f ca="1">INT(RAND()*2+1)</f>
        <v>2</v>
      </c>
      <c r="K7" s="52"/>
      <c r="L7" s="50">
        <f ca="1">INT(RAND()*3)</f>
        <v>1</v>
      </c>
      <c r="M7" s="52"/>
      <c r="N7" s="50">
        <f ca="1">INT(RAND()*1+3)*4-H7-J7-L7</f>
        <v>7</v>
      </c>
      <c r="O7" s="52"/>
    </row>
    <row r="8" spans="1:38" ht="25" customHeight="1" x14ac:dyDescent="0.25">
      <c r="N8" s="49"/>
      <c r="O8" s="49"/>
    </row>
    <row r="9" spans="1:38" ht="25" customHeight="1" x14ac:dyDescent="0.25">
      <c r="A9" s="1" t="s">
        <v>78</v>
      </c>
      <c r="C9" s="50" t="s">
        <v>71</v>
      </c>
      <c r="D9" s="51"/>
      <c r="E9" s="51"/>
      <c r="F9" s="51"/>
      <c r="G9" s="52"/>
      <c r="H9" s="50" t="s">
        <v>72</v>
      </c>
      <c r="I9" s="53"/>
      <c r="J9" s="50" t="s">
        <v>73</v>
      </c>
      <c r="K9" s="52"/>
      <c r="L9" s="50" t="s">
        <v>74</v>
      </c>
      <c r="M9" s="52"/>
      <c r="N9" s="50" t="s">
        <v>75</v>
      </c>
      <c r="O9" s="52"/>
      <c r="Q9" t="s">
        <v>79</v>
      </c>
    </row>
    <row r="10" spans="1:38" ht="25" customHeight="1" x14ac:dyDescent="0.25">
      <c r="C10" s="58" t="s">
        <v>80</v>
      </c>
      <c r="D10" s="59"/>
      <c r="E10" s="59"/>
      <c r="F10" s="59"/>
      <c r="G10" s="60"/>
      <c r="H10" s="50">
        <f ca="1">INT(RAND()*2+30)</f>
        <v>31</v>
      </c>
      <c r="I10" s="52"/>
      <c r="J10" s="50">
        <f ca="1">INT(RAND()*2+30)</f>
        <v>30</v>
      </c>
      <c r="K10" s="52"/>
      <c r="L10" s="50">
        <f ca="1">INT(RAND()*30)</f>
        <v>14</v>
      </c>
      <c r="M10" s="52"/>
      <c r="N10" s="50">
        <f ca="1">INT(RAND()*1+30)*4-H10-J10-L10</f>
        <v>45</v>
      </c>
      <c r="O10" s="52"/>
    </row>
    <row r="11" spans="1:38" ht="25" customHeight="1" x14ac:dyDescent="0.25">
      <c r="AL11" s="6"/>
    </row>
    <row r="12" spans="1:38" ht="25" customHeight="1" x14ac:dyDescent="0.25">
      <c r="A12" s="1" t="s">
        <v>81</v>
      </c>
      <c r="C12" s="50" t="s">
        <v>82</v>
      </c>
      <c r="D12" s="51"/>
      <c r="E12" s="51"/>
      <c r="F12" s="51"/>
      <c r="G12" s="51"/>
      <c r="H12" s="61">
        <v>4</v>
      </c>
      <c r="I12" s="62"/>
      <c r="J12" s="62"/>
      <c r="K12" s="61">
        <v>5</v>
      </c>
      <c r="L12" s="61"/>
      <c r="M12" s="61"/>
      <c r="N12" s="61">
        <v>6</v>
      </c>
      <c r="O12" s="62"/>
      <c r="P12" s="62"/>
      <c r="Q12" s="61">
        <v>7</v>
      </c>
      <c r="R12" s="61"/>
      <c r="S12" s="61"/>
      <c r="U12" s="66" t="s">
        <v>83</v>
      </c>
      <c r="V12" s="66"/>
      <c r="W12" s="66"/>
      <c r="X12" s="66"/>
      <c r="Y12" s="66"/>
      <c r="Z12" s="66"/>
      <c r="AA12" s="66"/>
      <c r="AB12" s="66"/>
      <c r="AC12" s="66"/>
      <c r="AD12" s="66"/>
    </row>
    <row r="13" spans="1:38" ht="25" customHeight="1" x14ac:dyDescent="0.25">
      <c r="C13" s="58" t="s">
        <v>84</v>
      </c>
      <c r="D13" s="59"/>
      <c r="E13" s="59"/>
      <c r="F13" s="59"/>
      <c r="G13" s="60"/>
      <c r="H13" s="50">
        <f ca="1">INT(RAND()*20+300)</f>
        <v>310</v>
      </c>
      <c r="I13" s="51"/>
      <c r="J13" s="52"/>
      <c r="K13" s="50">
        <f ca="1">INT(RAND()*20+400)</f>
        <v>415</v>
      </c>
      <c r="L13" s="51"/>
      <c r="M13" s="52"/>
      <c r="N13" s="50">
        <f ca="1">INT(RAND()*20+500)</f>
        <v>518</v>
      </c>
      <c r="O13" s="51"/>
      <c r="P13" s="52"/>
      <c r="Q13" s="50">
        <f ca="1">INT(RAND()*1+400)*4-H13-K13-N13</f>
        <v>357</v>
      </c>
      <c r="R13" s="51"/>
      <c r="S13" s="52"/>
      <c r="U13" s="66"/>
      <c r="V13" s="66"/>
      <c r="W13" s="66"/>
      <c r="X13" s="66"/>
      <c r="Y13" s="66"/>
      <c r="Z13" s="66"/>
      <c r="AA13" s="66"/>
      <c r="AB13" s="66"/>
      <c r="AC13" s="66"/>
      <c r="AD13" s="66"/>
    </row>
    <row r="15" spans="1:38" ht="25" customHeight="1" x14ac:dyDescent="0.25">
      <c r="A15" s="1" t="s">
        <v>85</v>
      </c>
      <c r="C15" s="28">
        <f ca="1">INT(RAND()*8+2)</f>
        <v>8</v>
      </c>
      <c r="D15" s="28" t="s">
        <v>86</v>
      </c>
      <c r="E15" s="28"/>
      <c r="F15" s="63">
        <f ca="1">C15*INT(RAND()*300+700)</f>
        <v>5664</v>
      </c>
      <c r="G15" s="63"/>
      <c r="H15" s="63"/>
      <c r="I15" s="28" t="s">
        <v>87</v>
      </c>
      <c r="J15" s="28"/>
      <c r="K15" s="28"/>
      <c r="L15" s="28"/>
      <c r="M15" s="28"/>
      <c r="N15" s="28"/>
      <c r="O15" s="28"/>
      <c r="P15" s="28"/>
      <c r="Q15" s="28"/>
      <c r="R15" s="29"/>
      <c r="S15" s="29"/>
    </row>
    <row r="17" spans="1:38" ht="25" customHeight="1" x14ac:dyDescent="0.25">
      <c r="A17" s="1" t="s">
        <v>88</v>
      </c>
      <c r="C17" s="28">
        <f ca="1">INT(RAND()*8+2)</f>
        <v>7</v>
      </c>
      <c r="D17" s="28" t="s">
        <v>89</v>
      </c>
      <c r="E17" s="28"/>
      <c r="F17" s="63">
        <f ca="1">C17*INT(RAND()*300+700)</f>
        <v>5040</v>
      </c>
      <c r="G17" s="63"/>
      <c r="H17" s="63"/>
      <c r="I17" s="28" t="s">
        <v>90</v>
      </c>
      <c r="J17" s="28"/>
      <c r="K17" s="28"/>
      <c r="L17" s="28"/>
      <c r="M17" s="28"/>
      <c r="N17" s="28"/>
      <c r="O17" s="28"/>
      <c r="P17" s="28"/>
      <c r="Q17" s="28"/>
      <c r="R17" s="29"/>
    </row>
    <row r="19" spans="1:38" ht="25" customHeight="1" x14ac:dyDescent="0.25">
      <c r="A19" s="1" t="s">
        <v>91</v>
      </c>
      <c r="C19" s="28">
        <f ca="1">INT(RAND()*8+2)</f>
        <v>4</v>
      </c>
      <c r="D19" s="28" t="s">
        <v>86</v>
      </c>
      <c r="E19" s="28"/>
      <c r="F19" s="64">
        <f ca="1">C19*INT(RAND()*50+80)</f>
        <v>456</v>
      </c>
      <c r="G19" s="64"/>
      <c r="H19" s="64"/>
      <c r="I19" s="28" t="s">
        <v>92</v>
      </c>
      <c r="J19" s="28"/>
      <c r="K19" s="28"/>
      <c r="L19" s="28"/>
      <c r="M19" s="28"/>
      <c r="N19" s="28"/>
      <c r="O19" s="28"/>
      <c r="P19" s="28"/>
      <c r="Q19" s="28"/>
      <c r="R19" s="29"/>
    </row>
    <row r="21" spans="1:38" ht="25" customHeight="1" x14ac:dyDescent="0.25">
      <c r="A21" s="1" t="s">
        <v>93</v>
      </c>
      <c r="C21" s="28">
        <f ca="1">INT(RAND()*8+2)</f>
        <v>5</v>
      </c>
      <c r="D21" s="28" t="s">
        <v>94</v>
      </c>
      <c r="G21" s="63">
        <f ca="1">INT(RAND()*6+50)*C21</f>
        <v>250</v>
      </c>
      <c r="H21" s="63"/>
      <c r="I21" s="63"/>
      <c r="J21" s="28" t="s">
        <v>95</v>
      </c>
      <c r="K21" s="28"/>
      <c r="L21" s="28"/>
      <c r="M21" s="28"/>
      <c r="N21" s="28"/>
      <c r="O21" s="28"/>
      <c r="P21" s="28"/>
      <c r="Q21" s="28"/>
      <c r="R21" s="28"/>
      <c r="S21" s="29"/>
    </row>
    <row r="23" spans="1:38" ht="25" customHeight="1" x14ac:dyDescent="0.25">
      <c r="A23" s="1" t="s">
        <v>96</v>
      </c>
      <c r="C23" s="28">
        <v>4</v>
      </c>
      <c r="D23" s="28" t="s">
        <v>97</v>
      </c>
      <c r="E23" s="28"/>
      <c r="F23" s="28"/>
      <c r="G23" s="28"/>
      <c r="H23" s="28"/>
      <c r="I23" s="28"/>
      <c r="J23" s="28"/>
      <c r="K23" s="28"/>
      <c r="L23" s="28"/>
      <c r="M23" s="28"/>
      <c r="N23" s="28">
        <f ca="1">INT(RAND()*9+1)</f>
        <v>4</v>
      </c>
      <c r="O23" s="28" t="s">
        <v>98</v>
      </c>
      <c r="P23" s="28" t="s">
        <v>99</v>
      </c>
      <c r="Q23" s="28">
        <f ca="1">INT(RAND()*9+1)</f>
        <v>5</v>
      </c>
      <c r="R23" s="28" t="s">
        <v>98</v>
      </c>
      <c r="S23" s="28" t="s">
        <v>99</v>
      </c>
      <c r="T23" s="65">
        <f ca="1">INT(RAND()*9+7)</f>
        <v>12</v>
      </c>
      <c r="U23" s="65"/>
      <c r="V23" s="28" t="s">
        <v>98</v>
      </c>
      <c r="W23" s="28" t="s">
        <v>101</v>
      </c>
      <c r="X23" s="65">
        <f ca="1">INT(RAND()*1+10)*4-N23-Q23-T23</f>
        <v>19</v>
      </c>
      <c r="Y23" s="65"/>
      <c r="Z23" s="28" t="s">
        <v>98</v>
      </c>
      <c r="AA23" s="28" t="s">
        <v>102</v>
      </c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</row>
    <row r="24" spans="1:38" ht="25" customHeight="1" x14ac:dyDescent="0.25">
      <c r="C24" s="28" t="s">
        <v>103</v>
      </c>
      <c r="D24" s="28"/>
      <c r="E24" s="28"/>
      <c r="F24" s="28"/>
      <c r="G24" s="28"/>
      <c r="H24" s="28"/>
      <c r="I24" s="28"/>
      <c r="J24" s="28"/>
      <c r="K24" s="28"/>
    </row>
    <row r="25" spans="1:38" ht="25" customHeight="1" x14ac:dyDescent="0.25">
      <c r="A25" s="1"/>
    </row>
    <row r="26" spans="1:38" ht="25" customHeight="1" x14ac:dyDescent="0.25">
      <c r="A26" s="1" t="s">
        <v>104</v>
      </c>
      <c r="C26" s="28" t="s">
        <v>105</v>
      </c>
      <c r="D26" s="28"/>
      <c r="E26" s="28"/>
      <c r="F26" s="28"/>
      <c r="G26" s="28"/>
      <c r="H26" s="28"/>
      <c r="I26" s="28"/>
      <c r="J26" s="63">
        <f ca="1">INT(RAND()*300+200)</f>
        <v>485</v>
      </c>
      <c r="K26" s="63"/>
      <c r="L26" s="63"/>
      <c r="M26" s="28" t="s">
        <v>106</v>
      </c>
      <c r="N26" s="28"/>
      <c r="O26" s="63">
        <f ca="1">INT(RAND()*200+200)</f>
        <v>297</v>
      </c>
      <c r="P26" s="63"/>
      <c r="Q26" s="63"/>
      <c r="R26" s="28" t="s">
        <v>106</v>
      </c>
      <c r="T26" s="63">
        <f ca="1">INT(RAND()*500+200)*4-J26-O26</f>
        <v>1154</v>
      </c>
      <c r="U26" s="63"/>
      <c r="V26" s="63"/>
      <c r="W26" s="28" t="s">
        <v>107</v>
      </c>
      <c r="X26" s="28"/>
      <c r="Y26" s="28"/>
      <c r="Z26" s="28"/>
      <c r="AA26" s="28" t="s">
        <v>108</v>
      </c>
      <c r="AB26" s="28"/>
    </row>
    <row r="27" spans="1:38" ht="25" customHeight="1" x14ac:dyDescent="0.25">
      <c r="A27" s="1"/>
      <c r="C27" s="28" t="s">
        <v>109</v>
      </c>
      <c r="D27" s="28"/>
      <c r="E27" s="28"/>
      <c r="F27" s="28"/>
      <c r="G27" s="28"/>
      <c r="H27" s="28"/>
      <c r="I27" s="28"/>
      <c r="J27" s="28"/>
    </row>
    <row r="29" spans="1:38" ht="25" customHeight="1" x14ac:dyDescent="0.25">
      <c r="A29" s="1" t="s">
        <v>110</v>
      </c>
      <c r="D29" s="28" t="s">
        <v>111</v>
      </c>
      <c r="E29" s="28"/>
      <c r="F29" s="28"/>
      <c r="G29" s="28"/>
      <c r="H29" s="28"/>
      <c r="I29" s="28"/>
      <c r="J29" s="28"/>
      <c r="K29" s="28"/>
      <c r="L29" s="28"/>
      <c r="M29" s="28"/>
      <c r="N29" s="28">
        <f ca="1">INT(RAND()*3+1)</f>
        <v>1</v>
      </c>
      <c r="O29" s="28" t="s">
        <v>112</v>
      </c>
      <c r="P29" s="28"/>
      <c r="Q29" s="28">
        <f ca="1">INT(RAND()*3+2)</f>
        <v>4</v>
      </c>
      <c r="R29" s="28" t="s">
        <v>112</v>
      </c>
      <c r="S29" s="28"/>
      <c r="T29" s="28">
        <f ca="1">INT(RAND()*6+1)</f>
        <v>1</v>
      </c>
      <c r="U29" s="28" t="s">
        <v>112</v>
      </c>
      <c r="V29" s="28"/>
      <c r="W29" s="28">
        <f ca="1">INT(RAND()*4+1)</f>
        <v>1</v>
      </c>
      <c r="X29" s="28" t="s">
        <v>112</v>
      </c>
      <c r="Z29" s="28">
        <f ca="1">INT(RAND()*5+1)</f>
        <v>3</v>
      </c>
      <c r="AA29" s="28" t="s">
        <v>112</v>
      </c>
      <c r="AC29" s="67">
        <f ca="1">INT(RAND()*3+3)*6-N29-Q29-T29-W29-Z29</f>
        <v>14</v>
      </c>
      <c r="AD29" s="67"/>
      <c r="AE29" s="28" t="s">
        <v>113</v>
      </c>
      <c r="AF29" s="28"/>
      <c r="AG29" s="28"/>
    </row>
    <row r="30" spans="1:38" ht="25" customHeight="1" x14ac:dyDescent="0.25">
      <c r="D30" s="28" t="s">
        <v>114</v>
      </c>
      <c r="E30" s="28"/>
      <c r="F30" s="28"/>
      <c r="G30" s="28"/>
      <c r="H30" s="28"/>
      <c r="I30" s="28"/>
      <c r="J30" s="28"/>
      <c r="K30" s="28"/>
      <c r="L30" s="28"/>
    </row>
    <row r="32" spans="1:38" ht="25" customHeight="1" x14ac:dyDescent="0.25">
      <c r="D32" s="3" t="str">
        <f>IF(D1="","",D1)</f>
        <v>平均</v>
      </c>
      <c r="AG32" s="2" t="str">
        <f>IF(AG1="","",AG1)</f>
        <v>№</v>
      </c>
      <c r="AH32" s="2"/>
      <c r="AI32" s="44" t="str">
        <f>IF(AI1="","",AI1)</f>
        <v/>
      </c>
      <c r="AJ32" s="44"/>
    </row>
    <row r="33" spans="1:37" ht="25" customHeight="1" x14ac:dyDescent="0.25">
      <c r="E33" s="5" t="s">
        <v>1</v>
      </c>
      <c r="Q33" s="4" t="str">
        <f>IF(Q2="","",Q2)</f>
        <v>名前</v>
      </c>
      <c r="R33" s="2"/>
      <c r="S33" s="2"/>
      <c r="T33" s="2"/>
      <c r="U33" s="2" t="str">
        <f>IF(U2="","",U2)</f>
        <v/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7" ht="25" customHeight="1" x14ac:dyDescent="0.25">
      <c r="E34" s="5"/>
      <c r="Q34" s="8"/>
    </row>
    <row r="35" spans="1:37" ht="25" customHeight="1" x14ac:dyDescent="0.25">
      <c r="A35" t="str">
        <f>IF(A4="","",A4)</f>
        <v>◎次の平均を求めましょう。</v>
      </c>
      <c r="Q35" t="str">
        <f t="shared" ref="Q35:AK35" si="0">IF(Q4="","",Q4)</f>
        <v/>
      </c>
      <c r="R35" t="str">
        <f t="shared" si="0"/>
        <v/>
      </c>
      <c r="S35" t="str">
        <f t="shared" si="0"/>
        <v/>
      </c>
      <c r="T35" t="str">
        <f t="shared" si="0"/>
        <v/>
      </c>
      <c r="U35" t="str">
        <f t="shared" si="0"/>
        <v/>
      </c>
      <c r="V35" t="str">
        <f t="shared" si="0"/>
        <v/>
      </c>
      <c r="W35" t="str">
        <f t="shared" si="0"/>
        <v/>
      </c>
      <c r="X35" t="str">
        <f t="shared" si="0"/>
        <v/>
      </c>
      <c r="Y35" t="str">
        <f t="shared" si="0"/>
        <v/>
      </c>
      <c r="Z35" t="str">
        <f t="shared" si="0"/>
        <v/>
      </c>
      <c r="AA35" t="str">
        <f t="shared" si="0"/>
        <v/>
      </c>
      <c r="AB35" t="str">
        <f t="shared" si="0"/>
        <v/>
      </c>
      <c r="AC35" t="str">
        <f t="shared" si="0"/>
        <v/>
      </c>
      <c r="AD35" t="str">
        <f t="shared" si="0"/>
        <v/>
      </c>
      <c r="AE35" t="str">
        <f t="shared" si="0"/>
        <v/>
      </c>
      <c r="AF35" t="str">
        <f t="shared" si="0"/>
        <v/>
      </c>
      <c r="AG35" t="str">
        <f t="shared" si="0"/>
        <v/>
      </c>
      <c r="AH35" t="str">
        <f t="shared" si="0"/>
        <v/>
      </c>
      <c r="AI35" t="str">
        <f t="shared" si="0"/>
        <v/>
      </c>
      <c r="AJ35" t="str">
        <f t="shared" si="0"/>
        <v/>
      </c>
      <c r="AK35" t="str">
        <f t="shared" si="0"/>
        <v/>
      </c>
    </row>
    <row r="37" spans="1:37" ht="25" customHeight="1" x14ac:dyDescent="0.25">
      <c r="A37" t="str">
        <f t="shared" ref="A37:A62" si="1">IF(A6="","",A6)</f>
        <v>(1)</v>
      </c>
      <c r="C37" s="50" t="str">
        <f t="shared" ref="C37:D52" si="2">IF(C6="","",C6)</f>
        <v>曜日</v>
      </c>
      <c r="D37" s="51"/>
      <c r="E37" s="51"/>
      <c r="F37" s="51"/>
      <c r="G37" s="52"/>
      <c r="H37" s="50" t="str">
        <f t="shared" ref="H37:H45" si="3">IF(H6="","",H6)</f>
        <v>月</v>
      </c>
      <c r="I37" s="52"/>
      <c r="J37" s="50" t="str">
        <f t="shared" ref="J37:J42" si="4">IF(J6="","",J6)</f>
        <v>火</v>
      </c>
      <c r="K37" s="52"/>
      <c r="L37" s="50" t="str">
        <f t="shared" ref="L37:L42" si="5">IF(L6="","",L6)</f>
        <v>水</v>
      </c>
      <c r="M37" s="52"/>
      <c r="N37" s="50" t="str">
        <f t="shared" ref="N37:N45" si="6">IF(N6="","",N6)</f>
        <v>木</v>
      </c>
      <c r="O37" s="52"/>
      <c r="P37" t="str">
        <f t="shared" ref="P37:AE39" si="7">IF(P6="","",P6)</f>
        <v/>
      </c>
      <c r="Q37" s="69" t="str">
        <f t="shared" si="7"/>
        <v>１日に休んだ平均の人数</v>
      </c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8" t="s">
        <v>115</v>
      </c>
      <c r="AF37" s="69"/>
      <c r="AG37" s="7">
        <f ca="1">AVERAGE(H38,J38,L38,N38)</f>
        <v>3</v>
      </c>
      <c r="AH37" s="7" t="s">
        <v>116</v>
      </c>
      <c r="AJ37" t="str">
        <f t="shared" ref="AJ37:AK39" si="8">IF(AJ6="","",AJ6)</f>
        <v/>
      </c>
      <c r="AK37" t="str">
        <f t="shared" si="8"/>
        <v/>
      </c>
    </row>
    <row r="38" spans="1:37" ht="25" customHeight="1" x14ac:dyDescent="0.25">
      <c r="A38" t="str">
        <f t="shared" si="1"/>
        <v/>
      </c>
      <c r="B38" t="str">
        <f>IF(B7="","",B7)</f>
        <v/>
      </c>
      <c r="C38" s="55" t="str">
        <f t="shared" si="2"/>
        <v>休んだ人</v>
      </c>
      <c r="D38" s="56"/>
      <c r="E38" s="56"/>
      <c r="F38" s="56"/>
      <c r="G38" s="57"/>
      <c r="H38" s="50">
        <f t="shared" ca="1" si="3"/>
        <v>2</v>
      </c>
      <c r="I38" s="52"/>
      <c r="J38" s="50">
        <f t="shared" ca="1" si="4"/>
        <v>2</v>
      </c>
      <c r="K38" s="52"/>
      <c r="L38" s="50">
        <f t="shared" ca="1" si="5"/>
        <v>1</v>
      </c>
      <c r="M38" s="52"/>
      <c r="N38" s="50">
        <f t="shared" ca="1" si="6"/>
        <v>7</v>
      </c>
      <c r="O38" s="52"/>
      <c r="P38" t="str">
        <f t="shared" si="7"/>
        <v/>
      </c>
      <c r="Q38" t="str">
        <f t="shared" si="7"/>
        <v/>
      </c>
      <c r="R38" t="str">
        <f t="shared" si="7"/>
        <v/>
      </c>
      <c r="S38" t="str">
        <f t="shared" si="7"/>
        <v/>
      </c>
      <c r="T38" t="str">
        <f t="shared" si="7"/>
        <v/>
      </c>
      <c r="U38" t="str">
        <f t="shared" si="7"/>
        <v/>
      </c>
      <c r="V38" t="str">
        <f t="shared" si="7"/>
        <v/>
      </c>
      <c r="W38" t="str">
        <f t="shared" si="7"/>
        <v/>
      </c>
      <c r="X38" t="str">
        <f t="shared" si="7"/>
        <v/>
      </c>
      <c r="Y38" t="str">
        <f t="shared" si="7"/>
        <v/>
      </c>
      <c r="Z38" t="str">
        <f t="shared" si="7"/>
        <v/>
      </c>
      <c r="AA38" t="str">
        <f t="shared" si="7"/>
        <v/>
      </c>
      <c r="AB38" t="str">
        <f t="shared" si="7"/>
        <v/>
      </c>
      <c r="AC38" t="str">
        <f t="shared" si="7"/>
        <v/>
      </c>
      <c r="AD38" t="str">
        <f t="shared" si="7"/>
        <v/>
      </c>
      <c r="AE38" t="str">
        <f t="shared" si="7"/>
        <v/>
      </c>
      <c r="AF38" t="str">
        <f t="shared" ref="AF38:AI39" si="9">IF(AF7="","",AF7)</f>
        <v/>
      </c>
      <c r="AG38" t="str">
        <f t="shared" si="9"/>
        <v/>
      </c>
      <c r="AH38" t="str">
        <f t="shared" si="9"/>
        <v/>
      </c>
      <c r="AI38" t="str">
        <f t="shared" si="9"/>
        <v/>
      </c>
      <c r="AJ38" t="str">
        <f t="shared" si="8"/>
        <v/>
      </c>
      <c r="AK38" t="str">
        <f t="shared" si="8"/>
        <v/>
      </c>
    </row>
    <row r="39" spans="1:37" ht="25" customHeight="1" x14ac:dyDescent="0.25">
      <c r="A39" t="str">
        <f t="shared" si="1"/>
        <v/>
      </c>
      <c r="B39" t="str">
        <f>IF(B8="","",B8)</f>
        <v/>
      </c>
      <c r="C39" t="str">
        <f t="shared" si="2"/>
        <v/>
      </c>
      <c r="D39" t="str">
        <f>IF(D8="","",D8)</f>
        <v/>
      </c>
      <c r="E39" t="str">
        <f>IF(E8="","",E8)</f>
        <v/>
      </c>
      <c r="F39" t="str">
        <f>IF(F8="","",F8)</f>
        <v/>
      </c>
      <c r="G39" t="str">
        <f>IF(G8="","",G8)</f>
        <v/>
      </c>
      <c r="H39" t="str">
        <f t="shared" si="3"/>
        <v/>
      </c>
      <c r="I39" t="str">
        <f>IF(I8="","",I8)</f>
        <v/>
      </c>
      <c r="J39" t="str">
        <f t="shared" si="4"/>
        <v/>
      </c>
      <c r="K39" t="str">
        <f>IF(K8="","",K8)</f>
        <v/>
      </c>
      <c r="L39" t="str">
        <f t="shared" si="5"/>
        <v/>
      </c>
      <c r="M39" t="str">
        <f>IF(M8="","",M8)</f>
        <v/>
      </c>
      <c r="N39" t="str">
        <f t="shared" si="6"/>
        <v/>
      </c>
      <c r="O39" t="str">
        <f>IF(O8="","",O8)</f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U39" t="str">
        <f t="shared" si="7"/>
        <v/>
      </c>
      <c r="V39" t="str">
        <f t="shared" si="7"/>
        <v/>
      </c>
      <c r="W39" t="str">
        <f t="shared" si="7"/>
        <v/>
      </c>
      <c r="X39" t="str">
        <f t="shared" si="7"/>
        <v/>
      </c>
      <c r="Y39" t="str">
        <f t="shared" si="7"/>
        <v/>
      </c>
      <c r="Z39" t="str">
        <f t="shared" si="7"/>
        <v/>
      </c>
      <c r="AA39" t="str">
        <f t="shared" si="7"/>
        <v/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9"/>
        <v/>
      </c>
      <c r="AG39" t="str">
        <f t="shared" si="9"/>
        <v/>
      </c>
      <c r="AH39" t="str">
        <f t="shared" si="9"/>
        <v/>
      </c>
      <c r="AI39" t="str">
        <f t="shared" si="9"/>
        <v/>
      </c>
      <c r="AJ39" t="str">
        <f t="shared" si="8"/>
        <v/>
      </c>
      <c r="AK39" t="str">
        <f t="shared" si="8"/>
        <v/>
      </c>
    </row>
    <row r="40" spans="1:37" ht="25" customHeight="1" x14ac:dyDescent="0.25">
      <c r="A40" t="str">
        <f t="shared" si="1"/>
        <v>(2)</v>
      </c>
      <c r="C40" s="62" t="str">
        <f t="shared" si="2"/>
        <v>曜日</v>
      </c>
      <c r="D40" s="62"/>
      <c r="E40" s="62"/>
      <c r="F40" s="62"/>
      <c r="G40" s="62"/>
      <c r="H40" s="30" t="str">
        <f t="shared" si="3"/>
        <v>月</v>
      </c>
      <c r="I40" s="30"/>
      <c r="J40" s="30" t="str">
        <f t="shared" si="4"/>
        <v>火</v>
      </c>
      <c r="K40" s="30"/>
      <c r="L40" s="30" t="str">
        <f t="shared" si="5"/>
        <v>水</v>
      </c>
      <c r="M40" s="30"/>
      <c r="N40" s="30" t="str">
        <f t="shared" si="6"/>
        <v>木</v>
      </c>
      <c r="O40" s="30"/>
      <c r="P40" s="7" t="str">
        <f>IF(Q9="","",Q9&amp;"＝")</f>
        <v>１日に読んだ平均のページ＝</v>
      </c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31"/>
      <c r="AE40" s="27"/>
      <c r="AF40" s="70">
        <f ca="1">AVERAGE(H41,J41,L41,N41)</f>
        <v>30</v>
      </c>
      <c r="AG40" s="70"/>
      <c r="AH40" s="7" t="s">
        <v>117</v>
      </c>
    </row>
    <row r="41" spans="1:37" ht="25" customHeight="1" x14ac:dyDescent="0.25">
      <c r="A41" t="str">
        <f t="shared" si="1"/>
        <v/>
      </c>
      <c r="B41" t="str">
        <f>IF(B10="","",B10)</f>
        <v/>
      </c>
      <c r="C41" s="58" t="str">
        <f t="shared" si="2"/>
        <v>読んだページ数</v>
      </c>
      <c r="D41" s="59"/>
      <c r="E41" s="59"/>
      <c r="F41" s="59"/>
      <c r="G41" s="60"/>
      <c r="H41" s="50">
        <f t="shared" ca="1" si="3"/>
        <v>31</v>
      </c>
      <c r="I41" s="52"/>
      <c r="J41" s="50">
        <f t="shared" ca="1" si="4"/>
        <v>30</v>
      </c>
      <c r="K41" s="52"/>
      <c r="L41" s="50">
        <f t="shared" ca="1" si="5"/>
        <v>14</v>
      </c>
      <c r="M41" s="52"/>
      <c r="N41" s="50">
        <f t="shared" ca="1" si="6"/>
        <v>45</v>
      </c>
      <c r="O41" s="52"/>
      <c r="P41" t="str">
        <f t="shared" ref="P41:W42" si="10">IF(P10="","",P10)</f>
        <v/>
      </c>
      <c r="Q41" t="str">
        <f t="shared" si="10"/>
        <v/>
      </c>
      <c r="R41" t="str">
        <f t="shared" si="10"/>
        <v/>
      </c>
      <c r="S41" t="str">
        <f t="shared" si="10"/>
        <v/>
      </c>
      <c r="T41" t="str">
        <f t="shared" si="10"/>
        <v/>
      </c>
      <c r="U41" t="str">
        <f t="shared" si="10"/>
        <v/>
      </c>
      <c r="V41" t="str">
        <f t="shared" si="10"/>
        <v/>
      </c>
      <c r="W41" t="str">
        <f t="shared" si="10"/>
        <v/>
      </c>
      <c r="Y41" t="str">
        <f t="shared" ref="Y41:AK42" si="11">IF(Y10="","",Y10)</f>
        <v/>
      </c>
      <c r="Z41" t="str">
        <f t="shared" si="11"/>
        <v/>
      </c>
      <c r="AA41" t="str">
        <f t="shared" si="11"/>
        <v/>
      </c>
      <c r="AB41" t="str">
        <f t="shared" si="11"/>
        <v/>
      </c>
      <c r="AC41" t="str">
        <f t="shared" si="11"/>
        <v/>
      </c>
      <c r="AD41" t="str">
        <f t="shared" si="11"/>
        <v/>
      </c>
      <c r="AE41" t="str">
        <f t="shared" si="11"/>
        <v/>
      </c>
      <c r="AF41" t="str">
        <f t="shared" si="11"/>
        <v/>
      </c>
      <c r="AG41" t="str">
        <f t="shared" si="11"/>
        <v/>
      </c>
      <c r="AH41" t="str">
        <f t="shared" si="11"/>
        <v/>
      </c>
      <c r="AI41" t="str">
        <f t="shared" si="11"/>
        <v/>
      </c>
      <c r="AJ41" t="str">
        <f t="shared" si="11"/>
        <v/>
      </c>
      <c r="AK41" t="str">
        <f t="shared" si="11"/>
        <v/>
      </c>
    </row>
    <row r="42" spans="1:37" ht="25" customHeight="1" x14ac:dyDescent="0.25">
      <c r="A42" t="str">
        <f t="shared" si="1"/>
        <v/>
      </c>
      <c r="B42" t="str">
        <f>IF(B11="","",B11)</f>
        <v/>
      </c>
      <c r="C42" t="str">
        <f t="shared" si="2"/>
        <v/>
      </c>
      <c r="D42" t="str">
        <f>IF(D11="","",D11)</f>
        <v/>
      </c>
      <c r="E42" t="str">
        <f>IF(E11="","",E11)</f>
        <v/>
      </c>
      <c r="F42" t="str">
        <f>IF(F11="","",F11)</f>
        <v/>
      </c>
      <c r="G42" t="str">
        <f>IF(G11="","",G11)</f>
        <v/>
      </c>
      <c r="H42" t="str">
        <f t="shared" si="3"/>
        <v/>
      </c>
      <c r="I42" t="str">
        <f>IF(I11="","",I11)</f>
        <v/>
      </c>
      <c r="J42" t="str">
        <f t="shared" si="4"/>
        <v/>
      </c>
      <c r="K42" t="str">
        <f>IF(K11="","",K11)</f>
        <v/>
      </c>
      <c r="L42" t="str">
        <f t="shared" si="5"/>
        <v/>
      </c>
      <c r="M42" t="str">
        <f>IF(M11="","",M11)</f>
        <v/>
      </c>
      <c r="N42" t="str">
        <f t="shared" si="6"/>
        <v/>
      </c>
      <c r="O42" t="str">
        <f>IF(O11="","",O11)</f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U42" t="str">
        <f t="shared" si="10"/>
        <v/>
      </c>
      <c r="V42" t="str">
        <f t="shared" si="10"/>
        <v/>
      </c>
      <c r="W42" t="str">
        <f t="shared" si="10"/>
        <v/>
      </c>
      <c r="Y42" t="str">
        <f t="shared" si="11"/>
        <v/>
      </c>
      <c r="Z42" t="str">
        <f t="shared" si="11"/>
        <v/>
      </c>
      <c r="AA42" t="str">
        <f t="shared" si="11"/>
        <v/>
      </c>
      <c r="AB42" t="str">
        <f t="shared" si="11"/>
        <v/>
      </c>
      <c r="AC42" t="str">
        <f t="shared" si="11"/>
        <v/>
      </c>
      <c r="AD42" t="str">
        <f t="shared" si="11"/>
        <v/>
      </c>
      <c r="AE42" t="str">
        <f t="shared" si="11"/>
        <v/>
      </c>
      <c r="AF42" t="str">
        <f t="shared" si="11"/>
        <v/>
      </c>
      <c r="AG42" t="str">
        <f t="shared" si="11"/>
        <v/>
      </c>
      <c r="AH42" t="str">
        <f t="shared" si="11"/>
        <v/>
      </c>
      <c r="AI42" t="str">
        <f t="shared" si="11"/>
        <v/>
      </c>
      <c r="AJ42" t="str">
        <f t="shared" si="11"/>
        <v/>
      </c>
      <c r="AK42" t="str">
        <f t="shared" si="11"/>
        <v/>
      </c>
    </row>
    <row r="43" spans="1:37" ht="25" customHeight="1" x14ac:dyDescent="0.25">
      <c r="A43" t="str">
        <f t="shared" si="1"/>
        <v>(3)</v>
      </c>
      <c r="C43" s="61" t="str">
        <f t="shared" si="2"/>
        <v>月</v>
      </c>
      <c r="D43" s="61"/>
      <c r="E43" s="61"/>
      <c r="F43" s="61"/>
      <c r="G43" s="61"/>
      <c r="H43" s="61">
        <f t="shared" si="3"/>
        <v>4</v>
      </c>
      <c r="I43" s="61"/>
      <c r="J43" s="61"/>
      <c r="K43" s="61">
        <f>IF(K12="","",K12)</f>
        <v>5</v>
      </c>
      <c r="L43" s="61"/>
      <c r="M43" s="61"/>
      <c r="N43" s="61">
        <f t="shared" si="6"/>
        <v>6</v>
      </c>
      <c r="O43" s="61"/>
      <c r="P43" s="61"/>
      <c r="Q43" s="61">
        <f>IF(Q12="","",Q12)</f>
        <v>7</v>
      </c>
      <c r="R43" s="61"/>
      <c r="S43" s="61"/>
      <c r="T43" t="str">
        <f>IF(T12="","",T12)</f>
        <v/>
      </c>
      <c r="U43" s="73" t="str">
        <f>IF(U12="","",U12)</f>
        <v>図書館の本の貸し出し冊数の１ヶ月の平均</v>
      </c>
      <c r="V43" s="73"/>
      <c r="W43" s="73"/>
      <c r="X43" s="73"/>
      <c r="Y43" s="73"/>
      <c r="Z43" s="73"/>
      <c r="AA43" s="73"/>
      <c r="AB43" s="73"/>
      <c r="AC43" s="73"/>
      <c r="AD43" s="73"/>
      <c r="AE43" s="71" t="s">
        <v>118</v>
      </c>
      <c r="AF43" s="70"/>
      <c r="AG43" s="70">
        <f ca="1">AVERAGE(H44,K44,N44,Q44)</f>
        <v>400</v>
      </c>
      <c r="AH43" s="70"/>
      <c r="AI43" s="70"/>
      <c r="AJ43" s="72" t="s">
        <v>119</v>
      </c>
      <c r="AK43" s="72"/>
    </row>
    <row r="44" spans="1:37" ht="25" customHeight="1" x14ac:dyDescent="0.25">
      <c r="A44" t="str">
        <f t="shared" si="1"/>
        <v/>
      </c>
      <c r="B44" t="str">
        <f>IF(B13="","",B13)</f>
        <v/>
      </c>
      <c r="C44" s="58" t="str">
        <f t="shared" si="2"/>
        <v>冊数（さつ）</v>
      </c>
      <c r="D44" s="59"/>
      <c r="E44" s="59"/>
      <c r="F44" s="59"/>
      <c r="G44" s="60"/>
      <c r="H44" s="50">
        <f t="shared" ca="1" si="3"/>
        <v>310</v>
      </c>
      <c r="I44" s="51"/>
      <c r="J44" s="52"/>
      <c r="K44" s="50">
        <f ca="1">IF(K13="","",K13)</f>
        <v>415</v>
      </c>
      <c r="L44" s="51"/>
      <c r="M44" s="52"/>
      <c r="N44" s="50">
        <f t="shared" ca="1" si="6"/>
        <v>518</v>
      </c>
      <c r="O44" s="51"/>
      <c r="P44" s="52"/>
      <c r="Q44" s="50">
        <f ca="1">IF(Q13="","",Q13)</f>
        <v>357</v>
      </c>
      <c r="R44" s="51"/>
      <c r="S44" s="52"/>
      <c r="T44" t="str">
        <f>IF(T13="","",T13)</f>
        <v/>
      </c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0"/>
      <c r="AF44" s="70"/>
      <c r="AG44" s="70"/>
      <c r="AH44" s="70"/>
      <c r="AI44" s="70"/>
      <c r="AJ44" s="72"/>
      <c r="AK44" s="72"/>
    </row>
    <row r="45" spans="1:37" ht="25" customHeight="1" x14ac:dyDescent="0.25">
      <c r="A45" t="str">
        <f t="shared" si="1"/>
        <v/>
      </c>
      <c r="B45" t="str">
        <f>IF(B14="","",B14)</f>
        <v/>
      </c>
      <c r="C45" t="str">
        <f t="shared" si="2"/>
        <v/>
      </c>
      <c r="D45" t="str">
        <f>IF(D14="","",D14)</f>
        <v/>
      </c>
      <c r="E45" t="str">
        <f>IF(E14="","",E14)</f>
        <v/>
      </c>
      <c r="F45" t="str">
        <f>IF(F14="","",F14)</f>
        <v/>
      </c>
      <c r="G45" t="str">
        <f>IF(G14="","",G14)</f>
        <v/>
      </c>
      <c r="H45" t="str">
        <f t="shared" si="3"/>
        <v/>
      </c>
      <c r="I45" t="str">
        <f>IF(I14="","",I14)</f>
        <v/>
      </c>
      <c r="J45" t="str">
        <f>IF(J14="","",J14)</f>
        <v/>
      </c>
      <c r="K45" t="str">
        <f>IF(K14="","",K14)</f>
        <v/>
      </c>
      <c r="L45" t="str">
        <f>IF(L14="","",L14)</f>
        <v/>
      </c>
      <c r="M45" t="str">
        <f>IF(M14="","",M14)</f>
        <v/>
      </c>
      <c r="N45" t="str">
        <f t="shared" si="6"/>
        <v/>
      </c>
      <c r="O45" t="str">
        <f>IF(O14="","",O14)</f>
        <v/>
      </c>
      <c r="P45" t="str">
        <f>IF(P14="","",P14)</f>
        <v/>
      </c>
      <c r="Q45" t="str">
        <f>IF(Q14="","",Q14)</f>
        <v/>
      </c>
      <c r="R45" t="str">
        <f>IF(R14="","",R14)</f>
        <v/>
      </c>
      <c r="S45" t="str">
        <f>IF(S14="","",S14)</f>
        <v/>
      </c>
      <c r="T45" t="str">
        <f>IF(T14="","",T14)</f>
        <v/>
      </c>
      <c r="U45" t="str">
        <f t="shared" ref="U45:AC45" si="12">IF(U14="","",U14)</f>
        <v/>
      </c>
      <c r="V45" t="str">
        <f t="shared" si="12"/>
        <v/>
      </c>
      <c r="W45" t="str">
        <f t="shared" si="12"/>
        <v/>
      </c>
      <c r="X45" t="str">
        <f t="shared" si="12"/>
        <v/>
      </c>
      <c r="Y45" t="str">
        <f t="shared" si="12"/>
        <v/>
      </c>
      <c r="Z45" t="str">
        <f t="shared" si="12"/>
        <v/>
      </c>
      <c r="AA45" t="str">
        <f t="shared" si="12"/>
        <v/>
      </c>
      <c r="AB45" t="str">
        <f t="shared" si="12"/>
        <v/>
      </c>
      <c r="AC45" t="str">
        <f t="shared" si="12"/>
        <v/>
      </c>
      <c r="AE45" t="str">
        <f t="shared" ref="AE45:AK51" si="13">IF(AE14="","",AE14)</f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  <c r="AJ45" t="str">
        <f t="shared" si="13"/>
        <v/>
      </c>
      <c r="AK45" t="str">
        <f t="shared" si="13"/>
        <v/>
      </c>
    </row>
    <row r="46" spans="1:37" ht="25" customHeight="1" x14ac:dyDescent="0.25">
      <c r="A46" t="str">
        <f t="shared" si="1"/>
        <v>(4)</v>
      </c>
      <c r="C46" s="28">
        <f t="shared" ca="1" si="2"/>
        <v>8</v>
      </c>
      <c r="D46" s="28" t="str">
        <f t="shared" si="2"/>
        <v>個で</v>
      </c>
      <c r="E46" s="28"/>
      <c r="F46" s="74">
        <f t="shared" ref="F46:F51" ca="1" si="14">IF(F15="","",F15)</f>
        <v>5664</v>
      </c>
      <c r="G46" s="74"/>
      <c r="H46" s="74"/>
      <c r="I46" s="28" t="str">
        <f t="shared" ref="I46:I51" si="15">IF(I15="","",I15)</f>
        <v>円の時，１個の平均のねだん</v>
      </c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7"/>
      <c r="V46" s="7"/>
      <c r="W46" s="69">
        <f ca="1">F46/C46</f>
        <v>708</v>
      </c>
      <c r="X46" s="69"/>
      <c r="Y46" s="69"/>
      <c r="Z46" s="69"/>
      <c r="AA46" s="7" t="s">
        <v>24</v>
      </c>
      <c r="AC46" t="str">
        <f t="shared" ref="AC46:AC51" si="16">IF(AC15="","",AC15)</f>
        <v/>
      </c>
      <c r="AE46" t="str">
        <f t="shared" si="13"/>
        <v/>
      </c>
      <c r="AF46" t="str">
        <f t="shared" si="13"/>
        <v/>
      </c>
      <c r="AG46" t="str">
        <f t="shared" si="13"/>
        <v/>
      </c>
      <c r="AH46" t="str">
        <f t="shared" si="13"/>
        <v/>
      </c>
      <c r="AI46" t="str">
        <f t="shared" si="13"/>
        <v/>
      </c>
      <c r="AJ46" t="str">
        <f t="shared" si="13"/>
        <v/>
      </c>
      <c r="AK46" t="str">
        <f t="shared" si="13"/>
        <v/>
      </c>
    </row>
    <row r="47" spans="1:37" ht="25" customHeight="1" x14ac:dyDescent="0.25">
      <c r="A47" t="str">
        <f t="shared" si="1"/>
        <v/>
      </c>
      <c r="B47" t="str">
        <f>IF(B16="","",B16)</f>
        <v/>
      </c>
      <c r="C47" t="str">
        <f t="shared" si="2"/>
        <v/>
      </c>
      <c r="D47" t="str">
        <f t="shared" si="2"/>
        <v/>
      </c>
      <c r="E47" t="str">
        <f>IF(E16="","",E16)</f>
        <v/>
      </c>
      <c r="F47" t="str">
        <f t="shared" si="14"/>
        <v/>
      </c>
      <c r="G47" t="str">
        <f>IF(G16="","",G16)</f>
        <v/>
      </c>
      <c r="H47" t="str">
        <f>IF(H16="","",H16)</f>
        <v/>
      </c>
      <c r="I47" t="str">
        <f t="shared" si="15"/>
        <v/>
      </c>
      <c r="J47" t="str">
        <f t="shared" ref="J47:U47" si="17">IF(J16="","",J16)</f>
        <v/>
      </c>
      <c r="K47" t="str">
        <f t="shared" si="17"/>
        <v/>
      </c>
      <c r="L47" t="str">
        <f t="shared" si="17"/>
        <v/>
      </c>
      <c r="M47" t="str">
        <f t="shared" si="17"/>
        <v/>
      </c>
      <c r="N47" t="str">
        <f t="shared" si="17"/>
        <v/>
      </c>
      <c r="O47" t="str">
        <f t="shared" si="17"/>
        <v/>
      </c>
      <c r="P47" t="str">
        <f t="shared" si="17"/>
        <v/>
      </c>
      <c r="Q47" t="str">
        <f t="shared" si="17"/>
        <v/>
      </c>
      <c r="R47" t="str">
        <f t="shared" si="17"/>
        <v/>
      </c>
      <c r="S47" t="str">
        <f t="shared" si="17"/>
        <v/>
      </c>
      <c r="T47" t="str">
        <f t="shared" si="17"/>
        <v/>
      </c>
      <c r="U47" t="str">
        <f t="shared" si="17"/>
        <v/>
      </c>
      <c r="W47" t="str">
        <f t="shared" ref="W47:AB47" si="18">IF(W16="","",W16)</f>
        <v/>
      </c>
      <c r="X47" t="str">
        <f t="shared" si="18"/>
        <v/>
      </c>
      <c r="Y47" t="str">
        <f t="shared" si="18"/>
        <v/>
      </c>
      <c r="Z47" t="str">
        <f t="shared" si="18"/>
        <v/>
      </c>
      <c r="AA47" t="str">
        <f t="shared" si="18"/>
        <v/>
      </c>
      <c r="AB47" t="str">
        <f t="shared" si="18"/>
        <v/>
      </c>
      <c r="AC47" t="str">
        <f t="shared" si="16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</row>
    <row r="48" spans="1:37" ht="25" customHeight="1" x14ac:dyDescent="0.25">
      <c r="A48" t="str">
        <f t="shared" si="1"/>
        <v>(5)</v>
      </c>
      <c r="C48" s="28">
        <f t="shared" ca="1" si="2"/>
        <v>7</v>
      </c>
      <c r="D48" s="28" t="str">
        <f t="shared" si="2"/>
        <v>冊で</v>
      </c>
      <c r="E48" s="28"/>
      <c r="F48" s="74">
        <f t="shared" ca="1" si="14"/>
        <v>5040</v>
      </c>
      <c r="G48" s="74"/>
      <c r="H48" s="74"/>
      <c r="I48" s="28" t="str">
        <f t="shared" si="15"/>
        <v>円の時，１冊の平均のねだん</v>
      </c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69">
        <f ca="1">F48/C48</f>
        <v>720</v>
      </c>
      <c r="X48" s="69"/>
      <c r="Y48" s="69"/>
      <c r="Z48" s="69"/>
      <c r="AA48" s="7" t="s">
        <v>24</v>
      </c>
      <c r="AB48" s="7"/>
      <c r="AC48" t="str">
        <f t="shared" si="16"/>
        <v/>
      </c>
      <c r="AE48" t="str">
        <f t="shared" si="13"/>
        <v/>
      </c>
      <c r="AF48" t="str">
        <f t="shared" si="13"/>
        <v/>
      </c>
      <c r="AG48" t="str">
        <f t="shared" si="13"/>
        <v/>
      </c>
      <c r="AH48" t="str">
        <f t="shared" si="13"/>
        <v/>
      </c>
      <c r="AI48" t="str">
        <f t="shared" si="13"/>
        <v/>
      </c>
      <c r="AJ48" t="str">
        <f t="shared" si="13"/>
        <v/>
      </c>
      <c r="AK48" t="str">
        <f t="shared" si="13"/>
        <v/>
      </c>
    </row>
    <row r="49" spans="1:37" ht="25" customHeight="1" x14ac:dyDescent="0.25">
      <c r="A49" t="str">
        <f t="shared" si="1"/>
        <v/>
      </c>
      <c r="B49" t="str">
        <f>IF(B18="","",B18)</f>
        <v/>
      </c>
      <c r="C49" t="str">
        <f t="shared" si="2"/>
        <v/>
      </c>
      <c r="D49" t="str">
        <f t="shared" si="2"/>
        <v/>
      </c>
      <c r="E49" t="str">
        <f>IF(E18="","",E18)</f>
        <v/>
      </c>
      <c r="F49" t="str">
        <f t="shared" si="14"/>
        <v/>
      </c>
      <c r="G49" t="str">
        <f>IF(G18="","",G18)</f>
        <v/>
      </c>
      <c r="H49" t="str">
        <f>IF(H18="","",H18)</f>
        <v/>
      </c>
      <c r="I49" t="str">
        <f t="shared" si="15"/>
        <v/>
      </c>
      <c r="J49" t="str">
        <f t="shared" ref="J49:Q49" si="19">IF(J18="","",J18)</f>
        <v/>
      </c>
      <c r="K49" t="str">
        <f t="shared" si="19"/>
        <v/>
      </c>
      <c r="L49" t="str">
        <f t="shared" si="19"/>
        <v/>
      </c>
      <c r="M49" t="str">
        <f t="shared" si="19"/>
        <v/>
      </c>
      <c r="N49" t="str">
        <f t="shared" si="19"/>
        <v/>
      </c>
      <c r="O49" t="str">
        <f t="shared" si="19"/>
        <v/>
      </c>
      <c r="P49" t="str">
        <f t="shared" si="19"/>
        <v/>
      </c>
      <c r="Q49" t="str">
        <f t="shared" si="19"/>
        <v/>
      </c>
      <c r="S49" t="str">
        <f>IF(S18="","",S18)</f>
        <v/>
      </c>
      <c r="T49" t="str">
        <f>IF(T18="","",T18)</f>
        <v/>
      </c>
      <c r="V49" t="str">
        <f t="shared" ref="V49:AB49" si="20">IF(V18="","",V18)</f>
        <v/>
      </c>
      <c r="W49" t="str">
        <f t="shared" si="20"/>
        <v/>
      </c>
      <c r="X49" t="str">
        <f t="shared" si="20"/>
        <v/>
      </c>
      <c r="Y49" t="str">
        <f t="shared" si="20"/>
        <v/>
      </c>
      <c r="Z49" t="str">
        <f t="shared" si="20"/>
        <v/>
      </c>
      <c r="AA49" t="str">
        <f t="shared" si="20"/>
        <v/>
      </c>
      <c r="AB49" t="str">
        <f t="shared" si="20"/>
        <v/>
      </c>
      <c r="AC49" t="str">
        <f t="shared" si="16"/>
        <v/>
      </c>
      <c r="AE49" t="str">
        <f t="shared" si="13"/>
        <v/>
      </c>
      <c r="AF49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  <c r="AJ49" t="str">
        <f t="shared" si="13"/>
        <v/>
      </c>
      <c r="AK49" t="str">
        <f t="shared" si="13"/>
        <v/>
      </c>
    </row>
    <row r="50" spans="1:37" ht="25" customHeight="1" x14ac:dyDescent="0.25">
      <c r="A50" t="str">
        <f t="shared" si="1"/>
        <v>(6)</v>
      </c>
      <c r="C50" s="28">
        <f t="shared" ca="1" si="2"/>
        <v>4</v>
      </c>
      <c r="D50" s="28" t="str">
        <f t="shared" si="2"/>
        <v>個で</v>
      </c>
      <c r="E50" s="28"/>
      <c r="F50" s="67">
        <f t="shared" ca="1" si="14"/>
        <v>456</v>
      </c>
      <c r="G50" s="67"/>
      <c r="H50" s="67"/>
      <c r="I50" t="str">
        <f t="shared" si="15"/>
        <v>gの時，１個の平均の重さ</v>
      </c>
      <c r="W50" s="69">
        <f ca="1">F50/C50</f>
        <v>114</v>
      </c>
      <c r="X50" s="69"/>
      <c r="Y50" s="69"/>
      <c r="Z50" s="69"/>
      <c r="AA50" s="7" t="s">
        <v>120</v>
      </c>
      <c r="AC50" t="str">
        <f t="shared" si="16"/>
        <v/>
      </c>
      <c r="AE50" t="str">
        <f t="shared" si="13"/>
        <v/>
      </c>
      <c r="AF50" t="str">
        <f t="shared" si="13"/>
        <v/>
      </c>
      <c r="AG50" t="str">
        <f t="shared" si="13"/>
        <v/>
      </c>
      <c r="AH50" t="str">
        <f t="shared" si="13"/>
        <v/>
      </c>
      <c r="AI50" t="str">
        <f t="shared" si="13"/>
        <v/>
      </c>
      <c r="AJ50" t="str">
        <f t="shared" si="13"/>
        <v/>
      </c>
      <c r="AK50" t="str">
        <f t="shared" si="13"/>
        <v/>
      </c>
    </row>
    <row r="51" spans="1:37" ht="25" customHeight="1" x14ac:dyDescent="0.25">
      <c r="A51" t="str">
        <f t="shared" si="1"/>
        <v/>
      </c>
      <c r="B51" t="str">
        <f>IF(B20="","",B20)</f>
        <v/>
      </c>
      <c r="C51" t="str">
        <f t="shared" si="2"/>
        <v/>
      </c>
      <c r="D51" t="str">
        <f t="shared" si="2"/>
        <v/>
      </c>
      <c r="E51" t="str">
        <f>IF(E20="","",E20)</f>
        <v/>
      </c>
      <c r="F51" t="str">
        <f t="shared" si="14"/>
        <v/>
      </c>
      <c r="G51" t="str">
        <f>IF(G20="","",G20)</f>
        <v/>
      </c>
      <c r="H51" t="str">
        <f>IF(H20="","",H20)</f>
        <v/>
      </c>
      <c r="I51" t="str">
        <f t="shared" si="15"/>
        <v/>
      </c>
      <c r="J51" t="str">
        <f t="shared" ref="J51:Q51" si="21">IF(J20="","",J20)</f>
        <v/>
      </c>
      <c r="K51" t="str">
        <f t="shared" si="21"/>
        <v/>
      </c>
      <c r="L51" t="str">
        <f t="shared" si="21"/>
        <v/>
      </c>
      <c r="M51" t="str">
        <f t="shared" si="21"/>
        <v/>
      </c>
      <c r="N51" t="str">
        <f t="shared" si="21"/>
        <v/>
      </c>
      <c r="O51" t="str">
        <f t="shared" si="21"/>
        <v/>
      </c>
      <c r="P51" t="str">
        <f t="shared" si="21"/>
        <v/>
      </c>
      <c r="Q51" t="str">
        <f t="shared" si="21"/>
        <v/>
      </c>
      <c r="S51" t="str">
        <f>IF(S20="","",S20)</f>
        <v/>
      </c>
      <c r="T51" t="str">
        <f>IF(T20="","",T20)</f>
        <v/>
      </c>
      <c r="V51" t="str">
        <f t="shared" ref="V51:AB51" si="22">IF(V20="","",V20)</f>
        <v/>
      </c>
      <c r="W51" t="str">
        <f t="shared" si="22"/>
        <v/>
      </c>
      <c r="X51" t="str">
        <f t="shared" si="22"/>
        <v/>
      </c>
      <c r="Y51" t="str">
        <f t="shared" si="22"/>
        <v/>
      </c>
      <c r="Z51" t="str">
        <f t="shared" si="22"/>
        <v/>
      </c>
      <c r="AA51" t="str">
        <f t="shared" si="22"/>
        <v/>
      </c>
      <c r="AB51" t="str">
        <f t="shared" si="22"/>
        <v/>
      </c>
      <c r="AC51" t="str">
        <f t="shared" si="16"/>
        <v/>
      </c>
      <c r="AE51" t="str">
        <f t="shared" si="13"/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</row>
    <row r="52" spans="1:37" ht="25" customHeight="1" x14ac:dyDescent="0.25">
      <c r="A52" t="str">
        <f t="shared" si="1"/>
        <v>(7)</v>
      </c>
      <c r="C52" s="28">
        <f t="shared" ca="1" si="2"/>
        <v>5</v>
      </c>
      <c r="D52" s="28" t="str">
        <f t="shared" si="2"/>
        <v>日間で</v>
      </c>
      <c r="E52" s="28"/>
      <c r="F52" s="28"/>
      <c r="G52" s="74">
        <f ca="1">IF(G21="","",G21)</f>
        <v>250</v>
      </c>
      <c r="H52" s="74"/>
      <c r="I52" s="74"/>
      <c r="J52" s="28" t="str">
        <f>IF(J21="","",J21)</f>
        <v>ページの時，１日の平均のページ数</v>
      </c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69">
        <f ca="1">G52/C52</f>
        <v>50</v>
      </c>
      <c r="AB52" s="69"/>
      <c r="AC52" s="69"/>
      <c r="AD52" s="69"/>
      <c r="AE52" s="7" t="s">
        <v>121</v>
      </c>
      <c r="AF52" s="7"/>
      <c r="AG52" s="7"/>
      <c r="AH52" s="7"/>
      <c r="AI52" t="str">
        <f>IF(AI21="","",AI21)</f>
        <v/>
      </c>
      <c r="AJ52" t="str">
        <f>IF(AJ21="","",AJ21)</f>
        <v/>
      </c>
      <c r="AK52" t="str">
        <f>IF(AK21="","",AK21)</f>
        <v/>
      </c>
    </row>
    <row r="53" spans="1:37" ht="25" customHeight="1" x14ac:dyDescent="0.25">
      <c r="A53" t="str">
        <f t="shared" si="1"/>
        <v/>
      </c>
      <c r="B53" t="str">
        <f>IF(B22="","",B22)</f>
        <v/>
      </c>
      <c r="C53" t="str">
        <f>IF(C22="","",C22)</f>
        <v/>
      </c>
      <c r="D53" t="str">
        <f>IF(D22="","",D22)</f>
        <v/>
      </c>
      <c r="E53" t="str">
        <f>IF(E22="","",E22)</f>
        <v/>
      </c>
      <c r="F53" t="str">
        <f>IF(F22="","",F22)</f>
        <v/>
      </c>
      <c r="G53" t="str">
        <f>IF(G22="","",G22)</f>
        <v/>
      </c>
      <c r="H53" t="str">
        <f>IF(H22="","",H22)</f>
        <v/>
      </c>
      <c r="I53" t="str">
        <f>IF(I22="","",I22)</f>
        <v/>
      </c>
      <c r="J53" t="str">
        <f>IF(J22="","",J22)</f>
        <v/>
      </c>
      <c r="K53" t="str">
        <f t="shared" ref="K53:Q53" si="23">IF(K22="","",K22)</f>
        <v/>
      </c>
      <c r="L53" t="str">
        <f t="shared" si="23"/>
        <v/>
      </c>
      <c r="M53" t="str">
        <f t="shared" si="23"/>
        <v/>
      </c>
      <c r="N53" t="str">
        <f t="shared" si="23"/>
        <v/>
      </c>
      <c r="O53" t="str">
        <f t="shared" si="23"/>
        <v/>
      </c>
      <c r="P53" t="str">
        <f t="shared" si="23"/>
        <v/>
      </c>
      <c r="Q53" t="str">
        <f t="shared" si="23"/>
        <v/>
      </c>
      <c r="S53" t="str">
        <f t="shared" ref="S53:T62" si="24">IF(S22="","",S22)</f>
        <v/>
      </c>
      <c r="T53" t="str">
        <f t="shared" si="24"/>
        <v/>
      </c>
      <c r="V53" t="str">
        <f t="shared" ref="V53:AH53" si="25">IF(V22="","",V22)</f>
        <v/>
      </c>
      <c r="W53" t="str">
        <f t="shared" si="25"/>
        <v/>
      </c>
      <c r="X53" t="str">
        <f t="shared" si="25"/>
        <v/>
      </c>
      <c r="Y53" t="str">
        <f t="shared" si="25"/>
        <v/>
      </c>
      <c r="Z53" t="str">
        <f t="shared" si="25"/>
        <v/>
      </c>
      <c r="AA53" t="str">
        <f t="shared" si="25"/>
        <v/>
      </c>
      <c r="AB53" t="str">
        <f t="shared" si="25"/>
        <v/>
      </c>
      <c r="AC53" t="str">
        <f t="shared" si="25"/>
        <v/>
      </c>
      <c r="AD53" t="str">
        <f t="shared" si="25"/>
        <v/>
      </c>
      <c r="AE53" t="str">
        <f t="shared" si="25"/>
        <v/>
      </c>
      <c r="AF53" t="str">
        <f t="shared" si="25"/>
        <v/>
      </c>
      <c r="AG53" t="str">
        <f t="shared" si="25"/>
        <v/>
      </c>
      <c r="AH53" t="str">
        <f t="shared" si="25"/>
        <v/>
      </c>
      <c r="AJ53" t="str">
        <f t="shared" ref="AJ53:AK62" si="26">IF(AJ22="","",AJ22)</f>
        <v/>
      </c>
      <c r="AK53" t="str">
        <f t="shared" si="26"/>
        <v/>
      </c>
    </row>
    <row r="54" spans="1:37" ht="25" customHeight="1" x14ac:dyDescent="0.25">
      <c r="A54" t="str">
        <f t="shared" si="1"/>
        <v>(8)</v>
      </c>
      <c r="C54" s="28">
        <f>IF(C23="","",C23)</f>
        <v>4</v>
      </c>
      <c r="D54" s="28" t="str">
        <f>IF(D23="","",D23)</f>
        <v>個の重さがそれぞれ，</v>
      </c>
      <c r="E54" s="28"/>
      <c r="F54" s="28"/>
      <c r="G54" s="28"/>
      <c r="H54" s="28"/>
      <c r="I54" s="28"/>
      <c r="J54" s="28"/>
      <c r="K54" s="28"/>
      <c r="L54" s="28"/>
      <c r="M54" s="28"/>
      <c r="N54" s="28">
        <f t="shared" ref="N54:R56" ca="1" si="27">IF(N23="","",N23)</f>
        <v>4</v>
      </c>
      <c r="O54" s="28" t="str">
        <f t="shared" si="27"/>
        <v>g</v>
      </c>
      <c r="P54" s="28" t="str">
        <f t="shared" si="27"/>
        <v xml:space="preserve">,  </v>
      </c>
      <c r="Q54" s="28">
        <f t="shared" ca="1" si="27"/>
        <v>5</v>
      </c>
      <c r="R54" s="28" t="str">
        <f t="shared" si="27"/>
        <v>g</v>
      </c>
      <c r="S54" s="28" t="str">
        <f t="shared" si="24"/>
        <v xml:space="preserve">,  </v>
      </c>
      <c r="T54" s="65">
        <f t="shared" ca="1" si="24"/>
        <v>12</v>
      </c>
      <c r="U54" s="65"/>
      <c r="V54" s="28" t="str">
        <f t="shared" ref="V54:X56" si="28">IF(V23="","",V23)</f>
        <v>g</v>
      </c>
      <c r="W54" s="28" t="str">
        <f t="shared" si="28"/>
        <v xml:space="preserve">, </v>
      </c>
      <c r="X54" s="65">
        <f t="shared" ca="1" si="28"/>
        <v>19</v>
      </c>
      <c r="Y54" s="65"/>
      <c r="Z54" s="28" t="str">
        <f t="shared" ref="Z54:AA56" si="29">IF(Z23="","",Z23)</f>
        <v>g</v>
      </c>
      <c r="AA54" s="28" t="str">
        <f t="shared" si="29"/>
        <v>のとき，</v>
      </c>
      <c r="AB54" s="28"/>
      <c r="AC54" s="28"/>
      <c r="AD54" s="28"/>
      <c r="AF54" t="str">
        <f>IF(AF23="","",AF23)</f>
        <v/>
      </c>
      <c r="AG54" t="str">
        <f>IF(AG23="","",AG23)</f>
        <v/>
      </c>
      <c r="AH54" t="str">
        <f>IF(AH23="","",AH23)</f>
        <v/>
      </c>
      <c r="AJ54" t="str">
        <f t="shared" si="26"/>
        <v/>
      </c>
      <c r="AK54" t="str">
        <f t="shared" si="26"/>
        <v/>
      </c>
    </row>
    <row r="55" spans="1:37" ht="25" customHeight="1" x14ac:dyDescent="0.25">
      <c r="A55" t="str">
        <f t="shared" si="1"/>
        <v/>
      </c>
      <c r="B55" t="str">
        <f>IF(B24="","",B24)</f>
        <v/>
      </c>
      <c r="C55" s="28" t="str">
        <f>IF(C24="","",C24)</f>
        <v>１個の平均の重さ</v>
      </c>
      <c r="D55" s="28"/>
      <c r="E55" s="28"/>
      <c r="F55" s="28"/>
      <c r="G55" s="28"/>
      <c r="H55" s="28"/>
      <c r="I55" s="28"/>
      <c r="J55" s="28"/>
      <c r="K55" s="28"/>
      <c r="N55" t="str">
        <f t="shared" si="27"/>
        <v/>
      </c>
      <c r="O55" t="str">
        <f t="shared" si="27"/>
        <v/>
      </c>
      <c r="P55" t="str">
        <f t="shared" si="27"/>
        <v/>
      </c>
      <c r="Q55" t="str">
        <f t="shared" si="27"/>
        <v/>
      </c>
      <c r="R55" t="str">
        <f t="shared" si="27"/>
        <v/>
      </c>
      <c r="S55" t="str">
        <f t="shared" si="24"/>
        <v/>
      </c>
      <c r="T55" t="str">
        <f t="shared" si="24"/>
        <v/>
      </c>
      <c r="V55" t="str">
        <f t="shared" si="28"/>
        <v/>
      </c>
      <c r="W55" t="str">
        <f t="shared" si="28"/>
        <v/>
      </c>
      <c r="X55" t="str">
        <f t="shared" si="28"/>
        <v/>
      </c>
      <c r="Y55" t="str">
        <f>IF(Y24="","",Y24)</f>
        <v/>
      </c>
      <c r="Z55" t="str">
        <f t="shared" si="29"/>
        <v/>
      </c>
      <c r="AA55" t="str">
        <f t="shared" si="29"/>
        <v/>
      </c>
      <c r="AB55" t="str">
        <f>IF(AB24="","",AB24)</f>
        <v/>
      </c>
      <c r="AC55" s="47">
        <f ca="1">AVERAGE(N54,Q54,T54,X54)</f>
        <v>10</v>
      </c>
      <c r="AD55" s="47"/>
      <c r="AE55" s="47"/>
      <c r="AF55" s="7" t="s">
        <v>122</v>
      </c>
      <c r="AH55" t="str">
        <f>IF(AH24="","",AH24)</f>
        <v/>
      </c>
      <c r="AJ55" t="str">
        <f t="shared" si="26"/>
        <v/>
      </c>
      <c r="AK55" t="str">
        <f t="shared" si="26"/>
        <v/>
      </c>
    </row>
    <row r="56" spans="1:37" ht="25" customHeight="1" x14ac:dyDescent="0.25">
      <c r="A56" t="str">
        <f t="shared" si="1"/>
        <v/>
      </c>
      <c r="C56" t="str">
        <f t="shared" ref="C56:M56" si="30">IF(C25="","",C25)</f>
        <v/>
      </c>
      <c r="D56" t="str">
        <f t="shared" si="30"/>
        <v/>
      </c>
      <c r="E56" t="str">
        <f t="shared" si="30"/>
        <v/>
      </c>
      <c r="F56" t="str">
        <f t="shared" si="30"/>
        <v/>
      </c>
      <c r="G56" t="str">
        <f t="shared" si="30"/>
        <v/>
      </c>
      <c r="H56" t="str">
        <f t="shared" si="30"/>
        <v/>
      </c>
      <c r="I56" t="str">
        <f t="shared" si="30"/>
        <v/>
      </c>
      <c r="J56" t="str">
        <f t="shared" si="30"/>
        <v/>
      </c>
      <c r="K56" t="str">
        <f t="shared" si="30"/>
        <v/>
      </c>
      <c r="L56" t="str">
        <f t="shared" si="30"/>
        <v/>
      </c>
      <c r="M56" t="str">
        <f t="shared" si="30"/>
        <v/>
      </c>
      <c r="N56" t="str">
        <f t="shared" si="27"/>
        <v/>
      </c>
      <c r="O56" t="str">
        <f t="shared" si="27"/>
        <v/>
      </c>
      <c r="P56" t="str">
        <f t="shared" si="27"/>
        <v/>
      </c>
      <c r="Q56" t="str">
        <f t="shared" si="27"/>
        <v/>
      </c>
      <c r="R56" t="str">
        <f t="shared" si="27"/>
        <v/>
      </c>
      <c r="S56" t="str">
        <f t="shared" si="24"/>
        <v/>
      </c>
      <c r="T56" t="str">
        <f t="shared" si="24"/>
        <v/>
      </c>
      <c r="V56" t="str">
        <f t="shared" si="28"/>
        <v/>
      </c>
      <c r="W56" t="str">
        <f t="shared" si="28"/>
        <v/>
      </c>
      <c r="X56" t="str">
        <f t="shared" si="28"/>
        <v/>
      </c>
      <c r="Y56" t="str">
        <f>IF(Y25="","",Y25)</f>
        <v/>
      </c>
      <c r="Z56" t="str">
        <f t="shared" si="29"/>
        <v/>
      </c>
      <c r="AA56" t="str">
        <f t="shared" si="29"/>
        <v/>
      </c>
      <c r="AB56" t="str">
        <f>IF(AB25="","",AB25)</f>
        <v/>
      </c>
      <c r="AC56" t="str">
        <f t="shared" ref="AC56:AG57" si="31">IF(AC25="","",AC25)</f>
        <v/>
      </c>
      <c r="AD56" t="str">
        <f t="shared" si="31"/>
        <v/>
      </c>
      <c r="AE56" t="str">
        <f t="shared" si="31"/>
        <v/>
      </c>
      <c r="AF56" t="str">
        <f t="shared" si="31"/>
        <v/>
      </c>
      <c r="AG56" t="str">
        <f t="shared" si="31"/>
        <v/>
      </c>
      <c r="AH56" t="str">
        <f>IF(AH25="","",AH25)</f>
        <v/>
      </c>
      <c r="AI56" t="str">
        <f>IF(AI25="","",AI25)</f>
        <v/>
      </c>
      <c r="AJ56" t="str">
        <f t="shared" si="26"/>
        <v/>
      </c>
      <c r="AK56" t="str">
        <f t="shared" si="26"/>
        <v/>
      </c>
    </row>
    <row r="57" spans="1:37" ht="25" customHeight="1" x14ac:dyDescent="0.25">
      <c r="A57" t="str">
        <f t="shared" si="1"/>
        <v>(9)</v>
      </c>
      <c r="C57" s="28" t="str">
        <f>IF(C26="","",C26)</f>
        <v>３つがそれぞれ</v>
      </c>
      <c r="D57" s="28"/>
      <c r="E57" s="28"/>
      <c r="F57" s="28"/>
      <c r="G57" s="28"/>
      <c r="H57" s="28"/>
      <c r="I57" s="28"/>
      <c r="J57" s="76">
        <f ca="1">IF(J26="","",J26)</f>
        <v>485</v>
      </c>
      <c r="K57" s="76"/>
      <c r="L57" s="76"/>
      <c r="M57" s="28" t="str">
        <f>IF(M26="","",M26)</f>
        <v>円，</v>
      </c>
      <c r="N57" s="32"/>
      <c r="O57" s="76">
        <f ca="1">IF(O26="","",O26)</f>
        <v>297</v>
      </c>
      <c r="P57" s="76"/>
      <c r="Q57" s="76"/>
      <c r="R57" s="28" t="str">
        <f t="shared" ref="R57:R62" si="32">IF(R26="","",R26)</f>
        <v>円，</v>
      </c>
      <c r="S57" s="28"/>
      <c r="T57" s="76">
        <f t="shared" ca="1" si="24"/>
        <v>1154</v>
      </c>
      <c r="U57" s="76"/>
      <c r="V57" s="76"/>
      <c r="W57" s="28" t="str">
        <f t="shared" ref="W57:W62" si="33">IF(W26="","",W26)</f>
        <v>円のとき</v>
      </c>
      <c r="AA57" s="28" t="s">
        <v>100</v>
      </c>
      <c r="AC57" t="str">
        <f t="shared" si="31"/>
        <v/>
      </c>
      <c r="AD57" t="str">
        <f t="shared" si="31"/>
        <v/>
      </c>
      <c r="AE57" t="str">
        <f t="shared" si="31"/>
        <v/>
      </c>
      <c r="AF57" t="str">
        <f t="shared" si="31"/>
        <v/>
      </c>
      <c r="AG57" t="str">
        <f t="shared" si="31"/>
        <v/>
      </c>
      <c r="AH57" t="str">
        <f>IF(AH26="","",AH26)</f>
        <v/>
      </c>
      <c r="AI57" t="str">
        <f>IF(AI26="","",AI26)</f>
        <v/>
      </c>
      <c r="AJ57" t="str">
        <f t="shared" si="26"/>
        <v/>
      </c>
      <c r="AK57" t="str">
        <f t="shared" si="26"/>
        <v/>
      </c>
    </row>
    <row r="58" spans="1:37" ht="25" customHeight="1" x14ac:dyDescent="0.25">
      <c r="A58" t="str">
        <f t="shared" si="1"/>
        <v/>
      </c>
      <c r="C58" s="33" t="s">
        <v>123</v>
      </c>
      <c r="D58" s="28"/>
      <c r="E58" s="28"/>
      <c r="F58" s="28"/>
      <c r="G58" s="28"/>
      <c r="H58" s="28"/>
      <c r="I58" s="28"/>
      <c r="R58" t="str">
        <f t="shared" si="32"/>
        <v/>
      </c>
      <c r="S58" t="str">
        <f>IF(S27="","",S27)</f>
        <v/>
      </c>
      <c r="T58" t="str">
        <f t="shared" si="24"/>
        <v/>
      </c>
      <c r="U58" t="str">
        <f>IF(U27="","",U27)</f>
        <v/>
      </c>
      <c r="V58" t="str">
        <f>IF(V27="","",V27)</f>
        <v/>
      </c>
      <c r="W58" t="str">
        <f t="shared" si="33"/>
        <v/>
      </c>
      <c r="X58" t="str">
        <f t="shared" ref="X58:Z59" si="34">IF(X27="","",X27)</f>
        <v/>
      </c>
      <c r="Y58" t="str">
        <f t="shared" si="34"/>
        <v/>
      </c>
      <c r="Z58" t="str">
        <f t="shared" si="34"/>
        <v/>
      </c>
      <c r="AB58" t="str">
        <f>IF(AB27="","",AB27)</f>
        <v/>
      </c>
      <c r="AC58" s="75">
        <f ca="1">AVERAGE(J57,O57,T57)</f>
        <v>645.33333333333337</v>
      </c>
      <c r="AD58" s="75"/>
      <c r="AE58" s="75"/>
      <c r="AF58" s="7" t="s">
        <v>24</v>
      </c>
      <c r="AH58" t="str">
        <f>IF(AH27="","",AH27)</f>
        <v/>
      </c>
      <c r="AJ58" t="str">
        <f t="shared" si="26"/>
        <v/>
      </c>
      <c r="AK58" t="str">
        <f t="shared" si="26"/>
        <v/>
      </c>
    </row>
    <row r="59" spans="1:37" ht="25" customHeight="1" x14ac:dyDescent="0.25">
      <c r="A59" t="str">
        <f t="shared" si="1"/>
        <v/>
      </c>
      <c r="B59" t="str">
        <f t="shared" ref="B59:Q59" si="35">IF(B28="","",B28)</f>
        <v/>
      </c>
      <c r="C59" t="str">
        <f t="shared" si="35"/>
        <v/>
      </c>
      <c r="D59" t="str">
        <f t="shared" si="35"/>
        <v/>
      </c>
      <c r="E59" t="str">
        <f t="shared" si="35"/>
        <v/>
      </c>
      <c r="F59" t="str">
        <f t="shared" si="35"/>
        <v/>
      </c>
      <c r="G59" t="str">
        <f t="shared" si="35"/>
        <v/>
      </c>
      <c r="H59" t="str">
        <f t="shared" si="35"/>
        <v/>
      </c>
      <c r="I59" t="str">
        <f t="shared" si="35"/>
        <v/>
      </c>
      <c r="J59" t="str">
        <f t="shared" si="35"/>
        <v/>
      </c>
      <c r="K59" t="str">
        <f t="shared" si="35"/>
        <v/>
      </c>
      <c r="L59" t="str">
        <f t="shared" si="35"/>
        <v/>
      </c>
      <c r="M59" t="str">
        <f t="shared" si="35"/>
        <v/>
      </c>
      <c r="N59" t="str">
        <f t="shared" si="35"/>
        <v/>
      </c>
      <c r="O59" t="str">
        <f t="shared" si="35"/>
        <v/>
      </c>
      <c r="P59" t="str">
        <f t="shared" si="35"/>
        <v/>
      </c>
      <c r="Q59" t="str">
        <f t="shared" si="35"/>
        <v/>
      </c>
      <c r="R59" t="str">
        <f t="shared" si="32"/>
        <v/>
      </c>
      <c r="S59" t="str">
        <f>IF(S28="","",S28)</f>
        <v/>
      </c>
      <c r="T59" t="str">
        <f t="shared" si="24"/>
        <v/>
      </c>
      <c r="U59" t="str">
        <f>IF(U28="","",U28)</f>
        <v/>
      </c>
      <c r="W59" t="str">
        <f t="shared" si="33"/>
        <v/>
      </c>
      <c r="X59" t="str">
        <f t="shared" si="34"/>
        <v/>
      </c>
      <c r="Y59" t="str">
        <f t="shared" si="34"/>
        <v/>
      </c>
      <c r="Z59" t="str">
        <f t="shared" si="34"/>
        <v/>
      </c>
      <c r="AB59" t="str">
        <f>IF(AB28="","",AB28)</f>
        <v/>
      </c>
      <c r="AC59" t="str">
        <f>IF(AC28="","",AC28)</f>
        <v/>
      </c>
      <c r="AD59" t="str">
        <f>IF(AD28="","",AD28)</f>
        <v/>
      </c>
      <c r="AE59" t="str">
        <f>IF(AE28="","",AE28)</f>
        <v/>
      </c>
      <c r="AF59" t="str">
        <f>IF(AF28="","",AF28)</f>
        <v/>
      </c>
      <c r="AG59" t="str">
        <f>IF(AG28="","",AG28)</f>
        <v/>
      </c>
      <c r="AH59" t="str">
        <f>IF(AH28="","",AH28)</f>
        <v/>
      </c>
      <c r="AI59" t="str">
        <f>IF(AI28="","",AI28)</f>
        <v/>
      </c>
      <c r="AJ59" t="str">
        <f t="shared" si="26"/>
        <v/>
      </c>
      <c r="AK59" t="str">
        <f t="shared" si="26"/>
        <v/>
      </c>
    </row>
    <row r="60" spans="1:37" ht="25" customHeight="1" x14ac:dyDescent="0.25">
      <c r="A60" t="str">
        <f t="shared" si="1"/>
        <v>(10)</v>
      </c>
      <c r="D60" s="28" t="str">
        <f>IF(D29="","",D29)</f>
        <v>６回の点数がそれぞれ</v>
      </c>
      <c r="E60" s="28"/>
      <c r="F60" s="28"/>
      <c r="G60" s="28"/>
      <c r="H60" s="28"/>
      <c r="I60" s="28"/>
      <c r="J60" s="28"/>
      <c r="K60" s="28"/>
      <c r="L60" s="28"/>
      <c r="M60" s="28"/>
      <c r="N60" s="28">
        <f t="shared" ref="N60:O62" ca="1" si="36">IF(N29="","",N29)</f>
        <v>1</v>
      </c>
      <c r="O60" s="28" t="str">
        <f t="shared" si="36"/>
        <v>点，</v>
      </c>
      <c r="P60" s="28"/>
      <c r="Q60" s="28">
        <f ca="1">IF(Q29="","",Q29)</f>
        <v>4</v>
      </c>
      <c r="R60" s="28" t="str">
        <f t="shared" si="32"/>
        <v>点，</v>
      </c>
      <c r="S60" s="28"/>
      <c r="T60" s="28">
        <f t="shared" ca="1" si="24"/>
        <v>1</v>
      </c>
      <c r="U60" s="28" t="str">
        <f>IF(U29="","",U29)</f>
        <v>点，</v>
      </c>
      <c r="V60" s="28"/>
      <c r="W60" s="28">
        <f t="shared" ca="1" si="33"/>
        <v>1</v>
      </c>
      <c r="X60" s="28" t="str">
        <f>IF(X29="","",X29)</f>
        <v>点，</v>
      </c>
      <c r="Y60" s="28"/>
      <c r="Z60" s="28">
        <f t="shared" ref="Z60:AA62" ca="1" si="37">IF(Z29="","",Z29)</f>
        <v>3</v>
      </c>
      <c r="AA60" s="28" t="str">
        <f t="shared" si="37"/>
        <v>点，</v>
      </c>
      <c r="AB60" s="28"/>
      <c r="AC60" s="74">
        <f ca="1">IF(AC29="","",AC29)</f>
        <v>14</v>
      </c>
      <c r="AD60" s="67"/>
      <c r="AE60" s="28" t="str">
        <f>IF(AE29="","",AE29)</f>
        <v>点のとき，</v>
      </c>
      <c r="AI60" t="str">
        <f>IF(AI29="","",AI29)</f>
        <v/>
      </c>
      <c r="AJ60" t="str">
        <f t="shared" si="26"/>
        <v/>
      </c>
      <c r="AK60" t="str">
        <f t="shared" si="26"/>
        <v/>
      </c>
    </row>
    <row r="61" spans="1:37" ht="25" customHeight="1" x14ac:dyDescent="0.25">
      <c r="A61" t="str">
        <f t="shared" si="1"/>
        <v/>
      </c>
      <c r="B61" t="str">
        <f>IF(B30="","",B30)</f>
        <v/>
      </c>
      <c r="C61" t="str">
        <f>IF(C30="","",C30)</f>
        <v/>
      </c>
      <c r="D61" s="28" t="str">
        <f>IF(D30="","",D30)</f>
        <v>１回の平均の点数</v>
      </c>
      <c r="E61" s="28"/>
      <c r="F61" s="28"/>
      <c r="G61" s="28"/>
      <c r="H61" s="28"/>
      <c r="I61" s="28"/>
      <c r="J61" s="28"/>
      <c r="K61" s="28"/>
      <c r="L61" s="28"/>
      <c r="N61" t="str">
        <f t="shared" si="36"/>
        <v/>
      </c>
      <c r="O61" t="str">
        <f t="shared" si="36"/>
        <v/>
      </c>
      <c r="P61" t="str">
        <f>IF(P30="","",P30)</f>
        <v/>
      </c>
      <c r="Q61" t="str">
        <f>IF(Q30="","",Q30)</f>
        <v/>
      </c>
      <c r="R61" t="str">
        <f t="shared" si="32"/>
        <v/>
      </c>
      <c r="S61" t="str">
        <f>IF(S30="","",S30)</f>
        <v/>
      </c>
      <c r="T61" t="str">
        <f t="shared" si="24"/>
        <v/>
      </c>
      <c r="U61" t="str">
        <f>IF(U30="","",U30)</f>
        <v/>
      </c>
      <c r="W61" t="str">
        <f t="shared" si="33"/>
        <v/>
      </c>
      <c r="X61" t="str">
        <f>IF(X30="","",X30)</f>
        <v/>
      </c>
      <c r="Y61" t="str">
        <f>IF(Y30="","",Y30)</f>
        <v/>
      </c>
      <c r="Z61" t="str">
        <f t="shared" si="37"/>
        <v/>
      </c>
      <c r="AA61" t="str">
        <f t="shared" si="37"/>
        <v/>
      </c>
      <c r="AB61" t="str">
        <f>IF(AB30="","",AB30)</f>
        <v/>
      </c>
      <c r="AC61" t="str">
        <f>IF(AC30="","",AC30)</f>
        <v/>
      </c>
      <c r="AD61" s="69">
        <f ca="1">AVERAGE(N60,Q60,T60,W60,Z60,AC60)</f>
        <v>4</v>
      </c>
      <c r="AE61" s="69"/>
      <c r="AF61" s="7" t="s">
        <v>124</v>
      </c>
      <c r="AG61" s="7"/>
      <c r="AH61" t="str">
        <f>IF(AH30="","",AH30)</f>
        <v/>
      </c>
      <c r="AI61" t="str">
        <f>IF(AI30="","",AI30)</f>
        <v/>
      </c>
      <c r="AJ61" t="str">
        <f t="shared" si="26"/>
        <v/>
      </c>
      <c r="AK61" t="str">
        <f t="shared" si="26"/>
        <v/>
      </c>
    </row>
    <row r="62" spans="1:37" ht="25" customHeight="1" x14ac:dyDescent="0.25">
      <c r="A62" t="str">
        <f t="shared" si="1"/>
        <v/>
      </c>
      <c r="B62" t="str">
        <f>IF(B31="","",B31)</f>
        <v/>
      </c>
      <c r="C62" t="str">
        <f>IF(C31="","",C31)</f>
        <v/>
      </c>
      <c r="D62" t="str">
        <f>IF(D31="","",D31)</f>
        <v/>
      </c>
      <c r="E62" t="str">
        <f t="shared" ref="E62:M62" si="38">IF(E31="","",E31)</f>
        <v/>
      </c>
      <c r="F62" t="str">
        <f t="shared" si="38"/>
        <v/>
      </c>
      <c r="G62" t="str">
        <f t="shared" si="38"/>
        <v/>
      </c>
      <c r="H62" t="str">
        <f t="shared" si="38"/>
        <v/>
      </c>
      <c r="I62" t="str">
        <f t="shared" si="38"/>
        <v/>
      </c>
      <c r="J62" t="str">
        <f t="shared" si="38"/>
        <v/>
      </c>
      <c r="K62" t="str">
        <f t="shared" si="38"/>
        <v/>
      </c>
      <c r="L62" t="str">
        <f t="shared" si="38"/>
        <v/>
      </c>
      <c r="M62" t="str">
        <f t="shared" si="38"/>
        <v/>
      </c>
      <c r="N62" t="str">
        <f t="shared" si="36"/>
        <v/>
      </c>
      <c r="O62" t="str">
        <f t="shared" si="36"/>
        <v/>
      </c>
      <c r="P62" t="str">
        <f>IF(P31="","",P31)</f>
        <v/>
      </c>
      <c r="Q62" t="str">
        <f>IF(Q31="","",Q31)</f>
        <v/>
      </c>
      <c r="R62" t="str">
        <f t="shared" si="32"/>
        <v/>
      </c>
      <c r="S62" t="str">
        <f>IF(S31="","",S31)</f>
        <v/>
      </c>
      <c r="T62" t="str">
        <f t="shared" si="24"/>
        <v/>
      </c>
      <c r="U62" t="str">
        <f>IF(U31="","",U31)</f>
        <v/>
      </c>
      <c r="W62" t="str">
        <f t="shared" si="33"/>
        <v/>
      </c>
      <c r="X62" t="str">
        <f>IF(X31="","",X31)</f>
        <v/>
      </c>
      <c r="Y62" t="str">
        <f>IF(Y31="","",Y31)</f>
        <v/>
      </c>
      <c r="Z62" t="str">
        <f t="shared" si="37"/>
        <v/>
      </c>
      <c r="AA62" t="str">
        <f t="shared" si="37"/>
        <v/>
      </c>
      <c r="AB62" t="str">
        <f>IF(AB31="","",AB31)</f>
        <v/>
      </c>
      <c r="AC62" t="str">
        <f>IF(AC31="","",AC31)</f>
        <v/>
      </c>
      <c r="AD62" t="str">
        <f>IF(AD31="","",AD31)</f>
        <v/>
      </c>
      <c r="AE62" t="str">
        <f>IF(AE31="","",AE31)</f>
        <v/>
      </c>
      <c r="AF62" t="str">
        <f>IF(AF31="","",AF31)</f>
        <v/>
      </c>
      <c r="AH62" t="str">
        <f>IF(AH31="","",AH31)</f>
        <v/>
      </c>
      <c r="AI62" t="str">
        <f>IF(AI31="","",AI31)</f>
        <v/>
      </c>
      <c r="AJ62" t="str">
        <f t="shared" si="26"/>
        <v/>
      </c>
      <c r="AK62" t="str">
        <f t="shared" si="26"/>
        <v/>
      </c>
    </row>
  </sheetData>
  <mergeCells count="95">
    <mergeCell ref="AC58:AE58"/>
    <mergeCell ref="AC60:AD60"/>
    <mergeCell ref="AD61:AE61"/>
    <mergeCell ref="G52:I52"/>
    <mergeCell ref="AA52:AD52"/>
    <mergeCell ref="T54:U54"/>
    <mergeCell ref="X54:Y54"/>
    <mergeCell ref="AC55:AE55"/>
    <mergeCell ref="J57:L57"/>
    <mergeCell ref="O57:Q57"/>
    <mergeCell ref="T57:V57"/>
    <mergeCell ref="F46:H46"/>
    <mergeCell ref="W46:Z46"/>
    <mergeCell ref="F48:H48"/>
    <mergeCell ref="W48:Z48"/>
    <mergeCell ref="F50:H50"/>
    <mergeCell ref="W50:Z50"/>
    <mergeCell ref="AE43:AF44"/>
    <mergeCell ref="AG43:AI44"/>
    <mergeCell ref="AJ43:AK44"/>
    <mergeCell ref="C44:G44"/>
    <mergeCell ref="H44:J44"/>
    <mergeCell ref="K44:M44"/>
    <mergeCell ref="N44:P44"/>
    <mergeCell ref="Q44:S44"/>
    <mergeCell ref="C43:G43"/>
    <mergeCell ref="H43:J43"/>
    <mergeCell ref="K43:M43"/>
    <mergeCell ref="N43:P43"/>
    <mergeCell ref="Q43:S43"/>
    <mergeCell ref="U43:AD44"/>
    <mergeCell ref="C40:G40"/>
    <mergeCell ref="AF40:AG40"/>
    <mergeCell ref="C41:G41"/>
    <mergeCell ref="H41:I41"/>
    <mergeCell ref="J41:K41"/>
    <mergeCell ref="L41:M41"/>
    <mergeCell ref="N41:O41"/>
    <mergeCell ref="AC29:AD29"/>
    <mergeCell ref="AE37:AF37"/>
    <mergeCell ref="C38:G38"/>
    <mergeCell ref="H38:I38"/>
    <mergeCell ref="J38:K38"/>
    <mergeCell ref="L38:M38"/>
    <mergeCell ref="N38:O38"/>
    <mergeCell ref="C37:G37"/>
    <mergeCell ref="H37:I37"/>
    <mergeCell ref="J37:K37"/>
    <mergeCell ref="L37:M37"/>
    <mergeCell ref="N37:O37"/>
    <mergeCell ref="Q37:AD37"/>
    <mergeCell ref="AI32:AJ32"/>
    <mergeCell ref="Q13:S13"/>
    <mergeCell ref="F15:H15"/>
    <mergeCell ref="F17:H17"/>
    <mergeCell ref="F19:H19"/>
    <mergeCell ref="G21:I21"/>
    <mergeCell ref="T23:U23"/>
    <mergeCell ref="U12:AD13"/>
    <mergeCell ref="C13:G13"/>
    <mergeCell ref="H13:J13"/>
    <mergeCell ref="K13:M13"/>
    <mergeCell ref="N13:P13"/>
    <mergeCell ref="X23:Y23"/>
    <mergeCell ref="J26:L26"/>
    <mergeCell ref="O26:Q26"/>
    <mergeCell ref="T26:V26"/>
    <mergeCell ref="C12:G12"/>
    <mergeCell ref="H12:J12"/>
    <mergeCell ref="K12:M12"/>
    <mergeCell ref="N12:P12"/>
    <mergeCell ref="Q12:S12"/>
    <mergeCell ref="C9:G9"/>
    <mergeCell ref="H9:I9"/>
    <mergeCell ref="J9:K9"/>
    <mergeCell ref="L9:M9"/>
    <mergeCell ref="N9:O9"/>
    <mergeCell ref="C10:G10"/>
    <mergeCell ref="H10:I10"/>
    <mergeCell ref="J10:K10"/>
    <mergeCell ref="L10:M10"/>
    <mergeCell ref="N10:O10"/>
    <mergeCell ref="N8:O8"/>
    <mergeCell ref="AI1:AJ1"/>
    <mergeCell ref="C6:G6"/>
    <mergeCell ref="H6:I6"/>
    <mergeCell ref="J6:K6"/>
    <mergeCell ref="L6:M6"/>
    <mergeCell ref="N6:O6"/>
    <mergeCell ref="Q6:AC6"/>
    <mergeCell ref="C7:G7"/>
    <mergeCell ref="H7:I7"/>
    <mergeCell ref="J7:K7"/>
    <mergeCell ref="L7:M7"/>
    <mergeCell ref="N7:O7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64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166</v>
      </c>
      <c r="AG1" s="2" t="s">
        <v>125</v>
      </c>
      <c r="AH1" s="2"/>
      <c r="AI1" s="44"/>
      <c r="AJ1" s="44"/>
    </row>
    <row r="2" spans="1:36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2" customHeight="1" x14ac:dyDescent="0.25">
      <c r="A3" s="1"/>
    </row>
    <row r="4" spans="1:36" ht="22" customHeight="1" x14ac:dyDescent="0.25">
      <c r="A4" t="s">
        <v>126</v>
      </c>
    </row>
    <row r="5" spans="1:36" ht="22" customHeight="1" x14ac:dyDescent="0.25">
      <c r="A5" s="1" t="s">
        <v>66</v>
      </c>
      <c r="C5" t="s">
        <v>127</v>
      </c>
      <c r="I5" s="67">
        <f ca="1">INT(RAND()*9+10)</f>
        <v>12</v>
      </c>
      <c r="J5" s="67"/>
      <c r="K5" s="77" t="s">
        <v>243</v>
      </c>
      <c r="L5" s="77"/>
      <c r="M5" t="s">
        <v>128</v>
      </c>
      <c r="O5" s="67">
        <f ca="1">I5*INT(RAND()*500+200)</f>
        <v>3648</v>
      </c>
      <c r="P5" s="67"/>
      <c r="Q5" s="67"/>
      <c r="R5" s="67"/>
      <c r="S5" t="s">
        <v>129</v>
      </c>
      <c r="T5" s="6"/>
    </row>
    <row r="6" spans="1:36" ht="22" customHeight="1" x14ac:dyDescent="0.25">
      <c r="C6">
        <v>1</v>
      </c>
      <c r="D6" s="77" t="s">
        <v>243</v>
      </c>
      <c r="E6" s="77"/>
      <c r="F6" t="s">
        <v>130</v>
      </c>
    </row>
    <row r="7" spans="1:36" ht="30" customHeight="1" x14ac:dyDescent="0.25"/>
    <row r="8" spans="1:36" ht="22" customHeight="1" x14ac:dyDescent="0.25">
      <c r="A8" s="1" t="s">
        <v>67</v>
      </c>
      <c r="C8" t="s">
        <v>131</v>
      </c>
      <c r="M8" s="67">
        <f ca="1">INT(RAND()*9+5)</f>
        <v>11</v>
      </c>
      <c r="N8" s="67"/>
      <c r="O8" s="77" t="s">
        <v>243</v>
      </c>
      <c r="P8" s="77"/>
      <c r="Q8" t="s">
        <v>128</v>
      </c>
      <c r="S8" s="67">
        <f ca="1">M8*INT(RAND()*500+100)</f>
        <v>5808</v>
      </c>
      <c r="T8" s="67"/>
      <c r="U8" s="67"/>
      <c r="V8" s="67"/>
      <c r="W8" t="s">
        <v>129</v>
      </c>
      <c r="X8" s="6"/>
    </row>
    <row r="9" spans="1:36" ht="22" customHeight="1" x14ac:dyDescent="0.25">
      <c r="C9">
        <v>1</v>
      </c>
      <c r="D9" s="77" t="s">
        <v>243</v>
      </c>
      <c r="E9" s="77"/>
      <c r="F9" t="s">
        <v>130</v>
      </c>
    </row>
    <row r="10" spans="1:36" ht="30" customHeight="1" x14ac:dyDescent="0.25"/>
    <row r="11" spans="1:36" ht="22" customHeight="1" x14ac:dyDescent="0.25">
      <c r="A11" s="1" t="s">
        <v>68</v>
      </c>
      <c r="C11" s="67">
        <f ca="1">INT(RAND()*50+20)</f>
        <v>54</v>
      </c>
      <c r="D11" s="67"/>
      <c r="E11" t="s">
        <v>132</v>
      </c>
      <c r="K11" s="67">
        <f ca="1">C11*INT(RAND()*9+2)</f>
        <v>108</v>
      </c>
      <c r="L11" s="67"/>
      <c r="M11" s="67"/>
      <c r="N11" t="s">
        <v>133</v>
      </c>
    </row>
    <row r="12" spans="1:36" ht="22" customHeight="1" x14ac:dyDescent="0.25">
      <c r="C12" t="s">
        <v>134</v>
      </c>
    </row>
    <row r="13" spans="1:36" ht="30" customHeight="1" x14ac:dyDescent="0.25"/>
    <row r="14" spans="1:36" ht="22" customHeight="1" x14ac:dyDescent="0.25">
      <c r="A14" s="1" t="s">
        <v>135</v>
      </c>
      <c r="C14" s="67">
        <f ca="1">INT(RAND()*500+200)</f>
        <v>251</v>
      </c>
      <c r="D14" s="67"/>
      <c r="E14" s="67"/>
      <c r="F14" t="s">
        <v>132</v>
      </c>
      <c r="L14" s="67">
        <f ca="1">C14*INT(RAND()*5+2)</f>
        <v>1255</v>
      </c>
      <c r="M14" s="67"/>
      <c r="N14" s="67"/>
      <c r="O14" t="s">
        <v>136</v>
      </c>
    </row>
    <row r="15" spans="1:36" ht="22" customHeight="1" x14ac:dyDescent="0.25">
      <c r="C15" t="s">
        <v>134</v>
      </c>
    </row>
    <row r="16" spans="1:36" ht="30" customHeight="1" x14ac:dyDescent="0.25"/>
    <row r="17" spans="1:38" ht="22" customHeight="1" x14ac:dyDescent="0.25">
      <c r="A17" s="1" t="s">
        <v>137</v>
      </c>
      <c r="C17" s="67">
        <f ca="1">INT(RAND()*9+1)*100+INT(RAND()*3+1)*1000</f>
        <v>2100</v>
      </c>
      <c r="D17" s="67"/>
      <c r="E17" s="67"/>
      <c r="F17" s="67"/>
      <c r="G17" t="s">
        <v>138</v>
      </c>
      <c r="M17" s="67">
        <f ca="1">(0.1+INT(RAND()*9+2)*0.01)*C17</f>
        <v>378</v>
      </c>
      <c r="N17" s="67"/>
      <c r="O17" s="67"/>
      <c r="P17" t="s">
        <v>139</v>
      </c>
    </row>
    <row r="18" spans="1:38" ht="22" customHeight="1" x14ac:dyDescent="0.25">
      <c r="C18" t="s">
        <v>140</v>
      </c>
    </row>
    <row r="19" spans="1:38" ht="30" customHeight="1" x14ac:dyDescent="0.25"/>
    <row r="20" spans="1:38" ht="22" customHeight="1" x14ac:dyDescent="0.25">
      <c r="A20" s="1" t="s">
        <v>141</v>
      </c>
      <c r="C20" s="67">
        <f ca="1">INT(RAND()*9+2)</f>
        <v>6</v>
      </c>
      <c r="D20" s="67"/>
      <c r="E20" s="77" t="s">
        <v>249</v>
      </c>
      <c r="F20" s="77"/>
      <c r="H20" s="67">
        <f ca="1">C20*INT(RAND()*8+2)*10</f>
        <v>300</v>
      </c>
      <c r="I20" s="67"/>
      <c r="J20" s="67"/>
      <c r="K20" t="s">
        <v>250</v>
      </c>
    </row>
    <row r="21" spans="1:38" ht="30" customHeight="1" x14ac:dyDescent="0.25">
      <c r="L21" s="6"/>
      <c r="M21" s="6"/>
      <c r="N21" s="6"/>
      <c r="O21" s="6"/>
      <c r="P21" s="6"/>
      <c r="AL21" s="34"/>
    </row>
    <row r="22" spans="1:38" ht="22" customHeight="1" x14ac:dyDescent="0.25">
      <c r="A22" s="1" t="s">
        <v>142</v>
      </c>
      <c r="C22" s="67">
        <f ca="1">INT(RAND()*80+20)</f>
        <v>38</v>
      </c>
      <c r="D22" s="67"/>
      <c r="E22" t="s">
        <v>143</v>
      </c>
      <c r="H22" s="67">
        <f ca="1">C22*INT(RAND()*8+2)*100</f>
        <v>34200</v>
      </c>
      <c r="I22" s="67"/>
      <c r="J22" s="67"/>
      <c r="K22" s="67"/>
      <c r="L22" s="67"/>
      <c r="M22" t="s">
        <v>144</v>
      </c>
    </row>
    <row r="23" spans="1:38" ht="30" customHeight="1" x14ac:dyDescent="0.25"/>
    <row r="24" spans="1:38" ht="22" customHeight="1" x14ac:dyDescent="0.25">
      <c r="A24" s="1" t="s">
        <v>145</v>
      </c>
      <c r="C24" s="67">
        <f>1000</f>
        <v>1000</v>
      </c>
      <c r="D24" s="67"/>
      <c r="E24" s="67"/>
      <c r="F24" s="67"/>
      <c r="G24" t="s">
        <v>138</v>
      </c>
      <c r="M24" s="67">
        <f ca="1">(INT(RAND()*9+1)*0.01+(INT(RAND()*9+1))*0.1)*C24</f>
        <v>120.00000000000001</v>
      </c>
      <c r="N24" s="67"/>
      <c r="O24" s="67"/>
      <c r="P24" t="s">
        <v>146</v>
      </c>
    </row>
    <row r="25" spans="1:38" ht="22" customHeight="1" x14ac:dyDescent="0.25">
      <c r="C25" t="s">
        <v>147</v>
      </c>
    </row>
    <row r="26" spans="1:38" ht="30" customHeight="1" x14ac:dyDescent="0.25"/>
    <row r="27" spans="1:38" ht="22" customHeight="1" x14ac:dyDescent="0.25">
      <c r="A27" s="1" t="s">
        <v>148</v>
      </c>
      <c r="C27" s="67">
        <f>780</f>
        <v>780</v>
      </c>
      <c r="D27" s="67"/>
      <c r="E27" s="67"/>
      <c r="F27" s="67"/>
      <c r="G27" t="s">
        <v>138</v>
      </c>
      <c r="M27" s="67">
        <f ca="1">(INT(RAND()*9+1)*0.1+INT(RAND()*9+1)*0.01)*780*10</f>
        <v>4524</v>
      </c>
      <c r="N27" s="67"/>
      <c r="O27" s="67"/>
      <c r="P27" t="s">
        <v>146</v>
      </c>
    </row>
    <row r="28" spans="1:38" ht="22" customHeight="1" x14ac:dyDescent="0.25">
      <c r="C28" t="s">
        <v>147</v>
      </c>
    </row>
    <row r="29" spans="1:38" ht="30" customHeight="1" x14ac:dyDescent="0.25"/>
    <row r="30" spans="1:38" ht="22" customHeight="1" x14ac:dyDescent="0.25">
      <c r="A30" s="1" t="s">
        <v>149</v>
      </c>
      <c r="D30" s="67">
        <f ca="1">INT(RAND()*800+200)</f>
        <v>335</v>
      </c>
      <c r="E30" s="67"/>
      <c r="F30" s="67"/>
      <c r="G30" t="s">
        <v>150</v>
      </c>
      <c r="N30" s="67">
        <f ca="1">INT(RAND()*8+2)*D30</f>
        <v>2010</v>
      </c>
      <c r="O30" s="67"/>
      <c r="P30" s="67"/>
      <c r="Q30" s="67"/>
      <c r="R30" t="s">
        <v>151</v>
      </c>
    </row>
    <row r="31" spans="1:38" ht="22" customHeight="1" x14ac:dyDescent="0.25">
      <c r="D31" t="s">
        <v>152</v>
      </c>
    </row>
    <row r="32" spans="1:38" ht="22" customHeight="1" x14ac:dyDescent="0.25"/>
    <row r="33" spans="1:37" ht="23.5" x14ac:dyDescent="0.25">
      <c r="D33" s="3" t="str">
        <f>IF(D1="","",D1)</f>
        <v>単位量あたりの大きさ</v>
      </c>
      <c r="AG33" s="2" t="str">
        <f>IF(AG1="","",AG1)</f>
        <v>№</v>
      </c>
      <c r="AH33" s="2"/>
      <c r="AI33" s="44" t="str">
        <f>IF(AI1="","",AI1)</f>
        <v/>
      </c>
      <c r="AJ33" s="44"/>
    </row>
    <row r="34" spans="1:37" ht="23.5" x14ac:dyDescent="0.25">
      <c r="E34" s="5" t="s">
        <v>1</v>
      </c>
      <c r="Q34" s="4" t="str">
        <f>IF(Q2="","",Q2)</f>
        <v>名前</v>
      </c>
      <c r="R34" s="2"/>
      <c r="S34" s="2"/>
      <c r="T34" s="2"/>
      <c r="U34" s="2" t="str">
        <f>IF(U2="","",U2)</f>
        <v/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7" ht="22" customHeight="1" x14ac:dyDescent="0.25">
      <c r="A35" t="str">
        <f t="shared" ref="A35:P35" si="0">IF(A3="","",A3)</f>
        <v/>
      </c>
      <c r="B35" t="str">
        <f t="shared" si="0"/>
        <v/>
      </c>
      <c r="C35" t="str">
        <f t="shared" si="0"/>
        <v/>
      </c>
      <c r="D35" t="str">
        <f t="shared" si="0"/>
        <v/>
      </c>
      <c r="E35" t="str">
        <f t="shared" si="0"/>
        <v/>
      </c>
      <c r="F35" t="str">
        <f t="shared" si="0"/>
        <v/>
      </c>
      <c r="G35" t="str">
        <f t="shared" si="0"/>
        <v/>
      </c>
      <c r="H35" t="str">
        <f t="shared" si="0"/>
        <v/>
      </c>
      <c r="I35" t="str">
        <f t="shared" si="0"/>
        <v/>
      </c>
      <c r="J35" t="str">
        <f t="shared" si="0"/>
        <v/>
      </c>
      <c r="K35" t="str">
        <f t="shared" si="0"/>
        <v/>
      </c>
      <c r="L35" t="str">
        <f t="shared" si="0"/>
        <v/>
      </c>
      <c r="M35" t="str">
        <f t="shared" si="0"/>
        <v/>
      </c>
      <c r="N35" t="str">
        <f t="shared" si="0"/>
        <v/>
      </c>
      <c r="O35" t="str">
        <f t="shared" si="0"/>
        <v/>
      </c>
      <c r="P35" t="str">
        <f t="shared" si="0"/>
        <v/>
      </c>
      <c r="Q35" t="str">
        <f>IF(Q3="","",Q3)</f>
        <v/>
      </c>
      <c r="R35" t="str">
        <f>IF(R3="","",R3)</f>
        <v/>
      </c>
      <c r="S35" t="str">
        <f>IF(S3="","",S3)</f>
        <v/>
      </c>
      <c r="T35" t="str">
        <f>IF(T3="","",T3)</f>
        <v/>
      </c>
      <c r="U35" t="str">
        <f>IF(U3="","",U3)</f>
        <v/>
      </c>
      <c r="V35" t="str">
        <f t="shared" ref="V35:AK35" si="1">IF(V3="","",V3)</f>
        <v/>
      </c>
      <c r="W35" t="str">
        <f t="shared" si="1"/>
        <v/>
      </c>
      <c r="X35" t="str">
        <f t="shared" si="1"/>
        <v/>
      </c>
      <c r="Y35" t="str">
        <f t="shared" si="1"/>
        <v/>
      </c>
      <c r="Z35" t="str">
        <f t="shared" si="1"/>
        <v/>
      </c>
      <c r="AA35" t="str">
        <f t="shared" si="1"/>
        <v/>
      </c>
      <c r="AB35" t="str">
        <f t="shared" si="1"/>
        <v/>
      </c>
      <c r="AC35" t="str">
        <f t="shared" si="1"/>
        <v/>
      </c>
      <c r="AD35" t="str">
        <f t="shared" si="1"/>
        <v/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J35" t="str">
        <f t="shared" si="1"/>
        <v/>
      </c>
      <c r="AK35" t="str">
        <f t="shared" si="1"/>
        <v/>
      </c>
    </row>
    <row r="36" spans="1:37" ht="22" customHeight="1" x14ac:dyDescent="0.25">
      <c r="A36" t="str">
        <f>IF(A4="","",A4)</f>
        <v>◎単位量あたりを求めましょう。</v>
      </c>
      <c r="S36" t="str">
        <f>IF(S4="","",S4)</f>
        <v/>
      </c>
      <c r="T36" t="str">
        <f>IF(T4="","",T4)</f>
        <v/>
      </c>
      <c r="U36" t="str">
        <f>IF(U4="","",U4)</f>
        <v/>
      </c>
      <c r="V36" t="str">
        <f t="shared" ref="V36:AK36" si="2">IF(V4="","",V4)</f>
        <v/>
      </c>
      <c r="W36" t="str">
        <f t="shared" si="2"/>
        <v/>
      </c>
      <c r="X36" t="str">
        <f t="shared" si="2"/>
        <v/>
      </c>
      <c r="Y36" t="str">
        <f t="shared" si="2"/>
        <v/>
      </c>
      <c r="Z36" t="str">
        <f t="shared" si="2"/>
        <v/>
      </c>
      <c r="AA36" t="str">
        <f t="shared" si="2"/>
        <v/>
      </c>
      <c r="AB36" t="str">
        <f t="shared" si="2"/>
        <v/>
      </c>
      <c r="AC36" t="str">
        <f t="shared" si="2"/>
        <v/>
      </c>
      <c r="AD36" t="str">
        <f t="shared" si="2"/>
        <v/>
      </c>
      <c r="AE36" t="str">
        <f t="shared" si="2"/>
        <v/>
      </c>
      <c r="AF36" t="str">
        <f t="shared" si="2"/>
        <v/>
      </c>
      <c r="AG36" t="str">
        <f t="shared" si="2"/>
        <v/>
      </c>
      <c r="AH36" t="str">
        <f t="shared" si="2"/>
        <v/>
      </c>
      <c r="AI36" t="str">
        <f t="shared" si="2"/>
        <v/>
      </c>
      <c r="AJ36" t="str">
        <f t="shared" si="2"/>
        <v/>
      </c>
      <c r="AK36" t="str">
        <f t="shared" si="2"/>
        <v/>
      </c>
    </row>
    <row r="37" spans="1:37" ht="22" customHeight="1" x14ac:dyDescent="0.25">
      <c r="A37" t="str">
        <f t="shared" ref="A37:A63" si="3">IF(A5="","",A5)</f>
        <v>(1)</v>
      </c>
      <c r="C37" t="str">
        <f>IF(C5="","",C5)</f>
        <v>ガソリンが</v>
      </c>
      <c r="I37" s="76">
        <f ca="1">IF(I5="","",I5)</f>
        <v>12</v>
      </c>
      <c r="J37" s="76"/>
      <c r="K37" s="32" t="str">
        <f>IF(K5="","",K5)</f>
        <v>L</v>
      </c>
      <c r="L37" s="32"/>
      <c r="M37" t="str">
        <f>IF(M5="","",M5)</f>
        <v>で</v>
      </c>
      <c r="O37" s="76">
        <f ca="1">IF(O5="","",O5)</f>
        <v>3648</v>
      </c>
      <c r="P37" s="76"/>
      <c r="Q37" s="76"/>
      <c r="R37" s="76"/>
      <c r="S37" t="str">
        <f>IF(S5="","",S5)</f>
        <v>円のとき，</v>
      </c>
      <c r="Y37" t="str">
        <f t="shared" ref="Y37:AK43" si="4">IF(Y5="","",Y5)</f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  <c r="AJ37" t="str">
        <f t="shared" si="4"/>
        <v/>
      </c>
      <c r="AK37" t="str">
        <f t="shared" si="4"/>
        <v/>
      </c>
    </row>
    <row r="38" spans="1:37" ht="22" customHeight="1" x14ac:dyDescent="0.25">
      <c r="A38" t="str">
        <f t="shared" si="3"/>
        <v/>
      </c>
      <c r="B38" t="str">
        <f>IF(B6="","",B6)</f>
        <v/>
      </c>
      <c r="C38">
        <f>IF(C6="","",C6)</f>
        <v>1</v>
      </c>
      <c r="D38" s="32" t="str">
        <f>IF(D6="","",D6)</f>
        <v>L</v>
      </c>
      <c r="F38" t="str">
        <f>IF(F6="","",F6)</f>
        <v>あたりは何円でしょう。</v>
      </c>
      <c r="S38" t="str">
        <f>IF(S6="","",S6)</f>
        <v/>
      </c>
      <c r="T38" t="str">
        <f>IF(T6="","",T6)</f>
        <v/>
      </c>
      <c r="U38" t="str">
        <f>IF(U6="","",U6)</f>
        <v/>
      </c>
      <c r="V38" t="str">
        <f>IF(V6="","",V6)</f>
        <v/>
      </c>
      <c r="W38" t="str">
        <f>IF(W6="","",W6)</f>
        <v/>
      </c>
      <c r="X38" t="str">
        <f>IF(X6="","",X6)</f>
        <v/>
      </c>
      <c r="Y38" t="str">
        <f t="shared" si="4"/>
        <v/>
      </c>
      <c r="Z38" t="str">
        <f t="shared" si="4"/>
        <v/>
      </c>
      <c r="AA38" t="str">
        <f t="shared" si="4"/>
        <v/>
      </c>
      <c r="AB38" t="str">
        <f t="shared" si="4"/>
        <v/>
      </c>
      <c r="AC38" t="str">
        <f t="shared" si="4"/>
        <v/>
      </c>
      <c r="AD38" t="str">
        <f t="shared" si="4"/>
        <v/>
      </c>
      <c r="AE38" t="str">
        <f t="shared" si="4"/>
        <v/>
      </c>
      <c r="AF38" t="str">
        <f t="shared" si="4"/>
        <v/>
      </c>
      <c r="AG38" t="str">
        <f t="shared" si="4"/>
        <v/>
      </c>
      <c r="AH38" t="str">
        <f t="shared" si="4"/>
        <v/>
      </c>
      <c r="AI38" t="str">
        <f t="shared" si="4"/>
        <v/>
      </c>
      <c r="AJ38" t="str">
        <f t="shared" si="4"/>
        <v/>
      </c>
      <c r="AK38" t="str">
        <f t="shared" si="4"/>
        <v/>
      </c>
    </row>
    <row r="39" spans="1:37" ht="22" customHeight="1" x14ac:dyDescent="0.25">
      <c r="A39" t="str">
        <f t="shared" si="3"/>
        <v/>
      </c>
      <c r="B39" t="str">
        <f>IF(B7="","",B7)</f>
        <v/>
      </c>
      <c r="C39" s="17" t="s">
        <v>23</v>
      </c>
      <c r="E39" t="str">
        <f>IF(E7="","",E7)</f>
        <v/>
      </c>
      <c r="F39" s="70">
        <f ca="1">O37</f>
        <v>3648</v>
      </c>
      <c r="G39" s="70"/>
      <c r="H39" s="70"/>
      <c r="I39" s="70"/>
      <c r="J39" s="7" t="s">
        <v>153</v>
      </c>
      <c r="K39" s="7"/>
      <c r="L39" s="69">
        <f ca="1">I37</f>
        <v>12</v>
      </c>
      <c r="M39" s="69"/>
      <c r="N39" s="7" t="s">
        <v>154</v>
      </c>
      <c r="O39" s="7"/>
      <c r="P39" s="69">
        <f ca="1">F39/L39</f>
        <v>304</v>
      </c>
      <c r="Q39" s="69"/>
      <c r="R39" s="69"/>
      <c r="S39" s="69"/>
      <c r="T39" t="str">
        <f>IF(T7="","",T7)</f>
        <v/>
      </c>
      <c r="U39" t="str">
        <f>IF(U7="","",U7)</f>
        <v/>
      </c>
      <c r="V39" t="str">
        <f>IF(V7="","",V7)</f>
        <v/>
      </c>
      <c r="W39" t="str">
        <f>IF(W7="","",W7)</f>
        <v/>
      </c>
      <c r="X39" s="69">
        <f ca="1">P39</f>
        <v>304</v>
      </c>
      <c r="Y39" s="69"/>
      <c r="Z39" s="69"/>
      <c r="AA39" s="69"/>
      <c r="AB39" s="7" t="s">
        <v>24</v>
      </c>
      <c r="AC39" s="7"/>
      <c r="AD39" s="7"/>
      <c r="AE39" s="7"/>
      <c r="AF39" s="7"/>
      <c r="AG39" t="str">
        <f t="shared" si="4"/>
        <v/>
      </c>
      <c r="AH39" t="str">
        <f t="shared" si="4"/>
        <v/>
      </c>
      <c r="AI39" t="str">
        <f t="shared" si="4"/>
        <v/>
      </c>
      <c r="AJ39" t="str">
        <f t="shared" si="4"/>
        <v/>
      </c>
      <c r="AK39" t="str">
        <f t="shared" si="4"/>
        <v/>
      </c>
    </row>
    <row r="40" spans="1:37" ht="22" customHeight="1" x14ac:dyDescent="0.25">
      <c r="A40" t="str">
        <f t="shared" si="3"/>
        <v>(2)</v>
      </c>
      <c r="C40" t="str">
        <f>IF(C8="","",C8)</f>
        <v>スポーツドリンク</v>
      </c>
      <c r="M40" s="76">
        <f ca="1">IF(M8="","",M8)</f>
        <v>11</v>
      </c>
      <c r="N40" s="76"/>
      <c r="O40" s="32" t="str">
        <f>IF(O8="","",O8)</f>
        <v>L</v>
      </c>
      <c r="Q40" t="str">
        <f>IF(Q8="","",Q8)</f>
        <v>で</v>
      </c>
      <c r="S40" s="76">
        <f ca="1">IF(S8="","",S8)</f>
        <v>5808</v>
      </c>
      <c r="T40" s="76"/>
      <c r="U40" s="76"/>
      <c r="V40" s="76"/>
      <c r="W40" t="str">
        <f>IF(W8="","",W8)</f>
        <v>円のとき，</v>
      </c>
      <c r="AE40" t="str">
        <f t="shared" ref="AE40:AF43" si="5">IF(AE8="","",AE8)</f>
        <v/>
      </c>
      <c r="AF40" t="str">
        <f t="shared" si="5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K40" t="str">
        <f t="shared" si="4"/>
        <v/>
      </c>
    </row>
    <row r="41" spans="1:37" ht="22" customHeight="1" x14ac:dyDescent="0.25">
      <c r="A41" t="str">
        <f t="shared" si="3"/>
        <v/>
      </c>
      <c r="B41" t="str">
        <f>IF(B9="","",B9)</f>
        <v/>
      </c>
      <c r="C41">
        <f>IF(C9="","",C9)</f>
        <v>1</v>
      </c>
      <c r="D41" s="32" t="str">
        <f>IF(D9="","",D9)</f>
        <v>L</v>
      </c>
      <c r="F41" t="str">
        <f>IF(F9="","",F9)</f>
        <v>あたりは何円でしょう。</v>
      </c>
      <c r="T41" t="str">
        <f t="shared" ref="T41:V42" si="6">IF(T9="","",T9)</f>
        <v/>
      </c>
      <c r="U41" t="str">
        <f t="shared" si="6"/>
        <v/>
      </c>
      <c r="V41" t="str">
        <f t="shared" si="6"/>
        <v/>
      </c>
      <c r="W41" t="str">
        <f>IF(W9="","",W9)</f>
        <v/>
      </c>
      <c r="X41" t="str">
        <f t="shared" ref="X41:AD41" si="7">IF(X9="","",X9)</f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5"/>
        <v/>
      </c>
      <c r="AF41" t="str">
        <f t="shared" si="5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</row>
    <row r="42" spans="1:37" ht="22" customHeight="1" x14ac:dyDescent="0.25">
      <c r="A42" t="str">
        <f t="shared" si="3"/>
        <v/>
      </c>
      <c r="B42" t="str">
        <f>IF(B10="","",B10)</f>
        <v/>
      </c>
      <c r="C42" s="17" t="s">
        <v>23</v>
      </c>
      <c r="E42" t="str">
        <f>IF(E10="","",E10)</f>
        <v/>
      </c>
      <c r="F42" s="69">
        <f ca="1">S40</f>
        <v>5808</v>
      </c>
      <c r="G42" s="69"/>
      <c r="H42" s="69"/>
      <c r="I42" s="69"/>
      <c r="J42" s="7" t="s">
        <v>155</v>
      </c>
      <c r="K42" s="7"/>
      <c r="L42" s="69">
        <f ca="1">M40</f>
        <v>11</v>
      </c>
      <c r="M42" s="69"/>
      <c r="N42" s="7" t="s">
        <v>156</v>
      </c>
      <c r="O42" s="7"/>
      <c r="P42" s="69">
        <f ca="1">F42/L42</f>
        <v>528</v>
      </c>
      <c r="Q42" s="69"/>
      <c r="R42" s="69"/>
      <c r="S42" s="69"/>
      <c r="T42" s="7" t="str">
        <f t="shared" si="6"/>
        <v/>
      </c>
      <c r="U42" s="7" t="str">
        <f t="shared" si="6"/>
        <v/>
      </c>
      <c r="V42" s="7" t="str">
        <f t="shared" si="6"/>
        <v/>
      </c>
      <c r="W42" s="7" t="str">
        <f>IF(W10="","",W10)</f>
        <v/>
      </c>
      <c r="X42" s="69">
        <f ca="1">P42</f>
        <v>528</v>
      </c>
      <c r="Y42" s="69"/>
      <c r="Z42" s="69"/>
      <c r="AA42" s="69"/>
      <c r="AB42" s="7" t="s">
        <v>24</v>
      </c>
      <c r="AC42" s="7"/>
      <c r="AD42" t="str">
        <f>IF(AD10="","",AD10)</f>
        <v/>
      </c>
      <c r="AE42" t="str">
        <f t="shared" si="5"/>
        <v/>
      </c>
      <c r="AF42" t="str">
        <f t="shared" si="5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</row>
    <row r="43" spans="1:37" ht="22" customHeight="1" x14ac:dyDescent="0.25">
      <c r="A43" t="str">
        <f t="shared" si="3"/>
        <v>(3)</v>
      </c>
      <c r="C43" s="76">
        <f ca="1">IF(C11="","",C11)</f>
        <v>54</v>
      </c>
      <c r="D43" s="76"/>
      <c r="E43" t="s">
        <v>132</v>
      </c>
      <c r="K43" s="76">
        <f ca="1">IF(K11="","",K11)</f>
        <v>108</v>
      </c>
      <c r="L43" s="76"/>
      <c r="M43" s="76"/>
      <c r="N43" t="str">
        <f>IF(N11="","",N11)</f>
        <v>kgのジャガイモが取れました。</v>
      </c>
      <c r="AE43" t="str">
        <f t="shared" si="5"/>
        <v/>
      </c>
      <c r="AF43" t="str">
        <f t="shared" si="5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</row>
    <row r="44" spans="1:37" ht="22" customHeight="1" x14ac:dyDescent="0.25">
      <c r="A44" t="str">
        <f t="shared" si="3"/>
        <v/>
      </c>
      <c r="B44" t="str">
        <f>IF(B12="","",B12)</f>
        <v/>
      </c>
      <c r="C44" t="s">
        <v>157</v>
      </c>
      <c r="AH44" t="str">
        <f>IF(AH12="","",AH12)</f>
        <v/>
      </c>
      <c r="AI44" t="str">
        <f>IF(AI12="","",AI12)</f>
        <v/>
      </c>
      <c r="AJ44" t="str">
        <f>IF(AJ12="","",AJ12)</f>
        <v/>
      </c>
      <c r="AK44" t="str">
        <f>IF(AK12="","",AK12)</f>
        <v/>
      </c>
    </row>
    <row r="45" spans="1:37" ht="22" customHeight="1" x14ac:dyDescent="0.25">
      <c r="A45" t="str">
        <f t="shared" si="3"/>
        <v/>
      </c>
      <c r="B45" t="str">
        <f>IF(B13="","",B13)</f>
        <v/>
      </c>
      <c r="C45" s="17" t="s">
        <v>23</v>
      </c>
      <c r="E45" t="str">
        <f>IF(E13="","",E13)</f>
        <v/>
      </c>
      <c r="F45" s="69">
        <f ca="1">K43</f>
        <v>108</v>
      </c>
      <c r="G45" s="69"/>
      <c r="H45" s="69"/>
      <c r="I45" s="69"/>
      <c r="J45" s="7" t="s">
        <v>155</v>
      </c>
      <c r="K45" s="7"/>
      <c r="L45" s="69">
        <f ca="1">C43</f>
        <v>54</v>
      </c>
      <c r="M45" s="69"/>
      <c r="N45" s="7" t="s">
        <v>156</v>
      </c>
      <c r="O45" s="7"/>
      <c r="P45" s="69">
        <f ca="1">F45/L45</f>
        <v>2</v>
      </c>
      <c r="Q45" s="69"/>
      <c r="R45" s="69"/>
      <c r="S45" s="69"/>
      <c r="T45" s="7" t="str">
        <f>IF(T13="","",T13)</f>
        <v/>
      </c>
      <c r="U45" s="7" t="str">
        <f>IF(U13="","",U13)</f>
        <v/>
      </c>
      <c r="V45" s="7" t="str">
        <f>IF(V13="","",V13)</f>
        <v/>
      </c>
      <c r="W45" s="7" t="str">
        <f>IF(W13="","",W13)</f>
        <v/>
      </c>
      <c r="X45" s="69">
        <f ca="1">P45</f>
        <v>2</v>
      </c>
      <c r="Y45" s="69"/>
      <c r="Z45" s="69"/>
      <c r="AA45" s="69"/>
      <c r="AB45" s="7" t="s">
        <v>158</v>
      </c>
      <c r="AC45" s="7"/>
      <c r="AD45" s="7"/>
      <c r="AE45" s="7"/>
      <c r="AF45" s="7"/>
      <c r="AG45" s="7"/>
      <c r="AI45" t="str">
        <f t="shared" ref="AI45:AK60" si="8">IF(AI13="","",AI13)</f>
        <v/>
      </c>
      <c r="AJ45" t="str">
        <f t="shared" si="8"/>
        <v/>
      </c>
      <c r="AK45" t="str">
        <f t="shared" si="8"/>
        <v/>
      </c>
    </row>
    <row r="46" spans="1:37" ht="22" customHeight="1" x14ac:dyDescent="0.25">
      <c r="A46" t="str">
        <f t="shared" si="3"/>
        <v>(4)</v>
      </c>
      <c r="C46" s="76">
        <f ca="1">IF(C14="","",C14)</f>
        <v>251</v>
      </c>
      <c r="D46" s="76"/>
      <c r="E46" s="76"/>
      <c r="F46" t="s">
        <v>132</v>
      </c>
      <c r="L46" s="76">
        <f ca="1">IF(L14="","",L14)</f>
        <v>1255</v>
      </c>
      <c r="M46" s="76"/>
      <c r="N46" s="76"/>
      <c r="O46" t="str">
        <f>IF(O14="","",O14)</f>
        <v>kgのとうもろこしが取れました。</v>
      </c>
      <c r="AG46" t="str">
        <f>IF(AG14="","",AG14)</f>
        <v/>
      </c>
      <c r="AH46" t="str">
        <f>IF(AH14="","",AH14)</f>
        <v/>
      </c>
      <c r="AI46" t="str">
        <f t="shared" si="8"/>
        <v/>
      </c>
      <c r="AJ46" t="str">
        <f t="shared" si="8"/>
        <v/>
      </c>
      <c r="AK46" t="str">
        <f t="shared" si="8"/>
        <v/>
      </c>
    </row>
    <row r="47" spans="1:37" ht="22" customHeight="1" x14ac:dyDescent="0.25">
      <c r="A47" t="str">
        <f t="shared" si="3"/>
        <v/>
      </c>
      <c r="B47" t="str">
        <f>IF(B15="","",B15)</f>
        <v/>
      </c>
      <c r="C47" t="s">
        <v>159</v>
      </c>
      <c r="AI47" t="str">
        <f t="shared" si="8"/>
        <v/>
      </c>
      <c r="AJ47" t="str">
        <f t="shared" si="8"/>
        <v/>
      </c>
      <c r="AK47" t="str">
        <f t="shared" si="8"/>
        <v/>
      </c>
    </row>
    <row r="48" spans="1:37" ht="22" customHeight="1" x14ac:dyDescent="0.25">
      <c r="A48" t="str">
        <f t="shared" si="3"/>
        <v/>
      </c>
      <c r="B48" t="str">
        <f>IF(B16="","",B16)</f>
        <v/>
      </c>
      <c r="C48" s="17" t="s">
        <v>23</v>
      </c>
      <c r="D48" s="7"/>
      <c r="E48" s="7" t="str">
        <f>IF(E16="","",E16)</f>
        <v/>
      </c>
      <c r="F48" s="69">
        <f ca="1">L46</f>
        <v>1255</v>
      </c>
      <c r="G48" s="76"/>
      <c r="H48" s="76"/>
      <c r="I48" s="76"/>
      <c r="J48" s="7" t="s">
        <v>155</v>
      </c>
      <c r="K48" s="7"/>
      <c r="L48" s="69">
        <f ca="1">C46</f>
        <v>251</v>
      </c>
      <c r="M48" s="76"/>
      <c r="N48" s="76"/>
      <c r="O48" s="7" t="s">
        <v>156</v>
      </c>
      <c r="P48" s="7"/>
      <c r="Q48" s="69">
        <f ca="1">F48/L48</f>
        <v>5</v>
      </c>
      <c r="R48" s="76"/>
      <c r="S48" s="76"/>
      <c r="T48" s="7" t="str">
        <f>IF(T16="","",T16)</f>
        <v/>
      </c>
      <c r="U48" s="7" t="str">
        <f>IF(U16="","",U16)</f>
        <v/>
      </c>
      <c r="V48" s="7" t="str">
        <f>IF(V16="","",V16)</f>
        <v/>
      </c>
      <c r="W48" s="7" t="str">
        <f>IF(W16="","",W16)</f>
        <v/>
      </c>
      <c r="X48" s="69">
        <f ca="1">Q48</f>
        <v>5</v>
      </c>
      <c r="Y48" s="76"/>
      <c r="Z48" s="76"/>
      <c r="AA48" s="76"/>
      <c r="AB48" s="7" t="s">
        <v>158</v>
      </c>
      <c r="AC48" s="7"/>
      <c r="AD48" s="7"/>
      <c r="AE48" s="7"/>
      <c r="AF48" s="7"/>
      <c r="AG48" s="7"/>
      <c r="AH48" s="7" t="str">
        <f>IF(AH16="","",AH16)</f>
        <v/>
      </c>
      <c r="AI48" t="str">
        <f t="shared" si="8"/>
        <v/>
      </c>
      <c r="AJ48" t="str">
        <f t="shared" si="8"/>
        <v/>
      </c>
      <c r="AK48" t="str">
        <f t="shared" si="8"/>
        <v/>
      </c>
    </row>
    <row r="49" spans="1:37" ht="22" customHeight="1" x14ac:dyDescent="0.25">
      <c r="A49" t="str">
        <f t="shared" si="3"/>
        <v>(5)</v>
      </c>
      <c r="C49" s="76">
        <f ca="1">IF(C17="","",C17)</f>
        <v>2100</v>
      </c>
      <c r="D49" s="76"/>
      <c r="E49" s="76"/>
      <c r="F49" s="76"/>
      <c r="G49" t="s">
        <v>138</v>
      </c>
      <c r="M49" s="76">
        <f ca="1">IF(M17="","",M17)</f>
        <v>378</v>
      </c>
      <c r="N49" s="76"/>
      <c r="O49" s="76"/>
      <c r="P49" t="s">
        <v>139</v>
      </c>
      <c r="AH49" t="str">
        <f>IF(AH17="","",AH17)</f>
        <v/>
      </c>
      <c r="AI49" t="str">
        <f t="shared" si="8"/>
        <v/>
      </c>
      <c r="AJ49" t="str">
        <f t="shared" si="8"/>
        <v/>
      </c>
      <c r="AK49" t="str">
        <f t="shared" si="8"/>
        <v/>
      </c>
    </row>
    <row r="50" spans="1:37" ht="22" customHeight="1" x14ac:dyDescent="0.25">
      <c r="A50" t="str">
        <f t="shared" si="3"/>
        <v/>
      </c>
      <c r="B50" t="str">
        <f>IF(B18="","",B18)</f>
        <v/>
      </c>
      <c r="C50" t="str">
        <f>IF(C18="","",C18)</f>
        <v>何人住んでいるでしょう。</v>
      </c>
      <c r="Y50" t="str">
        <f t="shared" ref="Y50:AG50" si="9">IF(Y18="","",Y18)</f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>IF(AH18="","",AH18)</f>
        <v/>
      </c>
      <c r="AI50" t="str">
        <f t="shared" si="8"/>
        <v/>
      </c>
      <c r="AJ50" t="str">
        <f t="shared" si="8"/>
        <v/>
      </c>
      <c r="AK50" t="str">
        <f t="shared" si="8"/>
        <v/>
      </c>
    </row>
    <row r="51" spans="1:37" ht="22" customHeight="1" x14ac:dyDescent="0.25">
      <c r="A51" t="str">
        <f t="shared" si="3"/>
        <v/>
      </c>
      <c r="B51" t="str">
        <f>IF(B19="","",B19)</f>
        <v/>
      </c>
      <c r="C51" s="17" t="s">
        <v>23</v>
      </c>
      <c r="D51" s="7"/>
      <c r="E51" s="7" t="str">
        <f>IF(E19="","",E19)</f>
        <v/>
      </c>
      <c r="F51" s="69">
        <f ca="1">M49</f>
        <v>378</v>
      </c>
      <c r="G51" s="76"/>
      <c r="H51" s="76"/>
      <c r="I51" s="76"/>
      <c r="J51" s="7" t="s">
        <v>153</v>
      </c>
      <c r="K51" s="7"/>
      <c r="L51" s="69">
        <f ca="1">C49</f>
        <v>2100</v>
      </c>
      <c r="M51" s="76"/>
      <c r="N51" s="76"/>
      <c r="O51" s="76"/>
      <c r="P51" s="7" t="s">
        <v>154</v>
      </c>
      <c r="Q51" s="7"/>
      <c r="R51" s="69">
        <f ca="1">F51/L51</f>
        <v>0.18</v>
      </c>
      <c r="S51" s="76"/>
      <c r="T51" s="76"/>
      <c r="U51" s="76"/>
      <c r="V51" s="7" t="str">
        <f>IF(V19="","",V19)</f>
        <v/>
      </c>
      <c r="W51" s="7" t="str">
        <f>IF(W19="","",W19)</f>
        <v/>
      </c>
      <c r="X51" s="69">
        <f ca="1">R51</f>
        <v>0.18</v>
      </c>
      <c r="Y51" s="76"/>
      <c r="Z51" s="76"/>
      <c r="AA51" s="76"/>
      <c r="AB51" s="7" t="s">
        <v>116</v>
      </c>
      <c r="AC51" s="7"/>
      <c r="AD51" s="7" t="str">
        <f>IF(AD19="","",AD19)</f>
        <v/>
      </c>
      <c r="AE51" s="7" t="str">
        <f>IF(AE19="","",AE19)</f>
        <v/>
      </c>
      <c r="AF51" s="7" t="str">
        <f>IF(AF19="","",AF19)</f>
        <v/>
      </c>
      <c r="AG51" s="7" t="str">
        <f>IF(AG19="","",AG19)</f>
        <v/>
      </c>
      <c r="AH51" s="7" t="str">
        <f>IF(AH19="","",AH19)</f>
        <v/>
      </c>
      <c r="AI51" s="7" t="str">
        <f t="shared" si="8"/>
        <v/>
      </c>
      <c r="AJ51" t="str">
        <f t="shared" si="8"/>
        <v/>
      </c>
      <c r="AK51" t="str">
        <f t="shared" si="8"/>
        <v/>
      </c>
    </row>
    <row r="52" spans="1:37" ht="22" customHeight="1" x14ac:dyDescent="0.25">
      <c r="A52" t="str">
        <f t="shared" si="3"/>
        <v>(6)</v>
      </c>
      <c r="C52" s="76">
        <f ca="1">IF(C20="","",C20)</f>
        <v>6</v>
      </c>
      <c r="D52" s="76"/>
      <c r="E52" s="35" t="s">
        <v>160</v>
      </c>
      <c r="H52" s="67">
        <f ca="1">IF(H20="","",H20)</f>
        <v>300</v>
      </c>
      <c r="I52" s="67"/>
      <c r="J52" s="67"/>
      <c r="K52" t="s">
        <v>161</v>
      </c>
      <c r="AB52" t="s">
        <v>162</v>
      </c>
      <c r="AK52" t="str">
        <f t="shared" si="8"/>
        <v/>
      </c>
    </row>
    <row r="53" spans="1:37" ht="22" customHeight="1" x14ac:dyDescent="0.25">
      <c r="A53" t="str">
        <f t="shared" si="3"/>
        <v/>
      </c>
      <c r="B53" t="str">
        <f>IF(B21="","",B21)</f>
        <v/>
      </c>
      <c r="C53" s="17" t="s">
        <v>23</v>
      </c>
      <c r="D53" s="7"/>
      <c r="E53" s="7" t="str">
        <f>IF(E21="","",E21)</f>
        <v/>
      </c>
      <c r="F53" s="69">
        <f ca="1">H52</f>
        <v>300</v>
      </c>
      <c r="G53" s="76"/>
      <c r="H53" s="76"/>
      <c r="I53" s="76"/>
      <c r="J53" s="7" t="s">
        <v>155</v>
      </c>
      <c r="K53" s="7"/>
      <c r="L53" s="69">
        <f ca="1">C52</f>
        <v>6</v>
      </c>
      <c r="M53" s="76"/>
      <c r="N53" s="7" t="s">
        <v>156</v>
      </c>
      <c r="O53" s="7"/>
      <c r="P53" s="69">
        <f ca="1">F53/L53</f>
        <v>50</v>
      </c>
      <c r="Q53" s="76"/>
      <c r="R53" s="76"/>
      <c r="S53" s="7" t="str">
        <f>IF(S21="","",S21)</f>
        <v/>
      </c>
      <c r="T53" s="7" t="str">
        <f>IF(T21="","",T21)</f>
        <v/>
      </c>
      <c r="U53" s="7" t="str">
        <f>IF(U21="","",U21)</f>
        <v/>
      </c>
      <c r="V53" s="7" t="str">
        <f>IF(V21="","",V21)</f>
        <v/>
      </c>
      <c r="W53" s="7" t="str">
        <f>IF(W21="","",W21)</f>
        <v/>
      </c>
      <c r="X53" s="69">
        <f ca="1">P53</f>
        <v>50</v>
      </c>
      <c r="Y53" s="76"/>
      <c r="Z53" s="76"/>
      <c r="AA53" s="76"/>
      <c r="AB53" s="7" t="s">
        <v>24</v>
      </c>
      <c r="AC53" s="7"/>
      <c r="AD53" s="7" t="str">
        <f t="shared" ref="AD53:AJ53" si="10">IF(AD21="","",AD21)</f>
        <v/>
      </c>
      <c r="AE53" s="7" t="str">
        <f t="shared" si="10"/>
        <v/>
      </c>
      <c r="AF53" s="7" t="str">
        <f t="shared" si="10"/>
        <v/>
      </c>
      <c r="AG53" s="7" t="str">
        <f t="shared" si="10"/>
        <v/>
      </c>
      <c r="AH53" s="7" t="str">
        <f t="shared" si="10"/>
        <v/>
      </c>
      <c r="AI53" s="7" t="str">
        <f t="shared" si="10"/>
        <v/>
      </c>
      <c r="AJ53" s="7" t="str">
        <f t="shared" si="10"/>
        <v/>
      </c>
      <c r="AK53" t="str">
        <f t="shared" si="8"/>
        <v/>
      </c>
    </row>
    <row r="54" spans="1:37" ht="22" customHeight="1" x14ac:dyDescent="0.25">
      <c r="A54" t="str">
        <f t="shared" si="3"/>
        <v>(7)</v>
      </c>
      <c r="C54" s="76">
        <f ca="1">IF(C22="","",C22)</f>
        <v>38</v>
      </c>
      <c r="D54" s="76"/>
      <c r="E54" t="str">
        <f>IF(E22="","",E22)</f>
        <v>kgで</v>
      </c>
      <c r="H54" s="76">
        <f ca="1">IF(H22="","",H22)</f>
        <v>34200</v>
      </c>
      <c r="I54" s="76"/>
      <c r="J54" s="76"/>
      <c r="K54" s="76"/>
      <c r="L54" s="76"/>
      <c r="M54" t="str">
        <f>IF(M22="","",M22)</f>
        <v>円の肉があります。１kgあたり何円でしょう。</v>
      </c>
      <c r="AK54" t="str">
        <f t="shared" si="8"/>
        <v/>
      </c>
    </row>
    <row r="55" spans="1:37" ht="22" customHeight="1" x14ac:dyDescent="0.25">
      <c r="A55" t="str">
        <f t="shared" si="3"/>
        <v/>
      </c>
      <c r="B55" t="str">
        <f>IF(B23="","",B23)</f>
        <v/>
      </c>
      <c r="C55" s="17" t="s">
        <v>23</v>
      </c>
      <c r="E55" s="69">
        <f ca="1">H54</f>
        <v>34200</v>
      </c>
      <c r="F55" s="69"/>
      <c r="G55" s="69"/>
      <c r="H55" s="69"/>
      <c r="I55" s="69"/>
      <c r="J55" s="7" t="s">
        <v>155</v>
      </c>
      <c r="K55" s="7"/>
      <c r="L55" s="69">
        <f ca="1">C54</f>
        <v>38</v>
      </c>
      <c r="M55" s="69"/>
      <c r="N55" s="7" t="s">
        <v>156</v>
      </c>
      <c r="O55" s="7"/>
      <c r="P55" s="69">
        <f ca="1">E55/L55</f>
        <v>900</v>
      </c>
      <c r="Q55" s="76"/>
      <c r="R55" s="76"/>
      <c r="S55" s="7" t="str">
        <f>IF(S23="","",S23)</f>
        <v/>
      </c>
      <c r="T55" s="7" t="str">
        <f>IF(T23="","",T23)</f>
        <v/>
      </c>
      <c r="U55" s="7" t="str">
        <f>IF(U23="","",U23)</f>
        <v/>
      </c>
      <c r="V55" s="7" t="str">
        <f>IF(V23="","",V23)</f>
        <v/>
      </c>
      <c r="W55" s="7" t="str">
        <f>IF(W23="","",W23)</f>
        <v/>
      </c>
      <c r="X55" s="69">
        <f ca="1">P55</f>
        <v>900</v>
      </c>
      <c r="Y55" s="76"/>
      <c r="Z55" s="76"/>
      <c r="AA55" s="76"/>
      <c r="AB55" s="7" t="s">
        <v>24</v>
      </c>
      <c r="AC55" s="7"/>
      <c r="AD55" s="7" t="str">
        <f t="shared" ref="AD55:AK63" si="11">IF(AD23="","",AD23)</f>
        <v/>
      </c>
      <c r="AE55" s="7" t="str">
        <f t="shared" si="11"/>
        <v/>
      </c>
      <c r="AF55" s="7" t="str">
        <f t="shared" si="11"/>
        <v/>
      </c>
      <c r="AG55" s="7" t="str">
        <f t="shared" si="11"/>
        <v/>
      </c>
      <c r="AH55" s="7" t="str">
        <f t="shared" si="11"/>
        <v/>
      </c>
      <c r="AI55" s="7" t="str">
        <f t="shared" si="11"/>
        <v/>
      </c>
      <c r="AJ55" s="7" t="str">
        <f t="shared" si="11"/>
        <v/>
      </c>
      <c r="AK55" t="str">
        <f t="shared" si="8"/>
        <v/>
      </c>
    </row>
    <row r="56" spans="1:37" ht="22" customHeight="1" x14ac:dyDescent="0.25">
      <c r="A56" t="str">
        <f t="shared" si="3"/>
        <v>(8)</v>
      </c>
      <c r="C56" s="76">
        <f>IF(C24="","",C24)</f>
        <v>1000</v>
      </c>
      <c r="D56" s="76"/>
      <c r="E56" s="76"/>
      <c r="F56" s="76"/>
      <c r="G56" t="s">
        <v>138</v>
      </c>
      <c r="M56" s="76">
        <f ca="1">IF(M24="","",M24)</f>
        <v>120.00000000000001</v>
      </c>
      <c r="N56" s="76"/>
      <c r="O56" s="76"/>
      <c r="P56" t="str">
        <f>IF(P24="","",P24)</f>
        <v>人がいます。</v>
      </c>
      <c r="Z56" t="str">
        <f t="shared" ref="Z56:AC57" si="12">IF(Z24="","",Z24)</f>
        <v/>
      </c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1"/>
        <v/>
      </c>
      <c r="AE56" t="str">
        <f t="shared" si="11"/>
        <v/>
      </c>
      <c r="AF56" t="str">
        <f t="shared" si="11"/>
        <v/>
      </c>
      <c r="AG56" t="str">
        <f t="shared" si="11"/>
        <v/>
      </c>
      <c r="AH56" t="str">
        <f t="shared" si="11"/>
        <v/>
      </c>
      <c r="AI56" t="str">
        <f t="shared" si="11"/>
        <v/>
      </c>
      <c r="AJ56" t="str">
        <f t="shared" si="11"/>
        <v/>
      </c>
      <c r="AK56" t="str">
        <f t="shared" si="8"/>
        <v/>
      </c>
    </row>
    <row r="57" spans="1:37" ht="22" customHeight="1" x14ac:dyDescent="0.25">
      <c r="A57" t="str">
        <f t="shared" si="3"/>
        <v/>
      </c>
      <c r="B57" t="str">
        <f>IF(B25="","",B25)</f>
        <v/>
      </c>
      <c r="C57" t="s">
        <v>147</v>
      </c>
      <c r="Y57" t="str">
        <f>IF(Y25="","",Y25)</f>
        <v/>
      </c>
      <c r="Z57" t="str">
        <f t="shared" si="12"/>
        <v/>
      </c>
      <c r="AA57" t="str">
        <f t="shared" si="12"/>
        <v/>
      </c>
      <c r="AB57" t="str">
        <f t="shared" si="12"/>
        <v/>
      </c>
      <c r="AC57" t="str">
        <f t="shared" si="12"/>
        <v/>
      </c>
      <c r="AD57" t="str">
        <f t="shared" si="11"/>
        <v/>
      </c>
      <c r="AE57" t="str">
        <f t="shared" si="11"/>
        <v/>
      </c>
      <c r="AF57" t="str">
        <f t="shared" si="11"/>
        <v/>
      </c>
      <c r="AG57" t="str">
        <f t="shared" si="11"/>
        <v/>
      </c>
      <c r="AH57" t="str">
        <f t="shared" si="11"/>
        <v/>
      </c>
      <c r="AI57" t="str">
        <f t="shared" si="11"/>
        <v/>
      </c>
      <c r="AJ57" t="str">
        <f t="shared" si="11"/>
        <v/>
      </c>
      <c r="AK57" t="str">
        <f t="shared" si="8"/>
        <v/>
      </c>
    </row>
    <row r="58" spans="1:37" ht="22" customHeight="1" x14ac:dyDescent="0.25">
      <c r="A58" t="str">
        <f t="shared" si="3"/>
        <v/>
      </c>
      <c r="B58" t="str">
        <f>IF(B26="","",B26)</f>
        <v/>
      </c>
      <c r="C58" s="17" t="s">
        <v>23</v>
      </c>
      <c r="D58" s="7"/>
      <c r="E58" s="69">
        <f ca="1">M56</f>
        <v>120.00000000000001</v>
      </c>
      <c r="F58" s="76"/>
      <c r="G58" s="76"/>
      <c r="H58" s="76"/>
      <c r="I58" s="76"/>
      <c r="J58" s="7" t="s">
        <v>155</v>
      </c>
      <c r="K58" s="7"/>
      <c r="L58" s="69">
        <f>C56</f>
        <v>1000</v>
      </c>
      <c r="M58" s="76"/>
      <c r="N58" s="76"/>
      <c r="O58" s="7" t="s">
        <v>163</v>
      </c>
      <c r="P58" s="7"/>
      <c r="Q58" s="69">
        <f ca="1">E58/L58</f>
        <v>0.12000000000000001</v>
      </c>
      <c r="R58" s="76"/>
      <c r="S58" s="76"/>
      <c r="T58" s="76"/>
      <c r="U58" s="7" t="str">
        <f>IF(U26="","",U26)</f>
        <v/>
      </c>
      <c r="V58" s="7" t="str">
        <f>IF(V26="","",V26)</f>
        <v/>
      </c>
      <c r="W58" s="7" t="str">
        <f>IF(W26="","",W26)</f>
        <v/>
      </c>
      <c r="X58" s="69">
        <f ca="1">Q58</f>
        <v>0.12000000000000001</v>
      </c>
      <c r="Y58" s="76"/>
      <c r="Z58" s="76"/>
      <c r="AA58" s="76"/>
      <c r="AB58" s="7" t="s">
        <v>116</v>
      </c>
      <c r="AC58" s="7"/>
      <c r="AD58" s="7" t="str">
        <f t="shared" si="11"/>
        <v/>
      </c>
      <c r="AE58" s="7" t="str">
        <f t="shared" si="11"/>
        <v/>
      </c>
      <c r="AF58" s="7" t="str">
        <f t="shared" si="11"/>
        <v/>
      </c>
      <c r="AG58" s="7" t="str">
        <f t="shared" si="11"/>
        <v/>
      </c>
      <c r="AH58" s="7" t="str">
        <f t="shared" si="11"/>
        <v/>
      </c>
      <c r="AI58" s="7" t="str">
        <f t="shared" si="11"/>
        <v/>
      </c>
      <c r="AJ58" s="7" t="str">
        <f t="shared" si="11"/>
        <v/>
      </c>
      <c r="AK58" t="str">
        <f t="shared" si="8"/>
        <v/>
      </c>
    </row>
    <row r="59" spans="1:37" ht="22" customHeight="1" x14ac:dyDescent="0.25">
      <c r="A59" t="str">
        <f t="shared" si="3"/>
        <v>(9)</v>
      </c>
      <c r="C59" s="76">
        <f>IF(C27="","",C27)</f>
        <v>780</v>
      </c>
      <c r="D59" s="76"/>
      <c r="E59" s="76"/>
      <c r="F59" s="76"/>
      <c r="G59" t="str">
        <f>IF(G27="","",G27)</f>
        <v>m2の土地に</v>
      </c>
      <c r="M59" s="76">
        <f ca="1">IF(M27="","",M27)</f>
        <v>4524</v>
      </c>
      <c r="N59" s="76"/>
      <c r="O59" s="76"/>
      <c r="P59" t="str">
        <f>IF(P27="","",P27)</f>
        <v>人がいます。</v>
      </c>
      <c r="AA59" t="str">
        <f t="shared" ref="AA59:AC60" si="13">IF(AA27="","",AA27)</f>
        <v/>
      </c>
      <c r="AB59" t="str">
        <f t="shared" si="13"/>
        <v/>
      </c>
      <c r="AC59" t="str">
        <f t="shared" si="13"/>
        <v/>
      </c>
      <c r="AD59" t="str">
        <f t="shared" si="11"/>
        <v/>
      </c>
      <c r="AE59" t="str">
        <f t="shared" si="11"/>
        <v/>
      </c>
      <c r="AF59" t="str">
        <f t="shared" si="11"/>
        <v/>
      </c>
      <c r="AG59" t="str">
        <f t="shared" si="11"/>
        <v/>
      </c>
      <c r="AH59" t="str">
        <f t="shared" si="11"/>
        <v/>
      </c>
      <c r="AI59" t="str">
        <f t="shared" si="11"/>
        <v/>
      </c>
      <c r="AJ59" t="str">
        <f t="shared" si="11"/>
        <v/>
      </c>
      <c r="AK59" t="str">
        <f t="shared" si="8"/>
        <v/>
      </c>
    </row>
    <row r="60" spans="1:37" ht="22" customHeight="1" x14ac:dyDescent="0.25">
      <c r="A60" t="str">
        <f t="shared" si="3"/>
        <v/>
      </c>
      <c r="B60" t="str">
        <f>IF(B28="","",B28)</f>
        <v/>
      </c>
      <c r="C60" t="s">
        <v>147</v>
      </c>
      <c r="Y60" t="str">
        <f>IF(Y28="","",Y28)</f>
        <v/>
      </c>
      <c r="Z60" t="str">
        <f>IF(Z28="","",Z28)</f>
        <v/>
      </c>
      <c r="AA60" t="str">
        <f t="shared" si="13"/>
        <v/>
      </c>
      <c r="AB60" t="str">
        <f t="shared" si="13"/>
        <v/>
      </c>
      <c r="AC60" t="str">
        <f t="shared" si="13"/>
        <v/>
      </c>
      <c r="AD60" t="str">
        <f t="shared" si="11"/>
        <v/>
      </c>
      <c r="AE60" t="str">
        <f t="shared" si="11"/>
        <v/>
      </c>
      <c r="AF60" t="str">
        <f t="shared" si="11"/>
        <v/>
      </c>
      <c r="AG60" t="str">
        <f t="shared" si="11"/>
        <v/>
      </c>
      <c r="AI60" t="str">
        <f t="shared" si="11"/>
        <v/>
      </c>
      <c r="AJ60" t="str">
        <f t="shared" si="11"/>
        <v/>
      </c>
      <c r="AK60" t="str">
        <f t="shared" si="8"/>
        <v/>
      </c>
    </row>
    <row r="61" spans="1:37" ht="22" customHeight="1" x14ac:dyDescent="0.25">
      <c r="A61" t="str">
        <f t="shared" si="3"/>
        <v/>
      </c>
      <c r="B61" t="str">
        <f>IF(B29="","",B29)</f>
        <v/>
      </c>
      <c r="C61" s="17" t="s">
        <v>23</v>
      </c>
      <c r="D61" s="7"/>
      <c r="E61" s="7" t="str">
        <f>IF(E29="","",E29)</f>
        <v/>
      </c>
      <c r="F61" s="69">
        <f ca="1">M59</f>
        <v>4524</v>
      </c>
      <c r="G61" s="76"/>
      <c r="H61" s="76"/>
      <c r="I61" s="76"/>
      <c r="J61" s="7" t="s">
        <v>164</v>
      </c>
      <c r="K61" s="7"/>
      <c r="L61" s="69">
        <f>C59</f>
        <v>780</v>
      </c>
      <c r="M61" s="76"/>
      <c r="N61" s="76"/>
      <c r="O61" s="7" t="s">
        <v>165</v>
      </c>
      <c r="P61" s="7"/>
      <c r="Q61" s="69">
        <f ca="1">F61/L61</f>
        <v>5.8</v>
      </c>
      <c r="R61" s="76"/>
      <c r="S61" s="76"/>
      <c r="T61" s="76"/>
      <c r="U61" s="7" t="str">
        <f>IF(U29="","",U29)</f>
        <v/>
      </c>
      <c r="V61" s="7" t="str">
        <f>IF(V29="","",V29)</f>
        <v/>
      </c>
      <c r="W61" s="7" t="str">
        <f>IF(W29="","",W29)</f>
        <v/>
      </c>
      <c r="X61" s="69">
        <f ca="1">Q61</f>
        <v>5.8</v>
      </c>
      <c r="Y61" s="76"/>
      <c r="Z61" s="76"/>
      <c r="AA61" s="76"/>
      <c r="AB61" s="7" t="s">
        <v>116</v>
      </c>
      <c r="AC61" s="7"/>
      <c r="AD61" s="7" t="str">
        <f t="shared" si="11"/>
        <v/>
      </c>
      <c r="AE61" s="7" t="str">
        <f t="shared" si="11"/>
        <v/>
      </c>
      <c r="AF61" s="7" t="str">
        <f t="shared" si="11"/>
        <v/>
      </c>
      <c r="AG61" s="7" t="str">
        <f t="shared" si="11"/>
        <v/>
      </c>
      <c r="AH61" s="7" t="str">
        <f>IF(AH29="","",AH29)</f>
        <v/>
      </c>
      <c r="AI61" s="7" t="str">
        <f t="shared" si="11"/>
        <v/>
      </c>
      <c r="AJ61" s="7" t="str">
        <f t="shared" si="11"/>
        <v/>
      </c>
      <c r="AK61" t="str">
        <f t="shared" si="11"/>
        <v/>
      </c>
    </row>
    <row r="62" spans="1:37" ht="22" customHeight="1" x14ac:dyDescent="0.25">
      <c r="A62" t="str">
        <f t="shared" si="3"/>
        <v>(10)</v>
      </c>
      <c r="D62" s="76">
        <f ca="1">IF(D30="","",D30)</f>
        <v>335</v>
      </c>
      <c r="E62" s="76"/>
      <c r="F62" s="76"/>
      <c r="G62" t="str">
        <f>IF(G30="","",G30)</f>
        <v>km2の土地に</v>
      </c>
      <c r="N62" s="76">
        <f ca="1">IF(N30="","",N30)</f>
        <v>2010</v>
      </c>
      <c r="O62" s="76"/>
      <c r="P62" s="76"/>
      <c r="Q62" s="76"/>
      <c r="R62" t="str">
        <f>IF(R30="","",R30)</f>
        <v>人が住んでいます。</v>
      </c>
      <c r="AD62" t="str">
        <f t="shared" si="11"/>
        <v/>
      </c>
      <c r="AE62" t="str">
        <f t="shared" si="11"/>
        <v/>
      </c>
      <c r="AF62" t="str">
        <f t="shared" si="11"/>
        <v/>
      </c>
      <c r="AG62" t="str">
        <f t="shared" si="11"/>
        <v/>
      </c>
      <c r="AH62" t="str">
        <f>IF(AH30="","",AH30)</f>
        <v/>
      </c>
      <c r="AI62" t="str">
        <f t="shared" si="11"/>
        <v/>
      </c>
      <c r="AJ62" t="str">
        <f t="shared" si="11"/>
        <v/>
      </c>
      <c r="AK62" t="str">
        <f t="shared" si="11"/>
        <v/>
      </c>
    </row>
    <row r="63" spans="1:37" ht="22" customHeight="1" x14ac:dyDescent="0.25">
      <c r="A63" t="str">
        <f t="shared" si="3"/>
        <v/>
      </c>
      <c r="B63" t="str">
        <f>IF(B31="","",B31)</f>
        <v/>
      </c>
      <c r="C63" t="str">
        <f>IF(C31="","",C31)</f>
        <v/>
      </c>
      <c r="D63" t="str">
        <f>IF(D31="","",D31)</f>
        <v>人口密度を求めましょう。</v>
      </c>
      <c r="R63" t="str">
        <f>IF(R31="","",R31)</f>
        <v/>
      </c>
      <c r="S63" t="str">
        <f t="shared" ref="S63:AC63" si="14">IF(S31="","",S31)</f>
        <v/>
      </c>
      <c r="T63" t="str">
        <f t="shared" si="14"/>
        <v/>
      </c>
      <c r="U63" t="str">
        <f t="shared" si="14"/>
        <v/>
      </c>
      <c r="V63" t="str">
        <f t="shared" si="14"/>
        <v/>
      </c>
      <c r="W63" t="str">
        <f t="shared" si="14"/>
        <v/>
      </c>
      <c r="X63" t="str">
        <f t="shared" si="14"/>
        <v/>
      </c>
      <c r="Y63" t="str">
        <f t="shared" si="14"/>
        <v/>
      </c>
      <c r="Z63" t="str">
        <f t="shared" si="14"/>
        <v/>
      </c>
      <c r="AA63" t="str">
        <f t="shared" si="14"/>
        <v/>
      </c>
      <c r="AB63" t="str">
        <f t="shared" si="14"/>
        <v/>
      </c>
      <c r="AC63" t="str">
        <f t="shared" si="14"/>
        <v/>
      </c>
      <c r="AD63" t="str">
        <f t="shared" si="11"/>
        <v/>
      </c>
      <c r="AE63" t="str">
        <f t="shared" si="11"/>
        <v/>
      </c>
      <c r="AF63" t="str">
        <f t="shared" si="11"/>
        <v/>
      </c>
      <c r="AG63" t="str">
        <f t="shared" si="11"/>
        <v/>
      </c>
      <c r="AH63" t="str">
        <f>IF(AH31="","",AH31)</f>
        <v/>
      </c>
      <c r="AI63" t="str">
        <f t="shared" si="11"/>
        <v/>
      </c>
      <c r="AJ63" t="str">
        <f t="shared" si="11"/>
        <v/>
      </c>
      <c r="AK63" t="str">
        <f t="shared" si="11"/>
        <v/>
      </c>
    </row>
    <row r="64" spans="1:37" ht="25" customHeight="1" x14ac:dyDescent="0.25">
      <c r="C64" s="17" t="s">
        <v>23</v>
      </c>
      <c r="D64" s="7"/>
      <c r="E64" s="7"/>
      <c r="F64" s="69">
        <f ca="1">N62</f>
        <v>2010</v>
      </c>
      <c r="G64" s="69"/>
      <c r="H64" s="69"/>
      <c r="I64" s="69"/>
      <c r="J64" s="7" t="s">
        <v>164</v>
      </c>
      <c r="K64" s="7"/>
      <c r="L64" s="69">
        <f ca="1">D62</f>
        <v>335</v>
      </c>
      <c r="M64" s="69"/>
      <c r="N64" s="69"/>
      <c r="O64" s="7" t="s">
        <v>156</v>
      </c>
      <c r="P64" s="7"/>
      <c r="Q64" s="69">
        <f ca="1">F64/L64</f>
        <v>6</v>
      </c>
      <c r="R64" s="69"/>
      <c r="S64" s="69"/>
      <c r="T64" s="69"/>
      <c r="U64" s="7"/>
      <c r="V64" s="7"/>
      <c r="W64" s="7"/>
      <c r="X64" s="69">
        <f ca="1">Q64</f>
        <v>6</v>
      </c>
      <c r="Y64" s="69"/>
      <c r="Z64" s="69"/>
      <c r="AA64" s="69"/>
      <c r="AB64" s="7" t="s">
        <v>116</v>
      </c>
      <c r="AC64" s="7"/>
      <c r="AD64" s="7"/>
      <c r="AE64" s="7"/>
      <c r="AF64" s="7"/>
      <c r="AG64" s="7"/>
      <c r="AH64" s="7"/>
      <c r="AI64" s="7"/>
      <c r="AJ64" s="7"/>
    </row>
  </sheetData>
  <mergeCells count="87">
    <mergeCell ref="X64:AA64"/>
    <mergeCell ref="C59:F59"/>
    <mergeCell ref="M59:O59"/>
    <mergeCell ref="F61:I61"/>
    <mergeCell ref="L61:N61"/>
    <mergeCell ref="Q61:T61"/>
    <mergeCell ref="X61:AA61"/>
    <mergeCell ref="D62:F62"/>
    <mergeCell ref="N62:Q62"/>
    <mergeCell ref="F64:I64"/>
    <mergeCell ref="L64:N64"/>
    <mergeCell ref="Q64:T64"/>
    <mergeCell ref="X58:AA58"/>
    <mergeCell ref="C54:D54"/>
    <mergeCell ref="H54:L54"/>
    <mergeCell ref="E55:I55"/>
    <mergeCell ref="L55:M55"/>
    <mergeCell ref="P55:R55"/>
    <mergeCell ref="X55:AA55"/>
    <mergeCell ref="C56:F56"/>
    <mergeCell ref="M56:O56"/>
    <mergeCell ref="E58:I58"/>
    <mergeCell ref="L58:N58"/>
    <mergeCell ref="Q58:T58"/>
    <mergeCell ref="X53:AA53"/>
    <mergeCell ref="C49:F49"/>
    <mergeCell ref="M49:O49"/>
    <mergeCell ref="F51:I51"/>
    <mergeCell ref="L51:O51"/>
    <mergeCell ref="R51:U51"/>
    <mergeCell ref="X51:AA51"/>
    <mergeCell ref="C52:D52"/>
    <mergeCell ref="H52:J52"/>
    <mergeCell ref="F53:I53"/>
    <mergeCell ref="L53:M53"/>
    <mergeCell ref="P53:R53"/>
    <mergeCell ref="X48:AA48"/>
    <mergeCell ref="C43:D43"/>
    <mergeCell ref="K43:M43"/>
    <mergeCell ref="F45:I45"/>
    <mergeCell ref="L45:M45"/>
    <mergeCell ref="P45:S45"/>
    <mergeCell ref="X45:AA45"/>
    <mergeCell ref="C46:E46"/>
    <mergeCell ref="L46:N46"/>
    <mergeCell ref="F48:I48"/>
    <mergeCell ref="L48:N48"/>
    <mergeCell ref="Q48:S48"/>
    <mergeCell ref="X42:AA42"/>
    <mergeCell ref="I37:J37"/>
    <mergeCell ref="O37:R37"/>
    <mergeCell ref="F39:I39"/>
    <mergeCell ref="L39:M39"/>
    <mergeCell ref="P39:S39"/>
    <mergeCell ref="X39:AA39"/>
    <mergeCell ref="M40:N40"/>
    <mergeCell ref="S40:V40"/>
    <mergeCell ref="F42:I42"/>
    <mergeCell ref="L42:M42"/>
    <mergeCell ref="P42:S42"/>
    <mergeCell ref="AI33:AJ33"/>
    <mergeCell ref="C20:D20"/>
    <mergeCell ref="E20:F20"/>
    <mergeCell ref="H20:J20"/>
    <mergeCell ref="C22:D22"/>
    <mergeCell ref="H22:L22"/>
    <mergeCell ref="C24:F24"/>
    <mergeCell ref="M24:O24"/>
    <mergeCell ref="C27:F27"/>
    <mergeCell ref="M27:O27"/>
    <mergeCell ref="D30:F30"/>
    <mergeCell ref="N30:Q30"/>
    <mergeCell ref="C17:F17"/>
    <mergeCell ref="M17:O17"/>
    <mergeCell ref="AI1:AJ1"/>
    <mergeCell ref="I5:J5"/>
    <mergeCell ref="K5:L5"/>
    <mergeCell ref="O5:R5"/>
    <mergeCell ref="D6:E6"/>
    <mergeCell ref="M8:N8"/>
    <mergeCell ref="O8:P8"/>
    <mergeCell ref="S8:V8"/>
    <mergeCell ref="D9:E9"/>
    <mergeCell ref="C11:D11"/>
    <mergeCell ref="K11:M11"/>
    <mergeCell ref="C14:E14"/>
    <mergeCell ref="L14:N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33DCF-60FE-49B9-A7F1-D93F7BB19D14}">
  <dimension ref="A1:AO66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56</v>
      </c>
      <c r="AG1" s="2" t="s">
        <v>9</v>
      </c>
      <c r="AH1" s="2"/>
      <c r="AI1" s="44"/>
      <c r="AJ1" s="44"/>
    </row>
    <row r="2" spans="1:36" ht="25" customHeight="1" x14ac:dyDescent="0.25">
      <c r="Q2" s="4" t="s">
        <v>10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6" ht="31" customHeight="1" x14ac:dyDescent="0.25">
      <c r="A3" t="s">
        <v>58</v>
      </c>
      <c r="Q3" s="8"/>
    </row>
    <row r="4" spans="1:36" ht="31" customHeight="1" x14ac:dyDescent="0.25">
      <c r="A4" s="18" t="s">
        <v>40</v>
      </c>
      <c r="B4" s="18"/>
      <c r="D4" s="46">
        <f ca="1">INT(RAND()*8+1)*0.1</f>
        <v>0.2</v>
      </c>
      <c r="E4" s="46"/>
      <c r="F4" s="46"/>
    </row>
    <row r="5" spans="1:36" ht="31" customHeight="1" x14ac:dyDescent="0.25">
      <c r="A5" s="16"/>
      <c r="B5" s="16"/>
    </row>
    <row r="6" spans="1:36" ht="31" customHeight="1" x14ac:dyDescent="0.25">
      <c r="A6" s="18" t="s">
        <v>5</v>
      </c>
      <c r="B6" s="18"/>
      <c r="D6" s="46">
        <f ca="1">INT(RAND()*8+1)*0.1+INT(RAND()*9)*0.01+INT(RAND()*9)*0.001</f>
        <v>0.126</v>
      </c>
      <c r="E6" s="46"/>
      <c r="F6" s="46"/>
      <c r="G6" s="46"/>
    </row>
    <row r="7" spans="1:36" ht="31" customHeight="1" x14ac:dyDescent="0.25"/>
    <row r="8" spans="1:36" ht="31" customHeight="1" x14ac:dyDescent="0.25">
      <c r="A8" s="16" t="s">
        <v>59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6"/>
    </row>
    <row r="9" spans="1:36" ht="31" customHeight="1" x14ac:dyDescent="0.25">
      <c r="A9" s="1" t="s">
        <v>6</v>
      </c>
      <c r="B9" s="1"/>
      <c r="D9" s="46">
        <f ca="1">INT(RAND()*8+1)</f>
        <v>6</v>
      </c>
      <c r="E9" s="46"/>
      <c r="F9" s="46"/>
      <c r="G9" s="46" t="s">
        <v>39</v>
      </c>
      <c r="H9" s="46"/>
    </row>
    <row r="10" spans="1:36" ht="31" customHeight="1" x14ac:dyDescent="0.25">
      <c r="C10" s="6"/>
    </row>
    <row r="11" spans="1:36" ht="31" customHeight="1" x14ac:dyDescent="0.25">
      <c r="A11" s="1" t="s">
        <v>7</v>
      </c>
      <c r="B11" s="1"/>
      <c r="D11" s="46">
        <f ca="1">INT(RAND()*8+1)*10+INT(RAND()*9)</f>
        <v>84</v>
      </c>
      <c r="E11" s="46"/>
      <c r="F11" s="46"/>
      <c r="G11" s="46" t="s">
        <v>39</v>
      </c>
      <c r="H11" s="46"/>
    </row>
    <row r="12" spans="1:36" ht="31" customHeight="1" x14ac:dyDescent="0.25"/>
    <row r="13" spans="1:36" ht="31" customHeight="1" x14ac:dyDescent="0.25">
      <c r="A13" s="1" t="s">
        <v>8</v>
      </c>
      <c r="B13" s="1"/>
      <c r="D13" s="46">
        <f ca="1">INT(RAND()*4+1)*100+INT(RAND()*9)*10+INT(RAND()+9)</f>
        <v>179</v>
      </c>
      <c r="E13" s="46"/>
      <c r="F13" s="46"/>
      <c r="G13" s="46" t="s">
        <v>39</v>
      </c>
      <c r="H13" s="46"/>
    </row>
    <row r="14" spans="1:36" ht="31" customHeight="1" x14ac:dyDescent="0.25"/>
    <row r="15" spans="1:36" ht="31" customHeight="1" x14ac:dyDescent="0.25">
      <c r="A15" s="1" t="s">
        <v>41</v>
      </c>
      <c r="B15" s="1"/>
      <c r="D15" s="46">
        <f ca="1">INT(RAND()*8+1)*10+INT(RAND()*9)+INT(RAND()+9)*0.1</f>
        <v>74.900000000000006</v>
      </c>
      <c r="E15" s="46"/>
      <c r="F15" s="46"/>
      <c r="G15" s="46" t="s">
        <v>39</v>
      </c>
      <c r="H15" s="46"/>
    </row>
    <row r="16" spans="1:36" ht="31" customHeight="1" x14ac:dyDescent="0.25"/>
    <row r="17" spans="1:40" ht="31" customHeight="1" x14ac:dyDescent="0.25">
      <c r="A17" t="s">
        <v>60</v>
      </c>
    </row>
    <row r="18" spans="1:40" ht="31" customHeight="1" x14ac:dyDescent="0.25">
      <c r="A18" t="s">
        <v>61</v>
      </c>
    </row>
    <row r="19" spans="1:40" ht="31" customHeight="1" x14ac:dyDescent="0.25"/>
    <row r="20" spans="1:40" ht="31" customHeight="1" x14ac:dyDescent="0.25">
      <c r="B20" s="90" t="s">
        <v>29</v>
      </c>
      <c r="C20" s="91"/>
      <c r="D20" s="91"/>
      <c r="E20" s="91"/>
      <c r="F20" s="91"/>
      <c r="G20" s="91"/>
      <c r="H20" s="91"/>
      <c r="I20" s="22"/>
      <c r="J20" s="12">
        <v>0</v>
      </c>
      <c r="K20" s="12" t="s">
        <v>2</v>
      </c>
      <c r="L20" s="12">
        <f ca="1">INT(RAND()*8+1)</f>
        <v>2</v>
      </c>
      <c r="M20" s="12">
        <f ca="1">INT(RAND()*8+1)</f>
        <v>6</v>
      </c>
      <c r="N20" s="11"/>
      <c r="O20" s="85" t="s">
        <v>43</v>
      </c>
      <c r="P20" s="87"/>
      <c r="Q20" s="87"/>
      <c r="R20" s="87"/>
      <c r="S20" s="87"/>
      <c r="T20" s="88"/>
      <c r="U20" s="10">
        <v>0</v>
      </c>
      <c r="V20" s="12" t="s">
        <v>2</v>
      </c>
      <c r="W20" s="12">
        <f ca="1">INT(RAND()*8+1)</f>
        <v>8</v>
      </c>
      <c r="X20" s="12">
        <f ca="1">INT(RAND()*8+1)</f>
        <v>1</v>
      </c>
      <c r="Y20" s="11">
        <f ca="1">INT(RAND()*8+1)</f>
        <v>3</v>
      </c>
    </row>
    <row r="21" spans="1:40" ht="31" customHeight="1" x14ac:dyDescent="0.25">
      <c r="B21" s="79" t="s">
        <v>30</v>
      </c>
      <c r="C21" s="86"/>
      <c r="D21" s="86"/>
      <c r="E21" s="86"/>
      <c r="F21" s="86"/>
      <c r="G21" s="86"/>
      <c r="H21" s="80"/>
      <c r="I21" s="81" t="s">
        <v>42</v>
      </c>
      <c r="J21" s="82"/>
      <c r="K21" s="82"/>
      <c r="L21" s="82"/>
      <c r="M21" s="82"/>
      <c r="N21" s="83"/>
      <c r="P21" s="12">
        <f ca="1">INT(RAND()*8+1)</f>
        <v>7</v>
      </c>
      <c r="Q21" s="12">
        <f ca="1">INT(RAND()*8+1)</f>
        <v>1</v>
      </c>
      <c r="R21" s="86" t="s">
        <v>31</v>
      </c>
      <c r="S21" s="86"/>
      <c r="U21" s="85" t="s">
        <v>44</v>
      </c>
      <c r="V21" s="86"/>
      <c r="W21" s="44"/>
      <c r="X21" s="86"/>
      <c r="Y21" s="80"/>
    </row>
    <row r="22" spans="1:40" ht="31" customHeight="1" x14ac:dyDescent="0.25">
      <c r="B22" s="92" t="s">
        <v>32</v>
      </c>
      <c r="C22" s="44"/>
      <c r="D22" s="44"/>
      <c r="E22" s="44"/>
      <c r="F22" s="44"/>
      <c r="G22" s="44"/>
      <c r="H22" s="93"/>
      <c r="I22" s="20">
        <f ca="1">L20</f>
        <v>2</v>
      </c>
      <c r="J22" s="89" t="s">
        <v>33</v>
      </c>
      <c r="K22" s="89"/>
      <c r="L22" s="21">
        <f ca="1">M20</f>
        <v>6</v>
      </c>
      <c r="M22" s="89" t="s">
        <v>34</v>
      </c>
      <c r="N22" s="89"/>
      <c r="O22" s="20">
        <f ca="1">P21</f>
        <v>7</v>
      </c>
      <c r="P22" s="89" t="s">
        <v>33</v>
      </c>
      <c r="Q22" s="89"/>
      <c r="R22" s="21">
        <f ca="1">Q21</f>
        <v>1</v>
      </c>
      <c r="S22" s="89" t="s">
        <v>34</v>
      </c>
      <c r="T22" s="89"/>
      <c r="U22" s="85" t="s">
        <v>45</v>
      </c>
      <c r="V22" s="86"/>
      <c r="W22" s="86"/>
      <c r="X22" s="86"/>
      <c r="Y22" s="80"/>
    </row>
    <row r="23" spans="1:40" ht="31" customHeight="1" x14ac:dyDescent="0.25"/>
    <row r="24" spans="1:40" ht="31" customHeight="1" x14ac:dyDescent="0.25"/>
    <row r="25" spans="1:40" ht="36" customHeight="1" x14ac:dyDescent="0.25"/>
    <row r="26" spans="1:40" ht="25" customHeight="1" x14ac:dyDescent="0.25">
      <c r="D26" s="3" t="str">
        <f>IF(D1="","",D1)</f>
        <v>割合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40" ht="25" customHeight="1" x14ac:dyDescent="0.25">
      <c r="E27" s="5" t="s">
        <v>21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40" ht="25" customHeight="1" x14ac:dyDescent="0.25">
      <c r="A28" s="16" t="str">
        <f>IF(A3="","",A3)</f>
        <v>◇ 次の小数で表した割合を百分率で表しましょう。</v>
      </c>
      <c r="E28" s="5"/>
      <c r="Q28" s="8"/>
    </row>
    <row r="29" spans="1:40" ht="25" customHeight="1" x14ac:dyDescent="0.25">
      <c r="A29" s="46" t="str">
        <f>IF(A4="","",A4)</f>
        <v>(1)</v>
      </c>
      <c r="B29" s="46"/>
      <c r="C29" t="str">
        <f>IF(C4="","",C4)</f>
        <v/>
      </c>
      <c r="D29" s="46">
        <f ca="1">IF(D4="","",D4)</f>
        <v>0.2</v>
      </c>
      <c r="E29" s="46"/>
      <c r="F29" s="46"/>
      <c r="G29" t="str">
        <f>IF(G4="","",G4)</f>
        <v/>
      </c>
      <c r="H29" t="str">
        <f>IF(H4="","",H4)</f>
        <v/>
      </c>
      <c r="I29" t="str">
        <f>IF(I4="","",I4)</f>
        <v/>
      </c>
      <c r="J29" t="str">
        <f>IF(J4="","",J4)</f>
        <v/>
      </c>
      <c r="K29" s="72" t="s">
        <v>35</v>
      </c>
      <c r="L29" s="72"/>
      <c r="M29" s="7" t="str">
        <f>IF(M4="","",M4)</f>
        <v/>
      </c>
      <c r="N29" s="72">
        <f ca="1">D29</f>
        <v>0.2</v>
      </c>
      <c r="O29" s="72"/>
      <c r="P29" s="72"/>
      <c r="Q29" s="72" t="s">
        <v>13</v>
      </c>
      <c r="R29" s="72"/>
      <c r="S29" s="72">
        <v>100</v>
      </c>
      <c r="T29" s="72"/>
      <c r="U29" s="72"/>
      <c r="V29" s="72" t="s">
        <v>27</v>
      </c>
      <c r="W29" s="72"/>
      <c r="X29" s="72">
        <f ca="1">N29*100</f>
        <v>20</v>
      </c>
      <c r="Y29" s="72"/>
      <c r="Z29" s="7" t="str">
        <f>IF(Y4="","",Y4)</f>
        <v/>
      </c>
      <c r="AA29" s="7" t="str">
        <f>IF(Z4="","",Z4)</f>
        <v/>
      </c>
      <c r="AB29" s="7" t="s">
        <v>21</v>
      </c>
      <c r="AC29" s="7"/>
      <c r="AD29" s="7"/>
      <c r="AE29" s="72">
        <f ca="1">X29</f>
        <v>20</v>
      </c>
      <c r="AF29" s="72"/>
      <c r="AG29" s="72" t="s">
        <v>31</v>
      </c>
      <c r="AH29" s="72"/>
      <c r="AI29" t="str">
        <f>IF(AH4="","",AH4)</f>
        <v/>
      </c>
      <c r="AJ29" t="str">
        <f>IF(AI4="","",AI4)</f>
        <v/>
      </c>
      <c r="AK29" t="str">
        <f>IF(AJ4="","",AJ4)</f>
        <v/>
      </c>
      <c r="AL29" t="str">
        <f>IF(AK4="","",AK4)</f>
        <v/>
      </c>
    </row>
    <row r="30" spans="1:40" ht="25" customHeight="1" x14ac:dyDescent="0.25">
      <c r="A30" t="str">
        <f>IF(A5="","",A5)</f>
        <v/>
      </c>
      <c r="B30" t="str">
        <f>IF(B5="","",B5)</f>
        <v/>
      </c>
      <c r="C30" t="str">
        <f>IF(C5="","",C5)</f>
        <v/>
      </c>
      <c r="D30" t="str">
        <f>IF(D5="","",D5)</f>
        <v/>
      </c>
      <c r="E30" t="str">
        <f>IF(E5="","",E5)</f>
        <v/>
      </c>
      <c r="F30" t="str">
        <f>IF(F5="","",F5)</f>
        <v/>
      </c>
      <c r="G30" t="str">
        <f>IF(G5="","",G5)</f>
        <v/>
      </c>
      <c r="H30" t="str">
        <f>IF(H5="","",H5)</f>
        <v/>
      </c>
      <c r="I30" t="str">
        <f>IF(I5="","",I5)</f>
        <v/>
      </c>
      <c r="J30" t="str">
        <f>IF(J5="","",J5)</f>
        <v/>
      </c>
      <c r="K30" s="7" t="str">
        <f>IF(K5="","",K5)</f>
        <v/>
      </c>
      <c r="L30" s="7" t="str">
        <f>IF(L5="","",L5)</f>
        <v/>
      </c>
      <c r="M30" s="7" t="str">
        <f>IF(M5="","",M5)</f>
        <v/>
      </c>
      <c r="N30" s="7" t="str">
        <f>IF(N5="","",N5)</f>
        <v/>
      </c>
      <c r="O30" s="7" t="str">
        <f>IF(O5="","",O5)</f>
        <v/>
      </c>
      <c r="P30" s="7" t="str">
        <f>IF(P5="","",P5)</f>
        <v/>
      </c>
      <c r="Q30" s="7" t="str">
        <f>IF(Q5="","",Q5)</f>
        <v/>
      </c>
      <c r="R30" s="7" t="str">
        <f>IF(R5="","",R5)</f>
        <v/>
      </c>
      <c r="S30" s="7" t="str">
        <f>IF(S5="","",S5)</f>
        <v/>
      </c>
      <c r="T30" s="7"/>
      <c r="U30" s="7" t="str">
        <f>IF(U5="","",U5)</f>
        <v/>
      </c>
      <c r="V30" s="7" t="str">
        <f>IF(V5="","",V5)</f>
        <v/>
      </c>
      <c r="W30" s="7" t="str">
        <f>IF(W5="","",W5)</f>
        <v/>
      </c>
      <c r="X30" s="7" t="str">
        <f>IF(X5="","",X5)</f>
        <v/>
      </c>
      <c r="Y30" s="7" t="str">
        <f>IF(Y5="","",Y5)</f>
        <v/>
      </c>
      <c r="Z30" s="7" t="str">
        <f>IF(Z5="","",Z5)</f>
        <v/>
      </c>
      <c r="AA30" s="7" t="str">
        <f>IF(AA5="","",AA5)</f>
        <v/>
      </c>
      <c r="AB30" s="7" t="str">
        <f>IF(AB5="","",AB5)</f>
        <v/>
      </c>
      <c r="AC30" s="7"/>
      <c r="AD30" s="7" t="str">
        <f>IF(AD5="","",AD5)</f>
        <v/>
      </c>
      <c r="AE30" s="7" t="str">
        <f>IF(AE5="","",AE5)</f>
        <v/>
      </c>
      <c r="AF30" s="7" t="str">
        <f>IF(AF5="","",AF5)</f>
        <v/>
      </c>
      <c r="AG30" s="7" t="str">
        <f>IF(AG5="","",AG5)</f>
        <v/>
      </c>
      <c r="AH30" t="str">
        <f>IF(AH5="","",AH5)</f>
        <v/>
      </c>
      <c r="AI30" t="str">
        <f>IF(AI5="","",AI5)</f>
        <v/>
      </c>
      <c r="AJ30" t="str">
        <f>IF(AJ5="","",AJ5)</f>
        <v/>
      </c>
      <c r="AK30" t="str">
        <f>IF(AK5="","",AK5)</f>
        <v/>
      </c>
    </row>
    <row r="31" spans="1:40" ht="25" customHeight="1" x14ac:dyDescent="0.25">
      <c r="A31" s="46" t="str">
        <f>IF(A6="","",A6)</f>
        <v>(2)</v>
      </c>
      <c r="B31" s="46"/>
      <c r="C31" t="str">
        <f>IF(C6="","",C6)</f>
        <v/>
      </c>
      <c r="D31" s="46">
        <f ca="1">IF(D6="","",D6)</f>
        <v>0.126</v>
      </c>
      <c r="E31" s="46"/>
      <c r="F31" s="46"/>
      <c r="G31" s="46"/>
      <c r="H31" t="str">
        <f>IF(H6="","",H6)</f>
        <v/>
      </c>
      <c r="I31" t="str">
        <f>IF(I6="","",I6)</f>
        <v/>
      </c>
      <c r="J31" t="str">
        <f>IF(J6="","",J6)</f>
        <v/>
      </c>
      <c r="K31" s="72" t="s">
        <v>35</v>
      </c>
      <c r="L31" s="72"/>
      <c r="M31" s="7" t="str">
        <f>IF(M6="","",M6)</f>
        <v/>
      </c>
      <c r="N31" s="72">
        <f ca="1">D31</f>
        <v>0.126</v>
      </c>
      <c r="O31" s="72"/>
      <c r="P31" s="72"/>
      <c r="Q31" s="72"/>
      <c r="R31" s="72" t="s">
        <v>13</v>
      </c>
      <c r="S31" s="72"/>
      <c r="T31" s="72">
        <v>100</v>
      </c>
      <c r="U31" s="72"/>
      <c r="V31" s="72"/>
      <c r="W31" s="72" t="s">
        <v>27</v>
      </c>
      <c r="X31" s="72"/>
      <c r="Y31" s="72">
        <f ca="1">N31*100</f>
        <v>12.6</v>
      </c>
      <c r="Z31" s="72"/>
      <c r="AA31" s="72"/>
      <c r="AB31" s="7" t="str">
        <f>IF(Z6="","",Z6)</f>
        <v/>
      </c>
      <c r="AC31" s="7" t="s">
        <v>21</v>
      </c>
      <c r="AD31" s="7"/>
      <c r="AE31" s="7"/>
      <c r="AF31" s="72">
        <f ca="1">Y31</f>
        <v>12.6</v>
      </c>
      <c r="AG31" s="72"/>
      <c r="AH31" s="72"/>
      <c r="AI31" s="72" t="s">
        <v>31</v>
      </c>
      <c r="AJ31" s="72"/>
      <c r="AL31" t="str">
        <f>IF(AI6="","",AI6)</f>
        <v/>
      </c>
      <c r="AM31" t="str">
        <f>IF(AJ6="","",AJ6)</f>
        <v/>
      </c>
      <c r="AN31" t="str">
        <f>IF(AK6="","",AK6)</f>
        <v/>
      </c>
    </row>
    <row r="32" spans="1:40" ht="25" customHeight="1" x14ac:dyDescent="0.25">
      <c r="A32" t="str">
        <f>IF(A7="","",A7)</f>
        <v/>
      </c>
      <c r="B32" t="str">
        <f>IF(B7="","",B7)</f>
        <v/>
      </c>
      <c r="C32" t="str">
        <f>IF(C7="","",C7)</f>
        <v/>
      </c>
      <c r="D32" t="str">
        <f>IF(D7="","",D7)</f>
        <v/>
      </c>
      <c r="E32" t="str">
        <f>IF(E7="","",E7)</f>
        <v/>
      </c>
      <c r="F32" t="str">
        <f>IF(F7="","",F7)</f>
        <v/>
      </c>
      <c r="G32" t="str">
        <f>IF(G7="","",G7)</f>
        <v/>
      </c>
      <c r="H32" t="str">
        <f>IF(H7="","",H7)</f>
        <v/>
      </c>
      <c r="I32" t="str">
        <f>IF(I7="","",I7)</f>
        <v/>
      </c>
      <c r="J32" t="str">
        <f>IF(J7="","",J7)</f>
        <v/>
      </c>
      <c r="K32" s="7" t="str">
        <f>IF(K7="","",K7)</f>
        <v/>
      </c>
      <c r="L32" s="7" t="str">
        <f>IF(L7="","",L7)</f>
        <v/>
      </c>
      <c r="M32" s="7" t="str">
        <f>IF(M7="","",M7)</f>
        <v/>
      </c>
      <c r="N32" s="7" t="str">
        <f>IF(N7="","",N7)</f>
        <v/>
      </c>
      <c r="O32" s="7" t="str">
        <f>IF(O7="","",O7)</f>
        <v/>
      </c>
      <c r="P32" s="7" t="str">
        <f>IF(P7="","",P7)</f>
        <v/>
      </c>
      <c r="Q32" s="7" t="str">
        <f>IF(Q7="","",Q7)</f>
        <v/>
      </c>
      <c r="R32" s="7" t="str">
        <f>IF(R7="","",R7)</f>
        <v/>
      </c>
      <c r="S32" s="7"/>
      <c r="T32" s="7"/>
      <c r="U32" s="7" t="str">
        <f>IF(U7="","",U7)</f>
        <v/>
      </c>
      <c r="V32" s="7" t="str">
        <f>IF(V7="","",V7)</f>
        <v/>
      </c>
      <c r="W32" s="7" t="str">
        <f>IF(W7="","",W7)</f>
        <v/>
      </c>
      <c r="X32" s="7" t="str">
        <f>IF(X7="","",X7)</f>
        <v/>
      </c>
      <c r="Y32" s="7" t="str">
        <f>IF(Y7="","",Y7)</f>
        <v/>
      </c>
      <c r="Z32" s="7" t="str">
        <f>IF(Z7="","",Z7)</f>
        <v/>
      </c>
      <c r="AA32" s="7"/>
      <c r="AB32" s="7" t="str">
        <f>IF(AB7="","",AB7)</f>
        <v/>
      </c>
      <c r="AC32" s="7"/>
      <c r="AD32" s="7" t="str">
        <f>IF(AD7="","",AD7)</f>
        <v/>
      </c>
      <c r="AE32" s="7" t="str">
        <f>IF(AE7="","",AE7)</f>
        <v/>
      </c>
      <c r="AF32" s="7" t="str">
        <f>IF(AF7="","",AF7)</f>
        <v/>
      </c>
      <c r="AG32" s="7" t="str">
        <f>IF(AG7="","",AG7)</f>
        <v/>
      </c>
      <c r="AH32" t="str">
        <f>IF(AH7="","",AH7)</f>
        <v/>
      </c>
      <c r="AI32" t="str">
        <f>IF(AI7="","",AI7)</f>
        <v/>
      </c>
      <c r="AJ32" t="str">
        <f>IF(AJ7="","",AJ7)</f>
        <v/>
      </c>
      <c r="AK32" t="str">
        <f>IF(AK7="","",AK7)</f>
        <v/>
      </c>
    </row>
    <row r="33" spans="1:41" ht="25" customHeight="1" x14ac:dyDescent="0.25">
      <c r="A33" s="16" t="str">
        <f>IF(A8="","",A8)</f>
        <v>◇ 次の百分率を小数で表しましょう。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</row>
    <row r="34" spans="1:41" ht="25" customHeight="1" x14ac:dyDescent="0.25">
      <c r="A34" s="46" t="str">
        <f>IF(A9="","",A9)</f>
        <v>(3)</v>
      </c>
      <c r="B34" s="46"/>
      <c r="C34" t="str">
        <f>IF(C9="","",C9)</f>
        <v/>
      </c>
      <c r="D34" s="46">
        <f ca="1">IF(D9="","",D9)</f>
        <v>6</v>
      </c>
      <c r="E34" s="46"/>
      <c r="F34" s="46"/>
      <c r="G34" s="46" t="str">
        <f>IF(G9="","",G9)</f>
        <v>％</v>
      </c>
      <c r="H34" s="46"/>
      <c r="I34" t="str">
        <f>IF(I9="","",I9)</f>
        <v/>
      </c>
      <c r="J34" t="str">
        <f>IF(J9="","",J9)</f>
        <v/>
      </c>
      <c r="K34" s="72" t="s">
        <v>35</v>
      </c>
      <c r="L34" s="72"/>
      <c r="M34" s="7" t="str">
        <f>IF(M9="","",M9)</f>
        <v/>
      </c>
      <c r="N34" s="72">
        <f ca="1">D34</f>
        <v>6</v>
      </c>
      <c r="O34" s="72"/>
      <c r="P34" s="72" t="s">
        <v>26</v>
      </c>
      <c r="Q34" s="72"/>
      <c r="R34" s="72">
        <v>100</v>
      </c>
      <c r="S34" s="72"/>
      <c r="T34" s="46"/>
      <c r="U34" s="7" t="str">
        <f>IF(U9="","",U9)</f>
        <v/>
      </c>
      <c r="V34" s="7" t="s">
        <v>27</v>
      </c>
      <c r="W34" s="72">
        <f ca="1">N34/100</f>
        <v>0.06</v>
      </c>
      <c r="X34" s="72"/>
      <c r="Y34" s="72"/>
      <c r="Z34" s="7" t="str">
        <f>IF(Z9="","",Z9)</f>
        <v/>
      </c>
      <c r="AA34" s="7" t="s">
        <v>21</v>
      </c>
      <c r="AB34" s="7"/>
      <c r="AC34" s="7"/>
      <c r="AD34" s="72">
        <f ca="1">W34</f>
        <v>0.06</v>
      </c>
      <c r="AE34" s="72"/>
      <c r="AF34" s="72"/>
      <c r="AG34" s="7" t="str">
        <f>IF(AG9="","",AG9)</f>
        <v/>
      </c>
      <c r="AH34" t="str">
        <f>IF(AH9="","",AH9)</f>
        <v/>
      </c>
      <c r="AI34" t="str">
        <f>IF(AI9="","",AI9)</f>
        <v/>
      </c>
      <c r="AJ34" t="str">
        <f>IF(AJ9="","",AJ9)</f>
        <v/>
      </c>
      <c r="AK34" t="str">
        <f>IF(AK9="","",AK9)</f>
        <v/>
      </c>
    </row>
    <row r="35" spans="1:41" ht="25" customHeight="1" x14ac:dyDescent="0.25">
      <c r="A35" t="str">
        <f>IF(A10="","",A10)</f>
        <v/>
      </c>
      <c r="B35" t="str">
        <f>IF(B10="","",B10)</f>
        <v/>
      </c>
      <c r="C35" t="str">
        <f>IF(C10="","",C10)</f>
        <v/>
      </c>
      <c r="D35" t="str">
        <f>IF(D10="","",D10)</f>
        <v/>
      </c>
      <c r="E35" t="str">
        <f>IF(E10="","",E10)</f>
        <v/>
      </c>
      <c r="F35" t="str">
        <f>IF(F10="","",F10)</f>
        <v/>
      </c>
      <c r="G35" t="str">
        <f>IF(G10="","",G10)</f>
        <v/>
      </c>
      <c r="H35" t="str">
        <f>IF(H10="","",H10)</f>
        <v/>
      </c>
      <c r="I35" t="str">
        <f>IF(I10="","",I10)</f>
        <v/>
      </c>
      <c r="J35" t="str">
        <f>IF(J10="","",J10)</f>
        <v/>
      </c>
      <c r="K35" s="7" t="str">
        <f>IF(K10="","",K10)</f>
        <v/>
      </c>
      <c r="L35" s="7" t="str">
        <f>IF(L10="","",L10)</f>
        <v/>
      </c>
      <c r="M35" s="7" t="str">
        <f>IF(M10="","",M10)</f>
        <v/>
      </c>
      <c r="N35" s="7" t="str">
        <f>IF(N10="","",N10)</f>
        <v/>
      </c>
      <c r="O35" s="7" t="str">
        <f>IF(O10="","",O10)</f>
        <v/>
      </c>
      <c r="P35" s="7" t="str">
        <f>IF(P10="","",P10)</f>
        <v/>
      </c>
      <c r="Q35" s="7" t="str">
        <f>IF(Q10="","",Q10)</f>
        <v/>
      </c>
      <c r="R35" s="7" t="str">
        <f>IF(R10="","",R10)</f>
        <v/>
      </c>
      <c r="S35" s="7" t="str">
        <f>IF(S10="","",S10)</f>
        <v/>
      </c>
      <c r="T35" s="7"/>
      <c r="U35" s="7" t="str">
        <f>IF(U10="","",U10)</f>
        <v/>
      </c>
      <c r="V35" s="7" t="str">
        <f>IF(V10="","",V10)</f>
        <v/>
      </c>
      <c r="W35" s="7" t="str">
        <f>IF(W10="","",W10)</f>
        <v/>
      </c>
      <c r="X35" s="7" t="str">
        <f>IF(X10="","",X10)</f>
        <v/>
      </c>
      <c r="Y35" s="7" t="str">
        <f>IF(Y10="","",Y10)</f>
        <v/>
      </c>
      <c r="Z35" s="7" t="str">
        <f>IF(Z10="","",Z10)</f>
        <v/>
      </c>
      <c r="AA35" s="7" t="str">
        <f>IF(AA10="","",AA10)</f>
        <v/>
      </c>
      <c r="AB35" s="7" t="str">
        <f>IF(AB10="","",AB10)</f>
        <v/>
      </c>
      <c r="AC35" s="7"/>
      <c r="AD35" s="7" t="str">
        <f>IF(AD10="","",AD10)</f>
        <v/>
      </c>
      <c r="AE35" s="7" t="str">
        <f>IF(AE10="","",AE10)</f>
        <v/>
      </c>
      <c r="AF35" s="7" t="str">
        <f>IF(AF10="","",AF10)</f>
        <v/>
      </c>
      <c r="AG35" s="7" t="str">
        <f>IF(AG10="","",AG10)</f>
        <v/>
      </c>
      <c r="AH35" t="str">
        <f>IF(AH10="","",AH10)</f>
        <v/>
      </c>
      <c r="AI35" t="str">
        <f>IF(AI10="","",AI10)</f>
        <v/>
      </c>
      <c r="AJ35" t="str">
        <f>IF(AJ10="","",AJ10)</f>
        <v/>
      </c>
      <c r="AK35" t="str">
        <f>IF(AK10="","",AK10)</f>
        <v/>
      </c>
    </row>
    <row r="36" spans="1:41" ht="25" customHeight="1" x14ac:dyDescent="0.25">
      <c r="A36" s="46" t="str">
        <f>IF(A11="","",A11)</f>
        <v>(4)</v>
      </c>
      <c r="B36" s="46"/>
      <c r="C36" t="str">
        <f>IF(C11="","",C11)</f>
        <v/>
      </c>
      <c r="D36" s="46">
        <f ca="1">IF(D11="","",D11)</f>
        <v>84</v>
      </c>
      <c r="E36" s="46"/>
      <c r="F36" s="46"/>
      <c r="G36" s="46" t="str">
        <f>IF(G11="","",G11)</f>
        <v>％</v>
      </c>
      <c r="H36" s="46"/>
      <c r="I36" t="str">
        <f>IF(I11="","",I11)</f>
        <v/>
      </c>
      <c r="J36" t="str">
        <f>IF(J11="","",J11)</f>
        <v/>
      </c>
      <c r="K36" s="72" t="s">
        <v>35</v>
      </c>
      <c r="L36" s="72"/>
      <c r="M36" s="7" t="str">
        <f>IF(M11="","",M11)</f>
        <v/>
      </c>
      <c r="N36" s="72">
        <f ca="1">D36</f>
        <v>84</v>
      </c>
      <c r="O36" s="72"/>
      <c r="P36" s="72" t="s">
        <v>26</v>
      </c>
      <c r="Q36" s="72"/>
      <c r="R36" s="72">
        <v>100</v>
      </c>
      <c r="S36" s="72"/>
      <c r="T36" s="46"/>
      <c r="U36" s="7" t="str">
        <f>IF(U11="","",U11)</f>
        <v/>
      </c>
      <c r="V36" s="7" t="s">
        <v>27</v>
      </c>
      <c r="W36" s="72">
        <f ca="1">N36/100</f>
        <v>0.84</v>
      </c>
      <c r="X36" s="72"/>
      <c r="Y36" s="72"/>
      <c r="Z36" s="7" t="str">
        <f>IF(Z11="","",Z11)</f>
        <v/>
      </c>
      <c r="AA36" s="7" t="s">
        <v>21</v>
      </c>
      <c r="AB36" s="7"/>
      <c r="AC36" s="7"/>
      <c r="AD36" s="72">
        <f ca="1">W36</f>
        <v>0.84</v>
      </c>
      <c r="AE36" s="72"/>
      <c r="AF36" s="72"/>
      <c r="AG36" s="7" t="str">
        <f>IF(AG11="","",AG11)</f>
        <v/>
      </c>
      <c r="AH36" t="str">
        <f>IF(AH11="","",AH11)</f>
        <v/>
      </c>
      <c r="AI36" t="str">
        <f>IF(AI11="","",AI11)</f>
        <v/>
      </c>
      <c r="AJ36" t="str">
        <f>IF(AJ11="","",AJ11)</f>
        <v/>
      </c>
      <c r="AK36" t="str">
        <f>IF(AK11="","",AK11)</f>
        <v/>
      </c>
    </row>
    <row r="37" spans="1:41" ht="25" customHeight="1" x14ac:dyDescent="0.25">
      <c r="A37" t="str">
        <f>IF(A12="","",A12)</f>
        <v/>
      </c>
      <c r="B37" t="str">
        <f>IF(B12="","",B12)</f>
        <v/>
      </c>
      <c r="C37" t="str">
        <f>IF(C12="","",C12)</f>
        <v/>
      </c>
      <c r="D37" t="str">
        <f>IF(D12="","",D12)</f>
        <v/>
      </c>
      <c r="E37" t="str">
        <f>IF(E12="","",E12)</f>
        <v/>
      </c>
      <c r="F37" t="str">
        <f>IF(F12="","",F12)</f>
        <v/>
      </c>
      <c r="G37" t="str">
        <f>IF(G12="","",G12)</f>
        <v/>
      </c>
      <c r="H37" t="str">
        <f>IF(H12="","",H12)</f>
        <v/>
      </c>
      <c r="I37" t="str">
        <f>IF(I12="","",I12)</f>
        <v/>
      </c>
      <c r="J37" t="str">
        <f>IF(J12="","",J12)</f>
        <v/>
      </c>
      <c r="K37" s="7" t="str">
        <f>IF(K12="","",K12)</f>
        <v/>
      </c>
      <c r="L37" s="7" t="str">
        <f>IF(L12="","",L12)</f>
        <v/>
      </c>
      <c r="M37" s="7" t="str">
        <f>IF(M12="","",M12)</f>
        <v/>
      </c>
      <c r="N37" s="7" t="str">
        <f>IF(N12="","",N12)</f>
        <v/>
      </c>
      <c r="O37" s="7" t="str">
        <f>IF(O12="","",O12)</f>
        <v/>
      </c>
      <c r="P37" s="7" t="str">
        <f>IF(P12="","",P12)</f>
        <v/>
      </c>
      <c r="Q37" s="7" t="str">
        <f>IF(Q12="","",Q12)</f>
        <v/>
      </c>
      <c r="R37" s="7" t="str">
        <f>IF(R12="","",R12)</f>
        <v/>
      </c>
      <c r="S37" s="7" t="str">
        <f>IF(S12="","",S12)</f>
        <v/>
      </c>
      <c r="T37" s="7"/>
      <c r="U37" s="7" t="str">
        <f>IF(U12="","",U12)</f>
        <v/>
      </c>
      <c r="V37" s="7" t="str">
        <f>IF(V12="","",V12)</f>
        <v/>
      </c>
      <c r="W37" s="7" t="str">
        <f>IF(W12="","",W12)</f>
        <v/>
      </c>
      <c r="X37" s="7" t="str">
        <f>IF(X12="","",X12)</f>
        <v/>
      </c>
      <c r="Y37" s="7" t="str">
        <f>IF(Y12="","",Y12)</f>
        <v/>
      </c>
      <c r="Z37" s="7" t="str">
        <f>IF(Z12="","",Z12)</f>
        <v/>
      </c>
      <c r="AA37" s="7" t="str">
        <f>IF(AA12="","",AA12)</f>
        <v/>
      </c>
      <c r="AB37" s="7" t="str">
        <f>IF(AB12="","",AB12)</f>
        <v/>
      </c>
      <c r="AC37" s="7"/>
      <c r="AD37" s="7" t="str">
        <f>IF(AD12="","",AD12)</f>
        <v/>
      </c>
      <c r="AE37" s="7" t="str">
        <f>IF(AE12="","",AE12)</f>
        <v/>
      </c>
      <c r="AF37" s="7" t="str">
        <f>IF(AF12="","",AF12)</f>
        <v/>
      </c>
      <c r="AG37" s="7" t="str">
        <f>IF(AG12="","",AG12)</f>
        <v/>
      </c>
      <c r="AH37" t="str">
        <f>IF(AH12="","",AH12)</f>
        <v/>
      </c>
      <c r="AI37" t="str">
        <f>IF(AI12="","",AI12)</f>
        <v/>
      </c>
      <c r="AJ37" t="str">
        <f>IF(AJ12="","",AJ12)</f>
        <v/>
      </c>
      <c r="AK37" t="str">
        <f>IF(AK12="","",AK12)</f>
        <v/>
      </c>
    </row>
    <row r="38" spans="1:41" ht="25" customHeight="1" x14ac:dyDescent="0.25">
      <c r="A38" s="46" t="str">
        <f>IF(A13="","",A13)</f>
        <v>(5)</v>
      </c>
      <c r="B38" s="46"/>
      <c r="C38" t="str">
        <f>IF(C13="","",C13)</f>
        <v/>
      </c>
      <c r="D38" s="46">
        <f ca="1">IF(D13="","",D13)</f>
        <v>179</v>
      </c>
      <c r="E38" s="46"/>
      <c r="F38" s="46"/>
      <c r="G38" s="46" t="str">
        <f>IF(G13="","",G13)</f>
        <v>％</v>
      </c>
      <c r="H38" s="46"/>
      <c r="I38" t="str">
        <f>IF(I13="","",I13)</f>
        <v/>
      </c>
      <c r="J38" t="str">
        <f>IF(J13="","",J13)</f>
        <v/>
      </c>
      <c r="K38" s="72" t="s">
        <v>35</v>
      </c>
      <c r="L38" s="72"/>
      <c r="M38" s="7" t="str">
        <f>IF(M13="","",M13)</f>
        <v/>
      </c>
      <c r="N38" s="72">
        <f ca="1">D38</f>
        <v>179</v>
      </c>
      <c r="O38" s="72"/>
      <c r="P38" s="78"/>
      <c r="Q38" s="72" t="s">
        <v>26</v>
      </c>
      <c r="R38" s="72"/>
      <c r="S38" s="72">
        <v>100</v>
      </c>
      <c r="T38" s="72"/>
      <c r="U38" s="78"/>
      <c r="V38" s="7" t="s">
        <v>27</v>
      </c>
      <c r="W38" s="72">
        <f ca="1">N38/100</f>
        <v>1.79</v>
      </c>
      <c r="X38" s="72"/>
      <c r="Y38" s="72"/>
      <c r="Z38" s="7" t="str">
        <f>IF(Z13="","",Z13)</f>
        <v/>
      </c>
      <c r="AA38" s="7" t="s">
        <v>21</v>
      </c>
      <c r="AB38" s="7"/>
      <c r="AC38" s="7"/>
      <c r="AD38" s="72">
        <f ca="1">W38</f>
        <v>1.79</v>
      </c>
      <c r="AE38" s="72"/>
      <c r="AF38" s="72"/>
      <c r="AG38" s="7" t="str">
        <f>IF(AG13="","",AG13)</f>
        <v/>
      </c>
      <c r="AH38" t="str">
        <f>IF(AH13="","",AH13)</f>
        <v/>
      </c>
      <c r="AI38" t="str">
        <f>IF(AI13="","",AI13)</f>
        <v/>
      </c>
      <c r="AJ38" t="str">
        <f>IF(AJ13="","",AJ13)</f>
        <v/>
      </c>
      <c r="AK38" t="str">
        <f>IF(AK13="","",AK13)</f>
        <v/>
      </c>
    </row>
    <row r="39" spans="1:41" ht="25" customHeight="1" x14ac:dyDescent="0.25">
      <c r="A39" t="str">
        <f>IF(A14="","",A14)</f>
        <v/>
      </c>
      <c r="B39" t="str">
        <f>IF(B14="","",B14)</f>
        <v/>
      </c>
      <c r="C39" t="str">
        <f>IF(C14="","",C14)</f>
        <v/>
      </c>
      <c r="D39" t="str">
        <f>IF(D14="","",D14)</f>
        <v/>
      </c>
      <c r="E39" t="str">
        <f>IF(E14="","",E14)</f>
        <v/>
      </c>
      <c r="F39" t="str">
        <f>IF(F14="","",F14)</f>
        <v/>
      </c>
      <c r="G39" t="str">
        <f>IF(G14="","",G14)</f>
        <v/>
      </c>
      <c r="H39" t="str">
        <f>IF(H14="","",H14)</f>
        <v/>
      </c>
      <c r="I39" t="str">
        <f>IF(I14="","",I14)</f>
        <v/>
      </c>
      <c r="J39" t="str">
        <f>IF(J14="","",J14)</f>
        <v/>
      </c>
      <c r="K39" s="7" t="str">
        <f>IF(K14="","",K14)</f>
        <v/>
      </c>
      <c r="L39" s="7" t="str">
        <f>IF(L14="","",L14)</f>
        <v/>
      </c>
      <c r="M39" s="7" t="str">
        <f>IF(M14="","",M14)</f>
        <v/>
      </c>
      <c r="N39" s="7" t="str">
        <f>IF(N14="","",N14)</f>
        <v/>
      </c>
      <c r="O39" s="7" t="str">
        <f>IF(O14="","",O14)</f>
        <v/>
      </c>
      <c r="T39" s="7"/>
      <c r="U39" s="7" t="str">
        <f>IF(U14="","",U14)</f>
        <v/>
      </c>
      <c r="V39" s="7" t="str">
        <f>IF(V14="","",V14)</f>
        <v/>
      </c>
      <c r="W39" s="7" t="str">
        <f>IF(W14="","",W14)</f>
        <v/>
      </c>
      <c r="X39" s="7" t="str">
        <f>IF(X14="","",X14)</f>
        <v/>
      </c>
      <c r="Y39" s="7" t="str">
        <f>IF(Y14="","",Y14)</f>
        <v/>
      </c>
      <c r="Z39" s="7" t="str">
        <f>IF(Z14="","",Z14)</f>
        <v/>
      </c>
      <c r="AA39" s="7" t="str">
        <f>IF(AA14="","",AA14)</f>
        <v/>
      </c>
      <c r="AB39" s="7" t="str">
        <f>IF(AB14="","",AB14)</f>
        <v/>
      </c>
      <c r="AC39" s="7"/>
      <c r="AD39" s="7" t="str">
        <f>IF(AD14="","",AD14)</f>
        <v/>
      </c>
      <c r="AE39" s="7" t="str">
        <f>IF(AE14="","",AE14)</f>
        <v/>
      </c>
      <c r="AF39" s="7" t="str">
        <f>IF(AF14="","",AF14)</f>
        <v/>
      </c>
      <c r="AG39" s="7" t="str">
        <f>IF(AG14="","",AG14)</f>
        <v/>
      </c>
      <c r="AH39" t="str">
        <f>IF(AH14="","",AH14)</f>
        <v/>
      </c>
      <c r="AI39" t="str">
        <f>IF(AI14="","",AI14)</f>
        <v/>
      </c>
      <c r="AJ39" t="str">
        <f>IF(AJ14="","",AJ14)</f>
        <v/>
      </c>
      <c r="AK39" t="str">
        <f>IF(AK14="","",AK14)</f>
        <v/>
      </c>
    </row>
    <row r="40" spans="1:41" ht="25" customHeight="1" x14ac:dyDescent="0.25">
      <c r="A40" s="46" t="str">
        <f>IF(A15="","",A15)</f>
        <v>(6)</v>
      </c>
      <c r="B40" s="46"/>
      <c r="C40" t="str">
        <f>IF(C15="","",C15)</f>
        <v/>
      </c>
      <c r="D40" s="46">
        <f ca="1">IF(D15="","",D15)</f>
        <v>74.900000000000006</v>
      </c>
      <c r="E40" s="46"/>
      <c r="F40" s="46"/>
      <c r="G40" s="46" t="str">
        <f>IF(G15="","",G15)</f>
        <v>％</v>
      </c>
      <c r="H40" s="46"/>
      <c r="I40" t="str">
        <f>IF(I15="","",I15)</f>
        <v/>
      </c>
      <c r="J40" t="str">
        <f>IF(J15="","",J15)</f>
        <v/>
      </c>
      <c r="K40" s="72" t="s">
        <v>35</v>
      </c>
      <c r="L40" s="72"/>
      <c r="M40" s="7" t="str">
        <f>IF(M15="","",M15)</f>
        <v/>
      </c>
      <c r="N40" s="72">
        <f ca="1">D40</f>
        <v>74.900000000000006</v>
      </c>
      <c r="O40" s="72"/>
      <c r="P40" s="72"/>
      <c r="Q40" s="72" t="s">
        <v>26</v>
      </c>
      <c r="R40" s="72"/>
      <c r="S40" s="72">
        <v>100</v>
      </c>
      <c r="T40" s="72"/>
      <c r="U40" s="72"/>
      <c r="V40" s="7" t="s">
        <v>27</v>
      </c>
      <c r="W40" s="72">
        <f ca="1">N40/100</f>
        <v>0.74900000000000011</v>
      </c>
      <c r="X40" s="72"/>
      <c r="Y40" s="72"/>
      <c r="Z40" s="72"/>
      <c r="AA40" s="7" t="s">
        <v>21</v>
      </c>
      <c r="AB40" s="7"/>
      <c r="AC40" s="7"/>
      <c r="AD40" s="72">
        <f ca="1">W40</f>
        <v>0.74900000000000011</v>
      </c>
      <c r="AE40" s="72"/>
      <c r="AF40" s="72"/>
      <c r="AG40" s="72"/>
      <c r="AH40" t="str">
        <f>IF(AH15="","",AH15)</f>
        <v/>
      </c>
      <c r="AI40" t="str">
        <f>IF(AI15="","",AI15)</f>
        <v/>
      </c>
      <c r="AJ40" t="str">
        <f>IF(AJ15="","",AJ15)</f>
        <v/>
      </c>
      <c r="AK40" t="str">
        <f>IF(AK15="","",AK15)</f>
        <v/>
      </c>
    </row>
    <row r="41" spans="1:41" ht="25" customHeight="1" x14ac:dyDescent="0.25">
      <c r="A41" t="str">
        <f>IF(A16="","",A16)</f>
        <v/>
      </c>
      <c r="B41" t="str">
        <f>IF(B16="","",B16)</f>
        <v/>
      </c>
      <c r="C41" t="str">
        <f>IF(C16="","",C16)</f>
        <v/>
      </c>
      <c r="D41" t="str">
        <f>IF(D16="","",D16)</f>
        <v/>
      </c>
      <c r="E41" t="str">
        <f>IF(E16="","",E16)</f>
        <v/>
      </c>
      <c r="F41" t="str">
        <f>IF(F16="","",F16)</f>
        <v/>
      </c>
      <c r="G41" t="str">
        <f>IF(G16="","",G16)</f>
        <v/>
      </c>
      <c r="H41" t="str">
        <f>IF(H16="","",H16)</f>
        <v/>
      </c>
      <c r="I41" t="str">
        <f>IF(I16="","",I16)</f>
        <v/>
      </c>
      <c r="J41" t="str">
        <f>IF(J16="","",J16)</f>
        <v/>
      </c>
      <c r="K41" t="str">
        <f>IF(K16="","",K16)</f>
        <v/>
      </c>
      <c r="L41" t="str">
        <f>IF(L16="","",L16)</f>
        <v/>
      </c>
      <c r="M41" t="str">
        <f>IF(M16="","",M16)</f>
        <v/>
      </c>
      <c r="N41" t="str">
        <f>IF(N16="","",N16)</f>
        <v/>
      </c>
      <c r="O41" t="str">
        <f>IF(O16="","",O16)</f>
        <v/>
      </c>
      <c r="P41" t="str">
        <f>IF(P16="","",P16)</f>
        <v/>
      </c>
      <c r="Q41" t="str">
        <f>IF(Q16="","",Q16)</f>
        <v/>
      </c>
      <c r="R41" t="str">
        <f>IF(R16="","",R16)</f>
        <v/>
      </c>
      <c r="S41" t="str">
        <f>IF(S16="","",S16)</f>
        <v/>
      </c>
      <c r="U41" t="str">
        <f>IF(U16="","",U16)</f>
        <v/>
      </c>
      <c r="V41" t="str">
        <f>IF(V16="","",V16)</f>
        <v/>
      </c>
      <c r="W41" t="str">
        <f>IF(W16="","",W16)</f>
        <v/>
      </c>
      <c r="X41" t="str">
        <f>IF(X16="","",X16)</f>
        <v/>
      </c>
      <c r="Y41" t="str">
        <f>IF(Y16="","",Y16)</f>
        <v/>
      </c>
      <c r="Z41" t="str">
        <f>IF(Z16="","",Z16)</f>
        <v/>
      </c>
      <c r="AA41" t="str">
        <f>IF(AA16="","",AA16)</f>
        <v/>
      </c>
      <c r="AB41" t="str">
        <f>IF(AB16="","",AB16)</f>
        <v/>
      </c>
      <c r="AC41" t="str">
        <f>IF(AC16="","",AC16)</f>
        <v/>
      </c>
      <c r="AD41" t="str">
        <f>IF(AD16="","",AD16)</f>
        <v/>
      </c>
      <c r="AE41" t="str">
        <f>IF(AE16="","",AE16)</f>
        <v/>
      </c>
      <c r="AF41" t="str">
        <f>IF(AF16="","",AF16)</f>
        <v/>
      </c>
      <c r="AG41" t="str">
        <f>IF(AG16="","",AG16)</f>
        <v/>
      </c>
      <c r="AH41" t="str">
        <f>IF(AH16="","",AH16)</f>
        <v/>
      </c>
      <c r="AI41" t="str">
        <f>IF(AI16="","",AI16)</f>
        <v/>
      </c>
      <c r="AJ41" t="str">
        <f>IF(AJ16="","",AJ16)</f>
        <v/>
      </c>
      <c r="AK41" t="str">
        <f>IF(AK16="","",AK16)</f>
        <v/>
      </c>
    </row>
    <row r="42" spans="1:41" ht="25" customHeight="1" x14ac:dyDescent="0.25">
      <c r="A42" t="str">
        <f>IF(A17="","",A17)</f>
        <v>◇ 下の表で割合を表す小数と百分率と割合の等しいものがすべて</v>
      </c>
    </row>
    <row r="43" spans="1:41" ht="25" customHeight="1" x14ac:dyDescent="0.25">
      <c r="B43" t="str">
        <f>IF(A18="","",A18)</f>
        <v>　たてにならぶようにしましょう。</v>
      </c>
    </row>
    <row r="44" spans="1:41" ht="25" customHeight="1" x14ac:dyDescent="0.25">
      <c r="A44" t="str">
        <f>IF(A19="","",A19)</f>
        <v/>
      </c>
      <c r="B44" t="str">
        <f>IF(B19="","",B19)</f>
        <v/>
      </c>
      <c r="C44" t="str">
        <f>IF(C19="","",C19)</f>
        <v/>
      </c>
      <c r="D44" t="str">
        <f>IF(D19="","",D19)</f>
        <v/>
      </c>
      <c r="E44" t="str">
        <f>IF(E19="","",E19)</f>
        <v/>
      </c>
      <c r="F44" t="str">
        <f>IF(F19="","",F19)</f>
        <v/>
      </c>
      <c r="G44" t="str">
        <f>IF(G19="","",G19)</f>
        <v/>
      </c>
      <c r="H44" t="str">
        <f>IF(H19="","",H19)</f>
        <v/>
      </c>
      <c r="I44" t="str">
        <f>IF(I19="","",I19)</f>
        <v/>
      </c>
      <c r="J44" t="str">
        <f>IF(J19="","",J19)</f>
        <v/>
      </c>
      <c r="K44" t="str">
        <f>IF(K19="","",K19)</f>
        <v/>
      </c>
      <c r="L44" t="str">
        <f>IF(L19="","",L19)</f>
        <v/>
      </c>
      <c r="M44" t="str">
        <f>IF(M19="","",M19)</f>
        <v/>
      </c>
      <c r="N44" t="str">
        <f>IF(N19="","",N19)</f>
        <v/>
      </c>
      <c r="O44" t="str">
        <f>IF(O19="","",O19)</f>
        <v/>
      </c>
      <c r="P44" t="str">
        <f>IF(P19="","",P19)</f>
        <v/>
      </c>
      <c r="Q44" t="str">
        <f>IF(Q19="","",Q19)</f>
        <v/>
      </c>
      <c r="R44" t="str">
        <f>IF(R19="","",R19)</f>
        <v/>
      </c>
      <c r="S44" t="str">
        <f>IF(S19="","",S19)</f>
        <v/>
      </c>
      <c r="U44" t="str">
        <f>IF(U19="","",U19)</f>
        <v/>
      </c>
      <c r="V44" t="str">
        <f>IF(V19="","",V19)</f>
        <v/>
      </c>
      <c r="W44" t="str">
        <f>IF(W19="","",W19)</f>
        <v/>
      </c>
      <c r="X44" t="str">
        <f>IF(X19="","",X19)</f>
        <v/>
      </c>
      <c r="Y44" t="str">
        <f>IF(Y19="","",Y19)</f>
        <v/>
      </c>
      <c r="Z44" t="str">
        <f>IF(Z19="","",Z19)</f>
        <v/>
      </c>
      <c r="AA44" t="str">
        <f>IF(AA19="","",AA19)</f>
        <v/>
      </c>
      <c r="AB44" t="str">
        <f>IF(AB19="","",AB19)</f>
        <v/>
      </c>
      <c r="AC44" t="str">
        <f>IF(AC19="","",AC19)</f>
        <v/>
      </c>
      <c r="AD44" t="str">
        <f>IF(AD19="","",AD19)</f>
        <v/>
      </c>
      <c r="AE44" t="str">
        <f>IF(AE19="","",AE19)</f>
        <v/>
      </c>
      <c r="AF44" t="str">
        <f>IF(AF19="","",AF19)</f>
        <v/>
      </c>
      <c r="AG44" t="str">
        <f>IF(AG19="","",AG19)</f>
        <v/>
      </c>
      <c r="AH44" t="str">
        <f>IF(AH19="","",AH19)</f>
        <v/>
      </c>
      <c r="AI44" t="str">
        <f>IF(AI19="","",AI19)</f>
        <v/>
      </c>
      <c r="AJ44" t="str">
        <f>IF(AJ19="","",AJ19)</f>
        <v/>
      </c>
      <c r="AK44" t="str">
        <f>IF(AK19="","",AK19)</f>
        <v/>
      </c>
    </row>
    <row r="45" spans="1:41" ht="25" customHeight="1" x14ac:dyDescent="0.25">
      <c r="A45" s="6" t="str">
        <f>IF(A20="","",A20)</f>
        <v/>
      </c>
      <c r="B45" s="90" t="s">
        <v>29</v>
      </c>
      <c r="C45" s="91"/>
      <c r="D45" s="91"/>
      <c r="E45" s="91"/>
      <c r="F45" s="91"/>
      <c r="G45" s="91"/>
      <c r="H45" s="91"/>
      <c r="I45" s="23"/>
      <c r="J45" s="12">
        <f>IF(J20="","",J20)</f>
        <v>0</v>
      </c>
      <c r="K45" s="12" t="s">
        <v>2</v>
      </c>
      <c r="L45" s="12">
        <f ca="1">I47</f>
        <v>2</v>
      </c>
      <c r="M45" s="12">
        <f ca="1">L47</f>
        <v>6</v>
      </c>
      <c r="N45" s="11"/>
      <c r="O45" s="95" t="s">
        <v>18</v>
      </c>
      <c r="P45" s="96"/>
      <c r="Q45" s="96"/>
      <c r="R45" s="96"/>
      <c r="S45" s="96"/>
      <c r="T45" s="97"/>
      <c r="U45" s="10">
        <f>IF(U20="","",U20)</f>
        <v>0</v>
      </c>
      <c r="V45" s="12" t="s">
        <v>2</v>
      </c>
      <c r="W45" s="12">
        <f ca="1">W20</f>
        <v>8</v>
      </c>
      <c r="X45" s="12">
        <f ca="1">X20</f>
        <v>1</v>
      </c>
      <c r="Y45" s="11">
        <f ca="1">Y20</f>
        <v>3</v>
      </c>
      <c r="Z45" t="str">
        <f>IF(Z20="","",Z20)</f>
        <v/>
      </c>
      <c r="AA45" t="str">
        <f>IF(AA20="","",AA20)</f>
        <v/>
      </c>
      <c r="AB45" t="str">
        <f>IF(AB20="","",AB20)</f>
        <v/>
      </c>
      <c r="AC45" t="str">
        <f>IF(AC20="","",AC20)</f>
        <v/>
      </c>
      <c r="AD45" t="str">
        <f>IF(AD20="","",AD20)</f>
        <v/>
      </c>
      <c r="AE45" t="str">
        <f>IF(AE20="","",AE20)</f>
        <v/>
      </c>
      <c r="AF45" t="str">
        <f>IF(AF20="","",AF20)</f>
        <v/>
      </c>
      <c r="AG45" t="str">
        <f>IF(AG20="","",AG20)</f>
        <v/>
      </c>
      <c r="AH45" t="str">
        <f>IF(AH20="","",AH20)</f>
        <v/>
      </c>
      <c r="AI45" t="str">
        <f>IF(AI20="","",AI20)</f>
        <v/>
      </c>
      <c r="AJ45" t="str">
        <f>IF(AJ20="","",AJ20)</f>
        <v/>
      </c>
      <c r="AK45" t="str">
        <f>IF(AK20="","",AK20)</f>
        <v/>
      </c>
      <c r="AL45" t="str">
        <f>IF(AL20="","",AL20)</f>
        <v/>
      </c>
      <c r="AM45" t="str">
        <f>IF(AM20="","",AM20)</f>
        <v/>
      </c>
      <c r="AN45" t="str">
        <f>IF(AN20="","",AN20)</f>
        <v/>
      </c>
      <c r="AO45" t="str">
        <f>IF(AO20="","",AO20)</f>
        <v/>
      </c>
    </row>
    <row r="46" spans="1:41" ht="25" customHeight="1" x14ac:dyDescent="0.25">
      <c r="A46" t="str">
        <f>IF(A21="","",A21)</f>
        <v/>
      </c>
      <c r="B46" s="79" t="str">
        <f>IF(B21="","",B21)</f>
        <v>百  分  率</v>
      </c>
      <c r="C46" s="86"/>
      <c r="D46" s="86"/>
      <c r="E46" s="86"/>
      <c r="F46" s="86"/>
      <c r="G46" s="86"/>
      <c r="H46" s="86"/>
      <c r="I46" s="85" t="s">
        <v>17</v>
      </c>
      <c r="J46" s="87"/>
      <c r="K46" s="87"/>
      <c r="L46" s="87"/>
      <c r="M46" s="87"/>
      <c r="N46" s="87"/>
      <c r="O46" s="22"/>
      <c r="P46" s="12">
        <f ca="1">IF(P21="","",P21)</f>
        <v>7</v>
      </c>
      <c r="Q46" s="12">
        <f ca="1">R47</f>
        <v>1</v>
      </c>
      <c r="R46" s="86" t="str">
        <f>IF(R21="","",R21)</f>
        <v>％</v>
      </c>
      <c r="S46" s="86"/>
      <c r="T46" s="14"/>
      <c r="U46" s="87" t="s">
        <v>19</v>
      </c>
      <c r="V46" s="86"/>
      <c r="W46" s="86"/>
      <c r="X46" s="86"/>
      <c r="Y46" s="80"/>
      <c r="Z46" t="str">
        <f>IF(Z21="","",Z21)</f>
        <v/>
      </c>
      <c r="AA46" t="str">
        <f>IF(AA21="","",AA21)</f>
        <v/>
      </c>
      <c r="AB46" t="str">
        <f>IF(AB21="","",AB21)</f>
        <v/>
      </c>
      <c r="AC46" t="str">
        <f>IF(AC21="","",AC21)</f>
        <v/>
      </c>
      <c r="AD46" t="str">
        <f>IF(AD21="","",AD21)</f>
        <v/>
      </c>
      <c r="AE46" t="str">
        <f>IF(AE21="","",AE21)</f>
        <v/>
      </c>
      <c r="AF46" t="str">
        <f>IF(AF21="","",AF21)</f>
        <v/>
      </c>
      <c r="AG46" t="str">
        <f>IF(AG21="","",AG21)</f>
        <v/>
      </c>
      <c r="AH46" t="str">
        <f>IF(AH21="","",AH21)</f>
        <v/>
      </c>
      <c r="AI46" t="str">
        <f>IF(AI21="","",AI21)</f>
        <v/>
      </c>
      <c r="AJ46" t="str">
        <f>IF(AJ21="","",AJ21)</f>
        <v/>
      </c>
      <c r="AK46" t="str">
        <f>IF(AK21="","",AK21)</f>
        <v/>
      </c>
      <c r="AL46" t="str">
        <f>IF(AL21="","",AL21)</f>
        <v/>
      </c>
      <c r="AM46" t="str">
        <f>IF(AM21="","",AM21)</f>
        <v/>
      </c>
      <c r="AN46" t="str">
        <f>IF(AN21="","",AN21)</f>
        <v/>
      </c>
      <c r="AO46" t="str">
        <f>IF(AO21="","",AO21)</f>
        <v/>
      </c>
    </row>
    <row r="47" spans="1:41" ht="25" customHeight="1" x14ac:dyDescent="0.25">
      <c r="A47" t="str">
        <f>IF(A22="","",A22)</f>
        <v/>
      </c>
      <c r="B47" s="92" t="str">
        <f>IF(B22="","",B22)</f>
        <v>歩  　　合</v>
      </c>
      <c r="C47" s="44"/>
      <c r="D47" s="44"/>
      <c r="E47" s="44"/>
      <c r="F47" s="44"/>
      <c r="G47" s="44"/>
      <c r="H47" s="44"/>
      <c r="I47" s="24">
        <f ca="1">IF(I22="","",I22)</f>
        <v>2</v>
      </c>
      <c r="J47" s="89" t="str">
        <f>IF(J22="","",J22)</f>
        <v>割</v>
      </c>
      <c r="K47" s="89"/>
      <c r="L47" s="19">
        <f ca="1">IF(L22="","",L22)</f>
        <v>6</v>
      </c>
      <c r="M47" s="89" t="str">
        <f>IF(M22="","",M22)</f>
        <v>分</v>
      </c>
      <c r="N47" s="94"/>
      <c r="O47" s="25">
        <f ca="1">IF(O22="","",O22)</f>
        <v>7</v>
      </c>
      <c r="P47" s="89" t="str">
        <f>IF(P22="","",P22)</f>
        <v>割</v>
      </c>
      <c r="Q47" s="89"/>
      <c r="R47" s="26">
        <f ca="1">IF(R22="","",R22)</f>
        <v>1</v>
      </c>
      <c r="S47" s="89" t="str">
        <f>IF(S22="","",S22)</f>
        <v>分</v>
      </c>
      <c r="T47" s="94"/>
      <c r="U47" s="81" t="s">
        <v>20</v>
      </c>
      <c r="V47" s="44"/>
      <c r="W47" s="44"/>
      <c r="X47" s="44"/>
      <c r="Y47" s="93"/>
      <c r="Z47" t="str">
        <f>IF(Z22="","",Z22)</f>
        <v/>
      </c>
      <c r="AB47" t="str">
        <f>IF(AB22="","",AB22)</f>
        <v/>
      </c>
      <c r="AC47" t="str">
        <f>IF(AC22="","",AC22)</f>
        <v/>
      </c>
      <c r="AD47" t="str">
        <f>IF(AD22="","",AD22)</f>
        <v/>
      </c>
      <c r="AE47" t="str">
        <f>IF(AE22="","",AE22)</f>
        <v/>
      </c>
      <c r="AF47" t="str">
        <f>IF(AF22="","",AF22)</f>
        <v/>
      </c>
      <c r="AG47" t="str">
        <f>IF(AG22="","",AG22)</f>
        <v/>
      </c>
      <c r="AH47" t="str">
        <f>IF(AH22="","",AH22)</f>
        <v/>
      </c>
      <c r="AI47" t="str">
        <f>IF(AI22="","",AI22)</f>
        <v/>
      </c>
      <c r="AJ47" t="str">
        <f>IF(AJ22="","",AJ22)</f>
        <v/>
      </c>
      <c r="AK47" t="str">
        <f>IF(AK22="","",AK22)</f>
        <v/>
      </c>
      <c r="AL47" t="str">
        <f>IF(AL22="","",AL22)</f>
        <v/>
      </c>
      <c r="AM47" t="str">
        <f>IF(AM22="","",AM22)</f>
        <v/>
      </c>
      <c r="AN47" t="str">
        <f>IF(AN22="","",AN22)</f>
        <v/>
      </c>
      <c r="AO47" t="str">
        <f>IF(AO22="","",AO22)</f>
        <v/>
      </c>
    </row>
    <row r="48" spans="1:41" ht="25" customHeight="1" x14ac:dyDescent="0.25">
      <c r="A48" t="str">
        <f>IF(A23="","",A23)</f>
        <v/>
      </c>
      <c r="B48" t="str">
        <f>IF(B23="","",B23)</f>
        <v/>
      </c>
      <c r="C48" t="str">
        <f>IF(C23="","",C23)</f>
        <v/>
      </c>
      <c r="D48" t="str">
        <f>IF(D23="","",D23)</f>
        <v/>
      </c>
      <c r="E48" t="str">
        <f>IF(E23="","",E23)</f>
        <v/>
      </c>
      <c r="F48" t="str">
        <f>IF(F23="","",F23)</f>
        <v/>
      </c>
      <c r="G48" t="str">
        <f>IF(G23="","",G23)</f>
        <v/>
      </c>
      <c r="H48" t="str">
        <f>IF(H23="","",H23)</f>
        <v/>
      </c>
      <c r="I48" t="str">
        <f>IF(I23="","",I23)</f>
        <v/>
      </c>
      <c r="J48" t="str">
        <f>IF(J23="","",J23)</f>
        <v/>
      </c>
      <c r="K48" t="str">
        <f>IF(K23="","",K23)</f>
        <v/>
      </c>
      <c r="L48" t="str">
        <f>IF(L23="","",L23)</f>
        <v/>
      </c>
      <c r="M48" t="str">
        <f>IF(M23="","",M23)</f>
        <v/>
      </c>
      <c r="N48" t="str">
        <f>IF(N23="","",N23)</f>
        <v/>
      </c>
      <c r="O48" t="str">
        <f>IF(O23="","",O23)</f>
        <v/>
      </c>
      <c r="P48" t="str">
        <f>IF(P23="","",P23)</f>
        <v/>
      </c>
      <c r="Q48" t="str">
        <f>IF(Q23="","",Q23)</f>
        <v/>
      </c>
      <c r="R48" t="str">
        <f>IF(R23="","",R23)</f>
        <v/>
      </c>
      <c r="S48" t="str">
        <f>IF(S23="","",S23)</f>
        <v/>
      </c>
      <c r="U48" t="str">
        <f>IF(U23="","",U23)</f>
        <v/>
      </c>
      <c r="V48" t="str">
        <f>IF(V23="","",V23)</f>
        <v/>
      </c>
      <c r="W48" t="str">
        <f>IF(W23="","",W23)</f>
        <v/>
      </c>
      <c r="X48" t="str">
        <f>IF(X23="","",X23)</f>
        <v/>
      </c>
      <c r="Y48" t="str">
        <f>IF(Y23="","",Y23)</f>
        <v/>
      </c>
      <c r="Z48" t="str">
        <f>IF(Z23="","",Z23)</f>
        <v/>
      </c>
      <c r="AA48" t="str">
        <f>IF(AA23="","",AA23)</f>
        <v/>
      </c>
      <c r="AB48" t="str">
        <f>IF(AB23="","",AB23)</f>
        <v/>
      </c>
      <c r="AC48" t="str">
        <f>IF(AC23="","",AC23)</f>
        <v/>
      </c>
      <c r="AD48" t="str">
        <f>IF(AD23="","",AD23)</f>
        <v/>
      </c>
      <c r="AE48" t="str">
        <f>IF(AE23="","",AE23)</f>
        <v/>
      </c>
      <c r="AF48" t="str">
        <f>IF(AF23="","",AF23)</f>
        <v/>
      </c>
      <c r="AG48" t="str">
        <f>IF(AG23="","",AG23)</f>
        <v/>
      </c>
      <c r="AH48" t="str">
        <f>IF(AH23="","",AH23)</f>
        <v/>
      </c>
      <c r="AI48" t="str">
        <f>IF(AI23="","",AI23)</f>
        <v/>
      </c>
      <c r="AJ48" t="str">
        <f>IF(AJ23="","",AJ23)</f>
        <v/>
      </c>
      <c r="AK48" t="str">
        <f>IF(AK23="","",AK23)</f>
        <v/>
      </c>
    </row>
    <row r="49" spans="1:37" ht="25" customHeight="1" x14ac:dyDescent="0.25">
      <c r="A49" s="84" t="s">
        <v>17</v>
      </c>
      <c r="B49" s="84"/>
      <c r="C49" s="7" t="str">
        <f>IF(C24="","",C24)</f>
        <v/>
      </c>
      <c r="D49" s="72" t="s">
        <v>35</v>
      </c>
      <c r="E49" s="72"/>
      <c r="F49" s="7" t="str">
        <f>IF(F24="","",F24)</f>
        <v/>
      </c>
      <c r="G49" s="7">
        <v>0</v>
      </c>
      <c r="H49" s="7" t="s">
        <v>2</v>
      </c>
      <c r="I49" s="7">
        <f ca="1">L45</f>
        <v>2</v>
      </c>
      <c r="J49" s="7">
        <f ca="1">M45</f>
        <v>6</v>
      </c>
      <c r="K49" s="72" t="s">
        <v>13</v>
      </c>
      <c r="L49" s="72"/>
      <c r="M49" s="72">
        <v>100</v>
      </c>
      <c r="N49" s="72"/>
      <c r="O49" s="78"/>
      <c r="P49" s="72" t="s">
        <v>27</v>
      </c>
      <c r="Q49" s="72"/>
      <c r="R49" s="7">
        <f ca="1">I49</f>
        <v>2</v>
      </c>
      <c r="S49" s="7">
        <f ca="1">J49</f>
        <v>6</v>
      </c>
      <c r="T49" s="7" t="str">
        <f>IF(S24="","",S24)</f>
        <v/>
      </c>
      <c r="U49" s="7"/>
      <c r="V49" s="7" t="s">
        <v>21</v>
      </c>
      <c r="W49" s="7"/>
      <c r="X49" s="7"/>
      <c r="Y49" s="7">
        <f ca="1">R49</f>
        <v>2</v>
      </c>
      <c r="Z49" s="7">
        <f ca="1">S49</f>
        <v>6</v>
      </c>
      <c r="AA49" s="72" t="s">
        <v>31</v>
      </c>
      <c r="AB49" s="72"/>
      <c r="AD49" s="7" t="str">
        <f>IF(AD24="","",AD24)</f>
        <v/>
      </c>
      <c r="AE49" s="7" t="str">
        <f>IF(AE24="","",AE24)</f>
        <v/>
      </c>
      <c r="AF49" t="str">
        <f>IF(AF24="","",AF24)</f>
        <v/>
      </c>
      <c r="AG49" t="str">
        <f>IF(AG24="","",AG24)</f>
        <v/>
      </c>
      <c r="AH49" t="str">
        <f>IF(AH24="","",AH24)</f>
        <v/>
      </c>
      <c r="AI49" t="str">
        <f>IF(AI24="","",AI24)</f>
        <v/>
      </c>
      <c r="AJ49" t="str">
        <f>IF(AJ24="","",AJ24)</f>
        <v/>
      </c>
      <c r="AK49" t="str">
        <f>IF(AK24="","",AK24)</f>
        <v/>
      </c>
    </row>
    <row r="50" spans="1:37" ht="25" customHeight="1" x14ac:dyDescent="0.25">
      <c r="A50" s="15" t="str">
        <f>IF(A25="","",A25)</f>
        <v/>
      </c>
      <c r="B50" s="15" t="str">
        <f>IF(B25="","",B25)</f>
        <v/>
      </c>
      <c r="C50" s="7" t="str">
        <f>IF(C25="","",C25)</f>
        <v/>
      </c>
      <c r="D50" s="7" t="str">
        <f>IF(D25="","",D25)</f>
        <v/>
      </c>
      <c r="E50" s="7" t="str">
        <f>IF(E25="","",E25)</f>
        <v/>
      </c>
      <c r="F50" s="7" t="str">
        <f>IF(F25="","",F25)</f>
        <v/>
      </c>
      <c r="G50" s="7" t="str">
        <f>IF(G25="","",G25)</f>
        <v/>
      </c>
      <c r="H50" s="7" t="str">
        <f>IF(H25="","",H25)</f>
        <v/>
      </c>
      <c r="I50" s="7" t="str">
        <f>IF(I25="","",I25)</f>
        <v/>
      </c>
      <c r="J50" s="7" t="str">
        <f>IF(J25="","",J25)</f>
        <v/>
      </c>
      <c r="K50" s="7" t="str">
        <f>IF(K25="","",K25)</f>
        <v/>
      </c>
      <c r="L50" s="7" t="str">
        <f>IF(L25="","",L25)</f>
        <v/>
      </c>
      <c r="M50" s="7" t="str">
        <f>IF(M25="","",M25)</f>
        <v/>
      </c>
      <c r="N50" s="7" t="str">
        <f>IF(N25="","",N25)</f>
        <v/>
      </c>
      <c r="O50" s="7" t="str">
        <f>IF(O25="","",O25)</f>
        <v/>
      </c>
      <c r="P50" s="7" t="str">
        <f>IF(P25="","",P25)</f>
        <v/>
      </c>
      <c r="Q50" s="7" t="str">
        <f>IF(Q25="","",Q25)</f>
        <v/>
      </c>
      <c r="R50" s="7" t="str">
        <f>IF(R25="","",R25)</f>
        <v/>
      </c>
      <c r="S50" s="7" t="str">
        <f>IF(S25="","",S25)</f>
        <v/>
      </c>
      <c r="T50" s="7"/>
      <c r="U50" s="7" t="str">
        <f>IF(U25="","",U25)</f>
        <v/>
      </c>
      <c r="V50" s="7" t="str">
        <f>IF(V25="","",V25)</f>
        <v/>
      </c>
      <c r="W50" s="7" t="str">
        <f>IF(W25="","",W25)</f>
        <v/>
      </c>
      <c r="X50" s="7" t="str">
        <f>IF(X25="","",X25)</f>
        <v/>
      </c>
      <c r="Y50" s="7" t="str">
        <f>IF(Y25="","",Y25)</f>
        <v/>
      </c>
      <c r="Z50" s="7" t="str">
        <f>IF(Z25="","",Z25)</f>
        <v/>
      </c>
      <c r="AA50" s="7" t="str">
        <f>IF(AA25="","",AA25)</f>
        <v/>
      </c>
      <c r="AB50" s="7" t="str">
        <f>IF(AB25="","",AB25)</f>
        <v/>
      </c>
      <c r="AC50" s="7" t="str">
        <f>IF(AC25="","",AC25)</f>
        <v/>
      </c>
      <c r="AD50" s="7" t="str">
        <f>IF(AD25="","",AD25)</f>
        <v/>
      </c>
      <c r="AE50" s="7" t="str">
        <f>IF(AE25="","",AE25)</f>
        <v/>
      </c>
      <c r="AF50" t="str">
        <f>IF(AF25="","",AF25)</f>
        <v/>
      </c>
      <c r="AG50" t="str">
        <f>IF(AG25="","",AG25)</f>
        <v/>
      </c>
      <c r="AH50" t="str">
        <f>IF(AH25="","",AH25)</f>
        <v/>
      </c>
      <c r="AI50" t="str">
        <f>IF(AI25="","",AI25)</f>
        <v/>
      </c>
      <c r="AJ50" t="str">
        <f>IF(AJ25="","",AJ25)</f>
        <v/>
      </c>
      <c r="AK50" t="str">
        <f>IF(AK25="","",AK25)</f>
        <v/>
      </c>
    </row>
    <row r="51" spans="1:37" ht="25" customHeight="1" x14ac:dyDescent="0.25">
      <c r="A51" s="84" t="s">
        <v>18</v>
      </c>
      <c r="B51" s="84"/>
      <c r="C51" s="7"/>
      <c r="D51" s="72" t="s">
        <v>35</v>
      </c>
      <c r="E51" s="72"/>
      <c r="F51" s="7"/>
      <c r="G51" s="7">
        <f ca="1">P46</f>
        <v>7</v>
      </c>
      <c r="H51" s="7">
        <f ca="1">Q46</f>
        <v>1</v>
      </c>
      <c r="I51" s="72" t="s">
        <v>26</v>
      </c>
      <c r="J51" s="72"/>
      <c r="K51" s="72">
        <v>100</v>
      </c>
      <c r="L51" s="72"/>
      <c r="M51" s="78"/>
      <c r="N51" s="9" t="s">
        <v>27</v>
      </c>
      <c r="O51" s="9"/>
      <c r="P51" s="7">
        <v>0</v>
      </c>
      <c r="Q51" s="7" t="s">
        <v>36</v>
      </c>
      <c r="R51" s="7">
        <f ca="1">G51</f>
        <v>7</v>
      </c>
      <c r="S51" s="7">
        <f ca="1">H51</f>
        <v>1</v>
      </c>
      <c r="T51" s="7"/>
      <c r="U51" s="7"/>
      <c r="V51" s="7" t="s">
        <v>21</v>
      </c>
      <c r="W51" s="7"/>
      <c r="X51" s="7"/>
      <c r="Y51" s="7">
        <v>0</v>
      </c>
      <c r="Z51" s="7" t="s">
        <v>36</v>
      </c>
      <c r="AA51" s="7">
        <f ca="1">R51</f>
        <v>7</v>
      </c>
      <c r="AB51" s="7">
        <f ca="1">S51</f>
        <v>1</v>
      </c>
    </row>
    <row r="52" spans="1:37" ht="25" customHeight="1" x14ac:dyDescent="0.25">
      <c r="A52" s="15"/>
      <c r="B52" s="1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7" ht="25" customHeight="1" x14ac:dyDescent="0.25">
      <c r="A53" s="84" t="s">
        <v>19</v>
      </c>
      <c r="B53" s="84"/>
      <c r="C53" s="7"/>
      <c r="D53" s="72" t="s">
        <v>35</v>
      </c>
      <c r="E53" s="72"/>
      <c r="F53" s="7"/>
      <c r="G53" s="7">
        <v>0</v>
      </c>
      <c r="H53" s="7" t="s">
        <v>36</v>
      </c>
      <c r="I53" s="7">
        <f ca="1">W45</f>
        <v>8</v>
      </c>
      <c r="J53" s="7">
        <f ca="1">X45</f>
        <v>1</v>
      </c>
      <c r="K53" s="7">
        <f ca="1">Y45</f>
        <v>3</v>
      </c>
      <c r="L53" s="72" t="s">
        <v>13</v>
      </c>
      <c r="M53" s="72"/>
      <c r="N53" s="72">
        <v>100</v>
      </c>
      <c r="O53" s="72"/>
      <c r="P53" s="78"/>
      <c r="Q53" s="72" t="s">
        <v>27</v>
      </c>
      <c r="R53" s="72"/>
      <c r="S53" s="7">
        <f ca="1">I53</f>
        <v>8</v>
      </c>
      <c r="T53" s="7">
        <f ca="1">J53</f>
        <v>1</v>
      </c>
      <c r="U53" s="7" t="s">
        <v>36</v>
      </c>
      <c r="V53" s="7">
        <f ca="1">K53</f>
        <v>3</v>
      </c>
      <c r="W53" s="7"/>
      <c r="X53" s="7" t="s">
        <v>21</v>
      </c>
      <c r="Y53" s="7"/>
      <c r="Z53" s="7"/>
      <c r="AA53" s="7">
        <f ca="1">S53</f>
        <v>8</v>
      </c>
      <c r="AB53" s="7">
        <f ca="1">T53</f>
        <v>1</v>
      </c>
      <c r="AC53" s="7" t="s">
        <v>36</v>
      </c>
      <c r="AD53" s="7">
        <f ca="1">V53</f>
        <v>3</v>
      </c>
      <c r="AE53" s="72" t="s">
        <v>31</v>
      </c>
      <c r="AF53" s="72"/>
    </row>
    <row r="54" spans="1:37" ht="25" customHeight="1" x14ac:dyDescent="0.25">
      <c r="A54" s="15"/>
      <c r="B54" s="15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37" ht="25" customHeight="1" x14ac:dyDescent="0.25">
      <c r="A55" s="84" t="s">
        <v>20</v>
      </c>
      <c r="B55" s="84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 t="s">
        <v>21</v>
      </c>
      <c r="V55" s="7"/>
      <c r="W55" s="7"/>
      <c r="X55" s="7">
        <f ca="1">W45</f>
        <v>8</v>
      </c>
      <c r="Y55" s="72" t="s">
        <v>64</v>
      </c>
      <c r="Z55" s="72"/>
      <c r="AA55" s="7">
        <f ca="1">X45</f>
        <v>1</v>
      </c>
      <c r="AB55" s="72" t="s">
        <v>63</v>
      </c>
      <c r="AC55" s="72"/>
      <c r="AD55" s="7">
        <f ca="1">Y45</f>
        <v>3</v>
      </c>
      <c r="AE55" s="72" t="s">
        <v>37</v>
      </c>
      <c r="AF55" s="72"/>
      <c r="AG55" s="7"/>
    </row>
    <row r="56" spans="1:37" ht="25" customHeight="1" x14ac:dyDescent="0.25"/>
    <row r="57" spans="1:37" ht="30" customHeight="1" x14ac:dyDescent="0.25"/>
    <row r="58" spans="1:37" ht="30" customHeight="1" x14ac:dyDescent="0.25"/>
    <row r="59" spans="1:37" ht="30" customHeight="1" x14ac:dyDescent="0.25"/>
    <row r="60" spans="1:37" ht="30" customHeight="1" x14ac:dyDescent="0.25"/>
    <row r="61" spans="1:37" ht="30" customHeight="1" x14ac:dyDescent="0.25"/>
    <row r="62" spans="1:37" ht="30" customHeight="1" x14ac:dyDescent="0.25"/>
    <row r="63" spans="1:37" ht="30" customHeight="1" x14ac:dyDescent="0.25"/>
    <row r="64" spans="1:37" ht="30" customHeight="1" x14ac:dyDescent="0.25"/>
    <row r="65" customFormat="1" ht="30" customHeight="1" x14ac:dyDescent="0.25"/>
    <row r="66" customFormat="1" ht="30" customHeight="1" x14ac:dyDescent="0.25"/>
  </sheetData>
  <mergeCells count="112">
    <mergeCell ref="AE55:AF55"/>
    <mergeCell ref="O45:T45"/>
    <mergeCell ref="R46:S46"/>
    <mergeCell ref="Y55:Z55"/>
    <mergeCell ref="AB55:AC55"/>
    <mergeCell ref="AE53:AF53"/>
    <mergeCell ref="AA49:AB49"/>
    <mergeCell ref="N53:P53"/>
    <mergeCell ref="U46:Y46"/>
    <mergeCell ref="AG29:AH29"/>
    <mergeCell ref="W31:X31"/>
    <mergeCell ref="J47:K47"/>
    <mergeCell ref="M47:N47"/>
    <mergeCell ref="I46:N46"/>
    <mergeCell ref="S47:T47"/>
    <mergeCell ref="P47:Q47"/>
    <mergeCell ref="W34:Y34"/>
    <mergeCell ref="K34:L34"/>
    <mergeCell ref="AD36:AF36"/>
    <mergeCell ref="AD38:AF38"/>
    <mergeCell ref="AD40:AG40"/>
    <mergeCell ref="P22:Q22"/>
    <mergeCell ref="S22:T22"/>
    <mergeCell ref="R21:S21"/>
    <mergeCell ref="R36:T36"/>
    <mergeCell ref="N38:P38"/>
    <mergeCell ref="S40:U40"/>
    <mergeCell ref="S29:U29"/>
    <mergeCell ref="D34:F34"/>
    <mergeCell ref="D31:G31"/>
    <mergeCell ref="D38:F38"/>
    <mergeCell ref="B47:H47"/>
    <mergeCell ref="A34:B34"/>
    <mergeCell ref="A36:B36"/>
    <mergeCell ref="A38:B38"/>
    <mergeCell ref="D29:F29"/>
    <mergeCell ref="S38:U38"/>
    <mergeCell ref="N36:O36"/>
    <mergeCell ref="U47:Y47"/>
    <mergeCell ref="P36:Q36"/>
    <mergeCell ref="Q38:R38"/>
    <mergeCell ref="Q40:R40"/>
    <mergeCell ref="W36:Y36"/>
    <mergeCell ref="W38:Y38"/>
    <mergeCell ref="W40:Z40"/>
    <mergeCell ref="D53:E53"/>
    <mergeCell ref="P49:Q49"/>
    <mergeCell ref="K49:L49"/>
    <mergeCell ref="L53:M53"/>
    <mergeCell ref="Q53:R53"/>
    <mergeCell ref="I51:J51"/>
    <mergeCell ref="M49:O49"/>
    <mergeCell ref="K51:M51"/>
    <mergeCell ref="D49:E49"/>
    <mergeCell ref="D51:E51"/>
    <mergeCell ref="A49:B49"/>
    <mergeCell ref="A51:B51"/>
    <mergeCell ref="A53:B53"/>
    <mergeCell ref="A55:B55"/>
    <mergeCell ref="AI1:AJ1"/>
    <mergeCell ref="AI26:AJ26"/>
    <mergeCell ref="D4:F4"/>
    <mergeCell ref="D11:F11"/>
    <mergeCell ref="U21:Y21"/>
    <mergeCell ref="U22:Y22"/>
    <mergeCell ref="O20:T20"/>
    <mergeCell ref="D13:F13"/>
    <mergeCell ref="J22:K22"/>
    <mergeCell ref="M22:N22"/>
    <mergeCell ref="B45:H45"/>
    <mergeCell ref="B46:H46"/>
    <mergeCell ref="N40:P40"/>
    <mergeCell ref="A29:B29"/>
    <mergeCell ref="A31:B31"/>
    <mergeCell ref="K29:L29"/>
    <mergeCell ref="D6:G6"/>
    <mergeCell ref="D9:F9"/>
    <mergeCell ref="D15:F15"/>
    <mergeCell ref="B21:H21"/>
    <mergeCell ref="B22:H22"/>
    <mergeCell ref="B20:H20"/>
    <mergeCell ref="G9:H9"/>
    <mergeCell ref="G11:H11"/>
    <mergeCell ref="G13:H13"/>
    <mergeCell ref="G15:H15"/>
    <mergeCell ref="A40:B40"/>
    <mergeCell ref="K40:L40"/>
    <mergeCell ref="K38:L38"/>
    <mergeCell ref="G40:H40"/>
    <mergeCell ref="K36:L36"/>
    <mergeCell ref="D40:F40"/>
    <mergeCell ref="D36:F36"/>
    <mergeCell ref="G34:H34"/>
    <mergeCell ref="G36:H36"/>
    <mergeCell ref="G38:H38"/>
    <mergeCell ref="AI31:AJ31"/>
    <mergeCell ref="X29:Y29"/>
    <mergeCell ref="AD34:AF34"/>
    <mergeCell ref="N29:P29"/>
    <mergeCell ref="AE29:AF29"/>
    <mergeCell ref="Q29:R29"/>
    <mergeCell ref="R31:S31"/>
    <mergeCell ref="AF31:AH31"/>
    <mergeCell ref="N34:O34"/>
    <mergeCell ref="I21:N21"/>
    <mergeCell ref="T31:V31"/>
    <mergeCell ref="V29:W29"/>
    <mergeCell ref="Y31:AA31"/>
    <mergeCell ref="N31:Q31"/>
    <mergeCell ref="R34:T34"/>
    <mergeCell ref="P34:Q34"/>
    <mergeCell ref="K31:L31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D058-B431-4798-B559-D20F2915C7CA}">
  <dimension ref="A1:AO60"/>
  <sheetViews>
    <sheetView zoomScaleNormal="100"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56</v>
      </c>
      <c r="AG1" s="2" t="s">
        <v>9</v>
      </c>
      <c r="AH1" s="2"/>
      <c r="AI1" s="44"/>
      <c r="AJ1" s="44"/>
    </row>
    <row r="2" spans="1:36" ht="25" customHeight="1" x14ac:dyDescent="0.25">
      <c r="Q2" s="4" t="s">
        <v>10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6" ht="30" customHeight="1" x14ac:dyDescent="0.25">
      <c r="A3">
        <v>1</v>
      </c>
      <c r="B3" t="s">
        <v>228</v>
      </c>
      <c r="D3" s="46">
        <f ca="1">INT(RAND()*5+5)*100</f>
        <v>600</v>
      </c>
      <c r="E3" s="46"/>
      <c r="F3" s="46"/>
      <c r="G3" t="s">
        <v>229</v>
      </c>
      <c r="Q3" s="99">
        <f ca="1">D3*INT(RAND()*10+1)*0.01</f>
        <v>30</v>
      </c>
      <c r="R3" s="99"/>
      <c r="S3" s="99"/>
      <c r="T3" t="s">
        <v>230</v>
      </c>
    </row>
    <row r="4" spans="1:36" ht="30" customHeight="1" x14ac:dyDescent="0.25">
      <c r="A4" s="18"/>
      <c r="B4" s="18"/>
      <c r="D4" t="s">
        <v>231</v>
      </c>
    </row>
    <row r="5" spans="1:36" ht="30" customHeight="1" x14ac:dyDescent="0.25">
      <c r="A5" s="16"/>
      <c r="B5" s="16"/>
      <c r="C5" t="s">
        <v>232</v>
      </c>
    </row>
    <row r="6" spans="1:36" ht="30" customHeight="1" x14ac:dyDescent="0.25">
      <c r="A6" s="18"/>
      <c r="B6" s="18"/>
    </row>
    <row r="7" spans="1:36" ht="30" customHeight="1" x14ac:dyDescent="0.25">
      <c r="AE7" s="2"/>
      <c r="AF7" s="2"/>
      <c r="AG7" s="2"/>
      <c r="AH7" s="2"/>
      <c r="AI7" s="2" t="s">
        <v>39</v>
      </c>
      <c r="AJ7" s="2"/>
    </row>
    <row r="8" spans="1:36" ht="30" customHeight="1" x14ac:dyDescent="0.25">
      <c r="A8" s="16">
        <v>2</v>
      </c>
      <c r="B8" s="16" t="s">
        <v>228</v>
      </c>
      <c r="C8" s="16"/>
      <c r="D8" s="16" t="s">
        <v>233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6"/>
    </row>
    <row r="9" spans="1:36" ht="30" customHeight="1" x14ac:dyDescent="0.25">
      <c r="A9" s="1"/>
      <c r="B9" s="1"/>
      <c r="D9" t="s">
        <v>234</v>
      </c>
      <c r="G9" s="46">
        <f ca="1">INT(RAND()*20+30)</f>
        <v>44</v>
      </c>
      <c r="H9" s="46"/>
      <c r="I9" t="s">
        <v>235</v>
      </c>
    </row>
    <row r="10" spans="1:36" ht="30" customHeight="1" x14ac:dyDescent="0.25">
      <c r="C10" s="6"/>
      <c r="D10" t="s">
        <v>236</v>
      </c>
    </row>
    <row r="11" spans="1:36" ht="30" customHeight="1" x14ac:dyDescent="0.25">
      <c r="A11" s="1"/>
      <c r="B11" s="1"/>
      <c r="C11" t="s">
        <v>232</v>
      </c>
    </row>
    <row r="12" spans="1:36" ht="30" customHeight="1" x14ac:dyDescent="0.25"/>
    <row r="13" spans="1:36" ht="30" customHeight="1" x14ac:dyDescent="0.25">
      <c r="A13" s="1"/>
      <c r="B13" s="1"/>
      <c r="AE13" s="2"/>
      <c r="AF13" s="2"/>
      <c r="AG13" s="2"/>
      <c r="AH13" s="2"/>
      <c r="AI13" s="2" t="s">
        <v>237</v>
      </c>
      <c r="AJ13" s="2"/>
    </row>
    <row r="14" spans="1:36" ht="30" customHeight="1" x14ac:dyDescent="0.25">
      <c r="A14">
        <v>3</v>
      </c>
      <c r="B14" t="s">
        <v>228</v>
      </c>
      <c r="D14" t="s">
        <v>238</v>
      </c>
      <c r="I14" s="46">
        <f ca="1">INT(RAND()*2+1)*Y15/100</f>
        <v>0.1</v>
      </c>
      <c r="J14" s="46"/>
      <c r="K14" s="46"/>
      <c r="L14" t="s">
        <v>239</v>
      </c>
    </row>
    <row r="15" spans="1:36" ht="30" customHeight="1" x14ac:dyDescent="0.25">
      <c r="A15" s="1"/>
      <c r="B15" s="1"/>
      <c r="D15" t="s">
        <v>240</v>
      </c>
      <c r="Y15" s="46">
        <f ca="1">INT(RAND()*5+1)*10</f>
        <v>10</v>
      </c>
      <c r="Z15" s="46"/>
      <c r="AA15" t="s">
        <v>241</v>
      </c>
    </row>
    <row r="16" spans="1:36" ht="30" customHeight="1" x14ac:dyDescent="0.25">
      <c r="D16" t="s">
        <v>242</v>
      </c>
    </row>
    <row r="17" spans="1:40" ht="30" customHeight="1" x14ac:dyDescent="0.25">
      <c r="C17" t="s">
        <v>232</v>
      </c>
    </row>
    <row r="18" spans="1:40" ht="30" customHeight="1" x14ac:dyDescent="0.25"/>
    <row r="19" spans="1:40" ht="30" customHeight="1" x14ac:dyDescent="0.25">
      <c r="AE19" s="2"/>
      <c r="AF19" s="2"/>
      <c r="AG19" s="2"/>
      <c r="AH19" s="2"/>
      <c r="AI19" s="2" t="s">
        <v>243</v>
      </c>
      <c r="AJ19" s="2"/>
    </row>
    <row r="20" spans="1:40" ht="30" customHeight="1" x14ac:dyDescent="0.25">
      <c r="A20">
        <v>4</v>
      </c>
      <c r="B20" t="s">
        <v>228</v>
      </c>
      <c r="C20" s="29"/>
      <c r="D20" s="46">
        <f ca="1">INT(RAND()*4+2)*100</f>
        <v>300</v>
      </c>
      <c r="E20" s="46"/>
      <c r="F20" s="46"/>
      <c r="G20" t="s">
        <v>244</v>
      </c>
      <c r="H20" s="29"/>
      <c r="J20" s="6"/>
      <c r="K20" s="6"/>
      <c r="L20" s="6"/>
      <c r="M20" s="6"/>
      <c r="N20" s="6"/>
      <c r="O20" s="1"/>
      <c r="P20" s="1"/>
      <c r="Q20" s="1"/>
      <c r="R20" s="1"/>
      <c r="S20" s="1"/>
      <c r="T20" s="1"/>
      <c r="U20" s="6"/>
      <c r="V20" s="6"/>
      <c r="W20" s="6"/>
      <c r="X20" s="6"/>
      <c r="Y20" s="6"/>
    </row>
    <row r="21" spans="1:40" ht="30" customHeight="1" x14ac:dyDescent="0.25">
      <c r="D21" s="46">
        <f ca="1">INT(RAND()*4+1)*5</f>
        <v>5</v>
      </c>
      <c r="E21" s="46"/>
      <c r="F21" t="s">
        <v>245</v>
      </c>
      <c r="I21" s="1"/>
      <c r="J21" s="1"/>
      <c r="K21" s="43">
        <f ca="1">INT(RAND()*10+1)*10</f>
        <v>100</v>
      </c>
      <c r="L21" s="43"/>
      <c r="M21" s="43"/>
      <c r="N21" s="1" t="s">
        <v>246</v>
      </c>
      <c r="P21" s="6"/>
      <c r="Q21" s="6"/>
      <c r="U21" s="1"/>
    </row>
    <row r="22" spans="1:40" ht="30" customHeight="1" x14ac:dyDescent="0.25">
      <c r="D22" t="s">
        <v>247</v>
      </c>
      <c r="I22" s="6"/>
      <c r="L22" s="6"/>
      <c r="O22" s="6"/>
      <c r="R22" s="6"/>
      <c r="U22" s="1"/>
    </row>
    <row r="23" spans="1:40" ht="30" customHeight="1" x14ac:dyDescent="0.25">
      <c r="C23" t="s">
        <v>232</v>
      </c>
    </row>
    <row r="24" spans="1:40" ht="30" customHeight="1" x14ac:dyDescent="0.25"/>
    <row r="25" spans="1:40" ht="30" customHeight="1" x14ac:dyDescent="0.25"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40" ht="25" customHeight="1" x14ac:dyDescent="0.25">
      <c r="D26" s="3" t="str">
        <f>IF(D1="","",D1)</f>
        <v>割合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40" ht="25" customHeight="1" x14ac:dyDescent="0.25">
      <c r="E27" s="5" t="s">
        <v>21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40" ht="25" customHeight="1" x14ac:dyDescent="0.25">
      <c r="A28" s="16">
        <f t="shared" ref="A28:D29" si="0">IF(A3="","",A3)</f>
        <v>1</v>
      </c>
      <c r="B28" s="16" t="str">
        <f t="shared" si="0"/>
        <v>．</v>
      </c>
      <c r="C28" s="16" t="str">
        <f t="shared" si="0"/>
        <v/>
      </c>
      <c r="D28" s="46">
        <f t="shared" ca="1" si="0"/>
        <v>600</v>
      </c>
      <c r="E28" s="46"/>
      <c r="F28" s="46"/>
      <c r="G28" s="16" t="str">
        <f>IF(G3="","",G3)</f>
        <v>㎡の公園の中に、</v>
      </c>
      <c r="H28" s="16"/>
      <c r="I28" s="16"/>
      <c r="J28" s="16"/>
      <c r="K28" s="16"/>
      <c r="L28" s="16"/>
      <c r="M28" s="16"/>
      <c r="N28" s="16"/>
      <c r="O28" s="16"/>
      <c r="P28" s="16"/>
      <c r="Q28" s="100">
        <f ca="1">IF(Q3="","",Q3)</f>
        <v>30</v>
      </c>
      <c r="R28" s="100"/>
      <c r="S28" s="100"/>
      <c r="T28" s="16" t="str">
        <f>IF(T3="","",T3)</f>
        <v>㎡の花だんがあります。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 t="str">
        <f>IF(AK3="","",AK3)</f>
        <v/>
      </c>
    </row>
    <row r="29" spans="1:40" ht="25" customHeight="1" x14ac:dyDescent="0.25">
      <c r="A29" s="16" t="str">
        <f t="shared" si="0"/>
        <v/>
      </c>
      <c r="B29" s="16" t="str">
        <f t="shared" si="0"/>
        <v/>
      </c>
      <c r="C29" s="16" t="str">
        <f t="shared" si="0"/>
        <v/>
      </c>
      <c r="D29" s="16" t="str">
        <f t="shared" si="0"/>
        <v>花だんの面積は、公園全体の面積の何％ですか。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 t="str">
        <f>IF(AK4="","",AK4)</f>
        <v/>
      </c>
      <c r="AL29" t="str">
        <f>IF(AK4="","",AK4)</f>
        <v/>
      </c>
    </row>
    <row r="30" spans="1:40" ht="25" customHeight="1" x14ac:dyDescent="0.25">
      <c r="A30" s="16" t="str">
        <f t="shared" ref="A30:C48" si="1">IF(A5="","",A5)</f>
        <v/>
      </c>
      <c r="B30" s="16" t="str">
        <f t="shared" si="1"/>
        <v/>
      </c>
      <c r="C30" s="16" t="str">
        <f t="shared" si="1"/>
        <v>（式）</v>
      </c>
      <c r="D30" s="16"/>
      <c r="E30" s="16"/>
      <c r="F30" s="16"/>
      <c r="G30" s="16"/>
      <c r="H30" s="101">
        <f ca="1">Q28</f>
        <v>30</v>
      </c>
      <c r="I30" s="101"/>
      <c r="J30" s="101"/>
      <c r="K30" s="101" t="s">
        <v>3</v>
      </c>
      <c r="L30" s="101"/>
      <c r="M30" s="101">
        <f ca="1">D28</f>
        <v>600</v>
      </c>
      <c r="N30" s="101"/>
      <c r="O30" s="101"/>
      <c r="P30" s="101" t="s">
        <v>4</v>
      </c>
      <c r="Q30" s="101"/>
      <c r="R30" s="101">
        <f ca="1">H30/M30</f>
        <v>0.05</v>
      </c>
      <c r="S30" s="101"/>
      <c r="T30" s="101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40" ht="25" customHeight="1" x14ac:dyDescent="0.25">
      <c r="A31" s="16" t="str">
        <f t="shared" si="1"/>
        <v/>
      </c>
      <c r="B31" s="16" t="str">
        <f t="shared" si="1"/>
        <v/>
      </c>
      <c r="C31" s="16" t="str">
        <f t="shared" si="1"/>
        <v/>
      </c>
      <c r="D31" s="16" t="str">
        <f t="shared" ref="D31:G32" si="2">IF(D6="","",D6)</f>
        <v/>
      </c>
      <c r="E31" s="16" t="str">
        <f t="shared" si="2"/>
        <v/>
      </c>
      <c r="F31" s="16" t="str">
        <f t="shared" si="2"/>
        <v/>
      </c>
      <c r="G31" s="16" t="str">
        <f t="shared" si="2"/>
        <v/>
      </c>
      <c r="H31" s="101">
        <f ca="1">R30</f>
        <v>0.05</v>
      </c>
      <c r="I31" s="101"/>
      <c r="J31" s="101"/>
      <c r="K31" s="101" t="s">
        <v>22</v>
      </c>
      <c r="L31" s="101"/>
      <c r="M31" s="101">
        <v>100</v>
      </c>
      <c r="N31" s="101"/>
      <c r="O31" s="101"/>
      <c r="P31" s="101" t="s">
        <v>4</v>
      </c>
      <c r="Q31" s="101"/>
      <c r="R31" s="101">
        <f ca="1">H31*M31</f>
        <v>5</v>
      </c>
      <c r="S31" s="101"/>
      <c r="T31" s="101"/>
      <c r="U31" s="16" t="str">
        <f t="shared" ref="U31:AK31" si="3">IF(U6="","",U6)</f>
        <v/>
      </c>
      <c r="V31" s="16" t="str">
        <f t="shared" si="3"/>
        <v/>
      </c>
      <c r="W31" s="16" t="str">
        <f t="shared" si="3"/>
        <v/>
      </c>
      <c r="X31" s="16" t="str">
        <f t="shared" si="3"/>
        <v/>
      </c>
      <c r="Y31" s="16" t="str">
        <f t="shared" si="3"/>
        <v/>
      </c>
      <c r="Z31" s="16" t="str">
        <f t="shared" si="3"/>
        <v/>
      </c>
      <c r="AA31" s="16" t="str">
        <f t="shared" si="3"/>
        <v/>
      </c>
      <c r="AB31" s="16" t="str">
        <f t="shared" si="3"/>
        <v/>
      </c>
      <c r="AC31" s="16" t="str">
        <f t="shared" si="3"/>
        <v/>
      </c>
      <c r="AD31" s="16" t="str">
        <f t="shared" si="3"/>
        <v/>
      </c>
      <c r="AE31" s="16" t="str">
        <f t="shared" si="3"/>
        <v/>
      </c>
      <c r="AF31" s="16" t="str">
        <f t="shared" si="3"/>
        <v/>
      </c>
      <c r="AG31" s="16" t="str">
        <f t="shared" si="3"/>
        <v/>
      </c>
      <c r="AH31" s="16" t="str">
        <f t="shared" si="3"/>
        <v/>
      </c>
      <c r="AI31" s="16" t="str">
        <f t="shared" si="3"/>
        <v/>
      </c>
      <c r="AJ31" s="16" t="str">
        <f t="shared" si="3"/>
        <v/>
      </c>
      <c r="AK31" s="16" t="str">
        <f t="shared" si="3"/>
        <v/>
      </c>
      <c r="AL31" t="str">
        <f>IF(AI6="","",AI6)</f>
        <v/>
      </c>
      <c r="AM31" t="str">
        <f>IF(AJ6="","",AJ6)</f>
        <v/>
      </c>
      <c r="AN31" t="str">
        <f>IF(AK6="","",AK6)</f>
        <v/>
      </c>
    </row>
    <row r="32" spans="1:40" ht="25" customHeight="1" x14ac:dyDescent="0.25">
      <c r="A32" s="16" t="str">
        <f t="shared" si="1"/>
        <v/>
      </c>
      <c r="B32" s="16" t="str">
        <f t="shared" si="1"/>
        <v/>
      </c>
      <c r="C32" s="16" t="str">
        <f t="shared" si="1"/>
        <v/>
      </c>
      <c r="D32" s="16" t="str">
        <f t="shared" si="2"/>
        <v/>
      </c>
      <c r="E32" s="16" t="str">
        <f t="shared" si="2"/>
        <v/>
      </c>
      <c r="F32" s="16" t="str">
        <f t="shared" si="2"/>
        <v/>
      </c>
      <c r="G32" s="16" t="str">
        <f t="shared" si="2"/>
        <v/>
      </c>
      <c r="H32" s="16" t="str">
        <f t="shared" ref="H32:AE32" si="4">IF(H7="","",H7)</f>
        <v/>
      </c>
      <c r="I32" s="16" t="str">
        <f t="shared" si="4"/>
        <v/>
      </c>
      <c r="J32" s="16" t="str">
        <f t="shared" si="4"/>
        <v/>
      </c>
      <c r="K32" s="16" t="str">
        <f t="shared" si="4"/>
        <v/>
      </c>
      <c r="L32" s="16" t="str">
        <f t="shared" si="4"/>
        <v/>
      </c>
      <c r="M32" s="16" t="str">
        <f t="shared" si="4"/>
        <v/>
      </c>
      <c r="N32" s="16" t="str">
        <f t="shared" si="4"/>
        <v/>
      </c>
      <c r="O32" s="16" t="str">
        <f t="shared" si="4"/>
        <v/>
      </c>
      <c r="P32" s="16" t="str">
        <f t="shared" si="4"/>
        <v/>
      </c>
      <c r="Q32" s="16" t="str">
        <f t="shared" si="4"/>
        <v/>
      </c>
      <c r="R32" s="16" t="str">
        <f t="shared" si="4"/>
        <v/>
      </c>
      <c r="S32" s="16" t="str">
        <f t="shared" si="4"/>
        <v/>
      </c>
      <c r="T32" s="16" t="str">
        <f t="shared" si="4"/>
        <v/>
      </c>
      <c r="U32" s="16" t="str">
        <f t="shared" si="4"/>
        <v/>
      </c>
      <c r="V32" s="16" t="str">
        <f t="shared" si="4"/>
        <v/>
      </c>
      <c r="W32" s="16" t="str">
        <f t="shared" si="4"/>
        <v/>
      </c>
      <c r="X32" s="16" t="str">
        <f t="shared" si="4"/>
        <v/>
      </c>
      <c r="Y32" s="16" t="str">
        <f t="shared" si="4"/>
        <v/>
      </c>
      <c r="Z32" s="16" t="str">
        <f t="shared" si="4"/>
        <v/>
      </c>
      <c r="AA32" s="16" t="str">
        <f t="shared" si="4"/>
        <v/>
      </c>
      <c r="AB32" s="16" t="str">
        <f t="shared" si="4"/>
        <v/>
      </c>
      <c r="AC32" s="16" t="str">
        <f t="shared" si="4"/>
        <v/>
      </c>
      <c r="AD32" s="16" t="str">
        <f t="shared" si="4"/>
        <v/>
      </c>
      <c r="AE32" s="16" t="str">
        <f t="shared" si="4"/>
        <v/>
      </c>
      <c r="AF32" s="98">
        <f ca="1">R31</f>
        <v>5</v>
      </c>
      <c r="AG32" s="98"/>
      <c r="AH32" s="98"/>
      <c r="AI32" s="37" t="str">
        <f>IF(AI7="","",AI7)</f>
        <v>％</v>
      </c>
      <c r="AJ32" s="37"/>
      <c r="AK32" s="16" t="str">
        <f t="shared" ref="AK32:AK47" si="5">IF(AK7="","",AK7)</f>
        <v/>
      </c>
    </row>
    <row r="33" spans="1:41" ht="25" customHeight="1" x14ac:dyDescent="0.25">
      <c r="A33" s="16">
        <f t="shared" si="1"/>
        <v>2</v>
      </c>
      <c r="B33" s="16" t="str">
        <f t="shared" si="1"/>
        <v>．</v>
      </c>
      <c r="C33" s="16" t="str">
        <f t="shared" si="1"/>
        <v/>
      </c>
      <c r="D33" s="16" t="str">
        <f>IF(D8="","",D8)</f>
        <v>子どもの体は、成分の70％が水分だそうです。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 t="str">
        <f t="shared" si="5"/>
        <v/>
      </c>
    </row>
    <row r="34" spans="1:41" ht="25" customHeight="1" x14ac:dyDescent="0.25">
      <c r="A34" s="16" t="str">
        <f t="shared" si="1"/>
        <v/>
      </c>
      <c r="B34" s="16" t="str">
        <f t="shared" si="1"/>
        <v/>
      </c>
      <c r="C34" s="16" t="str">
        <f t="shared" si="1"/>
        <v/>
      </c>
      <c r="D34" s="16" t="str">
        <f>IF(D9="","",D9)</f>
        <v>体重</v>
      </c>
      <c r="E34" s="16"/>
      <c r="F34" s="16"/>
      <c r="G34" s="46">
        <f ca="1">IF(G9="","",G9)</f>
        <v>44</v>
      </c>
      <c r="H34" s="46"/>
      <c r="I34" s="16" t="str">
        <f>IF(I9="","",I9)</f>
        <v>㎏の子どもの体には、水分は何㎏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 t="str">
        <f t="shared" si="5"/>
        <v/>
      </c>
    </row>
    <row r="35" spans="1:41" ht="25" customHeight="1" x14ac:dyDescent="0.25">
      <c r="A35" s="16" t="str">
        <f t="shared" si="1"/>
        <v/>
      </c>
      <c r="B35" s="16" t="str">
        <f t="shared" si="1"/>
        <v/>
      </c>
      <c r="C35" s="16" t="str">
        <f t="shared" si="1"/>
        <v/>
      </c>
      <c r="D35" s="16" t="str">
        <f>IF(D10="","",D10)</f>
        <v>ふくまれていますか。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 t="str">
        <f t="shared" si="5"/>
        <v/>
      </c>
    </row>
    <row r="36" spans="1:41" ht="25" customHeight="1" x14ac:dyDescent="0.25">
      <c r="A36" s="16" t="str">
        <f t="shared" si="1"/>
        <v/>
      </c>
      <c r="B36" s="16" t="str">
        <f t="shared" si="1"/>
        <v/>
      </c>
      <c r="C36" s="16" t="str">
        <f t="shared" si="1"/>
        <v>（式）</v>
      </c>
      <c r="D36" s="16"/>
      <c r="E36" s="16"/>
      <c r="F36" s="16"/>
      <c r="G36" s="16"/>
      <c r="H36" s="101">
        <v>70</v>
      </c>
      <c r="I36" s="101"/>
      <c r="J36" s="101" t="s">
        <v>22</v>
      </c>
      <c r="K36" s="101"/>
      <c r="L36" s="101">
        <v>0.01</v>
      </c>
      <c r="M36" s="101"/>
      <c r="N36" s="101"/>
      <c r="O36" s="101" t="s">
        <v>4</v>
      </c>
      <c r="P36" s="101"/>
      <c r="Q36" s="101">
        <f>H36*L36</f>
        <v>0.70000000000000007</v>
      </c>
      <c r="R36" s="101"/>
      <c r="S36" s="101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 t="str">
        <f t="shared" si="5"/>
        <v/>
      </c>
    </row>
    <row r="37" spans="1:41" ht="25" customHeight="1" x14ac:dyDescent="0.25">
      <c r="A37" s="16" t="str">
        <f t="shared" si="1"/>
        <v/>
      </c>
      <c r="B37" s="16" t="str">
        <f t="shared" si="1"/>
        <v/>
      </c>
      <c r="C37" s="16" t="str">
        <f t="shared" si="1"/>
        <v/>
      </c>
      <c r="D37" s="16" t="str">
        <f t="shared" ref="D37:G38" si="6">IF(D12="","",D12)</f>
        <v/>
      </c>
      <c r="E37" s="16" t="str">
        <f t="shared" si="6"/>
        <v/>
      </c>
      <c r="F37" s="16" t="str">
        <f t="shared" si="6"/>
        <v/>
      </c>
      <c r="G37" s="16" t="str">
        <f t="shared" si="6"/>
        <v/>
      </c>
      <c r="H37" s="101">
        <f ca="1">G34</f>
        <v>44</v>
      </c>
      <c r="I37" s="101"/>
      <c r="J37" s="101" t="s">
        <v>22</v>
      </c>
      <c r="K37" s="101"/>
      <c r="L37" s="101">
        <f>Q36</f>
        <v>0.70000000000000007</v>
      </c>
      <c r="M37" s="101"/>
      <c r="N37" s="101"/>
      <c r="O37" s="101" t="s">
        <v>4</v>
      </c>
      <c r="P37" s="101"/>
      <c r="Q37" s="101">
        <f ca="1">H37*L37</f>
        <v>30.800000000000004</v>
      </c>
      <c r="R37" s="101"/>
      <c r="S37" s="101"/>
      <c r="T37" s="16" t="str">
        <f t="shared" ref="T37:AJ37" si="7">IF(T12="","",T12)</f>
        <v/>
      </c>
      <c r="U37" s="16" t="str">
        <f t="shared" si="7"/>
        <v/>
      </c>
      <c r="V37" s="16" t="str">
        <f t="shared" si="7"/>
        <v/>
      </c>
      <c r="W37" s="16" t="str">
        <f t="shared" si="7"/>
        <v/>
      </c>
      <c r="X37" s="16" t="str">
        <f t="shared" si="7"/>
        <v/>
      </c>
      <c r="Y37" s="16" t="str">
        <f t="shared" si="7"/>
        <v/>
      </c>
      <c r="Z37" s="16" t="str">
        <f t="shared" si="7"/>
        <v/>
      </c>
      <c r="AA37" s="16" t="str">
        <f t="shared" si="7"/>
        <v/>
      </c>
      <c r="AB37" s="16" t="str">
        <f t="shared" si="7"/>
        <v/>
      </c>
      <c r="AC37" s="16" t="str">
        <f t="shared" si="7"/>
        <v/>
      </c>
      <c r="AD37" s="16" t="str">
        <f t="shared" si="7"/>
        <v/>
      </c>
      <c r="AE37" s="16" t="str">
        <f t="shared" si="7"/>
        <v/>
      </c>
      <c r="AF37" s="16" t="str">
        <f t="shared" si="7"/>
        <v/>
      </c>
      <c r="AG37" s="16" t="str">
        <f t="shared" si="7"/>
        <v/>
      </c>
      <c r="AH37" s="16" t="str">
        <f t="shared" si="7"/>
        <v/>
      </c>
      <c r="AI37" s="16" t="str">
        <f t="shared" si="7"/>
        <v/>
      </c>
      <c r="AJ37" s="16" t="str">
        <f t="shared" si="7"/>
        <v/>
      </c>
      <c r="AK37" s="16" t="str">
        <f t="shared" si="5"/>
        <v/>
      </c>
    </row>
    <row r="38" spans="1:41" ht="25" customHeight="1" x14ac:dyDescent="0.25">
      <c r="A38" s="16" t="str">
        <f t="shared" si="1"/>
        <v/>
      </c>
      <c r="B38" s="16" t="str">
        <f t="shared" si="1"/>
        <v/>
      </c>
      <c r="C38" s="16" t="str">
        <f t="shared" si="1"/>
        <v/>
      </c>
      <c r="D38" s="16" t="str">
        <f t="shared" si="6"/>
        <v/>
      </c>
      <c r="E38" s="16" t="str">
        <f t="shared" si="6"/>
        <v/>
      </c>
      <c r="F38" s="16" t="str">
        <f t="shared" si="6"/>
        <v/>
      </c>
      <c r="G38" s="16" t="str">
        <f t="shared" si="6"/>
        <v/>
      </c>
      <c r="H38" s="16" t="str">
        <f t="shared" ref="H38:AD38" si="8">IF(H13="","",H13)</f>
        <v/>
      </c>
      <c r="I38" s="16" t="str">
        <f t="shared" si="8"/>
        <v/>
      </c>
      <c r="J38" s="16" t="str">
        <f t="shared" si="8"/>
        <v/>
      </c>
      <c r="K38" s="16" t="str">
        <f t="shared" si="8"/>
        <v/>
      </c>
      <c r="L38" s="16" t="str">
        <f t="shared" si="8"/>
        <v/>
      </c>
      <c r="M38" s="16" t="str">
        <f t="shared" si="8"/>
        <v/>
      </c>
      <c r="N38" s="16" t="str">
        <f t="shared" si="8"/>
        <v/>
      </c>
      <c r="O38" s="16" t="str">
        <f t="shared" si="8"/>
        <v/>
      </c>
      <c r="P38" s="16" t="str">
        <f t="shared" si="8"/>
        <v/>
      </c>
      <c r="Q38" s="16" t="str">
        <f t="shared" si="8"/>
        <v/>
      </c>
      <c r="R38" s="16" t="str">
        <f t="shared" si="8"/>
        <v/>
      </c>
      <c r="S38" s="16" t="str">
        <f t="shared" si="8"/>
        <v/>
      </c>
      <c r="T38" s="16" t="str">
        <f t="shared" si="8"/>
        <v/>
      </c>
      <c r="U38" s="16" t="str">
        <f t="shared" si="8"/>
        <v/>
      </c>
      <c r="V38" s="16" t="str">
        <f t="shared" si="8"/>
        <v/>
      </c>
      <c r="W38" s="16" t="str">
        <f t="shared" si="8"/>
        <v/>
      </c>
      <c r="X38" s="16" t="str">
        <f t="shared" si="8"/>
        <v/>
      </c>
      <c r="Y38" s="16" t="str">
        <f t="shared" si="8"/>
        <v/>
      </c>
      <c r="Z38" s="16" t="str">
        <f t="shared" si="8"/>
        <v/>
      </c>
      <c r="AA38" s="16" t="str">
        <f t="shared" si="8"/>
        <v/>
      </c>
      <c r="AB38" s="16" t="str">
        <f t="shared" si="8"/>
        <v/>
      </c>
      <c r="AC38" s="16" t="str">
        <f t="shared" si="8"/>
        <v/>
      </c>
      <c r="AD38" s="16" t="str">
        <f t="shared" si="8"/>
        <v/>
      </c>
      <c r="AE38" s="98">
        <f ca="1">Q37</f>
        <v>30.800000000000004</v>
      </c>
      <c r="AF38" s="98"/>
      <c r="AG38" s="98"/>
      <c r="AH38" s="98"/>
      <c r="AI38" s="37" t="str">
        <f>IF(AI13="","",AI13)</f>
        <v>㎏</v>
      </c>
      <c r="AJ38" s="37"/>
      <c r="AK38" s="16" t="str">
        <f t="shared" si="5"/>
        <v/>
      </c>
    </row>
    <row r="39" spans="1:41" ht="25" customHeight="1" x14ac:dyDescent="0.25">
      <c r="A39" s="16">
        <f t="shared" si="1"/>
        <v>3</v>
      </c>
      <c r="B39" s="16" t="str">
        <f t="shared" si="1"/>
        <v>．</v>
      </c>
      <c r="C39" s="16" t="str">
        <f t="shared" si="1"/>
        <v/>
      </c>
      <c r="D39" s="16" t="str">
        <f>IF(D14="","",D14)</f>
        <v>むぎ茶を</v>
      </c>
      <c r="E39" s="16"/>
      <c r="F39" s="16"/>
      <c r="G39" s="16"/>
      <c r="H39" s="16"/>
      <c r="I39" s="46">
        <f ca="1">IF(I14="","",I14)</f>
        <v>0.1</v>
      </c>
      <c r="J39" s="46"/>
      <c r="K39" s="46"/>
      <c r="L39" s="16" t="str">
        <f>IF(L14="","",L14)</f>
        <v>L飲みました。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 t="str">
        <f t="shared" si="5"/>
        <v/>
      </c>
    </row>
    <row r="40" spans="1:41" ht="25" customHeight="1" x14ac:dyDescent="0.25">
      <c r="A40" s="16" t="str">
        <f t="shared" si="1"/>
        <v/>
      </c>
      <c r="B40" s="16" t="str">
        <f t="shared" si="1"/>
        <v/>
      </c>
      <c r="C40" s="16" t="str">
        <f t="shared" si="1"/>
        <v/>
      </c>
      <c r="D40" s="16" t="str">
        <f>IF(D15="","",D15)</f>
        <v>飲んだ量は、はじめにあったむぎ茶の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46">
        <f ca="1">IF(Y15="","",Y15)</f>
        <v>10</v>
      </c>
      <c r="Z40" s="46"/>
      <c r="AA40" s="16" t="str">
        <f>IF(AA15="","",AA15)</f>
        <v>％にあたります。</v>
      </c>
      <c r="AB40" s="16"/>
      <c r="AC40" s="16"/>
      <c r="AD40" s="16"/>
      <c r="AE40" s="16"/>
      <c r="AF40" s="16"/>
      <c r="AG40" s="16"/>
      <c r="AH40" s="16"/>
      <c r="AI40" s="16"/>
      <c r="AJ40" s="16"/>
      <c r="AK40" s="16" t="str">
        <f t="shared" si="5"/>
        <v/>
      </c>
    </row>
    <row r="41" spans="1:41" ht="25" customHeight="1" x14ac:dyDescent="0.25">
      <c r="A41" s="16" t="str">
        <f t="shared" si="1"/>
        <v/>
      </c>
      <c r="B41" s="16" t="str">
        <f t="shared" si="1"/>
        <v/>
      </c>
      <c r="C41" s="16" t="str">
        <f t="shared" si="1"/>
        <v/>
      </c>
      <c r="D41" s="16" t="str">
        <f>IF(D16="","",D16)</f>
        <v>はじめ、むぎ茶は何Lありましたか。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 t="str">
        <f t="shared" si="5"/>
        <v/>
      </c>
    </row>
    <row r="42" spans="1:41" ht="25" customHeight="1" x14ac:dyDescent="0.25">
      <c r="A42" s="16" t="str">
        <f t="shared" si="1"/>
        <v/>
      </c>
      <c r="B42" s="16" t="str">
        <f t="shared" si="1"/>
        <v/>
      </c>
      <c r="C42" s="16" t="str">
        <f t="shared" si="1"/>
        <v>（式）</v>
      </c>
      <c r="D42" s="16"/>
      <c r="E42" s="16"/>
      <c r="F42" s="16"/>
      <c r="G42" s="16"/>
      <c r="H42" s="101">
        <f ca="1">Y40</f>
        <v>10</v>
      </c>
      <c r="I42" s="101"/>
      <c r="J42" s="101" t="s">
        <v>22</v>
      </c>
      <c r="K42" s="101"/>
      <c r="L42" s="101">
        <v>0.01</v>
      </c>
      <c r="M42" s="101"/>
      <c r="N42" s="101"/>
      <c r="O42" s="101" t="s">
        <v>4</v>
      </c>
      <c r="P42" s="101"/>
      <c r="Q42" s="101">
        <f ca="1">H42*L42</f>
        <v>0.1</v>
      </c>
      <c r="R42" s="101"/>
      <c r="S42" s="101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 t="str">
        <f t="shared" si="5"/>
        <v/>
      </c>
    </row>
    <row r="43" spans="1:41" ht="25" customHeight="1" x14ac:dyDescent="0.25">
      <c r="A43" s="16" t="str">
        <f t="shared" si="1"/>
        <v/>
      </c>
      <c r="B43" s="16" t="str">
        <f t="shared" si="1"/>
        <v/>
      </c>
      <c r="C43" s="16" t="str">
        <f t="shared" si="1"/>
        <v/>
      </c>
      <c r="D43" s="16" t="str">
        <f t="shared" ref="D43:G44" si="9">IF(D18="","",D18)</f>
        <v/>
      </c>
      <c r="E43" s="16" t="str">
        <f t="shared" si="9"/>
        <v/>
      </c>
      <c r="F43" s="16" t="str">
        <f t="shared" si="9"/>
        <v/>
      </c>
      <c r="G43" s="16" t="str">
        <f t="shared" si="9"/>
        <v/>
      </c>
      <c r="H43" s="101">
        <f ca="1">I39</f>
        <v>0.1</v>
      </c>
      <c r="I43" s="101"/>
      <c r="J43" s="101"/>
      <c r="K43" s="101" t="s">
        <v>3</v>
      </c>
      <c r="L43" s="101"/>
      <c r="M43" s="101">
        <f ca="1">Q42</f>
        <v>0.1</v>
      </c>
      <c r="N43" s="101"/>
      <c r="O43" s="101"/>
      <c r="P43" s="101" t="s">
        <v>4</v>
      </c>
      <c r="Q43" s="101"/>
      <c r="R43" s="101">
        <f ca="1">H43/M43</f>
        <v>1</v>
      </c>
      <c r="S43" s="101"/>
      <c r="T43" s="101"/>
      <c r="U43" s="16" t="str">
        <f t="shared" ref="U43:AJ43" si="10">IF(U18="","",U18)</f>
        <v/>
      </c>
      <c r="V43" s="16" t="str">
        <f t="shared" si="10"/>
        <v/>
      </c>
      <c r="W43" s="16" t="str">
        <f t="shared" si="10"/>
        <v/>
      </c>
      <c r="X43" s="16" t="str">
        <f t="shared" si="10"/>
        <v/>
      </c>
      <c r="Y43" s="16" t="str">
        <f t="shared" si="10"/>
        <v/>
      </c>
      <c r="Z43" s="16" t="str">
        <f t="shared" si="10"/>
        <v/>
      </c>
      <c r="AA43" s="16" t="str">
        <f t="shared" si="10"/>
        <v/>
      </c>
      <c r="AB43" s="16" t="str">
        <f t="shared" si="10"/>
        <v/>
      </c>
      <c r="AC43" s="16" t="str">
        <f t="shared" si="10"/>
        <v/>
      </c>
      <c r="AD43" s="16" t="str">
        <f t="shared" si="10"/>
        <v/>
      </c>
      <c r="AE43" s="16" t="str">
        <f t="shared" si="10"/>
        <v/>
      </c>
      <c r="AF43" s="16" t="str">
        <f t="shared" si="10"/>
        <v/>
      </c>
      <c r="AG43" s="16" t="str">
        <f t="shared" si="10"/>
        <v/>
      </c>
      <c r="AH43" s="16" t="str">
        <f t="shared" si="10"/>
        <v/>
      </c>
      <c r="AI43" s="16" t="str">
        <f t="shared" si="10"/>
        <v/>
      </c>
      <c r="AJ43" s="16" t="str">
        <f t="shared" si="10"/>
        <v/>
      </c>
      <c r="AK43" s="16" t="str">
        <f t="shared" si="5"/>
        <v/>
      </c>
    </row>
    <row r="44" spans="1:41" ht="25" customHeight="1" x14ac:dyDescent="0.25">
      <c r="A44" s="16" t="str">
        <f t="shared" si="1"/>
        <v/>
      </c>
      <c r="B44" s="16" t="str">
        <f t="shared" si="1"/>
        <v/>
      </c>
      <c r="C44" s="16" t="str">
        <f t="shared" si="1"/>
        <v/>
      </c>
      <c r="D44" s="16" t="str">
        <f t="shared" si="9"/>
        <v/>
      </c>
      <c r="E44" s="16" t="str">
        <f t="shared" si="9"/>
        <v/>
      </c>
      <c r="F44" s="16" t="str">
        <f t="shared" si="9"/>
        <v/>
      </c>
      <c r="G44" s="16" t="str">
        <f t="shared" si="9"/>
        <v/>
      </c>
      <c r="H44" s="16" t="str">
        <f t="shared" ref="H44:AF44" si="11">IF(H19="","",H19)</f>
        <v/>
      </c>
      <c r="I44" s="16" t="str">
        <f t="shared" si="11"/>
        <v/>
      </c>
      <c r="J44" s="16" t="str">
        <f t="shared" si="11"/>
        <v/>
      </c>
      <c r="K44" s="16" t="str">
        <f t="shared" si="11"/>
        <v/>
      </c>
      <c r="L44" s="16" t="str">
        <f t="shared" si="11"/>
        <v/>
      </c>
      <c r="M44" s="16" t="str">
        <f t="shared" si="11"/>
        <v/>
      </c>
      <c r="N44" s="16" t="str">
        <f t="shared" si="11"/>
        <v/>
      </c>
      <c r="O44" s="16" t="str">
        <f t="shared" si="11"/>
        <v/>
      </c>
      <c r="P44" s="16" t="str">
        <f t="shared" si="11"/>
        <v/>
      </c>
      <c r="Q44" s="16" t="str">
        <f t="shared" si="11"/>
        <v/>
      </c>
      <c r="R44" s="16" t="str">
        <f t="shared" si="11"/>
        <v/>
      </c>
      <c r="S44" s="16" t="str">
        <f t="shared" si="11"/>
        <v/>
      </c>
      <c r="T44" s="16" t="str">
        <f t="shared" si="11"/>
        <v/>
      </c>
      <c r="U44" s="16" t="str">
        <f t="shared" si="11"/>
        <v/>
      </c>
      <c r="V44" s="16" t="str">
        <f t="shared" si="11"/>
        <v/>
      </c>
      <c r="W44" s="16" t="str">
        <f t="shared" si="11"/>
        <v/>
      </c>
      <c r="X44" s="16" t="str">
        <f t="shared" si="11"/>
        <v/>
      </c>
      <c r="Y44" s="16" t="str">
        <f t="shared" si="11"/>
        <v/>
      </c>
      <c r="Z44" s="16" t="str">
        <f t="shared" si="11"/>
        <v/>
      </c>
      <c r="AA44" s="16" t="str">
        <f t="shared" si="11"/>
        <v/>
      </c>
      <c r="AB44" s="16" t="str">
        <f t="shared" si="11"/>
        <v/>
      </c>
      <c r="AC44" s="16" t="str">
        <f t="shared" si="11"/>
        <v/>
      </c>
      <c r="AD44" s="16" t="str">
        <f t="shared" si="11"/>
        <v/>
      </c>
      <c r="AE44" s="37" t="str">
        <f t="shared" si="11"/>
        <v/>
      </c>
      <c r="AF44" s="37" t="str">
        <f t="shared" si="11"/>
        <v/>
      </c>
      <c r="AG44" s="98">
        <f ca="1">R43</f>
        <v>1</v>
      </c>
      <c r="AH44" s="98"/>
      <c r="AI44" s="37" t="str">
        <f>IF(AI19="","",AI19)</f>
        <v>L</v>
      </c>
      <c r="AJ44" s="37"/>
      <c r="AK44" s="16" t="str">
        <f t="shared" si="5"/>
        <v/>
      </c>
    </row>
    <row r="45" spans="1:41" ht="25" customHeight="1" x14ac:dyDescent="0.25">
      <c r="A45" s="16">
        <f t="shared" si="1"/>
        <v>4</v>
      </c>
      <c r="B45" s="16" t="str">
        <f t="shared" si="1"/>
        <v>．</v>
      </c>
      <c r="C45" s="16" t="str">
        <f t="shared" si="1"/>
        <v/>
      </c>
      <c r="D45" s="46">
        <f ca="1">IF(D20="","",D20)</f>
        <v>300</v>
      </c>
      <c r="E45" s="46"/>
      <c r="F45" s="46"/>
      <c r="G45" s="16" t="str">
        <f>IF(G20="","",G20)</f>
        <v>円のケーキを買うのに、値引きしてもらいます。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 t="str">
        <f t="shared" si="5"/>
        <v/>
      </c>
      <c r="AL45" t="str">
        <f t="shared" ref="AL45:AO47" si="12">IF(AL20="","",AL20)</f>
        <v/>
      </c>
      <c r="AM45" t="str">
        <f t="shared" si="12"/>
        <v/>
      </c>
      <c r="AN45" t="str">
        <f t="shared" si="12"/>
        <v/>
      </c>
      <c r="AO45" t="str">
        <f t="shared" si="12"/>
        <v/>
      </c>
    </row>
    <row r="46" spans="1:41" ht="25" customHeight="1" x14ac:dyDescent="0.25">
      <c r="A46" s="16" t="str">
        <f t="shared" si="1"/>
        <v/>
      </c>
      <c r="B46" s="16" t="str">
        <f t="shared" si="1"/>
        <v/>
      </c>
      <c r="C46" s="16" t="str">
        <f t="shared" si="1"/>
        <v/>
      </c>
      <c r="D46" s="46">
        <f ca="1">IF(D21="","",D21)</f>
        <v>5</v>
      </c>
      <c r="E46" s="46"/>
      <c r="F46" s="16" t="str">
        <f>IF(F21="","",F21)</f>
        <v>％引きと</v>
      </c>
      <c r="G46" s="16"/>
      <c r="H46" s="16"/>
      <c r="I46" s="16"/>
      <c r="J46" s="16"/>
      <c r="K46" s="46">
        <f ca="1">IF(K21="","",K21)</f>
        <v>100</v>
      </c>
      <c r="L46" s="46"/>
      <c r="M46" s="46"/>
      <c r="N46" s="16" t="str">
        <f>IF(N21="","",N21)</f>
        <v>円引きでは、どちらのほうが、</v>
      </c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 t="str">
        <f t="shared" si="5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</row>
    <row r="47" spans="1:41" ht="25" customHeight="1" x14ac:dyDescent="0.25">
      <c r="A47" s="16" t="str">
        <f t="shared" si="1"/>
        <v/>
      </c>
      <c r="B47" s="16" t="str">
        <f t="shared" si="1"/>
        <v/>
      </c>
      <c r="C47" s="16" t="str">
        <f t="shared" si="1"/>
        <v/>
      </c>
      <c r="D47" s="16" t="str">
        <f>IF(D22="","",D22)</f>
        <v>代金が安くなりますか。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 t="str">
        <f t="shared" si="5"/>
        <v/>
      </c>
      <c r="AL47" t="str">
        <f t="shared" si="12"/>
        <v/>
      </c>
      <c r="AM47" t="str">
        <f t="shared" si="12"/>
        <v/>
      </c>
      <c r="AN47" t="str">
        <f t="shared" si="12"/>
        <v/>
      </c>
      <c r="AO47" t="str">
        <f t="shared" si="12"/>
        <v/>
      </c>
    </row>
    <row r="48" spans="1:41" ht="25" customHeight="1" x14ac:dyDescent="0.25">
      <c r="A48" s="16" t="str">
        <f t="shared" si="1"/>
        <v/>
      </c>
      <c r="B48" s="16" t="str">
        <f t="shared" si="1"/>
        <v/>
      </c>
      <c r="C48" s="16" t="str">
        <f t="shared" si="1"/>
        <v>（式）</v>
      </c>
      <c r="D48" s="16"/>
      <c r="E48" s="16"/>
      <c r="F48" s="16"/>
      <c r="G48" s="16"/>
      <c r="H48" s="101">
        <f ca="1">D46</f>
        <v>5</v>
      </c>
      <c r="I48" s="101"/>
      <c r="J48" s="101" t="s">
        <v>22</v>
      </c>
      <c r="K48" s="101"/>
      <c r="L48" s="101">
        <v>0.01</v>
      </c>
      <c r="M48" s="101"/>
      <c r="N48" s="101"/>
      <c r="O48" s="101" t="s">
        <v>4</v>
      </c>
      <c r="P48" s="101"/>
      <c r="Q48" s="101">
        <f ca="1">H48*L48</f>
        <v>0.05</v>
      </c>
      <c r="R48" s="101"/>
      <c r="S48" s="101"/>
      <c r="T48" s="16"/>
      <c r="U48" s="16"/>
      <c r="V48" s="39"/>
      <c r="W48" s="101">
        <f ca="1">K46</f>
        <v>100</v>
      </c>
      <c r="X48" s="101"/>
      <c r="Y48" s="101"/>
      <c r="Z48" s="101" t="s">
        <v>3</v>
      </c>
      <c r="AA48" s="101"/>
      <c r="AB48" s="101">
        <f ca="1">D45</f>
        <v>300</v>
      </c>
      <c r="AC48" s="101"/>
      <c r="AD48" s="101"/>
      <c r="AE48" s="101" t="s">
        <v>4</v>
      </c>
      <c r="AF48" s="101"/>
      <c r="AG48" s="102">
        <f ca="1">W48/AB48</f>
        <v>0.33333333333333331</v>
      </c>
      <c r="AH48" s="102"/>
      <c r="AI48" s="102"/>
      <c r="AJ48" s="102"/>
      <c r="AK48" s="102"/>
    </row>
    <row r="49" spans="1:37" ht="25" customHeight="1" x14ac:dyDescent="0.25">
      <c r="A49" s="16" t="str">
        <f>IF(A24="","",A24)</f>
        <v/>
      </c>
      <c r="B49" s="16" t="str">
        <f t="shared" ref="B49:V50" si="13">IF(B24="","",B24)</f>
        <v/>
      </c>
      <c r="C49" s="16" t="str">
        <f t="shared" si="13"/>
        <v/>
      </c>
      <c r="D49" s="16" t="str">
        <f t="shared" si="13"/>
        <v/>
      </c>
      <c r="E49" s="16" t="str">
        <f t="shared" si="13"/>
        <v/>
      </c>
      <c r="F49" s="16" t="str">
        <f t="shared" si="13"/>
        <v/>
      </c>
      <c r="G49" s="16" t="str">
        <f t="shared" si="13"/>
        <v/>
      </c>
      <c r="H49" s="101">
        <f ca="1">D45</f>
        <v>300</v>
      </c>
      <c r="I49" s="101"/>
      <c r="J49" s="101"/>
      <c r="K49" s="101" t="s">
        <v>22</v>
      </c>
      <c r="L49" s="101"/>
      <c r="M49" s="101">
        <f ca="1">Q48</f>
        <v>0.05</v>
      </c>
      <c r="N49" s="101"/>
      <c r="O49" s="101"/>
      <c r="P49" s="101" t="s">
        <v>4</v>
      </c>
      <c r="Q49" s="101"/>
      <c r="R49" s="101">
        <f ca="1">H49*M49</f>
        <v>15</v>
      </c>
      <c r="S49" s="101"/>
      <c r="T49" s="101"/>
      <c r="U49" s="16" t="str">
        <f t="shared" si="13"/>
        <v/>
      </c>
      <c r="V49" s="39" t="str">
        <f t="shared" si="13"/>
        <v/>
      </c>
      <c r="W49" s="104">
        <f ca="1">AG48</f>
        <v>0.33333333333333331</v>
      </c>
      <c r="X49" s="104"/>
      <c r="Y49" s="104"/>
      <c r="Z49" s="104"/>
      <c r="AA49" s="104"/>
      <c r="AB49" s="101" t="s">
        <v>22</v>
      </c>
      <c r="AC49" s="101"/>
      <c r="AD49" s="101">
        <v>100</v>
      </c>
      <c r="AE49" s="101"/>
      <c r="AF49" s="101"/>
      <c r="AG49" s="101" t="s">
        <v>4</v>
      </c>
      <c r="AH49" s="101"/>
      <c r="AI49" s="103">
        <f ca="1">W49*AD49</f>
        <v>33.333333333333329</v>
      </c>
      <c r="AJ49" s="103"/>
      <c r="AK49" s="103"/>
    </row>
    <row r="50" spans="1:37" ht="25" customHeight="1" x14ac:dyDescent="0.25">
      <c r="A50" s="16" t="str">
        <f>IF(A25="","",A25)</f>
        <v/>
      </c>
      <c r="B50" s="16" t="str">
        <f t="shared" si="13"/>
        <v/>
      </c>
      <c r="C50" s="16" t="str">
        <f t="shared" si="13"/>
        <v/>
      </c>
      <c r="D50" s="16" t="str">
        <f t="shared" si="13"/>
        <v/>
      </c>
      <c r="E50" s="16" t="str">
        <f t="shared" si="13"/>
        <v/>
      </c>
      <c r="F50" s="16" t="str">
        <f t="shared" si="13"/>
        <v/>
      </c>
      <c r="G50" s="16" t="str">
        <f t="shared" si="13"/>
        <v/>
      </c>
      <c r="H50" s="46"/>
      <c r="I50" s="46"/>
      <c r="J50" s="16"/>
      <c r="K50" s="16"/>
      <c r="L50" s="16"/>
      <c r="M50" s="16"/>
      <c r="N50" s="16"/>
      <c r="O50" s="16"/>
      <c r="P50" s="46"/>
      <c r="Q50" s="46"/>
      <c r="R50" s="46"/>
      <c r="S50" s="16"/>
      <c r="T50" s="16"/>
      <c r="U50" s="101">
        <f ca="1">IF($K$46&gt;$R$49,K46,D46)</f>
        <v>100</v>
      </c>
      <c r="V50" s="101"/>
      <c r="W50" s="101"/>
      <c r="X50" s="98" t="str">
        <f ca="1">IF($K$46&gt;$R$49,"円","％")</f>
        <v>円</v>
      </c>
      <c r="Y50" s="98"/>
      <c r="Z50" s="38" t="s">
        <v>248</v>
      </c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16"/>
    </row>
    <row r="51" spans="1:37" ht="30" customHeight="1" x14ac:dyDescent="0.25"/>
    <row r="52" spans="1:37" ht="30" customHeight="1" x14ac:dyDescent="0.25"/>
    <row r="53" spans="1:37" ht="30" customHeight="1" x14ac:dyDescent="0.25"/>
    <row r="54" spans="1:37" ht="30" customHeight="1" x14ac:dyDescent="0.25"/>
    <row r="55" spans="1:37" ht="30" customHeight="1" x14ac:dyDescent="0.25"/>
    <row r="56" spans="1:37" ht="30" customHeight="1" x14ac:dyDescent="0.25"/>
    <row r="57" spans="1:37" ht="30" customHeight="1" x14ac:dyDescent="0.25"/>
    <row r="58" spans="1:37" ht="30" customHeight="1" x14ac:dyDescent="0.25"/>
    <row r="59" spans="1:37" ht="30" customHeight="1" x14ac:dyDescent="0.25"/>
    <row r="60" spans="1:37" ht="30" customHeight="1" x14ac:dyDescent="0.25"/>
  </sheetData>
  <mergeCells count="75">
    <mergeCell ref="AB49:AC49"/>
    <mergeCell ref="AD49:AF49"/>
    <mergeCell ref="AG49:AH49"/>
    <mergeCell ref="AI49:AK49"/>
    <mergeCell ref="H50:I50"/>
    <mergeCell ref="P50:R50"/>
    <mergeCell ref="X50:Y50"/>
    <mergeCell ref="U50:W50"/>
    <mergeCell ref="W49:AA49"/>
    <mergeCell ref="H49:J49"/>
    <mergeCell ref="K49:L49"/>
    <mergeCell ref="M49:O49"/>
    <mergeCell ref="P49:Q49"/>
    <mergeCell ref="R49:T49"/>
    <mergeCell ref="AG44:AH44"/>
    <mergeCell ref="D45:F45"/>
    <mergeCell ref="D46:E46"/>
    <mergeCell ref="K46:M46"/>
    <mergeCell ref="H48:I48"/>
    <mergeCell ref="J48:K48"/>
    <mergeCell ref="L48:N48"/>
    <mergeCell ref="O48:P48"/>
    <mergeCell ref="Q48:S48"/>
    <mergeCell ref="Z48:AA48"/>
    <mergeCell ref="AB48:AD48"/>
    <mergeCell ref="AE48:AF48"/>
    <mergeCell ref="AG48:AK48"/>
    <mergeCell ref="W48:Y48"/>
    <mergeCell ref="H43:J43"/>
    <mergeCell ref="K43:L43"/>
    <mergeCell ref="M43:O43"/>
    <mergeCell ref="P43:Q43"/>
    <mergeCell ref="R43:T43"/>
    <mergeCell ref="AE38:AH38"/>
    <mergeCell ref="I39:K39"/>
    <mergeCell ref="Y40:Z40"/>
    <mergeCell ref="H42:I42"/>
    <mergeCell ref="J42:K42"/>
    <mergeCell ref="L42:N42"/>
    <mergeCell ref="O42:P42"/>
    <mergeCell ref="Q42:S42"/>
    <mergeCell ref="Q36:S36"/>
    <mergeCell ref="H37:I37"/>
    <mergeCell ref="J37:K37"/>
    <mergeCell ref="L37:N37"/>
    <mergeCell ref="O37:P37"/>
    <mergeCell ref="Q37:S37"/>
    <mergeCell ref="G34:H34"/>
    <mergeCell ref="H36:I36"/>
    <mergeCell ref="J36:K36"/>
    <mergeCell ref="L36:N36"/>
    <mergeCell ref="O36:P36"/>
    <mergeCell ref="P31:Q31"/>
    <mergeCell ref="R31:T31"/>
    <mergeCell ref="H30:J30"/>
    <mergeCell ref="K30:L30"/>
    <mergeCell ref="M30:O30"/>
    <mergeCell ref="P30:Q30"/>
    <mergeCell ref="R30:T30"/>
    <mergeCell ref="AF32:AH32"/>
    <mergeCell ref="AI26:AJ26"/>
    <mergeCell ref="AI1:AJ1"/>
    <mergeCell ref="D20:F20"/>
    <mergeCell ref="D21:E21"/>
    <mergeCell ref="K21:M21"/>
    <mergeCell ref="D3:F3"/>
    <mergeCell ref="Q3:S3"/>
    <mergeCell ref="G9:H9"/>
    <mergeCell ref="I14:K14"/>
    <mergeCell ref="Y15:Z15"/>
    <mergeCell ref="D28:F28"/>
    <mergeCell ref="Q28:S28"/>
    <mergeCell ref="H31:J31"/>
    <mergeCell ref="K31:L31"/>
    <mergeCell ref="M31:O31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76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168</v>
      </c>
      <c r="AG1" s="2" t="s">
        <v>38</v>
      </c>
      <c r="AH1" s="2"/>
      <c r="AI1" s="44"/>
      <c r="AJ1" s="44"/>
    </row>
    <row r="2" spans="1:36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2" customHeight="1" x14ac:dyDescent="0.25">
      <c r="A3" t="s">
        <v>169</v>
      </c>
    </row>
    <row r="4" spans="1:36" ht="22" customHeight="1" x14ac:dyDescent="0.25">
      <c r="B4" t="s">
        <v>170</v>
      </c>
    </row>
    <row r="5" spans="1:36" ht="22" customHeight="1" x14ac:dyDescent="0.25">
      <c r="B5" s="1" t="s">
        <v>171</v>
      </c>
      <c r="E5" s="78">
        <f ca="1">INT((RAND()*6+2)*1000)</f>
        <v>6613</v>
      </c>
      <c r="F5" s="78"/>
      <c r="G5" s="78"/>
      <c r="H5" s="1" t="s">
        <v>173</v>
      </c>
      <c r="I5" s="1"/>
      <c r="J5" s="78">
        <f ca="1">INT((9000-E5)*RAND())+1000</f>
        <v>1708</v>
      </c>
      <c r="K5" s="78"/>
      <c r="L5" s="78"/>
    </row>
    <row r="6" spans="1:36" ht="22" customHeight="1" x14ac:dyDescent="0.25"/>
    <row r="7" spans="1:36" ht="22" customHeight="1" x14ac:dyDescent="0.25">
      <c r="B7" s="1" t="s">
        <v>174</v>
      </c>
      <c r="E7" s="78">
        <f ca="1">INT((RAND()*6+2)*1000)</f>
        <v>3773</v>
      </c>
      <c r="F7" s="78"/>
      <c r="G7" s="78"/>
      <c r="H7" s="1" t="s">
        <v>173</v>
      </c>
      <c r="I7" s="1"/>
      <c r="J7" s="78">
        <f ca="1">INT((9000-E7)*RAND())+1000</f>
        <v>3433</v>
      </c>
      <c r="K7" s="78"/>
      <c r="L7" s="78"/>
    </row>
    <row r="8" spans="1:36" ht="22" customHeight="1" x14ac:dyDescent="0.25"/>
    <row r="9" spans="1:36" ht="22" customHeight="1" x14ac:dyDescent="0.25">
      <c r="B9" s="1" t="s">
        <v>175</v>
      </c>
      <c r="E9" s="78">
        <f ca="1">INT((RAND()*6+2)*1000)</f>
        <v>7770</v>
      </c>
      <c r="F9" s="78"/>
      <c r="G9" s="78"/>
      <c r="H9" s="1" t="s">
        <v>173</v>
      </c>
      <c r="I9" s="1"/>
      <c r="J9" s="78">
        <f ca="1">INT((9000-E9)*RAND())+1000</f>
        <v>2131</v>
      </c>
      <c r="K9" s="78"/>
      <c r="L9" s="78"/>
    </row>
    <row r="10" spans="1:36" ht="22" customHeight="1" x14ac:dyDescent="0.25"/>
    <row r="11" spans="1:36" ht="22" customHeight="1" x14ac:dyDescent="0.25">
      <c r="B11" s="1" t="s">
        <v>176</v>
      </c>
      <c r="E11" s="78">
        <f ca="1">INT((RAND()*7+3)*1000)</f>
        <v>6311</v>
      </c>
      <c r="F11" s="78"/>
      <c r="G11" s="78"/>
      <c r="H11" s="1" t="s">
        <v>178</v>
      </c>
      <c r="J11" s="78">
        <f ca="1">INT((E11-1000)*RAND())+1000</f>
        <v>5852</v>
      </c>
      <c r="K11" s="78"/>
      <c r="L11" s="78"/>
    </row>
    <row r="12" spans="1:36" ht="22" customHeight="1" x14ac:dyDescent="0.25"/>
    <row r="13" spans="1:36" ht="22" customHeight="1" x14ac:dyDescent="0.25">
      <c r="B13" s="1" t="s">
        <v>179</v>
      </c>
      <c r="E13" s="78">
        <f ca="1">INT((RAND()*7+3)*1000)</f>
        <v>6256</v>
      </c>
      <c r="F13" s="78"/>
      <c r="G13" s="78"/>
      <c r="H13" s="1" t="s">
        <v>178</v>
      </c>
      <c r="J13" s="78">
        <f ca="1">INT((E13-1000)*RAND())+1000</f>
        <v>2711</v>
      </c>
      <c r="K13" s="78"/>
      <c r="L13" s="78"/>
    </row>
    <row r="14" spans="1:36" ht="22" customHeight="1" x14ac:dyDescent="0.25"/>
    <row r="15" spans="1:36" ht="22" customHeight="1" x14ac:dyDescent="0.25">
      <c r="A15" t="s">
        <v>180</v>
      </c>
    </row>
    <row r="16" spans="1:36" ht="22" customHeight="1" x14ac:dyDescent="0.25">
      <c r="B16" t="s">
        <v>170</v>
      </c>
    </row>
    <row r="17" spans="1:23" ht="22" customHeight="1" x14ac:dyDescent="0.25">
      <c r="B17" s="1" t="s">
        <v>171</v>
      </c>
      <c r="E17" s="78">
        <f ca="1">INT((RAND()*6+2)*1000)</f>
        <v>6419</v>
      </c>
      <c r="F17" s="78"/>
      <c r="G17" s="78"/>
      <c r="H17" s="1" t="s">
        <v>173</v>
      </c>
      <c r="I17" s="1"/>
      <c r="J17" s="78">
        <f ca="1">INT((9000-E17)*RAND())+1000</f>
        <v>1249</v>
      </c>
      <c r="K17" s="78"/>
      <c r="L17" s="78"/>
    </row>
    <row r="18" spans="1:23" ht="22" customHeight="1" x14ac:dyDescent="0.25"/>
    <row r="19" spans="1:23" ht="22" customHeight="1" x14ac:dyDescent="0.25">
      <c r="B19" s="1" t="s">
        <v>174</v>
      </c>
      <c r="E19" s="78">
        <f ca="1">INT((RAND()*6+2)*1000)</f>
        <v>2833</v>
      </c>
      <c r="F19" s="78"/>
      <c r="G19" s="78"/>
      <c r="H19" s="1" t="s">
        <v>173</v>
      </c>
      <c r="I19" s="1"/>
      <c r="J19" s="78">
        <f ca="1">INT((9000-E19)*RAND())+1000</f>
        <v>3231</v>
      </c>
      <c r="K19" s="78"/>
      <c r="L19" s="78"/>
    </row>
    <row r="20" spans="1:23" ht="22" customHeight="1" x14ac:dyDescent="0.25"/>
    <row r="21" spans="1:23" ht="22" customHeight="1" x14ac:dyDescent="0.25">
      <c r="B21" s="1" t="s">
        <v>175</v>
      </c>
      <c r="E21" s="78">
        <f ca="1">INT((RAND()*6+2)*1000)</f>
        <v>2616</v>
      </c>
      <c r="F21" s="78"/>
      <c r="G21" s="78"/>
      <c r="H21" s="1" t="s">
        <v>173</v>
      </c>
      <c r="I21" s="1"/>
      <c r="J21" s="78">
        <f ca="1">INT((9000-E21)*RAND())+1000</f>
        <v>1779</v>
      </c>
      <c r="K21" s="78"/>
      <c r="L21" s="78"/>
    </row>
    <row r="22" spans="1:23" ht="22" customHeight="1" x14ac:dyDescent="0.25"/>
    <row r="23" spans="1:23" ht="22" customHeight="1" x14ac:dyDescent="0.25">
      <c r="B23" s="1" t="s">
        <v>176</v>
      </c>
      <c r="E23" s="78">
        <f ca="1">INT((RAND()*7+3)*1000)</f>
        <v>3947</v>
      </c>
      <c r="F23" s="78"/>
      <c r="G23" s="78"/>
      <c r="H23" s="1" t="s">
        <v>178</v>
      </c>
      <c r="J23" s="78">
        <f ca="1">INT((E23-1000)*RAND())+1000</f>
        <v>2146</v>
      </c>
      <c r="K23" s="78"/>
      <c r="L23" s="78"/>
    </row>
    <row r="24" spans="1:23" ht="22" customHeight="1" x14ac:dyDescent="0.25"/>
    <row r="25" spans="1:23" ht="22" customHeight="1" x14ac:dyDescent="0.25">
      <c r="B25" s="1" t="s">
        <v>179</v>
      </c>
      <c r="E25" s="78">
        <f ca="1">INT((RAND()*7+3)*1000)</f>
        <v>8692</v>
      </c>
      <c r="F25" s="78"/>
      <c r="G25" s="78"/>
      <c r="H25" s="1" t="s">
        <v>178</v>
      </c>
      <c r="J25" s="78">
        <f ca="1">INT((E25-1000)*RAND())+1000</f>
        <v>3210</v>
      </c>
      <c r="K25" s="78"/>
      <c r="L25" s="78"/>
    </row>
    <row r="26" spans="1:23" ht="22" customHeight="1" x14ac:dyDescent="0.25"/>
    <row r="27" spans="1:23" ht="22" customHeight="1" x14ac:dyDescent="0.25">
      <c r="A27" t="s">
        <v>181</v>
      </c>
    </row>
    <row r="28" spans="1:23" ht="22" customHeight="1" x14ac:dyDescent="0.25">
      <c r="B28" t="s">
        <v>182</v>
      </c>
    </row>
    <row r="29" spans="1:23" ht="22" customHeight="1" x14ac:dyDescent="0.25">
      <c r="E29" s="78">
        <f ca="1">INT((RAND()*6+2)*1000)</f>
        <v>3331</v>
      </c>
      <c r="F29" s="78"/>
      <c r="G29" s="78"/>
      <c r="H29" s="1" t="s">
        <v>173</v>
      </c>
      <c r="I29" s="1"/>
      <c r="J29" s="78">
        <f ca="1">INT((9000-E29)*RAND())+1000</f>
        <v>5294</v>
      </c>
      <c r="K29" s="78"/>
      <c r="L29" s="78"/>
    </row>
    <row r="30" spans="1:23" ht="22" customHeight="1" x14ac:dyDescent="0.25"/>
    <row r="31" spans="1:23" ht="22" customHeight="1" x14ac:dyDescent="0.25">
      <c r="A31" t="s">
        <v>183</v>
      </c>
      <c r="N31" s="78">
        <f ca="1">INT(RAND()*6+3)*1000</f>
        <v>5000</v>
      </c>
      <c r="O31" s="78"/>
      <c r="P31" s="78"/>
      <c r="Q31" s="1" t="s">
        <v>178</v>
      </c>
      <c r="S31" s="78">
        <f ca="1">INT((N31-2000)*RAND()/1000+2)*1000</f>
        <v>3000</v>
      </c>
      <c r="T31" s="78"/>
      <c r="U31" s="78"/>
      <c r="W31" t="s">
        <v>184</v>
      </c>
    </row>
    <row r="32" spans="1:23" ht="22" customHeight="1" x14ac:dyDescent="0.25">
      <c r="B32" t="s">
        <v>182</v>
      </c>
    </row>
    <row r="33" spans="1:37" ht="22" customHeight="1" x14ac:dyDescent="0.25">
      <c r="B33" t="s">
        <v>185</v>
      </c>
      <c r="E33" s="78">
        <f ca="1">$N$31</f>
        <v>5000</v>
      </c>
      <c r="F33" s="78"/>
      <c r="G33" s="78"/>
      <c r="H33" s="1" t="s">
        <v>177</v>
      </c>
      <c r="J33" s="78">
        <f ca="1">$S$31+500+INT(RAND()*4+1)*100</f>
        <v>3900</v>
      </c>
      <c r="K33" s="78"/>
      <c r="L33" s="78"/>
    </row>
    <row r="34" spans="1:37" ht="22" customHeight="1" x14ac:dyDescent="0.25">
      <c r="B34" t="s">
        <v>186</v>
      </c>
      <c r="E34" s="78">
        <f ca="1">$N$31</f>
        <v>5000</v>
      </c>
      <c r="F34" s="78"/>
      <c r="G34" s="78"/>
      <c r="H34" s="1" t="s">
        <v>177</v>
      </c>
      <c r="J34" s="78">
        <f ca="1">$S$31-(100+INT(RAND()*3+1)*10)</f>
        <v>2870</v>
      </c>
      <c r="K34" s="78"/>
      <c r="L34" s="78"/>
    </row>
    <row r="35" spans="1:37" ht="22" customHeight="1" x14ac:dyDescent="0.25"/>
    <row r="36" spans="1:37" ht="25" customHeight="1" x14ac:dyDescent="0.25">
      <c r="D36" s="3" t="str">
        <f>IF(D1="","",D1)</f>
        <v>計算の見積もり</v>
      </c>
      <c r="AG36" s="2" t="str">
        <f>IF(AG1="","",AG1)</f>
        <v>№</v>
      </c>
      <c r="AH36" s="2"/>
      <c r="AI36" s="44" t="str">
        <f>IF(AI1="","",AI1)</f>
        <v/>
      </c>
      <c r="AJ36" s="44"/>
    </row>
    <row r="37" spans="1:37" ht="25" customHeight="1" x14ac:dyDescent="0.25">
      <c r="E37" s="5" t="s">
        <v>1</v>
      </c>
      <c r="Q37" s="4" t="str">
        <f>IF(Q2="","",Q2)</f>
        <v>名前</v>
      </c>
      <c r="R37" s="2"/>
      <c r="S37" s="2"/>
      <c r="T37" s="2"/>
      <c r="U37" s="2" t="str">
        <f>IF(U2="","",U2)</f>
        <v/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7" ht="22" customHeight="1" x14ac:dyDescent="0.25">
      <c r="A38" t="str">
        <f>IF(A3="","",A3)</f>
        <v>◆　次の和や差を千の位までの概数でもとめます。計算のしかたと</v>
      </c>
    </row>
    <row r="39" spans="1:37" ht="22" customHeight="1" x14ac:dyDescent="0.25">
      <c r="A39" t="str">
        <f>IF(A4="","",A4)</f>
        <v/>
      </c>
      <c r="B39" t="str">
        <f>IF(B4="","",B4)</f>
        <v>答えをかきましょう。</v>
      </c>
    </row>
    <row r="40" spans="1:37" ht="22" customHeight="1" x14ac:dyDescent="0.25">
      <c r="A40" t="str">
        <f>IF(A5="","",A5)</f>
        <v/>
      </c>
      <c r="B40" t="str">
        <f>IF(B5="","",B5)</f>
        <v>(1)</v>
      </c>
      <c r="E40" s="78">
        <f ca="1">IF(E5="","",E5)</f>
        <v>6613</v>
      </c>
      <c r="F40" s="78"/>
      <c r="G40" s="78"/>
      <c r="H40" s="46" t="str">
        <f>IF(H5="","",H5)</f>
        <v>＋</v>
      </c>
      <c r="I40" s="46"/>
      <c r="J40" s="78">
        <f ca="1">IF(J5="","",J5)</f>
        <v>1708</v>
      </c>
      <c r="K40" s="78"/>
      <c r="L40" s="78"/>
      <c r="M40" t="s">
        <v>4</v>
      </c>
      <c r="O40" s="106">
        <f ca="1">ROUND(E40,-3)</f>
        <v>7000</v>
      </c>
      <c r="P40" s="106"/>
      <c r="Q40" s="106"/>
      <c r="R40" s="107" t="s">
        <v>172</v>
      </c>
      <c r="S40" s="107"/>
      <c r="T40" s="106">
        <f ca="1">ROUND(J40,-3)</f>
        <v>2000</v>
      </c>
      <c r="U40" s="106"/>
      <c r="V40" s="106"/>
      <c r="W40" s="107" t="s">
        <v>4</v>
      </c>
      <c r="X40" s="107"/>
      <c r="Y40" s="106">
        <f ca="1">O40+T40</f>
        <v>9000</v>
      </c>
      <c r="Z40" s="106"/>
      <c r="AA40" s="106"/>
      <c r="AB40" s="78"/>
      <c r="AC40" t="str">
        <f t="shared" ref="AC40:AK40" si="0">IF(AC5="","",AC5)</f>
        <v/>
      </c>
      <c r="AD40" t="str">
        <f t="shared" si="0"/>
        <v/>
      </c>
      <c r="AE40" t="str">
        <f t="shared" si="0"/>
        <v/>
      </c>
      <c r="AF40" t="str">
        <f t="shared" si="0"/>
        <v/>
      </c>
      <c r="AG40" t="str">
        <f t="shared" si="0"/>
        <v/>
      </c>
      <c r="AH40" t="str">
        <f t="shared" si="0"/>
        <v/>
      </c>
      <c r="AI40" t="str">
        <f t="shared" si="0"/>
        <v/>
      </c>
      <c r="AJ40" t="str">
        <f t="shared" si="0"/>
        <v/>
      </c>
      <c r="AK40" t="str">
        <f t="shared" si="0"/>
        <v/>
      </c>
    </row>
    <row r="41" spans="1:37" ht="22" customHeight="1" x14ac:dyDescent="0.25">
      <c r="A41" t="str">
        <f t="shared" ref="A41:P41" si="1">IF(A6="","",A6)</f>
        <v/>
      </c>
      <c r="B41" t="str">
        <f t="shared" si="1"/>
        <v/>
      </c>
      <c r="E41" t="str">
        <f t="shared" si="1"/>
        <v/>
      </c>
      <c r="F41" t="str">
        <f t="shared" si="1"/>
        <v/>
      </c>
      <c r="G41" t="str">
        <f t="shared" si="1"/>
        <v/>
      </c>
      <c r="H41" t="str">
        <f t="shared" si="1"/>
        <v/>
      </c>
      <c r="J41" t="str">
        <f t="shared" si="1"/>
        <v/>
      </c>
      <c r="K41" t="str">
        <f t="shared" si="1"/>
        <v/>
      </c>
      <c r="L41" t="str">
        <f t="shared" si="1"/>
        <v/>
      </c>
      <c r="M41" t="str">
        <f t="shared" si="1"/>
        <v/>
      </c>
      <c r="N41" t="str">
        <f t="shared" si="1"/>
        <v/>
      </c>
      <c r="O41" t="str">
        <f t="shared" si="1"/>
        <v/>
      </c>
      <c r="P41" t="str">
        <f t="shared" si="1"/>
        <v/>
      </c>
      <c r="Q41" t="str">
        <f>IF(Q6="","",Q6)</f>
        <v/>
      </c>
      <c r="R41" t="str">
        <f t="shared" ref="R41:AK42" si="2">IF(R6="","",R6)</f>
        <v/>
      </c>
      <c r="S41" t="str">
        <f t="shared" si="2"/>
        <v/>
      </c>
      <c r="T41" t="str">
        <f t="shared" si="2"/>
        <v/>
      </c>
      <c r="U41" t="str">
        <f t="shared" si="2"/>
        <v/>
      </c>
      <c r="V41" t="str">
        <f t="shared" si="2"/>
        <v/>
      </c>
      <c r="W41" t="str">
        <f t="shared" si="2"/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</row>
    <row r="42" spans="1:37" ht="22" customHeight="1" x14ac:dyDescent="0.25">
      <c r="A42" t="str">
        <f>IF(A7="","",A7)</f>
        <v/>
      </c>
      <c r="B42" t="str">
        <f>IF(B7="","",B7)</f>
        <v>(2)</v>
      </c>
      <c r="E42" s="78">
        <f ca="1">IF(E7="","",E7)</f>
        <v>3773</v>
      </c>
      <c r="F42" s="78"/>
      <c r="G42" s="78"/>
      <c r="H42" s="46" t="str">
        <f>IF(H7="","",H7)</f>
        <v>＋</v>
      </c>
      <c r="I42" s="46"/>
      <c r="J42" s="78">
        <f ca="1">IF(J7="","",J7)</f>
        <v>3433</v>
      </c>
      <c r="K42" s="78"/>
      <c r="L42" s="78"/>
      <c r="M42" t="s">
        <v>187</v>
      </c>
      <c r="O42" s="106">
        <f ca="1">ROUND(E42,-3)</f>
        <v>4000</v>
      </c>
      <c r="P42" s="106"/>
      <c r="Q42" s="106"/>
      <c r="R42" s="107" t="s">
        <v>188</v>
      </c>
      <c r="S42" s="107"/>
      <c r="T42" s="106">
        <f ca="1">ROUND(J42,-3)</f>
        <v>3000</v>
      </c>
      <c r="U42" s="106"/>
      <c r="V42" s="106"/>
      <c r="W42" s="107" t="s">
        <v>187</v>
      </c>
      <c r="X42" s="107"/>
      <c r="Y42" s="106">
        <f ca="1">O42+T42</f>
        <v>7000</v>
      </c>
      <c r="Z42" s="106"/>
      <c r="AA42" s="106"/>
      <c r="AB42" s="78"/>
      <c r="AC42" t="str">
        <f t="shared" si="2"/>
        <v/>
      </c>
      <c r="AD42" t="str">
        <f t="shared" si="2"/>
        <v/>
      </c>
      <c r="AE42" t="str">
        <f t="shared" si="2"/>
        <v/>
      </c>
      <c r="AF42" t="str">
        <f t="shared" si="2"/>
        <v/>
      </c>
      <c r="AG42" t="str">
        <f t="shared" si="2"/>
        <v/>
      </c>
      <c r="AH42" t="str">
        <f t="shared" si="2"/>
        <v/>
      </c>
      <c r="AI42" t="str">
        <f t="shared" si="2"/>
        <v/>
      </c>
      <c r="AJ42" t="str">
        <f t="shared" si="2"/>
        <v/>
      </c>
      <c r="AK42" t="str">
        <f t="shared" si="2"/>
        <v/>
      </c>
    </row>
    <row r="43" spans="1:37" ht="22" customHeight="1" x14ac:dyDescent="0.25">
      <c r="A43" t="str">
        <f t="shared" ref="A43:P43" si="3">IF(A8="","",A8)</f>
        <v/>
      </c>
      <c r="B43" t="str">
        <f t="shared" si="3"/>
        <v/>
      </c>
      <c r="E43" t="str">
        <f t="shared" si="3"/>
        <v/>
      </c>
      <c r="F43" t="str">
        <f t="shared" si="3"/>
        <v/>
      </c>
      <c r="G43" t="str">
        <f t="shared" si="3"/>
        <v/>
      </c>
      <c r="H43" t="str">
        <f t="shared" si="3"/>
        <v/>
      </c>
      <c r="J43" t="str">
        <f t="shared" si="3"/>
        <v/>
      </c>
      <c r="K43" t="str">
        <f t="shared" si="3"/>
        <v/>
      </c>
      <c r="L43" t="str">
        <f t="shared" si="3"/>
        <v/>
      </c>
      <c r="M43" t="str">
        <f t="shared" si="3"/>
        <v/>
      </c>
      <c r="N43" t="str">
        <f t="shared" si="3"/>
        <v/>
      </c>
      <c r="O43" t="str">
        <f t="shared" si="3"/>
        <v/>
      </c>
      <c r="P43" t="str">
        <f t="shared" si="3"/>
        <v/>
      </c>
      <c r="Q43" t="str">
        <f>IF(Q8="","",Q8)</f>
        <v/>
      </c>
      <c r="R43" t="str">
        <f t="shared" ref="R43:AK44" si="4">IF(R8="","",R8)</f>
        <v/>
      </c>
      <c r="S43" t="str">
        <f t="shared" si="4"/>
        <v/>
      </c>
      <c r="T43" t="str">
        <f t="shared" si="4"/>
        <v/>
      </c>
      <c r="U43" t="str">
        <f t="shared" si="4"/>
        <v/>
      </c>
      <c r="V43" t="str">
        <f t="shared" si="4"/>
        <v/>
      </c>
      <c r="W43" t="str">
        <f t="shared" si="4"/>
        <v/>
      </c>
      <c r="X43" t="str">
        <f t="shared" si="4"/>
        <v/>
      </c>
      <c r="Y43" t="str">
        <f t="shared" si="4"/>
        <v/>
      </c>
      <c r="Z43" t="str">
        <f t="shared" si="4"/>
        <v/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</row>
    <row r="44" spans="1:37" ht="22" customHeight="1" x14ac:dyDescent="0.25">
      <c r="A44" t="str">
        <f>IF(A9="","",A9)</f>
        <v/>
      </c>
      <c r="B44" t="str">
        <f>IF(B9="","",B9)</f>
        <v>(3)</v>
      </c>
      <c r="E44" s="78">
        <f ca="1">IF(E9="","",E9)</f>
        <v>7770</v>
      </c>
      <c r="F44" s="78"/>
      <c r="G44" s="78"/>
      <c r="H44" s="46" t="str">
        <f>IF(H9="","",H9)</f>
        <v>＋</v>
      </c>
      <c r="I44" s="46"/>
      <c r="J44" s="78">
        <f ca="1">IF(J9="","",J9)</f>
        <v>2131</v>
      </c>
      <c r="K44" s="78"/>
      <c r="L44" s="78"/>
      <c r="M44" t="s">
        <v>4</v>
      </c>
      <c r="O44" s="106">
        <f ca="1">ROUND(E44,-3)</f>
        <v>8000</v>
      </c>
      <c r="P44" s="106"/>
      <c r="Q44" s="106"/>
      <c r="R44" s="107" t="s">
        <v>172</v>
      </c>
      <c r="S44" s="107"/>
      <c r="T44" s="106">
        <f ca="1">ROUND(J44,-3)</f>
        <v>2000</v>
      </c>
      <c r="U44" s="106"/>
      <c r="V44" s="106"/>
      <c r="W44" s="107" t="s">
        <v>4</v>
      </c>
      <c r="X44" s="107"/>
      <c r="Y44" s="106">
        <f ca="1">O44+T44</f>
        <v>10000</v>
      </c>
      <c r="Z44" s="106"/>
      <c r="AA44" s="106"/>
      <c r="AB44" s="78"/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</row>
    <row r="45" spans="1:37" ht="22" customHeight="1" x14ac:dyDescent="0.25">
      <c r="A45" t="str">
        <f t="shared" ref="A45:P45" si="5">IF(A10="","",A10)</f>
        <v/>
      </c>
      <c r="B45" t="str">
        <f t="shared" si="5"/>
        <v/>
      </c>
      <c r="E45" t="str">
        <f t="shared" si="5"/>
        <v/>
      </c>
      <c r="F45" t="str">
        <f t="shared" si="5"/>
        <v/>
      </c>
      <c r="G45" t="str">
        <f t="shared" si="5"/>
        <v/>
      </c>
      <c r="H45" t="str">
        <f t="shared" si="5"/>
        <v/>
      </c>
      <c r="J45" t="str">
        <f t="shared" si="5"/>
        <v/>
      </c>
      <c r="K45" t="str">
        <f t="shared" si="5"/>
        <v/>
      </c>
      <c r="L45" t="str">
        <f t="shared" si="5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>IF(Q10="","",Q10)</f>
        <v/>
      </c>
      <c r="R45" t="str">
        <f t="shared" ref="R45:AK46" si="6">IF(R10="","",R10)</f>
        <v/>
      </c>
      <c r="S45" t="str">
        <f t="shared" si="6"/>
        <v/>
      </c>
      <c r="T45" t="str">
        <f t="shared" si="6"/>
        <v/>
      </c>
      <c r="U45" t="str">
        <f t="shared" si="6"/>
        <v/>
      </c>
      <c r="V45" t="str">
        <f t="shared" si="6"/>
        <v/>
      </c>
      <c r="W45" t="str">
        <f t="shared" si="6"/>
        <v/>
      </c>
      <c r="X45" t="str">
        <f t="shared" si="6"/>
        <v/>
      </c>
      <c r="Y45" t="str">
        <f t="shared" si="6"/>
        <v/>
      </c>
      <c r="Z45" t="str">
        <f t="shared" si="6"/>
        <v/>
      </c>
      <c r="AA45" t="str">
        <f t="shared" si="6"/>
        <v/>
      </c>
      <c r="AB45" t="str">
        <f t="shared" si="6"/>
        <v/>
      </c>
      <c r="AC45" t="str">
        <f t="shared" si="6"/>
        <v/>
      </c>
      <c r="AD45" t="str">
        <f t="shared" si="6"/>
        <v/>
      </c>
      <c r="AE45" t="str">
        <f t="shared" si="6"/>
        <v/>
      </c>
      <c r="AF45" t="str">
        <f t="shared" si="6"/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</row>
    <row r="46" spans="1:37" ht="22" customHeight="1" x14ac:dyDescent="0.25">
      <c r="A46" t="str">
        <f>IF(A11="","",A11)</f>
        <v/>
      </c>
      <c r="B46" t="str">
        <f>IF(B11="","",B11)</f>
        <v>(4)</v>
      </c>
      <c r="E46" s="78">
        <f ca="1">IF(E11="","",E11)</f>
        <v>6311</v>
      </c>
      <c r="F46" s="78"/>
      <c r="G46" s="78"/>
      <c r="H46" s="46" t="str">
        <f>IF(H11="","",H11)</f>
        <v>－</v>
      </c>
      <c r="I46" s="46"/>
      <c r="J46" s="78">
        <f ca="1">IF(J11="","",J11)</f>
        <v>5852</v>
      </c>
      <c r="K46" s="78"/>
      <c r="L46" s="78"/>
      <c r="M46" t="s">
        <v>4</v>
      </c>
      <c r="O46" s="72">
        <f ca="1">ROUND(E46,-3)</f>
        <v>6000</v>
      </c>
      <c r="P46" s="72"/>
      <c r="Q46" s="72"/>
      <c r="R46" s="72"/>
      <c r="S46" s="107" t="s">
        <v>177</v>
      </c>
      <c r="T46" s="107"/>
      <c r="U46" s="106">
        <f ca="1">ROUND(J46,-3)</f>
        <v>6000</v>
      </c>
      <c r="V46" s="106"/>
      <c r="W46" s="106"/>
      <c r="X46" s="107" t="s">
        <v>4</v>
      </c>
      <c r="Y46" s="107"/>
      <c r="Z46" s="106">
        <f ca="1">O46-U46</f>
        <v>0</v>
      </c>
      <c r="AA46" s="106"/>
      <c r="AB46" s="106"/>
      <c r="AC46" t="str">
        <f t="shared" si="6"/>
        <v/>
      </c>
      <c r="AD46" t="str">
        <f t="shared" si="6"/>
        <v/>
      </c>
      <c r="AE46" t="str">
        <f t="shared" si="6"/>
        <v/>
      </c>
      <c r="AF46" t="str">
        <f t="shared" si="6"/>
        <v/>
      </c>
      <c r="AG46" t="str">
        <f t="shared" si="6"/>
        <v/>
      </c>
      <c r="AH46" t="str">
        <f t="shared" si="6"/>
        <v/>
      </c>
      <c r="AI46" t="str">
        <f t="shared" si="6"/>
        <v/>
      </c>
      <c r="AJ46" t="str">
        <f t="shared" si="6"/>
        <v/>
      </c>
      <c r="AK46" t="str">
        <f t="shared" si="6"/>
        <v/>
      </c>
    </row>
    <row r="47" spans="1:37" ht="22" customHeight="1" x14ac:dyDescent="0.25">
      <c r="A47" t="str">
        <f t="shared" ref="A47:P47" si="7">IF(A12="","",A12)</f>
        <v/>
      </c>
      <c r="B47" t="str">
        <f t="shared" si="7"/>
        <v/>
      </c>
      <c r="E47" t="str">
        <f t="shared" si="7"/>
        <v/>
      </c>
      <c r="F47" t="str">
        <f t="shared" si="7"/>
        <v/>
      </c>
      <c r="G47" t="str">
        <f t="shared" si="7"/>
        <v/>
      </c>
      <c r="H47" t="str">
        <f t="shared" si="7"/>
        <v/>
      </c>
      <c r="J47" t="str">
        <f t="shared" si="7"/>
        <v/>
      </c>
      <c r="K47" t="str">
        <f t="shared" si="7"/>
        <v/>
      </c>
      <c r="L47" t="str">
        <f t="shared" si="7"/>
        <v/>
      </c>
      <c r="M47" t="str">
        <f t="shared" si="7"/>
        <v/>
      </c>
      <c r="N47" t="str">
        <f t="shared" si="7"/>
        <v/>
      </c>
      <c r="O47" t="str">
        <f t="shared" si="7"/>
        <v/>
      </c>
      <c r="P47" t="str">
        <f t="shared" si="7"/>
        <v/>
      </c>
      <c r="Q47" t="str">
        <f>IF(Q12="","",Q12)</f>
        <v/>
      </c>
      <c r="R47" t="str">
        <f t="shared" ref="R47:AK48" si="8">IF(R12="","",R12)</f>
        <v/>
      </c>
      <c r="S47" t="str">
        <f t="shared" si="8"/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 t="shared" si="8"/>
        <v/>
      </c>
      <c r="X47" t="str">
        <f t="shared" si="8"/>
        <v/>
      </c>
      <c r="Y47" t="str">
        <f t="shared" si="8"/>
        <v/>
      </c>
      <c r="Z47" t="str">
        <f t="shared" si="8"/>
        <v/>
      </c>
      <c r="AA47" t="str">
        <f t="shared" si="8"/>
        <v/>
      </c>
      <c r="AB47" t="str">
        <f t="shared" si="8"/>
        <v/>
      </c>
      <c r="AC47" t="str">
        <f t="shared" si="8"/>
        <v/>
      </c>
      <c r="AD47" t="str">
        <f t="shared" si="8"/>
        <v/>
      </c>
      <c r="AE47" t="str">
        <f t="shared" si="8"/>
        <v/>
      </c>
      <c r="AF47" t="str">
        <f t="shared" si="8"/>
        <v/>
      </c>
      <c r="AG47" t="str">
        <f t="shared" si="8"/>
        <v/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</row>
    <row r="48" spans="1:37" ht="22" customHeight="1" x14ac:dyDescent="0.25">
      <c r="A48" t="str">
        <f>IF(A13="","",A13)</f>
        <v/>
      </c>
      <c r="B48" t="str">
        <f>IF(B13="","",B13)</f>
        <v>(5)</v>
      </c>
      <c r="E48" s="78">
        <f ca="1">IF(E13="","",E13)</f>
        <v>6256</v>
      </c>
      <c r="F48" s="78"/>
      <c r="G48" s="78"/>
      <c r="H48" s="46" t="str">
        <f>IF(H13="","",H13)</f>
        <v>－</v>
      </c>
      <c r="I48" s="46"/>
      <c r="J48" s="78">
        <f ca="1">IF(J13="","",J13)</f>
        <v>2711</v>
      </c>
      <c r="K48" s="78"/>
      <c r="L48" s="78"/>
      <c r="M48" t="s">
        <v>4</v>
      </c>
      <c r="O48" s="72">
        <f ca="1">ROUND(E48,-3)</f>
        <v>6000</v>
      </c>
      <c r="P48" s="72"/>
      <c r="Q48" s="72"/>
      <c r="R48" s="72"/>
      <c r="S48" s="107" t="s">
        <v>177</v>
      </c>
      <c r="T48" s="107"/>
      <c r="U48" s="106">
        <f ca="1">ROUND(J48,-3)</f>
        <v>3000</v>
      </c>
      <c r="V48" s="106"/>
      <c r="W48" s="106"/>
      <c r="X48" s="107" t="s">
        <v>4</v>
      </c>
      <c r="Y48" s="107"/>
      <c r="Z48" s="106">
        <f ca="1">O48-U48</f>
        <v>3000</v>
      </c>
      <c r="AA48" s="106"/>
      <c r="AB48" s="106"/>
      <c r="AC48" t="str">
        <f>IF(AC13="","",AC13)</f>
        <v/>
      </c>
      <c r="AD48" t="str">
        <f t="shared" si="8"/>
        <v/>
      </c>
      <c r="AE48" t="str">
        <f t="shared" si="8"/>
        <v/>
      </c>
      <c r="AF48" t="str">
        <f t="shared" si="8"/>
        <v/>
      </c>
      <c r="AG48" t="str">
        <f t="shared" si="8"/>
        <v/>
      </c>
      <c r="AH48" t="str">
        <f t="shared" si="8"/>
        <v/>
      </c>
      <c r="AI48" t="str">
        <f t="shared" si="8"/>
        <v/>
      </c>
      <c r="AJ48" t="str">
        <f t="shared" si="8"/>
        <v/>
      </c>
      <c r="AK48" t="str">
        <f t="shared" si="8"/>
        <v/>
      </c>
    </row>
    <row r="49" spans="1:37" ht="22" customHeight="1" x14ac:dyDescent="0.25">
      <c r="A49" t="str">
        <f t="shared" ref="A49:P49" si="9">IF(A14="","",A14)</f>
        <v/>
      </c>
      <c r="B49" t="str">
        <f t="shared" si="9"/>
        <v/>
      </c>
      <c r="E49" t="str">
        <f t="shared" si="9"/>
        <v/>
      </c>
      <c r="F49" t="str">
        <f t="shared" si="9"/>
        <v/>
      </c>
      <c r="G49" t="str">
        <f t="shared" si="9"/>
        <v/>
      </c>
      <c r="H49" t="str">
        <f t="shared" si="9"/>
        <v/>
      </c>
      <c r="I49" t="str">
        <f t="shared" si="9"/>
        <v/>
      </c>
      <c r="J49" t="str">
        <f t="shared" si="9"/>
        <v/>
      </c>
      <c r="K49" t="str">
        <f t="shared" si="9"/>
        <v/>
      </c>
      <c r="L49" t="str">
        <f t="shared" si="9"/>
        <v/>
      </c>
      <c r="M49" t="str">
        <f t="shared" si="9"/>
        <v/>
      </c>
      <c r="N49" t="str">
        <f t="shared" si="9"/>
        <v/>
      </c>
      <c r="O49" t="str">
        <f t="shared" si="9"/>
        <v/>
      </c>
      <c r="P49" t="str">
        <f t="shared" si="9"/>
        <v/>
      </c>
      <c r="Q49" t="str">
        <f>IF(Q14="","",Q14)</f>
        <v/>
      </c>
      <c r="R49" t="str">
        <f t="shared" ref="R49:AK49" si="10">IF(R14="","",R14)</f>
        <v/>
      </c>
      <c r="S49" t="str">
        <f t="shared" si="10"/>
        <v/>
      </c>
      <c r="T49" t="str">
        <f t="shared" si="10"/>
        <v/>
      </c>
      <c r="U49" t="str">
        <f t="shared" si="10"/>
        <v/>
      </c>
      <c r="V49" t="str">
        <f t="shared" si="10"/>
        <v/>
      </c>
      <c r="W49" t="str">
        <f t="shared" si="10"/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</row>
    <row r="50" spans="1:37" ht="22" customHeight="1" x14ac:dyDescent="0.25">
      <c r="A50" t="str">
        <f>IF(A15="","",A15)</f>
        <v>◆　次の和や差を百の位までの概数で求めます。計算のしかたと</v>
      </c>
    </row>
    <row r="51" spans="1:37" ht="22" customHeight="1" x14ac:dyDescent="0.25">
      <c r="A51" t="str">
        <f>IF(A16="","",A16)</f>
        <v/>
      </c>
      <c r="B51" t="str">
        <f>IF(B16="","",B16)</f>
        <v>答えをかきましょう。</v>
      </c>
    </row>
    <row r="52" spans="1:37" ht="22" customHeight="1" x14ac:dyDescent="0.25">
      <c r="A52" t="str">
        <f>IF(A17="","",A17)</f>
        <v/>
      </c>
      <c r="B52" t="str">
        <f>IF(B17="","",B17)</f>
        <v>(1)</v>
      </c>
      <c r="E52" s="78">
        <f ca="1">IF(E17="","",E17)</f>
        <v>6419</v>
      </c>
      <c r="F52" s="78"/>
      <c r="G52" s="78"/>
      <c r="H52" s="46" t="str">
        <f>IF(H17="","",H17)</f>
        <v>＋</v>
      </c>
      <c r="I52" s="46"/>
      <c r="J52" s="78">
        <f ca="1">IF(J17="","",J17)</f>
        <v>1249</v>
      </c>
      <c r="K52" s="78"/>
      <c r="L52" s="78"/>
      <c r="M52" t="s">
        <v>4</v>
      </c>
      <c r="O52" s="106">
        <f ca="1">ROUND(E52,-2)</f>
        <v>6400</v>
      </c>
      <c r="P52" s="106"/>
      <c r="Q52" s="106"/>
      <c r="R52" s="107" t="s">
        <v>172</v>
      </c>
      <c r="S52" s="107"/>
      <c r="T52" s="106">
        <f ca="1">ROUND(J52,-2)</f>
        <v>1200</v>
      </c>
      <c r="U52" s="106"/>
      <c r="V52" s="106"/>
      <c r="W52" s="107" t="s">
        <v>4</v>
      </c>
      <c r="X52" s="107"/>
      <c r="Y52" s="106">
        <f ca="1">O52+T52</f>
        <v>7600</v>
      </c>
      <c r="Z52" s="106"/>
      <c r="AA52" s="106"/>
      <c r="AB52" s="78"/>
      <c r="AC52" t="str">
        <f t="shared" ref="AC52:AK52" si="11">IF(AC17="","",AC17)</f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</row>
    <row r="53" spans="1:37" ht="22" customHeight="1" x14ac:dyDescent="0.25">
      <c r="A53" t="str">
        <f t="shared" ref="A53:P53" si="12">IF(A18="","",A18)</f>
        <v/>
      </c>
      <c r="B53" t="str">
        <f t="shared" si="12"/>
        <v/>
      </c>
      <c r="E53" t="str">
        <f t="shared" si="12"/>
        <v/>
      </c>
      <c r="F53" t="str">
        <f t="shared" si="12"/>
        <v/>
      </c>
      <c r="G53" t="str">
        <f t="shared" si="12"/>
        <v/>
      </c>
      <c r="H53" t="str">
        <f t="shared" si="12"/>
        <v/>
      </c>
      <c r="J53" t="str">
        <f t="shared" si="12"/>
        <v/>
      </c>
      <c r="K53" t="str">
        <f t="shared" si="12"/>
        <v/>
      </c>
      <c r="L53" t="str">
        <f t="shared" si="12"/>
        <v/>
      </c>
      <c r="M53" t="str">
        <f t="shared" si="12"/>
        <v/>
      </c>
      <c r="N53" t="str">
        <f t="shared" si="12"/>
        <v/>
      </c>
      <c r="O53" t="str">
        <f t="shared" si="12"/>
        <v/>
      </c>
      <c r="P53" t="str">
        <f t="shared" si="12"/>
        <v/>
      </c>
      <c r="Q53" t="str">
        <f>IF(Q18="","",Q18)</f>
        <v/>
      </c>
      <c r="R53" t="str">
        <f t="shared" ref="R53:AK54" si="13">IF(R18="","",R18)</f>
        <v/>
      </c>
      <c r="S53" t="str">
        <f t="shared" si="13"/>
        <v/>
      </c>
      <c r="T53" t="str">
        <f t="shared" si="13"/>
        <v/>
      </c>
      <c r="U53" t="str">
        <f t="shared" si="13"/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</row>
    <row r="54" spans="1:37" ht="22" customHeight="1" x14ac:dyDescent="0.25">
      <c r="A54" t="str">
        <f>IF(A19="","",A19)</f>
        <v/>
      </c>
      <c r="B54" t="str">
        <f>IF(B19="","",B19)</f>
        <v>(2)</v>
      </c>
      <c r="E54" s="78">
        <f ca="1">IF(E19="","",E19)</f>
        <v>2833</v>
      </c>
      <c r="F54" s="78"/>
      <c r="G54" s="78"/>
      <c r="H54" s="46" t="str">
        <f>IF(H19="","",H19)</f>
        <v>＋</v>
      </c>
      <c r="I54" s="46"/>
      <c r="J54" s="78">
        <f ca="1">IF(J19="","",J19)</f>
        <v>3231</v>
      </c>
      <c r="K54" s="78"/>
      <c r="L54" s="78"/>
      <c r="M54" t="s">
        <v>189</v>
      </c>
      <c r="O54" s="106">
        <f ca="1">ROUND(E54,-2)</f>
        <v>2800</v>
      </c>
      <c r="P54" s="106"/>
      <c r="Q54" s="106"/>
      <c r="R54" s="107" t="s">
        <v>190</v>
      </c>
      <c r="S54" s="107"/>
      <c r="T54" s="106">
        <f ca="1">ROUND(J54,-2)</f>
        <v>3200</v>
      </c>
      <c r="U54" s="106"/>
      <c r="V54" s="106"/>
      <c r="W54" s="107" t="s">
        <v>189</v>
      </c>
      <c r="X54" s="107"/>
      <c r="Y54" s="106">
        <f ca="1">O54+T54</f>
        <v>6000</v>
      </c>
      <c r="Z54" s="106"/>
      <c r="AA54" s="106"/>
      <c r="AB54" s="78"/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</row>
    <row r="55" spans="1:37" ht="22" customHeight="1" x14ac:dyDescent="0.25">
      <c r="A55" t="str">
        <f t="shared" ref="A55:P55" si="14">IF(A20="","",A20)</f>
        <v/>
      </c>
      <c r="B55" t="str">
        <f t="shared" si="14"/>
        <v/>
      </c>
      <c r="E55" t="str">
        <f t="shared" si="14"/>
        <v/>
      </c>
      <c r="F55" t="str">
        <f t="shared" si="14"/>
        <v/>
      </c>
      <c r="G55" t="str">
        <f t="shared" si="14"/>
        <v/>
      </c>
      <c r="H55" t="str">
        <f t="shared" si="14"/>
        <v/>
      </c>
      <c r="J55" t="str">
        <f t="shared" si="14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t="str">
        <f t="shared" si="14"/>
        <v/>
      </c>
      <c r="P55" t="str">
        <f t="shared" si="14"/>
        <v/>
      </c>
      <c r="Q55" t="str">
        <f>IF(Q20="","",Q20)</f>
        <v/>
      </c>
      <c r="R55" t="str">
        <f t="shared" ref="R55:AK56" si="15">IF(R20="","",R20)</f>
        <v/>
      </c>
      <c r="S55" t="str">
        <f t="shared" si="15"/>
        <v/>
      </c>
      <c r="T55" t="str">
        <f t="shared" si="15"/>
        <v/>
      </c>
      <c r="U55" t="str">
        <f t="shared" si="15"/>
        <v/>
      </c>
      <c r="V55" t="str">
        <f t="shared" si="15"/>
        <v/>
      </c>
      <c r="W55" t="str">
        <f t="shared" si="15"/>
        <v/>
      </c>
      <c r="X55" t="str">
        <f t="shared" si="15"/>
        <v/>
      </c>
      <c r="Y55" t="str">
        <f t="shared" si="15"/>
        <v/>
      </c>
      <c r="Z55" t="str">
        <f t="shared" si="15"/>
        <v/>
      </c>
      <c r="AA55" t="str">
        <f t="shared" si="15"/>
        <v/>
      </c>
      <c r="AB55" t="str">
        <f t="shared" si="15"/>
        <v/>
      </c>
      <c r="AC55" t="str">
        <f t="shared" si="15"/>
        <v/>
      </c>
      <c r="AD55" t="str">
        <f t="shared" si="15"/>
        <v/>
      </c>
      <c r="AE55" t="str">
        <f t="shared" si="15"/>
        <v/>
      </c>
      <c r="AF55" t="str">
        <f t="shared" si="15"/>
        <v/>
      </c>
      <c r="AG55" t="str">
        <f t="shared" si="15"/>
        <v/>
      </c>
      <c r="AH55" t="str">
        <f t="shared" si="15"/>
        <v/>
      </c>
      <c r="AI55" t="str">
        <f t="shared" si="15"/>
        <v/>
      </c>
      <c r="AJ55" t="str">
        <f t="shared" si="15"/>
        <v/>
      </c>
      <c r="AK55" t="str">
        <f t="shared" si="15"/>
        <v/>
      </c>
    </row>
    <row r="56" spans="1:37" ht="22" customHeight="1" x14ac:dyDescent="0.25">
      <c r="A56" t="str">
        <f>IF(A21="","",A21)</f>
        <v/>
      </c>
      <c r="B56" t="str">
        <f>IF(B21="","",B21)</f>
        <v>(3)</v>
      </c>
      <c r="E56" s="78">
        <f ca="1">IF(E21="","",E21)</f>
        <v>2616</v>
      </c>
      <c r="F56" s="78"/>
      <c r="G56" s="78"/>
      <c r="H56" s="46" t="str">
        <f>IF(H21="","",H21)</f>
        <v>＋</v>
      </c>
      <c r="I56" s="46"/>
      <c r="J56" s="78">
        <f ca="1">IF(J21="","",J21)</f>
        <v>1779</v>
      </c>
      <c r="K56" s="78"/>
      <c r="L56" s="78"/>
      <c r="M56" t="s">
        <v>189</v>
      </c>
      <c r="O56" s="106">
        <f ca="1">ROUND(E56,-2)</f>
        <v>2600</v>
      </c>
      <c r="P56" s="106"/>
      <c r="Q56" s="106"/>
      <c r="R56" s="107" t="s">
        <v>190</v>
      </c>
      <c r="S56" s="107"/>
      <c r="T56" s="106">
        <f ca="1">ROUND(J56,-2)</f>
        <v>1800</v>
      </c>
      <c r="U56" s="106"/>
      <c r="V56" s="106"/>
      <c r="W56" s="107" t="s">
        <v>189</v>
      </c>
      <c r="X56" s="107"/>
      <c r="Y56" s="106">
        <f ca="1">O56+T56</f>
        <v>4400</v>
      </c>
      <c r="Z56" s="106"/>
      <c r="AA56" s="106"/>
      <c r="AB56" s="78"/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</row>
    <row r="57" spans="1:37" ht="22" customHeight="1" x14ac:dyDescent="0.25">
      <c r="A57" t="str">
        <f t="shared" ref="A57:P57" si="16">IF(A22="","",A22)</f>
        <v/>
      </c>
      <c r="B57" t="str">
        <f t="shared" si="16"/>
        <v/>
      </c>
      <c r="E57" t="str">
        <f t="shared" si="16"/>
        <v/>
      </c>
      <c r="F57" t="str">
        <f t="shared" si="16"/>
        <v/>
      </c>
      <c r="G57" t="str">
        <f t="shared" si="16"/>
        <v/>
      </c>
      <c r="H57" t="str">
        <f t="shared" si="16"/>
        <v/>
      </c>
      <c r="J57" t="str">
        <f t="shared" si="16"/>
        <v/>
      </c>
      <c r="K57" t="str">
        <f t="shared" si="16"/>
        <v/>
      </c>
      <c r="L57" t="str">
        <f t="shared" si="16"/>
        <v/>
      </c>
      <c r="M57" t="str">
        <f t="shared" si="16"/>
        <v/>
      </c>
      <c r="N57" t="str">
        <f t="shared" si="16"/>
        <v/>
      </c>
      <c r="O57" t="str">
        <f t="shared" si="16"/>
        <v/>
      </c>
      <c r="P57" t="str">
        <f t="shared" si="16"/>
        <v/>
      </c>
      <c r="Q57" t="str">
        <f>IF(Q22="","",Q22)</f>
        <v/>
      </c>
      <c r="R57" t="str">
        <f t="shared" ref="R57:AK58" si="17">IF(R22="","",R22)</f>
        <v/>
      </c>
      <c r="S57" t="str">
        <f t="shared" si="17"/>
        <v/>
      </c>
      <c r="T57" t="str">
        <f t="shared" si="17"/>
        <v/>
      </c>
      <c r="U57" t="str">
        <f t="shared" si="17"/>
        <v/>
      </c>
      <c r="V57" t="str">
        <f t="shared" si="17"/>
        <v/>
      </c>
      <c r="W57" t="str">
        <f t="shared" si="17"/>
        <v/>
      </c>
      <c r="X57" t="str">
        <f t="shared" si="17"/>
        <v/>
      </c>
      <c r="Y57" t="str">
        <f t="shared" si="17"/>
        <v/>
      </c>
      <c r="Z57" t="str">
        <f t="shared" si="17"/>
        <v/>
      </c>
      <c r="AA57" t="str">
        <f t="shared" si="17"/>
        <v/>
      </c>
      <c r="AB57" t="str">
        <f t="shared" si="17"/>
        <v/>
      </c>
      <c r="AC57" t="str">
        <f t="shared" si="17"/>
        <v/>
      </c>
      <c r="AD57" t="str">
        <f t="shared" si="17"/>
        <v/>
      </c>
      <c r="AE57" t="str">
        <f t="shared" si="17"/>
        <v/>
      </c>
      <c r="AF57" t="str">
        <f t="shared" si="17"/>
        <v/>
      </c>
      <c r="AG57" t="str">
        <f t="shared" si="17"/>
        <v/>
      </c>
      <c r="AH57" t="str">
        <f t="shared" si="17"/>
        <v/>
      </c>
      <c r="AI57" t="str">
        <f t="shared" si="17"/>
        <v/>
      </c>
      <c r="AJ57" t="str">
        <f t="shared" si="17"/>
        <v/>
      </c>
      <c r="AK57" t="str">
        <f t="shared" si="17"/>
        <v/>
      </c>
    </row>
    <row r="58" spans="1:37" ht="22" customHeight="1" x14ac:dyDescent="0.25">
      <c r="A58" t="str">
        <f>IF(A23="","",A23)</f>
        <v/>
      </c>
      <c r="B58" t="str">
        <f>IF(B23="","",B23)</f>
        <v>(4)</v>
      </c>
      <c r="E58" s="78">
        <f ca="1">IF(E23="","",E23)</f>
        <v>3947</v>
      </c>
      <c r="F58" s="78"/>
      <c r="G58" s="78"/>
      <c r="H58" s="46" t="str">
        <f>IF(H23="","",H23)</f>
        <v>－</v>
      </c>
      <c r="I58" s="46"/>
      <c r="J58" s="78">
        <f ca="1">IF(J23="","",J23)</f>
        <v>2146</v>
      </c>
      <c r="K58" s="78"/>
      <c r="L58" s="78"/>
      <c r="M58" t="s">
        <v>189</v>
      </c>
      <c r="O58" s="106">
        <f ca="1">ROUND(E58,-2)</f>
        <v>3900</v>
      </c>
      <c r="P58" s="106"/>
      <c r="Q58" s="106"/>
      <c r="R58" s="107" t="s">
        <v>191</v>
      </c>
      <c r="S58" s="107"/>
      <c r="T58" s="106">
        <f ca="1">ROUND(J58,-2)</f>
        <v>2100</v>
      </c>
      <c r="U58" s="106"/>
      <c r="V58" s="106"/>
      <c r="W58" s="107" t="s">
        <v>189</v>
      </c>
      <c r="X58" s="107"/>
      <c r="Y58" s="106">
        <f ca="1">O58-T58</f>
        <v>1800</v>
      </c>
      <c r="Z58" s="106"/>
      <c r="AA58" s="106"/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</row>
    <row r="59" spans="1:37" ht="22" customHeight="1" x14ac:dyDescent="0.25">
      <c r="A59" t="str">
        <f t="shared" ref="A59:P59" si="18">IF(A24="","",A24)</f>
        <v/>
      </c>
      <c r="B59" t="str">
        <f t="shared" si="18"/>
        <v/>
      </c>
      <c r="E59" t="str">
        <f t="shared" si="18"/>
        <v/>
      </c>
      <c r="F59" t="str">
        <f t="shared" si="18"/>
        <v/>
      </c>
      <c r="G59" t="str">
        <f t="shared" si="18"/>
        <v/>
      </c>
      <c r="H59" t="str">
        <f t="shared" si="18"/>
        <v/>
      </c>
      <c r="J59" t="str">
        <f t="shared" si="18"/>
        <v/>
      </c>
      <c r="K59" t="str">
        <f t="shared" si="18"/>
        <v/>
      </c>
      <c r="L59" t="str">
        <f t="shared" si="18"/>
        <v/>
      </c>
      <c r="M59" t="str">
        <f t="shared" si="18"/>
        <v/>
      </c>
      <c r="N59" t="str">
        <f t="shared" si="18"/>
        <v/>
      </c>
      <c r="O59" t="str">
        <f t="shared" si="18"/>
        <v/>
      </c>
      <c r="P59" t="str">
        <f t="shared" si="18"/>
        <v/>
      </c>
      <c r="Q59" t="str">
        <f>IF(Q24="","",Q24)</f>
        <v/>
      </c>
      <c r="R59" t="str">
        <f t="shared" ref="R59:AK60" si="19">IF(R24="","",R24)</f>
        <v/>
      </c>
      <c r="S59" t="str">
        <f t="shared" si="19"/>
        <v/>
      </c>
      <c r="T59" t="str">
        <f t="shared" si="19"/>
        <v/>
      </c>
      <c r="U59" t="str">
        <f t="shared" si="19"/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</row>
    <row r="60" spans="1:37" ht="22" customHeight="1" x14ac:dyDescent="0.25">
      <c r="A60" t="str">
        <f>IF(A25="","",A25)</f>
        <v/>
      </c>
      <c r="B60" t="str">
        <f>IF(B25="","",B25)</f>
        <v>(5)</v>
      </c>
      <c r="E60" s="78">
        <f ca="1">IF(E25="","",E25)</f>
        <v>8692</v>
      </c>
      <c r="F60" s="78"/>
      <c r="G60" s="78"/>
      <c r="H60" s="46" t="str">
        <f>IF(H25="","",H25)</f>
        <v>－</v>
      </c>
      <c r="I60" s="46"/>
      <c r="J60" s="78">
        <f ca="1">IF(J25="","",J25)</f>
        <v>3210</v>
      </c>
      <c r="K60" s="78"/>
      <c r="L60" s="78"/>
      <c r="M60" t="s">
        <v>189</v>
      </c>
      <c r="O60" s="106">
        <f ca="1">ROUND(E60,-2)</f>
        <v>8700</v>
      </c>
      <c r="P60" s="106"/>
      <c r="Q60" s="106"/>
      <c r="R60" s="107" t="s">
        <v>191</v>
      </c>
      <c r="S60" s="107"/>
      <c r="T60" s="106">
        <f ca="1">ROUND(J60,-2)</f>
        <v>3200</v>
      </c>
      <c r="U60" s="106"/>
      <c r="V60" s="106"/>
      <c r="W60" s="107" t="s">
        <v>189</v>
      </c>
      <c r="X60" s="107"/>
      <c r="Y60" s="106">
        <f ca="1">O60-T60</f>
        <v>5500</v>
      </c>
      <c r="Z60" s="106"/>
      <c r="AA60" s="106"/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</row>
    <row r="61" spans="1:37" ht="22" customHeight="1" x14ac:dyDescent="0.25">
      <c r="A61" t="str">
        <f t="shared" ref="A61:P61" si="20">IF(A26="","",A26)</f>
        <v/>
      </c>
      <c r="B61" t="str">
        <f t="shared" si="20"/>
        <v/>
      </c>
      <c r="E61" t="str">
        <f t="shared" si="20"/>
        <v/>
      </c>
      <c r="F61" t="str">
        <f t="shared" si="20"/>
        <v/>
      </c>
      <c r="G61" t="str">
        <f t="shared" si="20"/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>IF(Q26="","",Q26)</f>
        <v/>
      </c>
      <c r="R61" t="str">
        <f t="shared" ref="R61:AK61" si="21">IF(R26="","",R26)</f>
        <v/>
      </c>
      <c r="S61" t="str">
        <f t="shared" si="21"/>
        <v/>
      </c>
      <c r="T61" t="str">
        <f t="shared" si="21"/>
        <v/>
      </c>
      <c r="U61" t="str">
        <f t="shared" si="21"/>
        <v/>
      </c>
      <c r="V61" t="str">
        <f t="shared" si="21"/>
        <v/>
      </c>
      <c r="W61" t="str">
        <f t="shared" si="21"/>
        <v/>
      </c>
      <c r="X61" t="str">
        <f t="shared" si="21"/>
        <v/>
      </c>
      <c r="Y61" t="str">
        <f t="shared" si="21"/>
        <v/>
      </c>
      <c r="Z61" t="str">
        <f t="shared" si="21"/>
        <v/>
      </c>
      <c r="AA61" t="str">
        <f t="shared" si="21"/>
        <v/>
      </c>
      <c r="AB61" t="str">
        <f t="shared" si="21"/>
        <v/>
      </c>
      <c r="AC61" t="str">
        <f t="shared" si="21"/>
        <v/>
      </c>
      <c r="AD61" t="str">
        <f t="shared" si="21"/>
        <v/>
      </c>
      <c r="AE61" t="str">
        <f t="shared" si="21"/>
        <v/>
      </c>
      <c r="AF61" t="str">
        <f t="shared" si="21"/>
        <v/>
      </c>
      <c r="AG61" t="str">
        <f t="shared" si="21"/>
        <v/>
      </c>
      <c r="AH61" t="str">
        <f t="shared" si="21"/>
        <v/>
      </c>
      <c r="AI61" t="str">
        <f t="shared" si="21"/>
        <v/>
      </c>
      <c r="AJ61" t="str">
        <f t="shared" si="21"/>
        <v/>
      </c>
      <c r="AK61" t="str">
        <f t="shared" si="21"/>
        <v/>
      </c>
    </row>
    <row r="62" spans="1:37" ht="22" customHeight="1" x14ac:dyDescent="0.25">
      <c r="A62" t="str">
        <f>IF(A27="","",A27)</f>
        <v>◆　次の計算で、和は何千より大きくて何千より小さいといえるで</v>
      </c>
    </row>
    <row r="63" spans="1:37" ht="22" customHeight="1" x14ac:dyDescent="0.25">
      <c r="A63" t="str">
        <f>IF(A28="","",A28)</f>
        <v/>
      </c>
      <c r="B63" t="str">
        <f>IF(B28="","",B28)</f>
        <v>しょう。</v>
      </c>
      <c r="AK63" t="str">
        <f>IF(AK28="","",AK28)</f>
        <v/>
      </c>
    </row>
    <row r="64" spans="1:37" ht="22" customHeight="1" x14ac:dyDescent="0.25">
      <c r="A64" t="str">
        <f>IF(A29="","",A29)</f>
        <v/>
      </c>
      <c r="B64" t="str">
        <f>IF(B29="","",B29)</f>
        <v/>
      </c>
      <c r="E64" s="78">
        <f ca="1">IF(E29="","",E29)</f>
        <v>3331</v>
      </c>
      <c r="F64" s="78"/>
      <c r="G64" s="78"/>
      <c r="H64" s="46" t="str">
        <f>IF(H29="","",H29)</f>
        <v>＋</v>
      </c>
      <c r="I64" s="46"/>
      <c r="J64" s="78">
        <f ca="1">IF(J29="","",J29)</f>
        <v>5294</v>
      </c>
      <c r="K64" s="78"/>
      <c r="L64" s="78"/>
      <c r="M64" t="str">
        <f>IF(M29="","",M29)</f>
        <v/>
      </c>
      <c r="N64" t="str">
        <f>IF(N29="","",N29)</f>
        <v/>
      </c>
      <c r="O64" s="106">
        <f ca="1">ROUNDDOWN($E$64,-3)+ROUNDDOWN($J$64,-3)</f>
        <v>8000</v>
      </c>
      <c r="P64" s="106"/>
      <c r="Q64" s="106"/>
      <c r="R64" s="7" t="s">
        <v>192</v>
      </c>
      <c r="S64" s="7"/>
      <c r="T64" s="7"/>
      <c r="U64" s="7"/>
      <c r="V64" s="7"/>
      <c r="W64" s="7"/>
      <c r="X64" s="7"/>
      <c r="Y64" s="7"/>
      <c r="Z64" s="106">
        <f ca="1">ROUNDUP($E$64,-3)+ROUNDUP($J$64,-3)</f>
        <v>10000</v>
      </c>
      <c r="AA64" s="106"/>
      <c r="AB64" s="106"/>
      <c r="AC64" s="106"/>
      <c r="AD64" s="7" t="s">
        <v>193</v>
      </c>
      <c r="AE64" s="7"/>
      <c r="AF64" s="7"/>
      <c r="AG64" s="7"/>
      <c r="AH64" s="7"/>
      <c r="AI64" s="7"/>
      <c r="AJ64" s="7"/>
    </row>
    <row r="65" spans="1:37" ht="22" customHeight="1" x14ac:dyDescent="0.25">
      <c r="A65" t="str">
        <f t="shared" ref="A65:AK65" si="22">IF(A30="","",A30)</f>
        <v/>
      </c>
      <c r="B65" t="str">
        <f t="shared" si="22"/>
        <v/>
      </c>
      <c r="C65" t="str">
        <f t="shared" si="22"/>
        <v/>
      </c>
      <c r="D65" t="str">
        <f t="shared" si="22"/>
        <v/>
      </c>
      <c r="E65" t="str">
        <f t="shared" si="22"/>
        <v/>
      </c>
      <c r="F65" t="str">
        <f t="shared" si="22"/>
        <v/>
      </c>
      <c r="G65" t="str">
        <f t="shared" si="22"/>
        <v/>
      </c>
      <c r="H65" t="str">
        <f t="shared" si="22"/>
        <v/>
      </c>
      <c r="I65" t="str">
        <f t="shared" si="22"/>
        <v/>
      </c>
      <c r="J65" t="str">
        <f t="shared" si="22"/>
        <v/>
      </c>
      <c r="K65" t="str">
        <f t="shared" si="22"/>
        <v/>
      </c>
      <c r="L65" t="str">
        <f t="shared" si="22"/>
        <v/>
      </c>
      <c r="M65" t="str">
        <f t="shared" si="22"/>
        <v/>
      </c>
      <c r="N65" t="str">
        <f t="shared" si="22"/>
        <v/>
      </c>
      <c r="O65" t="str">
        <f t="shared" si="22"/>
        <v/>
      </c>
      <c r="P65" t="str">
        <f t="shared" si="22"/>
        <v/>
      </c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</row>
    <row r="66" spans="1:37" ht="22" customHeight="1" x14ac:dyDescent="0.25">
      <c r="A66" t="str">
        <f>IF(A31="","",A31)</f>
        <v>◆　次の計算で、差が</v>
      </c>
      <c r="N66" s="78">
        <f ca="1">IF(N31="","",N31)</f>
        <v>5000</v>
      </c>
      <c r="O66" s="78"/>
      <c r="P66" s="78"/>
      <c r="Q66" s="46" t="str">
        <f>IF(Q31="","",Q31)</f>
        <v>－</v>
      </c>
      <c r="R66" s="46"/>
      <c r="S66" s="78">
        <f ca="1">IF(S31="","",S31)</f>
        <v>3000</v>
      </c>
      <c r="T66" s="78"/>
      <c r="U66" s="78"/>
      <c r="V66" t="str">
        <f>IF(V31="","",V31)</f>
        <v/>
      </c>
      <c r="W66" t="str">
        <f>IF(W31="","",W31)</f>
        <v>より大きいのはどちらで</v>
      </c>
    </row>
    <row r="67" spans="1:37" ht="22" customHeight="1" x14ac:dyDescent="0.25">
      <c r="A67" t="str">
        <f>IF(A32="","",A32)</f>
        <v/>
      </c>
      <c r="B67" t="str">
        <f>IF(B32="","",B32)</f>
        <v>しょう。</v>
      </c>
    </row>
    <row r="68" spans="1:37" ht="22" customHeight="1" x14ac:dyDescent="0.25">
      <c r="A68" t="str">
        <f t="shared" ref="A68:AK70" si="23">IF(A33="","",A33)</f>
        <v/>
      </c>
      <c r="B68" t="str">
        <f t="shared" si="23"/>
        <v>①</v>
      </c>
      <c r="E68" s="78">
        <f t="shared" ca="1" si="23"/>
        <v>5000</v>
      </c>
      <c r="F68" s="78"/>
      <c r="G68" s="78"/>
      <c r="H68" s="46" t="str">
        <f t="shared" si="23"/>
        <v>－</v>
      </c>
      <c r="I68" s="46"/>
      <c r="J68" s="78">
        <f t="shared" ca="1" si="23"/>
        <v>3900</v>
      </c>
      <c r="K68" s="78"/>
      <c r="L68" s="78"/>
      <c r="M68" s="105" t="s">
        <v>4</v>
      </c>
      <c r="N68" s="105"/>
      <c r="O68" s="106">
        <f ca="1">ROUND(E68,-3)-ROUND(J68,-3)</f>
        <v>1000</v>
      </c>
      <c r="P68" s="106"/>
      <c r="Q68" s="106"/>
      <c r="R68" t="str">
        <f t="shared" si="23"/>
        <v/>
      </c>
      <c r="S68" t="str">
        <f t="shared" si="23"/>
        <v/>
      </c>
      <c r="T68" t="str">
        <f t="shared" si="23"/>
        <v/>
      </c>
      <c r="U68" t="str">
        <f t="shared" si="23"/>
        <v/>
      </c>
      <c r="V68" t="str">
        <f t="shared" si="23"/>
        <v/>
      </c>
      <c r="W68" t="str">
        <f t="shared" si="23"/>
        <v/>
      </c>
      <c r="X68" t="str">
        <f t="shared" si="23"/>
        <v/>
      </c>
      <c r="Y68" t="str">
        <f t="shared" si="23"/>
        <v/>
      </c>
      <c r="Z68" t="str">
        <f t="shared" si="23"/>
        <v/>
      </c>
      <c r="AA68" t="str">
        <f t="shared" si="23"/>
        <v/>
      </c>
      <c r="AB68" t="str">
        <f t="shared" si="23"/>
        <v/>
      </c>
      <c r="AC68" t="str">
        <f t="shared" si="23"/>
        <v/>
      </c>
      <c r="AD68" t="str">
        <f t="shared" si="23"/>
        <v/>
      </c>
      <c r="AE68" t="str">
        <f t="shared" si="23"/>
        <v/>
      </c>
      <c r="AF68" t="str">
        <f t="shared" si="23"/>
        <v/>
      </c>
      <c r="AG68" t="str">
        <f t="shared" si="23"/>
        <v/>
      </c>
      <c r="AH68" t="str">
        <f t="shared" si="23"/>
        <v/>
      </c>
      <c r="AI68" t="str">
        <f t="shared" si="23"/>
        <v/>
      </c>
      <c r="AJ68" t="str">
        <f t="shared" si="23"/>
        <v/>
      </c>
      <c r="AK68" t="str">
        <f t="shared" si="23"/>
        <v/>
      </c>
    </row>
    <row r="69" spans="1:37" ht="22" customHeight="1" x14ac:dyDescent="0.25">
      <c r="A69" t="str">
        <f t="shared" si="23"/>
        <v/>
      </c>
      <c r="B69" t="str">
        <f t="shared" si="23"/>
        <v>②</v>
      </c>
      <c r="E69" s="78">
        <f t="shared" ca="1" si="23"/>
        <v>5000</v>
      </c>
      <c r="F69" s="78"/>
      <c r="G69" s="78"/>
      <c r="H69" s="46" t="str">
        <f t="shared" si="23"/>
        <v>－</v>
      </c>
      <c r="I69" s="46"/>
      <c r="J69" s="78">
        <f t="shared" ca="1" si="23"/>
        <v>2870</v>
      </c>
      <c r="K69" s="78"/>
      <c r="L69" s="78"/>
      <c r="M69" s="105" t="s">
        <v>4</v>
      </c>
      <c r="N69" s="105"/>
      <c r="O69" s="106">
        <f ca="1">ROUND(E69,-3)-ROUND(J69,-3)</f>
        <v>2000</v>
      </c>
      <c r="P69" s="106"/>
      <c r="Q69" s="106"/>
      <c r="R69" t="str">
        <f t="shared" si="23"/>
        <v/>
      </c>
      <c r="S69" t="str">
        <f t="shared" si="23"/>
        <v/>
      </c>
      <c r="T69" t="str">
        <f t="shared" si="23"/>
        <v/>
      </c>
      <c r="U69" t="str">
        <f t="shared" si="23"/>
        <v/>
      </c>
      <c r="V69" t="str">
        <f t="shared" si="23"/>
        <v/>
      </c>
      <c r="W69" s="7" t="str">
        <f ca="1">IF(O68&gt;O69,"①","②")</f>
        <v>②</v>
      </c>
      <c r="Y69" t="str">
        <f t="shared" si="23"/>
        <v/>
      </c>
      <c r="Z69" t="str">
        <f t="shared" si="23"/>
        <v/>
      </c>
      <c r="AA69" t="str">
        <f t="shared" si="23"/>
        <v/>
      </c>
      <c r="AB69" t="str">
        <f t="shared" si="23"/>
        <v/>
      </c>
      <c r="AC69" t="str">
        <f t="shared" si="23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</row>
    <row r="70" spans="1:37" ht="22" customHeight="1" x14ac:dyDescent="0.25">
      <c r="A70" t="str">
        <f t="shared" si="23"/>
        <v/>
      </c>
      <c r="B70" t="str">
        <f t="shared" si="23"/>
        <v/>
      </c>
      <c r="C70" t="str">
        <f t="shared" si="23"/>
        <v/>
      </c>
      <c r="D70" t="str">
        <f t="shared" si="23"/>
        <v/>
      </c>
      <c r="E70" t="str">
        <f t="shared" si="23"/>
        <v/>
      </c>
      <c r="F70" t="str">
        <f t="shared" si="23"/>
        <v/>
      </c>
      <c r="G70" t="str">
        <f t="shared" si="23"/>
        <v/>
      </c>
      <c r="H70" t="str">
        <f t="shared" si="23"/>
        <v/>
      </c>
      <c r="I70" t="str">
        <f t="shared" si="23"/>
        <v/>
      </c>
      <c r="J70" t="str">
        <f t="shared" si="23"/>
        <v/>
      </c>
      <c r="K70" t="str">
        <f t="shared" si="23"/>
        <v/>
      </c>
      <c r="L70" t="str">
        <f t="shared" si="23"/>
        <v/>
      </c>
      <c r="M70" t="str">
        <f t="shared" si="23"/>
        <v/>
      </c>
      <c r="N70" t="str">
        <f t="shared" si="23"/>
        <v/>
      </c>
      <c r="O70" t="str">
        <f t="shared" si="23"/>
        <v/>
      </c>
      <c r="P70" t="str">
        <f t="shared" si="23"/>
        <v/>
      </c>
      <c r="Q70" t="str">
        <f t="shared" si="23"/>
        <v/>
      </c>
      <c r="R70" t="str">
        <f t="shared" si="23"/>
        <v/>
      </c>
      <c r="S70" t="str">
        <f t="shared" si="23"/>
        <v/>
      </c>
      <c r="T70" t="str">
        <f t="shared" si="23"/>
        <v/>
      </c>
      <c r="U70" t="str">
        <f t="shared" si="23"/>
        <v/>
      </c>
      <c r="V70" t="str">
        <f t="shared" si="23"/>
        <v/>
      </c>
      <c r="W70" t="str">
        <f t="shared" si="23"/>
        <v/>
      </c>
      <c r="X70" t="str">
        <f t="shared" si="23"/>
        <v/>
      </c>
      <c r="Y70" t="str">
        <f t="shared" si="23"/>
        <v/>
      </c>
      <c r="Z70" t="str">
        <f t="shared" si="23"/>
        <v/>
      </c>
      <c r="AA70" t="str">
        <f t="shared" si="23"/>
        <v/>
      </c>
      <c r="AB70" t="str">
        <f t="shared" si="23"/>
        <v/>
      </c>
      <c r="AC70" t="str">
        <f t="shared" si="23"/>
        <v/>
      </c>
      <c r="AD70" t="str">
        <f t="shared" si="23"/>
        <v/>
      </c>
      <c r="AE70" t="str">
        <f t="shared" si="23"/>
        <v/>
      </c>
      <c r="AF70" t="str">
        <f t="shared" si="23"/>
        <v/>
      </c>
      <c r="AG70" t="str">
        <f t="shared" si="23"/>
        <v/>
      </c>
      <c r="AH70" t="str">
        <f t="shared" si="23"/>
        <v/>
      </c>
      <c r="AI70" t="str">
        <f t="shared" si="23"/>
        <v/>
      </c>
      <c r="AJ70" t="str">
        <f t="shared" si="23"/>
        <v/>
      </c>
      <c r="AK70" t="str">
        <f t="shared" si="23"/>
        <v/>
      </c>
    </row>
    <row r="71" spans="1:37" ht="30" customHeight="1" x14ac:dyDescent="0.25"/>
    <row r="72" spans="1:37" ht="30" customHeight="1" x14ac:dyDescent="0.25"/>
    <row r="73" spans="1:37" ht="30" customHeight="1" x14ac:dyDescent="0.25"/>
    <row r="74" spans="1:37" ht="30" customHeight="1" x14ac:dyDescent="0.25"/>
    <row r="75" spans="1:37" ht="30" customHeight="1" x14ac:dyDescent="0.25"/>
    <row r="76" spans="1:37" ht="30" customHeight="1" x14ac:dyDescent="0.25"/>
  </sheetData>
  <mergeCells count="128">
    <mergeCell ref="AI1:AJ1"/>
    <mergeCell ref="E5:G5"/>
    <mergeCell ref="J5:L5"/>
    <mergeCell ref="E7:G7"/>
    <mergeCell ref="J7:L7"/>
    <mergeCell ref="E9:G9"/>
    <mergeCell ref="J9:L9"/>
    <mergeCell ref="E11:G11"/>
    <mergeCell ref="J11:L11"/>
    <mergeCell ref="E13:G13"/>
    <mergeCell ref="J13:L13"/>
    <mergeCell ref="E17:G17"/>
    <mergeCell ref="J17:L17"/>
    <mergeCell ref="E19:G19"/>
    <mergeCell ref="J19:L19"/>
    <mergeCell ref="E21:G21"/>
    <mergeCell ref="J21:L21"/>
    <mergeCell ref="E23:G23"/>
    <mergeCell ref="J23:L23"/>
    <mergeCell ref="E25:G25"/>
    <mergeCell ref="J25:L25"/>
    <mergeCell ref="E29:G29"/>
    <mergeCell ref="J29:L29"/>
    <mergeCell ref="N31:P31"/>
    <mergeCell ref="S31:U31"/>
    <mergeCell ref="E33:G33"/>
    <mergeCell ref="J33:L33"/>
    <mergeCell ref="E34:G34"/>
    <mergeCell ref="J34:L34"/>
    <mergeCell ref="AI36:AJ36"/>
    <mergeCell ref="E40:G40"/>
    <mergeCell ref="H40:I40"/>
    <mergeCell ref="J40:L40"/>
    <mergeCell ref="O40:Q40"/>
    <mergeCell ref="R40:S40"/>
    <mergeCell ref="T40:V40"/>
    <mergeCell ref="W40:X40"/>
    <mergeCell ref="Y40:AB40"/>
    <mergeCell ref="E42:G42"/>
    <mergeCell ref="H42:I42"/>
    <mergeCell ref="J42:L42"/>
    <mergeCell ref="O42:Q42"/>
    <mergeCell ref="R42:S42"/>
    <mergeCell ref="T42:V42"/>
    <mergeCell ref="W42:X42"/>
    <mergeCell ref="Y42:AB42"/>
    <mergeCell ref="E44:G44"/>
    <mergeCell ref="H44:I44"/>
    <mergeCell ref="J44:L44"/>
    <mergeCell ref="O44:Q44"/>
    <mergeCell ref="R44:S44"/>
    <mergeCell ref="T44:V44"/>
    <mergeCell ref="W44:X44"/>
    <mergeCell ref="Y44:AB44"/>
    <mergeCell ref="E46:G46"/>
    <mergeCell ref="H46:I46"/>
    <mergeCell ref="J46:L46"/>
    <mergeCell ref="O46:R46"/>
    <mergeCell ref="S46:T46"/>
    <mergeCell ref="U46:W46"/>
    <mergeCell ref="X46:Y46"/>
    <mergeCell ref="Z46:AB46"/>
    <mergeCell ref="E48:G48"/>
    <mergeCell ref="H48:I48"/>
    <mergeCell ref="J48:L48"/>
    <mergeCell ref="O48:R48"/>
    <mergeCell ref="S48:T48"/>
    <mergeCell ref="U48:W48"/>
    <mergeCell ref="X48:Y48"/>
    <mergeCell ref="Z48:AB48"/>
    <mergeCell ref="E52:G52"/>
    <mergeCell ref="H52:I52"/>
    <mergeCell ref="J52:L52"/>
    <mergeCell ref="O52:Q52"/>
    <mergeCell ref="R52:S52"/>
    <mergeCell ref="T52:V52"/>
    <mergeCell ref="W52:X52"/>
    <mergeCell ref="Y52:AB52"/>
    <mergeCell ref="E54:G54"/>
    <mergeCell ref="H54:I54"/>
    <mergeCell ref="J54:L54"/>
    <mergeCell ref="O54:Q54"/>
    <mergeCell ref="R54:S54"/>
    <mergeCell ref="T54:V54"/>
    <mergeCell ref="W54:X54"/>
    <mergeCell ref="Y54:AB54"/>
    <mergeCell ref="W56:X56"/>
    <mergeCell ref="Y56:AB56"/>
    <mergeCell ref="E58:G58"/>
    <mergeCell ref="H58:I58"/>
    <mergeCell ref="J58:L58"/>
    <mergeCell ref="O58:Q58"/>
    <mergeCell ref="R58:S58"/>
    <mergeCell ref="W60:X60"/>
    <mergeCell ref="Y60:AA60"/>
    <mergeCell ref="T58:V58"/>
    <mergeCell ref="W58:X58"/>
    <mergeCell ref="Y58:AA58"/>
    <mergeCell ref="E56:G56"/>
    <mergeCell ref="H56:I56"/>
    <mergeCell ref="J56:L56"/>
    <mergeCell ref="O56:Q56"/>
    <mergeCell ref="R56:S56"/>
    <mergeCell ref="T56:V56"/>
    <mergeCell ref="E64:G64"/>
    <mergeCell ref="H64:I64"/>
    <mergeCell ref="J64:L64"/>
    <mergeCell ref="O64:Q64"/>
    <mergeCell ref="Z64:AC64"/>
    <mergeCell ref="E60:G60"/>
    <mergeCell ref="H60:I60"/>
    <mergeCell ref="J60:L60"/>
    <mergeCell ref="S66:U66"/>
    <mergeCell ref="N66:P66"/>
    <mergeCell ref="Q66:R66"/>
    <mergeCell ref="O60:Q60"/>
    <mergeCell ref="R60:S60"/>
    <mergeCell ref="T60:V60"/>
    <mergeCell ref="E68:G68"/>
    <mergeCell ref="H68:I68"/>
    <mergeCell ref="J68:L68"/>
    <mergeCell ref="M68:N68"/>
    <mergeCell ref="O68:Q68"/>
    <mergeCell ref="E69:G69"/>
    <mergeCell ref="H69:I69"/>
    <mergeCell ref="J69:L69"/>
    <mergeCell ref="M69:N69"/>
    <mergeCell ref="O69:Q69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10"/>
  <dimension ref="A1:AK62"/>
  <sheetViews>
    <sheetView workbookViewId="0">
      <selection activeCell="AB55" sqref="AB55"/>
    </sheetView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55</v>
      </c>
      <c r="AG1" s="2" t="s">
        <v>9</v>
      </c>
      <c r="AH1" s="2"/>
      <c r="AI1" s="44"/>
      <c r="AJ1" s="44"/>
    </row>
    <row r="2" spans="1:36" ht="25" customHeight="1" x14ac:dyDescent="0.25">
      <c r="Q2" s="4" t="s">
        <v>10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31" customHeight="1" x14ac:dyDescent="0.25">
      <c r="A3" t="s">
        <v>62</v>
      </c>
    </row>
    <row r="4" spans="1:36" ht="31" customHeight="1" x14ac:dyDescent="0.25">
      <c r="A4" t="s">
        <v>167</v>
      </c>
    </row>
    <row r="5" spans="1:36" ht="31" customHeight="1" x14ac:dyDescent="0.25">
      <c r="A5" s="1" t="s">
        <v>11</v>
      </c>
      <c r="D5" t="s">
        <v>46</v>
      </c>
      <c r="G5">
        <f ca="1">INT(RAND()*4+1)*2</f>
        <v>6</v>
      </c>
      <c r="H5" s="46" t="s">
        <v>47</v>
      </c>
      <c r="I5" s="46"/>
      <c r="J5" s="46" t="s">
        <v>48</v>
      </c>
      <c r="K5" s="46"/>
      <c r="L5" s="46"/>
    </row>
    <row r="6" spans="1:36" ht="31" customHeight="1" x14ac:dyDescent="0.25">
      <c r="A6" s="1"/>
      <c r="H6" s="6"/>
      <c r="I6" s="6"/>
      <c r="J6" s="6"/>
      <c r="K6" s="6"/>
      <c r="L6" s="6"/>
    </row>
    <row r="7" spans="1:36" ht="31" customHeight="1" x14ac:dyDescent="0.25"/>
    <row r="8" spans="1:36" ht="31" customHeight="1" x14ac:dyDescent="0.25">
      <c r="A8" s="1" t="s">
        <v>12</v>
      </c>
      <c r="D8" t="s">
        <v>46</v>
      </c>
      <c r="G8" s="46">
        <f ca="1">INT(RAND()*10+1)*2</f>
        <v>4</v>
      </c>
      <c r="H8" s="46"/>
      <c r="I8" t="s">
        <v>47</v>
      </c>
      <c r="K8" t="s">
        <v>48</v>
      </c>
    </row>
    <row r="9" spans="1:36" ht="31" customHeight="1" x14ac:dyDescent="0.25">
      <c r="A9" s="1"/>
      <c r="G9" s="6"/>
      <c r="H9" s="6"/>
    </row>
    <row r="10" spans="1:36" ht="31" customHeight="1" x14ac:dyDescent="0.25">
      <c r="H10" s="6"/>
      <c r="I10" s="6"/>
      <c r="J10" s="6"/>
      <c r="K10" s="6"/>
      <c r="L10" s="6"/>
    </row>
    <row r="11" spans="1:36" ht="31" customHeight="1" x14ac:dyDescent="0.25">
      <c r="A11" s="1" t="s">
        <v>25</v>
      </c>
      <c r="D11" t="s">
        <v>49</v>
      </c>
      <c r="G11">
        <f ca="1">INT(RAND()*9+1)</f>
        <v>8</v>
      </c>
      <c r="H11" s="46" t="s">
        <v>47</v>
      </c>
      <c r="I11" s="46"/>
      <c r="J11" s="46" t="s">
        <v>48</v>
      </c>
      <c r="K11" s="46"/>
      <c r="L11" s="46"/>
    </row>
    <row r="12" spans="1:36" ht="31" customHeight="1" x14ac:dyDescent="0.25">
      <c r="A12" s="1"/>
      <c r="J12" s="6"/>
      <c r="K12" s="6"/>
      <c r="L12" s="6"/>
    </row>
    <row r="13" spans="1:36" ht="31" customHeight="1" x14ac:dyDescent="0.25"/>
    <row r="14" spans="1:36" ht="31" customHeight="1" x14ac:dyDescent="0.25">
      <c r="A14" s="1" t="s">
        <v>14</v>
      </c>
      <c r="D14" t="s">
        <v>49</v>
      </c>
      <c r="G14" s="46">
        <f ca="1">INT(RAND()*10+1)</f>
        <v>3</v>
      </c>
      <c r="H14" s="46"/>
      <c r="I14" s="46" t="s">
        <v>47</v>
      </c>
      <c r="J14" s="46"/>
      <c r="K14" t="s">
        <v>48</v>
      </c>
    </row>
    <row r="15" spans="1:36" ht="31" customHeight="1" x14ac:dyDescent="0.25">
      <c r="A15" s="1"/>
      <c r="J15" s="6"/>
      <c r="K15" s="6"/>
      <c r="L15" s="6"/>
    </row>
    <row r="16" spans="1:36" ht="31" customHeight="1" x14ac:dyDescent="0.25"/>
    <row r="17" spans="1:37" ht="31" customHeight="1" x14ac:dyDescent="0.25">
      <c r="A17" t="s">
        <v>57</v>
      </c>
    </row>
    <row r="18" spans="1:37" ht="31" customHeight="1" x14ac:dyDescent="0.25">
      <c r="A18" s="1" t="s">
        <v>15</v>
      </c>
      <c r="D18" t="s">
        <v>51</v>
      </c>
      <c r="G18" s="46">
        <f ca="1">3.14*INT(RAND()*7+1)*5</f>
        <v>62.800000000000004</v>
      </c>
      <c r="H18" s="46"/>
      <c r="I18" s="46"/>
      <c r="J18" s="46"/>
      <c r="K18" s="46" t="s">
        <v>47</v>
      </c>
      <c r="L18" s="46"/>
      <c r="M18" t="s">
        <v>52</v>
      </c>
    </row>
    <row r="19" spans="1:37" ht="31" customHeight="1" x14ac:dyDescent="0.25">
      <c r="A19" s="1"/>
      <c r="G19" s="6"/>
      <c r="H19" s="6"/>
      <c r="I19" s="6"/>
      <c r="J19" s="6"/>
      <c r="K19" s="6"/>
      <c r="L19" s="6"/>
    </row>
    <row r="20" spans="1:37" ht="31" customHeight="1" x14ac:dyDescent="0.25"/>
    <row r="21" spans="1:37" ht="31" customHeight="1" x14ac:dyDescent="0.25">
      <c r="A21" s="1" t="s">
        <v>16</v>
      </c>
      <c r="D21" t="s">
        <v>51</v>
      </c>
      <c r="G21" s="46">
        <f ca="1">3.14*INT(RAND()*15+1)*5</f>
        <v>94.2</v>
      </c>
      <c r="H21" s="46"/>
      <c r="I21" s="46"/>
      <c r="J21" s="46"/>
      <c r="K21" s="46" t="s">
        <v>47</v>
      </c>
      <c r="L21" s="46"/>
      <c r="M21" t="s">
        <v>53</v>
      </c>
    </row>
    <row r="22" spans="1:37" ht="31" customHeight="1" x14ac:dyDescent="0.25">
      <c r="A22" s="1"/>
      <c r="G22" s="6"/>
      <c r="H22" s="6"/>
      <c r="I22" s="6"/>
      <c r="J22" s="6"/>
      <c r="K22" s="6"/>
      <c r="L22" s="6"/>
    </row>
    <row r="23" spans="1:37" ht="31" customHeight="1" x14ac:dyDescent="0.25"/>
    <row r="24" spans="1:37" ht="31" customHeight="1" x14ac:dyDescent="0.25">
      <c r="A24" s="1"/>
    </row>
    <row r="25" spans="1:37" ht="36" customHeight="1" x14ac:dyDescent="0.25">
      <c r="A25" s="1"/>
    </row>
    <row r="26" spans="1:37" ht="25" customHeight="1" x14ac:dyDescent="0.25">
      <c r="D26" s="3" t="str">
        <f>IF(D1="","",D1)</f>
        <v>円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37" ht="25" customHeight="1" x14ac:dyDescent="0.25">
      <c r="E27" s="5" t="s">
        <v>21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7" customHeight="1" x14ac:dyDescent="0.25">
      <c r="A28" t="str">
        <f>IF(A3="","",A3)</f>
        <v>※ 円周率は，3.14を使いましょう。</v>
      </c>
      <c r="V28" t="str">
        <f t="shared" ref="V28:AK28" si="0">IF(V3="","",V3)</f>
        <v/>
      </c>
      <c r="W28" t="str">
        <f t="shared" si="0"/>
        <v/>
      </c>
      <c r="X28" t="str">
        <f t="shared" si="0"/>
        <v/>
      </c>
      <c r="Y28" t="str">
        <f t="shared" si="0"/>
        <v/>
      </c>
      <c r="Z28" t="str">
        <f t="shared" si="0"/>
        <v/>
      </c>
      <c r="AA28" t="str">
        <f t="shared" si="0"/>
        <v/>
      </c>
      <c r="AB28" t="str">
        <f t="shared" si="0"/>
        <v/>
      </c>
      <c r="AC28" t="str">
        <f t="shared" si="0"/>
        <v/>
      </c>
      <c r="AD28" t="str">
        <f t="shared" si="0"/>
        <v/>
      </c>
      <c r="AE28" t="str">
        <f t="shared" si="0"/>
        <v/>
      </c>
      <c r="AF28" t="str">
        <f t="shared" si="0"/>
        <v/>
      </c>
      <c r="AG28" t="str">
        <f t="shared" si="0"/>
        <v/>
      </c>
      <c r="AH28" t="str">
        <f t="shared" si="0"/>
        <v/>
      </c>
      <c r="AI28" t="str">
        <f t="shared" si="0"/>
        <v/>
      </c>
      <c r="AJ28" t="str">
        <f t="shared" si="0"/>
        <v/>
      </c>
      <c r="AK28" t="str">
        <f t="shared" si="0"/>
        <v/>
      </c>
    </row>
    <row r="29" spans="1:37" ht="27" customHeight="1" x14ac:dyDescent="0.25">
      <c r="A29" t="str">
        <f>IF(A4="","",A4)</f>
        <v>◆　次のような円の円周を求めましょう。</v>
      </c>
      <c r="Y29" t="str">
        <f t="shared" ref="Y29:AK29" si="1">IF(Y4="","",Y4)</f>
        <v/>
      </c>
      <c r="Z29" t="str">
        <f t="shared" si="1"/>
        <v/>
      </c>
      <c r="AA29" t="str">
        <f t="shared" si="1"/>
        <v/>
      </c>
      <c r="AB29" t="str">
        <f t="shared" si="1"/>
        <v/>
      </c>
      <c r="AC29" t="str">
        <f t="shared" si="1"/>
        <v/>
      </c>
      <c r="AD29" t="str">
        <f t="shared" si="1"/>
        <v/>
      </c>
      <c r="AE29" t="str">
        <f t="shared" si="1"/>
        <v/>
      </c>
      <c r="AF29" t="str">
        <f t="shared" si="1"/>
        <v/>
      </c>
      <c r="AG29" t="str">
        <f t="shared" si="1"/>
        <v/>
      </c>
      <c r="AH29" t="str">
        <f t="shared" si="1"/>
        <v/>
      </c>
      <c r="AI29" t="str">
        <f t="shared" si="1"/>
        <v/>
      </c>
      <c r="AJ29" t="str">
        <f t="shared" si="1"/>
        <v/>
      </c>
      <c r="AK29" t="str">
        <f t="shared" si="1"/>
        <v/>
      </c>
    </row>
    <row r="30" spans="1:37" ht="26.15" customHeight="1" x14ac:dyDescent="0.25">
      <c r="A30" s="46" t="str">
        <f>IF(A5="","",A5)</f>
        <v>(1)</v>
      </c>
      <c r="B30" s="46"/>
      <c r="C30" t="str">
        <f>IF(C5="","",C5)</f>
        <v/>
      </c>
      <c r="D30" s="46" t="str">
        <f>IF(D5="","",D5)</f>
        <v>直径</v>
      </c>
      <c r="E30" s="46"/>
      <c r="F30" s="46"/>
      <c r="G30">
        <f ca="1">IF(G5="","",G5)</f>
        <v>6</v>
      </c>
      <c r="H30" s="46" t="str">
        <f>IF(H5="","",H5)</f>
        <v>cm</v>
      </c>
      <c r="I30" s="46"/>
      <c r="J30" s="46" t="str">
        <f>IF(J5="","",J5)</f>
        <v>の円</v>
      </c>
      <c r="K30" s="46"/>
      <c r="L30" s="46"/>
      <c r="M30" s="46"/>
      <c r="N30" t="str">
        <f t="shared" ref="N30:T30" si="2">IF(N5="","",N5)</f>
        <v/>
      </c>
      <c r="O30" t="str">
        <f t="shared" si="2"/>
        <v/>
      </c>
      <c r="P30" t="str">
        <f t="shared" si="2"/>
        <v/>
      </c>
      <c r="Q30" t="str">
        <f t="shared" si="2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V30" t="str">
        <f>IF(V5="","",V5)</f>
        <v/>
      </c>
      <c r="W30" t="str">
        <f>IF(W5="","",W5)</f>
        <v/>
      </c>
      <c r="X30" t="str">
        <f>IF(X5="","",X5)</f>
        <v/>
      </c>
      <c r="Y30" t="str">
        <f t="shared" ref="Y30:AK30" si="3">IF(Y5="","",Y5)</f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  <c r="AK30" t="str">
        <f t="shared" si="3"/>
        <v/>
      </c>
    </row>
    <row r="31" spans="1:37" ht="26.15" customHeight="1" x14ac:dyDescent="0.25">
      <c r="A31" s="6"/>
      <c r="B31" s="6"/>
      <c r="D31" s="6"/>
      <c r="E31" s="6"/>
      <c r="F31" s="6"/>
      <c r="G31" s="7"/>
      <c r="H31" s="7"/>
      <c r="I31" s="7"/>
      <c r="J31" s="9"/>
      <c r="K31" s="9"/>
      <c r="L31" s="7"/>
      <c r="M31" s="7"/>
      <c r="N31" s="7"/>
      <c r="O31" s="7"/>
      <c r="P31" s="7"/>
    </row>
    <row r="32" spans="1:37" ht="26.15" customHeight="1" x14ac:dyDescent="0.25">
      <c r="A32" s="6"/>
      <c r="B32" s="6"/>
      <c r="D32" s="6"/>
      <c r="E32" s="6"/>
      <c r="F32" s="6"/>
      <c r="G32" s="72" t="s">
        <v>54</v>
      </c>
      <c r="H32" s="72"/>
      <c r="I32" s="72"/>
      <c r="J32" s="9"/>
      <c r="K32" s="9"/>
      <c r="L32" s="7"/>
      <c r="M32" s="7"/>
      <c r="N32" s="7">
        <f ca="1">G30</f>
        <v>6</v>
      </c>
      <c r="O32" s="72" t="s">
        <v>13</v>
      </c>
      <c r="P32" s="72"/>
      <c r="Q32" s="72">
        <v>3.14</v>
      </c>
      <c r="R32" s="72"/>
      <c r="S32" s="72"/>
      <c r="T32" s="9" t="s">
        <v>28</v>
      </c>
      <c r="U32" s="72">
        <f ca="1">K32*N32*Q32</f>
        <v>0</v>
      </c>
      <c r="V32" s="72"/>
      <c r="W32" s="72"/>
      <c r="X32" s="72"/>
      <c r="Y32" s="7"/>
      <c r="Z32" s="7"/>
      <c r="AA32" s="7"/>
      <c r="AB32" s="7" t="s">
        <v>21</v>
      </c>
      <c r="AC32" s="7"/>
      <c r="AD32" s="7"/>
      <c r="AE32" s="7"/>
      <c r="AF32" s="106">
        <f ca="1">U32</f>
        <v>0</v>
      </c>
      <c r="AG32" s="106"/>
      <c r="AH32" s="106"/>
      <c r="AI32" s="106"/>
      <c r="AJ32" s="72" t="s">
        <v>47</v>
      </c>
      <c r="AK32" s="72"/>
    </row>
    <row r="33" spans="1:37" ht="26.15" customHeight="1" x14ac:dyDescent="0.25">
      <c r="A33" t="str">
        <f>IF(A7="","",A7)</f>
        <v/>
      </c>
      <c r="B33" t="str">
        <f>IF(B7="","",B7)</f>
        <v/>
      </c>
      <c r="C33" t="str">
        <f>IF(C7="","",C7)</f>
        <v/>
      </c>
      <c r="D33" s="6"/>
      <c r="E33" s="6"/>
      <c r="F33" s="6"/>
      <c r="G33" s="72"/>
      <c r="H33" s="72"/>
      <c r="I33" s="72"/>
      <c r="J33" s="7"/>
      <c r="K33" s="7"/>
      <c r="L33" s="72"/>
      <c r="M33" s="72"/>
      <c r="N33" s="7"/>
      <c r="O33" s="72"/>
      <c r="P33" s="72"/>
      <c r="Q33" s="72"/>
      <c r="R33" s="72"/>
      <c r="S33" s="72"/>
      <c r="T33" s="7"/>
      <c r="U33" s="72"/>
      <c r="V33" s="72"/>
      <c r="W33" s="72"/>
      <c r="X33" s="72"/>
      <c r="Y33" s="7"/>
      <c r="Z33" s="7"/>
      <c r="AA33" s="7"/>
      <c r="AB33" s="7"/>
      <c r="AC33" s="7"/>
      <c r="AD33" s="7"/>
      <c r="AE33" s="7"/>
      <c r="AF33" s="72"/>
      <c r="AG33" s="72"/>
      <c r="AH33" s="72"/>
      <c r="AI33" s="72"/>
      <c r="AJ33" s="9"/>
      <c r="AK33" s="13"/>
    </row>
    <row r="34" spans="1:37" ht="26.15" customHeight="1" x14ac:dyDescent="0.25">
      <c r="D34" s="6"/>
      <c r="E34" s="6"/>
      <c r="F34" s="6"/>
      <c r="G34" s="6"/>
      <c r="H34" s="6"/>
      <c r="I34" s="6"/>
      <c r="L34" s="6"/>
      <c r="M34" s="6"/>
      <c r="O34" s="6"/>
      <c r="P34" s="6"/>
      <c r="Q34" s="6"/>
      <c r="R34" s="6"/>
      <c r="S34" s="6"/>
      <c r="U34" s="6"/>
      <c r="V34" s="6"/>
      <c r="W34" s="6"/>
      <c r="X34" s="6"/>
    </row>
    <row r="35" spans="1:37" ht="26.15" customHeight="1" x14ac:dyDescent="0.25">
      <c r="A35" s="46" t="str">
        <f>IF(A8="","",A8)</f>
        <v>(2)</v>
      </c>
      <c r="B35" s="46"/>
      <c r="C35" t="str">
        <f>IF(C8="","",C8)</f>
        <v/>
      </c>
      <c r="D35" s="46" t="str">
        <f>IF(D8="","",D8)</f>
        <v>直径</v>
      </c>
      <c r="E35" s="46"/>
      <c r="F35" s="46"/>
      <c r="G35" s="46">
        <f ca="1">IF(G8="","",G8)</f>
        <v>4</v>
      </c>
      <c r="H35" s="46"/>
      <c r="I35" s="46" t="s">
        <v>47</v>
      </c>
      <c r="J35" s="46"/>
      <c r="K35" s="46" t="s">
        <v>48</v>
      </c>
      <c r="L35" s="46"/>
      <c r="M35" s="46"/>
      <c r="N35" t="str">
        <f t="shared" ref="N35:AK35" si="4">IF(N8="","",N8)</f>
        <v/>
      </c>
      <c r="O35" t="str">
        <f t="shared" si="4"/>
        <v/>
      </c>
      <c r="P35" t="str">
        <f t="shared" si="4"/>
        <v/>
      </c>
      <c r="Q35" t="str">
        <f t="shared" si="4"/>
        <v/>
      </c>
      <c r="R35" t="str">
        <f t="shared" si="4"/>
        <v/>
      </c>
      <c r="S35" t="str">
        <f t="shared" si="4"/>
        <v/>
      </c>
      <c r="T35" t="str">
        <f t="shared" si="4"/>
        <v/>
      </c>
      <c r="U35" t="str">
        <f t="shared" si="4"/>
        <v/>
      </c>
      <c r="V35" t="str">
        <f t="shared" si="4"/>
        <v/>
      </c>
      <c r="W35" t="str">
        <f t="shared" si="4"/>
        <v/>
      </c>
      <c r="X35" t="str">
        <f t="shared" si="4"/>
        <v/>
      </c>
      <c r="Y35" t="str">
        <f t="shared" si="4"/>
        <v/>
      </c>
      <c r="Z35" t="str">
        <f t="shared" si="4"/>
        <v/>
      </c>
      <c r="AA35" t="str">
        <f t="shared" si="4"/>
        <v/>
      </c>
      <c r="AB35" t="str">
        <f t="shared" si="4"/>
        <v/>
      </c>
      <c r="AC35" t="str">
        <f t="shared" si="4"/>
        <v/>
      </c>
      <c r="AD35" t="str">
        <f t="shared" si="4"/>
        <v/>
      </c>
      <c r="AE35" t="str">
        <f t="shared" si="4"/>
        <v/>
      </c>
      <c r="AF35" t="str">
        <f t="shared" si="4"/>
        <v/>
      </c>
      <c r="AG35" t="str">
        <f t="shared" si="4"/>
        <v/>
      </c>
      <c r="AH35" t="str">
        <f t="shared" si="4"/>
        <v/>
      </c>
      <c r="AI35" t="str">
        <f t="shared" si="4"/>
        <v/>
      </c>
      <c r="AJ35" t="str">
        <f t="shared" si="4"/>
        <v/>
      </c>
      <c r="AK35" t="str">
        <f t="shared" si="4"/>
        <v/>
      </c>
    </row>
    <row r="36" spans="1:37" ht="26.15" customHeight="1" x14ac:dyDescent="0.25">
      <c r="A36" s="6"/>
      <c r="B36" s="6"/>
      <c r="D36" s="6"/>
      <c r="E36" s="6"/>
      <c r="F36" s="6"/>
      <c r="G36" s="7"/>
      <c r="H36" s="7"/>
      <c r="I36" s="7"/>
      <c r="J36" s="9"/>
      <c r="K36" s="7"/>
      <c r="L36" s="7"/>
      <c r="M36" s="7"/>
      <c r="N36" s="7"/>
      <c r="O36" s="7"/>
      <c r="P36" s="7"/>
      <c r="Q36" s="7"/>
      <c r="R36" s="7"/>
    </row>
    <row r="37" spans="1:37" ht="26.15" customHeight="1" x14ac:dyDescent="0.25">
      <c r="A37" s="6"/>
      <c r="B37" s="6"/>
      <c r="D37" s="6"/>
      <c r="E37" s="6"/>
      <c r="F37" s="6"/>
      <c r="G37" s="72" t="s">
        <v>54</v>
      </c>
      <c r="H37" s="72"/>
      <c r="I37" s="72"/>
      <c r="J37" s="9"/>
      <c r="K37" s="7"/>
      <c r="L37" s="7"/>
      <c r="M37" s="7"/>
      <c r="N37" s="7"/>
      <c r="O37" s="72">
        <f ca="1">G35</f>
        <v>4</v>
      </c>
      <c r="P37" s="72"/>
      <c r="Q37" s="72" t="s">
        <v>13</v>
      </c>
      <c r="R37" s="72"/>
      <c r="S37" s="72">
        <v>3.14</v>
      </c>
      <c r="T37" s="72"/>
      <c r="U37" s="72"/>
      <c r="V37" s="7" t="s">
        <v>28</v>
      </c>
      <c r="W37" s="72">
        <f ca="1">S37*O37*K37</f>
        <v>0</v>
      </c>
      <c r="X37" s="72"/>
      <c r="Y37" s="72"/>
      <c r="Z37" s="72"/>
      <c r="AA37" s="7"/>
      <c r="AB37" s="7" t="s">
        <v>21</v>
      </c>
      <c r="AC37" s="7"/>
      <c r="AD37" s="7"/>
      <c r="AE37" s="7"/>
      <c r="AF37" s="72">
        <f ca="1">W37</f>
        <v>0</v>
      </c>
      <c r="AG37" s="72"/>
      <c r="AH37" s="72"/>
      <c r="AI37" s="72"/>
      <c r="AJ37" s="72" t="s">
        <v>47</v>
      </c>
      <c r="AK37" s="72"/>
    </row>
    <row r="38" spans="1:37" ht="26.15" customHeight="1" x14ac:dyDescent="0.25">
      <c r="A38" t="str">
        <f t="shared" ref="A38:F38" si="5">IF(A10="","",A10)</f>
        <v/>
      </c>
      <c r="B38" t="str">
        <f t="shared" si="5"/>
        <v/>
      </c>
      <c r="C38" t="str">
        <f t="shared" si="5"/>
        <v/>
      </c>
      <c r="D38" t="str">
        <f t="shared" si="5"/>
        <v/>
      </c>
      <c r="E38" t="str">
        <f t="shared" si="5"/>
        <v/>
      </c>
      <c r="F38" t="str">
        <f t="shared" si="5"/>
        <v/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9"/>
      <c r="AK38" s="13"/>
    </row>
    <row r="39" spans="1:37" ht="26.15" customHeight="1" x14ac:dyDescent="0.25">
      <c r="G39" s="6"/>
      <c r="H39" s="6"/>
      <c r="I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6"/>
      <c r="X39" s="6"/>
      <c r="Y39" s="6"/>
      <c r="Z39" s="6"/>
    </row>
    <row r="40" spans="1:37" ht="26.15" customHeight="1" x14ac:dyDescent="0.25">
      <c r="A40" s="46" t="str">
        <f>IF(A11="","",A11)</f>
        <v>(3)</v>
      </c>
      <c r="B40" s="46"/>
      <c r="C40" t="str">
        <f>IF(C11="","",C11)</f>
        <v/>
      </c>
      <c r="D40" s="46" t="str">
        <f>IF(D11="","",D11)</f>
        <v>半径</v>
      </c>
      <c r="E40" s="46"/>
      <c r="F40" s="46"/>
      <c r="G40">
        <f ca="1">IF(G11="","",G11)</f>
        <v>8</v>
      </c>
      <c r="H40" s="46" t="str">
        <f>IF(H11="","",H11)</f>
        <v>cm</v>
      </c>
      <c r="I40" s="46"/>
      <c r="J40" s="46" t="str">
        <f>IF(J11="","",J11)</f>
        <v>の円</v>
      </c>
      <c r="K40" s="46"/>
      <c r="L40" s="46"/>
      <c r="M40" t="str">
        <f t="shared" ref="M40:AK40" si="6">IF(M11="","",M11)</f>
        <v/>
      </c>
      <c r="N40" t="str">
        <f t="shared" si="6"/>
        <v/>
      </c>
      <c r="O40" t="str">
        <f t="shared" si="6"/>
        <v/>
      </c>
      <c r="P40" t="str">
        <f t="shared" si="6"/>
        <v/>
      </c>
      <c r="Q40" t="str">
        <f t="shared" si="6"/>
        <v/>
      </c>
      <c r="R40" t="str">
        <f t="shared" si="6"/>
        <v/>
      </c>
      <c r="S40" t="str">
        <f t="shared" si="6"/>
        <v/>
      </c>
      <c r="T40" t="str">
        <f t="shared" si="6"/>
        <v/>
      </c>
      <c r="U40" t="str">
        <f t="shared" si="6"/>
        <v/>
      </c>
      <c r="V40" t="str">
        <f t="shared" si="6"/>
        <v/>
      </c>
      <c r="W40" t="str">
        <f t="shared" si="6"/>
        <v/>
      </c>
      <c r="X40" t="str">
        <f t="shared" si="6"/>
        <v/>
      </c>
      <c r="Y40" t="str">
        <f t="shared" si="6"/>
        <v/>
      </c>
      <c r="Z40" t="str">
        <f t="shared" si="6"/>
        <v/>
      </c>
      <c r="AA40" t="str">
        <f t="shared" si="6"/>
        <v/>
      </c>
      <c r="AB40" t="str">
        <f t="shared" si="6"/>
        <v/>
      </c>
      <c r="AC40" t="str">
        <f t="shared" si="6"/>
        <v/>
      </c>
      <c r="AD40" t="str">
        <f t="shared" si="6"/>
        <v/>
      </c>
      <c r="AE40" t="str">
        <f t="shared" si="6"/>
        <v/>
      </c>
      <c r="AF40" t="str">
        <f t="shared" si="6"/>
        <v/>
      </c>
      <c r="AG40" t="str">
        <f t="shared" si="6"/>
        <v/>
      </c>
      <c r="AH40" t="str">
        <f t="shared" si="6"/>
        <v/>
      </c>
      <c r="AI40" t="str">
        <f t="shared" si="6"/>
        <v/>
      </c>
      <c r="AJ40" t="str">
        <f t="shared" si="6"/>
        <v/>
      </c>
      <c r="AK40" t="str">
        <f t="shared" si="6"/>
        <v/>
      </c>
    </row>
    <row r="41" spans="1:37" ht="26.15" customHeight="1" x14ac:dyDescent="0.25">
      <c r="A41" s="6"/>
      <c r="B41" s="6"/>
      <c r="D41" s="6"/>
      <c r="E41" s="6"/>
      <c r="F41" s="6"/>
      <c r="G41" s="72" t="s">
        <v>54</v>
      </c>
      <c r="H41" s="72"/>
      <c r="I41" s="72"/>
      <c r="J41" s="9"/>
      <c r="K41" s="9">
        <f ca="1">G40</f>
        <v>8</v>
      </c>
      <c r="L41" s="72" t="s">
        <v>13</v>
      </c>
      <c r="M41" s="72"/>
      <c r="N41" s="7">
        <v>2</v>
      </c>
      <c r="O41" s="72" t="s">
        <v>13</v>
      </c>
      <c r="P41" s="72"/>
      <c r="Q41" s="72">
        <v>3.14</v>
      </c>
      <c r="R41" s="72"/>
      <c r="S41" s="72"/>
      <c r="T41" s="7" t="s">
        <v>28</v>
      </c>
      <c r="U41" s="72">
        <f ca="1">Q41*N41*K41</f>
        <v>50.24</v>
      </c>
      <c r="V41" s="72"/>
      <c r="W41" s="72"/>
      <c r="X41" s="72"/>
      <c r="Y41" s="7"/>
      <c r="Z41" s="7"/>
      <c r="AA41" s="7"/>
      <c r="AB41" s="7" t="s">
        <v>21</v>
      </c>
      <c r="AC41" s="7"/>
      <c r="AD41" s="7"/>
      <c r="AE41" s="7"/>
      <c r="AF41" s="72">
        <f ca="1">U41</f>
        <v>50.24</v>
      </c>
      <c r="AG41" s="72"/>
      <c r="AH41" s="72"/>
      <c r="AI41" s="72"/>
      <c r="AJ41" s="72" t="s">
        <v>47</v>
      </c>
      <c r="AK41" s="72"/>
    </row>
    <row r="42" spans="1:37" ht="26.15" customHeight="1" x14ac:dyDescent="0.25">
      <c r="A42" t="str">
        <f t="shared" ref="A42:F42" si="7">IF(A13="","",A13)</f>
        <v/>
      </c>
      <c r="B42" t="str">
        <f t="shared" si="7"/>
        <v/>
      </c>
      <c r="C42" t="str">
        <f t="shared" si="7"/>
        <v/>
      </c>
      <c r="D42" t="str">
        <f t="shared" si="7"/>
        <v/>
      </c>
      <c r="E42" t="str">
        <f t="shared" si="7"/>
        <v/>
      </c>
      <c r="F42" t="str">
        <f t="shared" si="7"/>
        <v/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9"/>
      <c r="AK42" s="13"/>
    </row>
    <row r="43" spans="1:37" ht="26.15" customHeight="1" x14ac:dyDescent="0.25">
      <c r="G43" s="6"/>
      <c r="H43" s="6"/>
      <c r="I43" s="6"/>
      <c r="L43" s="6"/>
      <c r="M43" s="6"/>
      <c r="O43" s="6"/>
      <c r="P43" s="6"/>
      <c r="Q43" s="6"/>
      <c r="R43" s="6"/>
      <c r="S43" s="6"/>
      <c r="U43" s="6"/>
      <c r="V43" s="6"/>
      <c r="W43" s="6"/>
      <c r="X43" s="6"/>
    </row>
    <row r="44" spans="1:37" ht="26.15" customHeight="1" x14ac:dyDescent="0.25">
      <c r="A44" s="46" t="str">
        <f>IF(A14="","",A14)</f>
        <v>(4)</v>
      </c>
      <c r="B44" s="46"/>
      <c r="C44" t="str">
        <f>IF(C14="","",C14)</f>
        <v/>
      </c>
      <c r="D44" s="46" t="str">
        <f>IF(D14="","",D14)</f>
        <v>半径</v>
      </c>
      <c r="E44" s="46"/>
      <c r="F44" s="46"/>
      <c r="G44" s="46">
        <f ca="1">IF(G14="","",G14)</f>
        <v>3</v>
      </c>
      <c r="H44" s="46"/>
      <c r="I44" s="46" t="str">
        <f>IF(I14="","",I14)</f>
        <v>cm</v>
      </c>
      <c r="J44" s="46"/>
      <c r="K44" s="46" t="str">
        <f>IF(K14="","",K14)</f>
        <v>の円</v>
      </c>
      <c r="L44" s="46"/>
      <c r="M44" s="46"/>
      <c r="N44" t="str">
        <f t="shared" ref="N44:AK44" si="8">IF(N14="","",N14)</f>
        <v/>
      </c>
      <c r="O44" t="str">
        <f t="shared" si="8"/>
        <v/>
      </c>
      <c r="P44" t="str">
        <f t="shared" si="8"/>
        <v/>
      </c>
      <c r="Q44" t="str">
        <f t="shared" si="8"/>
        <v/>
      </c>
      <c r="R44" t="str">
        <f t="shared" si="8"/>
        <v/>
      </c>
      <c r="S44" t="str">
        <f t="shared" si="8"/>
        <v/>
      </c>
      <c r="T44" t="str">
        <f t="shared" si="8"/>
        <v/>
      </c>
      <c r="U44" t="str">
        <f t="shared" si="8"/>
        <v/>
      </c>
      <c r="V44" t="str">
        <f t="shared" si="8"/>
        <v/>
      </c>
      <c r="W44" t="str">
        <f t="shared" si="8"/>
        <v/>
      </c>
      <c r="X44" t="str">
        <f t="shared" si="8"/>
        <v/>
      </c>
      <c r="Y44" t="str">
        <f t="shared" si="8"/>
        <v/>
      </c>
      <c r="Z44" t="str">
        <f t="shared" si="8"/>
        <v/>
      </c>
      <c r="AA44" t="str">
        <f t="shared" si="8"/>
        <v/>
      </c>
      <c r="AB44" t="str">
        <f t="shared" si="8"/>
        <v/>
      </c>
      <c r="AC44" t="str">
        <f t="shared" si="8"/>
        <v/>
      </c>
      <c r="AD44" t="str">
        <f t="shared" si="8"/>
        <v/>
      </c>
      <c r="AE44" t="str">
        <f t="shared" si="8"/>
        <v/>
      </c>
      <c r="AF44" t="str">
        <f t="shared" si="8"/>
        <v/>
      </c>
      <c r="AG44" t="str">
        <f t="shared" si="8"/>
        <v/>
      </c>
      <c r="AH44" t="str">
        <f t="shared" si="8"/>
        <v/>
      </c>
      <c r="AI44" t="str">
        <f t="shared" si="8"/>
        <v/>
      </c>
      <c r="AJ44" t="str">
        <f t="shared" si="8"/>
        <v/>
      </c>
      <c r="AK44" t="str">
        <f t="shared" si="8"/>
        <v/>
      </c>
    </row>
    <row r="45" spans="1:37" ht="26.15" customHeight="1" x14ac:dyDescent="0.25">
      <c r="A45" s="6"/>
      <c r="B45" s="6"/>
      <c r="D45" s="6"/>
      <c r="E45" s="6"/>
      <c r="F45" s="6"/>
      <c r="G45" s="9"/>
      <c r="H45" s="9" t="s">
        <v>54</v>
      </c>
      <c r="I45" s="9"/>
      <c r="J45" s="9"/>
      <c r="K45" s="72">
        <f ca="1">G44</f>
        <v>3</v>
      </c>
      <c r="L45" s="72"/>
      <c r="M45" s="72" t="s">
        <v>13</v>
      </c>
      <c r="N45" s="72"/>
      <c r="O45" s="72">
        <v>2</v>
      </c>
      <c r="P45" s="72"/>
      <c r="Q45" s="72" t="s">
        <v>13</v>
      </c>
      <c r="R45" s="72"/>
      <c r="S45" s="72">
        <v>3.14</v>
      </c>
      <c r="T45" s="72"/>
      <c r="U45" s="72"/>
      <c r="V45" s="7" t="s">
        <v>28</v>
      </c>
      <c r="W45" s="72">
        <f ca="1">S45*O45*K45</f>
        <v>18.84</v>
      </c>
      <c r="X45" s="72"/>
      <c r="Y45" s="72"/>
      <c r="Z45" s="72"/>
      <c r="AA45" s="7"/>
      <c r="AB45" s="7" t="s">
        <v>21</v>
      </c>
      <c r="AC45" s="7"/>
      <c r="AD45" s="7"/>
      <c r="AE45" s="7"/>
      <c r="AF45" s="72">
        <f ca="1">W45</f>
        <v>18.84</v>
      </c>
      <c r="AG45" s="72"/>
      <c r="AH45" s="72"/>
      <c r="AI45" s="72"/>
      <c r="AJ45" s="7" t="s">
        <v>47</v>
      </c>
      <c r="AK45" s="7"/>
    </row>
    <row r="46" spans="1:37" ht="26.15" customHeight="1" x14ac:dyDescent="0.25">
      <c r="A46" t="str">
        <f t="shared" ref="A46:F46" si="9">IF(A16="","",A16)</f>
        <v/>
      </c>
      <c r="B46" t="str">
        <f t="shared" si="9"/>
        <v/>
      </c>
      <c r="C46" t="str">
        <f t="shared" si="9"/>
        <v/>
      </c>
      <c r="D46" t="str">
        <f t="shared" si="9"/>
        <v/>
      </c>
      <c r="E46" t="str">
        <f t="shared" si="9"/>
        <v/>
      </c>
      <c r="F46" t="str">
        <f t="shared" si="9"/>
        <v/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9"/>
      <c r="AK46" s="13"/>
    </row>
    <row r="47" spans="1:37" ht="26.15" customHeight="1" x14ac:dyDescent="0.25">
      <c r="G47" s="6"/>
      <c r="H47" s="6"/>
      <c r="I47" s="6"/>
    </row>
    <row r="48" spans="1:37" ht="26.15" customHeight="1" x14ac:dyDescent="0.25">
      <c r="A48" t="s">
        <v>50</v>
      </c>
      <c r="G48" s="6"/>
      <c r="H48" s="6"/>
      <c r="I48" s="6"/>
    </row>
    <row r="49" spans="1:37" ht="26.15" customHeight="1" x14ac:dyDescent="0.25">
      <c r="A49" s="46" t="str">
        <f>IF(A18="","",A18)</f>
        <v>(5)</v>
      </c>
      <c r="B49" s="46"/>
      <c r="C49" t="str">
        <f>IF(C18="","",C18)</f>
        <v/>
      </c>
      <c r="D49" s="46" t="str">
        <f>IF(D18="","",D18)</f>
        <v>周が</v>
      </c>
      <c r="E49" s="46"/>
      <c r="F49" s="46"/>
      <c r="G49" s="46">
        <f ca="1">IF(G18="","",G18)</f>
        <v>62.800000000000004</v>
      </c>
      <c r="H49" s="46"/>
      <c r="I49" s="46"/>
      <c r="J49" s="46"/>
      <c r="K49" s="46" t="str">
        <f>IF(K18="","",K18)</f>
        <v>cm</v>
      </c>
      <c r="L49" s="46"/>
      <c r="M49" s="46" t="str">
        <f>IF(M18="","",M18)</f>
        <v>の円の直径</v>
      </c>
      <c r="N49" s="46"/>
      <c r="O49" s="46"/>
      <c r="P49" s="46"/>
      <c r="Q49" s="46"/>
      <c r="R49" s="46"/>
      <c r="S49" t="str">
        <f t="shared" ref="S49:AK49" si="10">IF(S18="","",S18)</f>
        <v/>
      </c>
      <c r="T49" t="str">
        <f t="shared" si="10"/>
        <v/>
      </c>
      <c r="U49" t="str">
        <f t="shared" si="10"/>
        <v/>
      </c>
      <c r="V49" t="str">
        <f t="shared" si="10"/>
        <v/>
      </c>
      <c r="W49" t="str">
        <f t="shared" si="10"/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</row>
    <row r="50" spans="1:37" ht="26.15" customHeight="1" x14ac:dyDescent="0.25">
      <c r="A50" s="6"/>
      <c r="B50" s="6"/>
      <c r="D50" s="6"/>
      <c r="E50" s="6"/>
      <c r="F50" s="6"/>
      <c r="G50" s="72">
        <f ca="1">G49</f>
        <v>62.800000000000004</v>
      </c>
      <c r="H50" s="72"/>
      <c r="I50" s="72"/>
      <c r="J50" s="72"/>
      <c r="K50" s="72" t="s">
        <v>26</v>
      </c>
      <c r="L50" s="72"/>
      <c r="M50" s="72">
        <v>3.14</v>
      </c>
      <c r="N50" s="72"/>
      <c r="O50" s="72"/>
      <c r="P50" s="9" t="s">
        <v>28</v>
      </c>
      <c r="Q50" s="72">
        <f ca="1">G50/M50</f>
        <v>20</v>
      </c>
      <c r="R50" s="72"/>
      <c r="S50" s="72"/>
      <c r="T50" s="7"/>
      <c r="U50" s="7"/>
      <c r="V50" s="7"/>
      <c r="W50" s="7"/>
      <c r="X50" s="7"/>
      <c r="Y50" s="7"/>
      <c r="Z50" s="7"/>
      <c r="AA50" s="7"/>
      <c r="AB50" s="7" t="s">
        <v>21</v>
      </c>
      <c r="AC50" s="7"/>
      <c r="AD50" s="7"/>
      <c r="AE50" s="7"/>
      <c r="AF50" s="72">
        <f ca="1">Q50</f>
        <v>20</v>
      </c>
      <c r="AG50" s="72"/>
      <c r="AH50" s="72"/>
      <c r="AI50" s="72" t="s">
        <v>47</v>
      </c>
      <c r="AJ50" s="72"/>
      <c r="AK50" s="7"/>
    </row>
    <row r="51" spans="1:37" ht="26.15" customHeight="1" x14ac:dyDescent="0.25">
      <c r="A51" t="str">
        <f t="shared" ref="A51:AK51" si="11">IF(A20="","",A20)</f>
        <v/>
      </c>
      <c r="B51" t="str">
        <f t="shared" si="11"/>
        <v/>
      </c>
      <c r="C51" t="str">
        <f t="shared" si="11"/>
        <v/>
      </c>
      <c r="D51" t="str">
        <f t="shared" si="11"/>
        <v/>
      </c>
      <c r="E51" t="str">
        <f t="shared" si="11"/>
        <v/>
      </c>
      <c r="F51" t="str">
        <f t="shared" si="11"/>
        <v/>
      </c>
      <c r="G51" t="str">
        <f t="shared" si="11"/>
        <v/>
      </c>
      <c r="H51" t="str">
        <f t="shared" si="11"/>
        <v/>
      </c>
      <c r="I51" t="str">
        <f t="shared" si="11"/>
        <v/>
      </c>
      <c r="J51" t="str">
        <f t="shared" si="11"/>
        <v/>
      </c>
      <c r="K51" t="str">
        <f t="shared" si="11"/>
        <v/>
      </c>
      <c r="L51" t="str">
        <f t="shared" si="11"/>
        <v/>
      </c>
      <c r="M51" t="str">
        <f t="shared" si="11"/>
        <v/>
      </c>
      <c r="N51" t="str">
        <f t="shared" si="11"/>
        <v/>
      </c>
      <c r="O51" t="str">
        <f t="shared" si="11"/>
        <v/>
      </c>
      <c r="P51" t="str">
        <f t="shared" si="11"/>
        <v/>
      </c>
      <c r="Q51" t="str">
        <f t="shared" si="11"/>
        <v/>
      </c>
      <c r="R51" t="str">
        <f t="shared" si="11"/>
        <v/>
      </c>
      <c r="S51" t="str">
        <f t="shared" si="11"/>
        <v/>
      </c>
      <c r="T51" t="str">
        <f t="shared" si="11"/>
        <v/>
      </c>
      <c r="U51" t="str">
        <f t="shared" si="11"/>
        <v/>
      </c>
      <c r="V51" t="str">
        <f t="shared" si="11"/>
        <v/>
      </c>
      <c r="W51" t="str">
        <f t="shared" si="11"/>
        <v/>
      </c>
      <c r="X51" t="str">
        <f t="shared" si="11"/>
        <v/>
      </c>
      <c r="Y51" t="str">
        <f t="shared" si="11"/>
        <v/>
      </c>
      <c r="Z51" t="str">
        <f t="shared" si="11"/>
        <v/>
      </c>
      <c r="AA51" t="str">
        <f t="shared" si="11"/>
        <v/>
      </c>
      <c r="AB51" t="str">
        <f t="shared" si="11"/>
        <v/>
      </c>
      <c r="AC51" t="str">
        <f t="shared" si="11"/>
        <v/>
      </c>
      <c r="AD51" t="str">
        <f t="shared" si="11"/>
        <v/>
      </c>
      <c r="AE51" t="str">
        <f t="shared" si="11"/>
        <v/>
      </c>
      <c r="AF51" t="str">
        <f t="shared" si="11"/>
        <v/>
      </c>
      <c r="AG51" t="str">
        <f t="shared" si="11"/>
        <v/>
      </c>
      <c r="AH51" t="str">
        <f t="shared" si="11"/>
        <v/>
      </c>
      <c r="AI51" t="str">
        <f t="shared" si="11"/>
        <v/>
      </c>
      <c r="AJ51" t="str">
        <f t="shared" si="11"/>
        <v/>
      </c>
      <c r="AK51" t="str">
        <f t="shared" si="11"/>
        <v/>
      </c>
    </row>
    <row r="52" spans="1:37" ht="26.15" customHeight="1" x14ac:dyDescent="0.25">
      <c r="A52" s="46" t="str">
        <f>IF(A21="","",A21)</f>
        <v>(6)</v>
      </c>
      <c r="B52" s="46"/>
      <c r="C52" t="str">
        <f>IF(C21="","",C21)</f>
        <v/>
      </c>
      <c r="D52" s="46" t="str">
        <f>IF(D21="","",D21)</f>
        <v>周が</v>
      </c>
      <c r="E52" s="46"/>
      <c r="F52" s="46"/>
      <c r="G52" s="46">
        <f ca="1">IF(G21="","",G21)</f>
        <v>94.2</v>
      </c>
      <c r="H52" s="46"/>
      <c r="I52" s="46"/>
      <c r="J52" s="46"/>
      <c r="K52" s="46" t="str">
        <f>IF(K21="","",K21)</f>
        <v>cm</v>
      </c>
      <c r="L52" s="46"/>
      <c r="M52" s="46" t="str">
        <f>IF(M21="","",M21)</f>
        <v>の円の半径</v>
      </c>
      <c r="N52" s="46"/>
      <c r="O52" s="46"/>
      <c r="P52" s="46"/>
      <c r="Q52" s="46"/>
      <c r="R52" s="46"/>
      <c r="S52" t="str">
        <f t="shared" ref="S52:AK52" si="12">IF(S21="","",S21)</f>
        <v/>
      </c>
      <c r="T52" t="str">
        <f t="shared" si="12"/>
        <v/>
      </c>
      <c r="U52" t="str">
        <f t="shared" si="12"/>
        <v/>
      </c>
      <c r="V52" t="str">
        <f t="shared" si="12"/>
        <v/>
      </c>
      <c r="W52" t="str">
        <f t="shared" si="12"/>
        <v/>
      </c>
      <c r="X52" t="str">
        <f t="shared" si="12"/>
        <v/>
      </c>
      <c r="Y52" t="str">
        <f t="shared" si="12"/>
        <v/>
      </c>
      <c r="Z52" t="str">
        <f t="shared" si="12"/>
        <v/>
      </c>
      <c r="AA52" t="str">
        <f t="shared" si="12"/>
        <v/>
      </c>
      <c r="AB52" t="str">
        <f t="shared" si="12"/>
        <v/>
      </c>
      <c r="AC52" t="str">
        <f t="shared" si="12"/>
        <v/>
      </c>
      <c r="AD52" t="str">
        <f t="shared" si="12"/>
        <v/>
      </c>
      <c r="AE52" t="str">
        <f t="shared" si="12"/>
        <v/>
      </c>
      <c r="AF52" t="str">
        <f t="shared" si="12"/>
        <v/>
      </c>
      <c r="AG52" t="str">
        <f t="shared" si="12"/>
        <v/>
      </c>
      <c r="AH52" t="str">
        <f t="shared" si="12"/>
        <v/>
      </c>
      <c r="AI52" t="str">
        <f t="shared" si="12"/>
        <v/>
      </c>
      <c r="AJ52" t="str">
        <f t="shared" si="12"/>
        <v/>
      </c>
      <c r="AK52" t="str">
        <f t="shared" si="12"/>
        <v/>
      </c>
    </row>
    <row r="53" spans="1:37" ht="26.15" customHeight="1" x14ac:dyDescent="0.25">
      <c r="A53" t="str">
        <f t="shared" ref="A53:F53" si="13">IF(A23="","",A23)</f>
        <v/>
      </c>
      <c r="B53" t="str">
        <f t="shared" si="13"/>
        <v/>
      </c>
      <c r="C53" t="str">
        <f t="shared" si="13"/>
        <v/>
      </c>
      <c r="D53" t="str">
        <f t="shared" si="13"/>
        <v/>
      </c>
      <c r="E53" t="str">
        <f t="shared" si="13"/>
        <v/>
      </c>
      <c r="F53" t="str">
        <f t="shared" si="13"/>
        <v/>
      </c>
      <c r="G53" s="72">
        <f ca="1">G52</f>
        <v>94.2</v>
      </c>
      <c r="H53" s="72"/>
      <c r="I53" s="72"/>
      <c r="J53" s="72"/>
      <c r="K53" s="72" t="s">
        <v>26</v>
      </c>
      <c r="L53" s="72"/>
      <c r="M53" s="72">
        <v>3.14</v>
      </c>
      <c r="N53" s="72"/>
      <c r="O53" s="72"/>
      <c r="P53" s="7" t="s">
        <v>28</v>
      </c>
      <c r="Q53" s="72">
        <f ca="1">G53/M53</f>
        <v>30</v>
      </c>
      <c r="R53" s="72"/>
      <c r="S53" s="72"/>
      <c r="T53" s="7" t="str">
        <f t="shared" ref="T53:AA53" si="14">IF(T23="","",T23)</f>
        <v/>
      </c>
      <c r="U53" s="7" t="str">
        <f t="shared" si="14"/>
        <v/>
      </c>
      <c r="V53" s="7" t="str">
        <f t="shared" si="14"/>
        <v/>
      </c>
      <c r="W53" s="7" t="str">
        <f t="shared" si="14"/>
        <v/>
      </c>
      <c r="X53" s="7" t="str">
        <f t="shared" si="14"/>
        <v/>
      </c>
      <c r="Y53" s="7" t="str">
        <f t="shared" si="14"/>
        <v/>
      </c>
      <c r="Z53" s="7" t="str">
        <f t="shared" si="14"/>
        <v/>
      </c>
      <c r="AA53" s="7" t="str">
        <f t="shared" si="14"/>
        <v/>
      </c>
    </row>
    <row r="54" spans="1:37" ht="26.15" customHeight="1" x14ac:dyDescent="0.25">
      <c r="G54" s="72">
        <f ca="1">Q53</f>
        <v>30</v>
      </c>
      <c r="H54" s="72"/>
      <c r="I54" s="72" t="s">
        <v>26</v>
      </c>
      <c r="J54" s="72"/>
      <c r="K54" s="72">
        <v>2</v>
      </c>
      <c r="L54" s="72"/>
      <c r="M54" s="7" t="s">
        <v>28</v>
      </c>
      <c r="N54" s="72">
        <f ca="1">G54/K54</f>
        <v>15</v>
      </c>
      <c r="O54" s="72"/>
      <c r="P54" s="72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2" t="s">
        <v>21</v>
      </c>
      <c r="AC54" s="72"/>
      <c r="AD54" s="72"/>
      <c r="AE54" s="7" t="str">
        <f>IF(AE23="","",AE23)</f>
        <v/>
      </c>
      <c r="AF54" s="7" t="str">
        <f>IF(AF23="","",AF23)</f>
        <v/>
      </c>
      <c r="AG54" s="72">
        <f ca="1">N54</f>
        <v>15</v>
      </c>
      <c r="AH54" s="72"/>
      <c r="AI54" s="72"/>
      <c r="AJ54" s="72" t="s">
        <v>47</v>
      </c>
      <c r="AK54" s="72"/>
    </row>
    <row r="55" spans="1:37" ht="30" customHeight="1" x14ac:dyDescent="0.25"/>
    <row r="56" spans="1:37" ht="30" customHeight="1" x14ac:dyDescent="0.25"/>
    <row r="57" spans="1:37" ht="30" customHeight="1" x14ac:dyDescent="0.25"/>
    <row r="58" spans="1:37" ht="30" customHeight="1" x14ac:dyDescent="0.25"/>
    <row r="59" spans="1:37" ht="30" customHeight="1" x14ac:dyDescent="0.25"/>
    <row r="60" spans="1:37" ht="30" customHeight="1" x14ac:dyDescent="0.25"/>
    <row r="61" spans="1:37" ht="30" customHeight="1" x14ac:dyDescent="0.25"/>
    <row r="62" spans="1:37" ht="30" customHeight="1" x14ac:dyDescent="0.25"/>
  </sheetData>
  <mergeCells count="91">
    <mergeCell ref="G8:H8"/>
    <mergeCell ref="K18:L18"/>
    <mergeCell ref="K21:L21"/>
    <mergeCell ref="AI1:AJ1"/>
    <mergeCell ref="AI26:AJ26"/>
    <mergeCell ref="G14:H14"/>
    <mergeCell ref="H11:I11"/>
    <mergeCell ref="I14:J14"/>
    <mergeCell ref="G21:J21"/>
    <mergeCell ref="G18:J18"/>
    <mergeCell ref="H5:I5"/>
    <mergeCell ref="J5:L5"/>
    <mergeCell ref="J11:L11"/>
    <mergeCell ref="H30:I30"/>
    <mergeCell ref="J30:M30"/>
    <mergeCell ref="K49:L49"/>
    <mergeCell ref="M49:R49"/>
    <mergeCell ref="H40:I40"/>
    <mergeCell ref="G41:I41"/>
    <mergeCell ref="L41:M41"/>
    <mergeCell ref="G32:I32"/>
    <mergeCell ref="G37:I37"/>
    <mergeCell ref="G35:H35"/>
    <mergeCell ref="I35:J35"/>
    <mergeCell ref="G33:I33"/>
    <mergeCell ref="L33:M33"/>
    <mergeCell ref="O32:P32"/>
    <mergeCell ref="K35:M35"/>
    <mergeCell ref="J40:L40"/>
    <mergeCell ref="A52:B52"/>
    <mergeCell ref="D30:F30"/>
    <mergeCell ref="D35:F35"/>
    <mergeCell ref="D40:F40"/>
    <mergeCell ref="D44:F44"/>
    <mergeCell ref="D49:F49"/>
    <mergeCell ref="D52:F52"/>
    <mergeCell ref="A35:B35"/>
    <mergeCell ref="A40:B40"/>
    <mergeCell ref="A44:B44"/>
    <mergeCell ref="A49:B49"/>
    <mergeCell ref="A30:B30"/>
    <mergeCell ref="K52:L52"/>
    <mergeCell ref="G52:J52"/>
    <mergeCell ref="O41:P41"/>
    <mergeCell ref="Q41:S41"/>
    <mergeCell ref="G44:H44"/>
    <mergeCell ref="I44:J44"/>
    <mergeCell ref="K44:M44"/>
    <mergeCell ref="G50:J50"/>
    <mergeCell ref="K50:L50"/>
    <mergeCell ref="M50:O50"/>
    <mergeCell ref="Q50:S50"/>
    <mergeCell ref="Q45:R45"/>
    <mergeCell ref="G49:J49"/>
    <mergeCell ref="K45:L45"/>
    <mergeCell ref="M45:N45"/>
    <mergeCell ref="O45:P45"/>
    <mergeCell ref="Q32:S32"/>
    <mergeCell ref="U32:X32"/>
    <mergeCell ref="Q33:S33"/>
    <mergeCell ref="U33:X33"/>
    <mergeCell ref="O33:P33"/>
    <mergeCell ref="S37:U37"/>
    <mergeCell ref="AF37:AI37"/>
    <mergeCell ref="W45:Z45"/>
    <mergeCell ref="Q37:R37"/>
    <mergeCell ref="W37:Z37"/>
    <mergeCell ref="U41:X41"/>
    <mergeCell ref="O37:P37"/>
    <mergeCell ref="M52:R52"/>
    <mergeCell ref="AJ54:AK54"/>
    <mergeCell ref="AF45:AI45"/>
    <mergeCell ref="AF32:AI32"/>
    <mergeCell ref="AF33:AI33"/>
    <mergeCell ref="AB54:AD54"/>
    <mergeCell ref="AG54:AI54"/>
    <mergeCell ref="AJ32:AK32"/>
    <mergeCell ref="AJ37:AK37"/>
    <mergeCell ref="AF41:AI41"/>
    <mergeCell ref="AJ41:AK41"/>
    <mergeCell ref="AF50:AH50"/>
    <mergeCell ref="AI50:AJ50"/>
    <mergeCell ref="S45:U45"/>
    <mergeCell ref="Q53:S53"/>
    <mergeCell ref="G54:H54"/>
    <mergeCell ref="I54:J54"/>
    <mergeCell ref="K54:L54"/>
    <mergeCell ref="N54:P54"/>
    <mergeCell ref="G53:J53"/>
    <mergeCell ref="K53:L53"/>
    <mergeCell ref="M53:O53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50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213</v>
      </c>
      <c r="AG1" s="2" t="s">
        <v>38</v>
      </c>
      <c r="AH1" s="2"/>
      <c r="AI1" s="44"/>
      <c r="AJ1" s="44"/>
    </row>
    <row r="2" spans="1:36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8"/>
    </row>
    <row r="4" spans="1:36" ht="25" customHeight="1" x14ac:dyDescent="0.25">
      <c r="A4" t="s">
        <v>212</v>
      </c>
    </row>
    <row r="6" spans="1:36" ht="32.15" customHeight="1" x14ac:dyDescent="0.25">
      <c r="A6" s="1" t="s">
        <v>40</v>
      </c>
      <c r="C6">
        <f ca="1">INT(RAND()*9+1)</f>
        <v>5</v>
      </c>
      <c r="D6" t="s">
        <v>208</v>
      </c>
      <c r="H6" s="76">
        <f ca="1">C6*INT(RAND()*9+1)*10</f>
        <v>400</v>
      </c>
      <c r="I6" s="76"/>
      <c r="J6" s="76"/>
      <c r="K6" t="s">
        <v>207</v>
      </c>
    </row>
    <row r="7" spans="1:36" ht="32.15" customHeight="1" x14ac:dyDescent="0.25"/>
    <row r="8" spans="1:36" ht="32.15" customHeight="1" x14ac:dyDescent="0.25">
      <c r="A8" s="1" t="s">
        <v>5</v>
      </c>
      <c r="C8" s="76">
        <f ca="1">INT(RAND()*5+1)*10</f>
        <v>50</v>
      </c>
      <c r="D8" s="76"/>
      <c r="E8" t="s">
        <v>194</v>
      </c>
      <c r="G8" t="s">
        <v>128</v>
      </c>
      <c r="I8" s="76">
        <f ca="1">C8*INT(RAND()*9+1)*100</f>
        <v>20000</v>
      </c>
      <c r="J8" s="76"/>
      <c r="K8" s="76"/>
      <c r="L8" s="76"/>
      <c r="M8" s="76"/>
      <c r="N8" t="s">
        <v>211</v>
      </c>
    </row>
    <row r="9" spans="1:36" ht="32.15" customHeight="1" x14ac:dyDescent="0.25"/>
    <row r="10" spans="1:36" ht="32.15" customHeight="1" x14ac:dyDescent="0.25">
      <c r="A10" s="1" t="s">
        <v>6</v>
      </c>
      <c r="C10" s="76">
        <f ca="1">INT(RAND()*9+1)*10</f>
        <v>40</v>
      </c>
      <c r="D10" s="76"/>
      <c r="E10" t="s">
        <v>210</v>
      </c>
      <c r="G10" s="76">
        <f ca="1">C10*0.1*INT(RAND()*2+1)</f>
        <v>8</v>
      </c>
      <c r="H10" s="76"/>
      <c r="I10" t="s">
        <v>209</v>
      </c>
    </row>
    <row r="11" spans="1:36" ht="32.15" customHeight="1" x14ac:dyDescent="0.25"/>
    <row r="12" spans="1:36" ht="32.15" customHeight="1" x14ac:dyDescent="0.25">
      <c r="A12" s="1" t="s">
        <v>7</v>
      </c>
      <c r="C12">
        <f ca="1">INT(RAND()*9+1)</f>
        <v>7</v>
      </c>
      <c r="D12" t="s">
        <v>208</v>
      </c>
      <c r="H12" s="76">
        <f ca="1">C12*INT(RAND()*9+1)*10</f>
        <v>140</v>
      </c>
      <c r="I12" s="76"/>
      <c r="J12" s="76"/>
      <c r="K12" t="s">
        <v>207</v>
      </c>
    </row>
    <row r="13" spans="1:36" ht="32.15" customHeight="1" x14ac:dyDescent="0.25"/>
    <row r="14" spans="1:36" ht="32.15" customHeight="1" x14ac:dyDescent="0.25">
      <c r="A14" s="1" t="s">
        <v>8</v>
      </c>
      <c r="C14" t="s">
        <v>199</v>
      </c>
      <c r="F14">
        <f ca="1">INT(RAND()*8+2)</f>
        <v>3</v>
      </c>
      <c r="G14" t="s">
        <v>204</v>
      </c>
      <c r="I14" s="76">
        <f ca="1">INT(RAND()*5+2)*10</f>
        <v>20</v>
      </c>
      <c r="J14" s="76"/>
      <c r="K14" t="s">
        <v>206</v>
      </c>
    </row>
    <row r="15" spans="1:36" ht="32.15" customHeight="1" x14ac:dyDescent="0.25"/>
    <row r="16" spans="1:36" ht="32.15" customHeight="1" x14ac:dyDescent="0.25">
      <c r="A16" s="1" t="s">
        <v>41</v>
      </c>
      <c r="C16" t="s">
        <v>200</v>
      </c>
      <c r="F16" s="67">
        <f ca="1">INT(RAND()*5+2)*100</f>
        <v>600</v>
      </c>
      <c r="G16" s="67"/>
      <c r="H16" s="67"/>
      <c r="I16" t="s">
        <v>204</v>
      </c>
      <c r="K16">
        <f ca="1">INT(RAND()*9+1)</f>
        <v>9</v>
      </c>
      <c r="L16" t="s">
        <v>203</v>
      </c>
    </row>
    <row r="17" spans="1:37" ht="32.15" customHeight="1" x14ac:dyDescent="0.25"/>
    <row r="18" spans="1:37" ht="32.15" customHeight="1" x14ac:dyDescent="0.25">
      <c r="A18" s="1" t="s">
        <v>42</v>
      </c>
      <c r="C18" t="s">
        <v>205</v>
      </c>
      <c r="F18" s="67">
        <f ca="1">INT(RAND()*200+100)</f>
        <v>163</v>
      </c>
      <c r="G18" s="67"/>
      <c r="H18" s="67"/>
      <c r="I18" t="s">
        <v>204</v>
      </c>
      <c r="K18">
        <f ca="1">INT(RAND()*9+1)</f>
        <v>3</v>
      </c>
      <c r="L18" t="s">
        <v>203</v>
      </c>
    </row>
    <row r="19" spans="1:37" ht="32.15" customHeight="1" x14ac:dyDescent="0.25"/>
    <row r="20" spans="1:37" ht="32.15" customHeight="1" x14ac:dyDescent="0.25">
      <c r="A20" s="1" t="s">
        <v>43</v>
      </c>
      <c r="C20" t="s">
        <v>200</v>
      </c>
      <c r="F20" s="76">
        <f ca="1">INT(RAND()*5+1)*100</f>
        <v>200</v>
      </c>
      <c r="G20" s="76"/>
      <c r="H20" s="76"/>
      <c r="I20" t="s">
        <v>196</v>
      </c>
      <c r="J20" t="s">
        <v>128</v>
      </c>
      <c r="L20" s="76">
        <f ca="1">F20*10/1000*INT(RAND()*3+2)</f>
        <v>6</v>
      </c>
      <c r="M20" s="76"/>
      <c r="N20" t="s">
        <v>197</v>
      </c>
      <c r="P20" t="s">
        <v>202</v>
      </c>
    </row>
    <row r="21" spans="1:37" ht="32.15" customHeight="1" x14ac:dyDescent="0.25"/>
    <row r="22" spans="1:37" ht="32.15" customHeight="1" x14ac:dyDescent="0.25">
      <c r="A22" s="1" t="s">
        <v>44</v>
      </c>
      <c r="C22" t="s">
        <v>200</v>
      </c>
      <c r="F22" s="76">
        <f ca="1">INT(RAND()*5+1)*100</f>
        <v>400</v>
      </c>
      <c r="G22" s="76"/>
      <c r="H22" s="76"/>
      <c r="I22" t="s">
        <v>196</v>
      </c>
      <c r="J22" t="s">
        <v>128</v>
      </c>
      <c r="L22" s="76">
        <f ca="1">F22*10/1000*INT(RAND()*3+2)</f>
        <v>16</v>
      </c>
      <c r="M22" s="76"/>
      <c r="N22" t="s">
        <v>197</v>
      </c>
      <c r="P22" t="s">
        <v>202</v>
      </c>
    </row>
    <row r="23" spans="1:37" ht="32.15" customHeight="1" x14ac:dyDescent="0.25"/>
    <row r="24" spans="1:37" ht="32.15" customHeight="1" x14ac:dyDescent="0.25">
      <c r="A24" s="1" t="s">
        <v>45</v>
      </c>
      <c r="D24" t="s">
        <v>198</v>
      </c>
      <c r="G24" s="76">
        <f ca="1">INT(RAND()*6+2)*10</f>
        <v>60</v>
      </c>
      <c r="H24" s="76"/>
      <c r="I24" t="s">
        <v>197</v>
      </c>
      <c r="K24" t="s">
        <v>128</v>
      </c>
      <c r="M24" s="76">
        <f ca="1">G24*10*INT(RAND()*9+2)/100</f>
        <v>12</v>
      </c>
      <c r="N24" s="76"/>
      <c r="O24" t="s">
        <v>201</v>
      </c>
    </row>
    <row r="25" spans="1:37" ht="32.15" customHeight="1" x14ac:dyDescent="0.25"/>
    <row r="26" spans="1:37" ht="25" customHeight="1" x14ac:dyDescent="0.25">
      <c r="D26" s="3" t="str">
        <f>IF(D1="","",D1)</f>
        <v>速さ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37" ht="25" customHeight="1" x14ac:dyDescent="0.25">
      <c r="E27" s="5" t="s">
        <v>1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E28" s="5"/>
      <c r="Q28" s="8"/>
    </row>
    <row r="29" spans="1:37" ht="25" customHeight="1" x14ac:dyDescent="0.25">
      <c r="A29" t="str">
        <f>IF(A4="","",A4)</f>
        <v>◎次の速さ，道のり，時間を求めましょう。</v>
      </c>
      <c r="X29" t="str">
        <f t="shared" ref="X29:AK29" si="0">IF(X4="","",X4)</f>
        <v/>
      </c>
      <c r="Y29" t="str">
        <f t="shared" si="0"/>
        <v/>
      </c>
      <c r="Z29" t="str">
        <f t="shared" si="0"/>
        <v/>
      </c>
      <c r="AA29" t="str">
        <f t="shared" si="0"/>
        <v/>
      </c>
      <c r="AB29" t="str">
        <f t="shared" si="0"/>
        <v/>
      </c>
      <c r="AC29" t="str">
        <f t="shared" si="0"/>
        <v/>
      </c>
      <c r="AD29" t="str">
        <f t="shared" si="0"/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  <c r="AJ29" t="str">
        <f t="shared" si="0"/>
        <v/>
      </c>
      <c r="AK29" t="str">
        <f t="shared" si="0"/>
        <v/>
      </c>
    </row>
    <row r="31" spans="1:37" ht="31" customHeight="1" x14ac:dyDescent="0.25">
      <c r="A31" t="str">
        <f t="shared" ref="A31:A50" si="1">IF(A6="","",A6)</f>
        <v>(1)</v>
      </c>
      <c r="C31">
        <f ca="1">IF(C6="","",C6)</f>
        <v>5</v>
      </c>
      <c r="D31" t="str">
        <f>IF(D6="","",D6)</f>
        <v>時間で</v>
      </c>
      <c r="H31" s="76">
        <f ca="1">IF(H6="","",H6)</f>
        <v>400</v>
      </c>
      <c r="I31" s="76"/>
      <c r="J31" s="76"/>
      <c r="K31" t="str">
        <f>IF(K6="","",K6)</f>
        <v>km走るときの時速</v>
      </c>
      <c r="U31" t="str">
        <f t="shared" ref="U31:AK31" si="2">IF(U6="","",U6)</f>
        <v/>
      </c>
      <c r="V31" t="str">
        <f t="shared" si="2"/>
        <v/>
      </c>
      <c r="W31" t="str">
        <f t="shared" si="2"/>
        <v/>
      </c>
      <c r="X31" t="str">
        <f t="shared" si="2"/>
        <v/>
      </c>
      <c r="Y31" t="str">
        <f t="shared" si="2"/>
        <v/>
      </c>
      <c r="Z31" t="str">
        <f t="shared" si="2"/>
        <v/>
      </c>
      <c r="AA31" t="str">
        <f t="shared" si="2"/>
        <v/>
      </c>
      <c r="AB31" t="str">
        <f t="shared" si="2"/>
        <v/>
      </c>
      <c r="AC31" t="str">
        <f t="shared" si="2"/>
        <v/>
      </c>
      <c r="AD31" t="str">
        <f t="shared" si="2"/>
        <v/>
      </c>
      <c r="AE31" t="str">
        <f t="shared" si="2"/>
        <v/>
      </c>
      <c r="AF31" t="str">
        <f t="shared" si="2"/>
        <v/>
      </c>
      <c r="AG31" t="str">
        <f t="shared" si="2"/>
        <v/>
      </c>
      <c r="AH31" t="str">
        <f t="shared" si="2"/>
        <v/>
      </c>
      <c r="AI31" t="str">
        <f t="shared" si="2"/>
        <v/>
      </c>
      <c r="AJ31" t="str">
        <f t="shared" si="2"/>
        <v/>
      </c>
      <c r="AK31" t="str">
        <f t="shared" si="2"/>
        <v/>
      </c>
    </row>
    <row r="32" spans="1:37" ht="31" customHeight="1" x14ac:dyDescent="0.25">
      <c r="A32" t="str">
        <f t="shared" si="1"/>
        <v/>
      </c>
      <c r="B32" t="str">
        <f>IF(B7="","",B7)</f>
        <v/>
      </c>
      <c r="C32" t="str">
        <f>IF(C7="","",C7)</f>
        <v/>
      </c>
      <c r="D32" s="69">
        <f ca="1">H31</f>
        <v>400</v>
      </c>
      <c r="E32" s="69"/>
      <c r="F32" s="69"/>
      <c r="G32" s="69"/>
      <c r="H32" s="72" t="s">
        <v>3</v>
      </c>
      <c r="I32" s="72"/>
      <c r="J32" s="7">
        <f ca="1">C31</f>
        <v>5</v>
      </c>
      <c r="K32" s="72" t="s">
        <v>4</v>
      </c>
      <c r="L32" s="72"/>
      <c r="M32" s="70">
        <f ca="1">D32/J32</f>
        <v>80</v>
      </c>
      <c r="N32" s="70"/>
      <c r="O32" s="70"/>
      <c r="P32" t="str">
        <f>IF(P7="","",P7)</f>
        <v/>
      </c>
      <c r="Q32" t="str">
        <f>IF(Q7="","",Q7)</f>
        <v/>
      </c>
      <c r="R32" t="str">
        <f>IF(R7="","",R7)</f>
        <v/>
      </c>
      <c r="S32" t="str">
        <f>IF(S7="","",S7)</f>
        <v/>
      </c>
      <c r="T32" t="str">
        <f>IF(T7="","",T7)</f>
        <v/>
      </c>
      <c r="U32" s="7" t="s">
        <v>198</v>
      </c>
      <c r="V32" s="7"/>
      <c r="W32" s="7"/>
      <c r="X32" s="70">
        <f ca="1">M32</f>
        <v>80</v>
      </c>
      <c r="Y32" s="70"/>
      <c r="Z32" s="70"/>
      <c r="AA32" s="7" t="s">
        <v>197</v>
      </c>
      <c r="AB32" s="7"/>
      <c r="AC32" t="str">
        <f t="shared" ref="AC32:AK32" si="3">IF(AC7="","",AC7)</f>
        <v/>
      </c>
      <c r="AD32" t="str">
        <f t="shared" si="3"/>
        <v/>
      </c>
      <c r="AE32" t="str">
        <f t="shared" si="3"/>
        <v/>
      </c>
      <c r="AF32" t="str">
        <f t="shared" si="3"/>
        <v/>
      </c>
      <c r="AG32" t="str">
        <f t="shared" si="3"/>
        <v/>
      </c>
      <c r="AH32" t="str">
        <f t="shared" si="3"/>
        <v/>
      </c>
      <c r="AI32" t="str">
        <f t="shared" si="3"/>
        <v/>
      </c>
      <c r="AJ32" t="str">
        <f t="shared" si="3"/>
        <v/>
      </c>
      <c r="AK32" t="str">
        <f t="shared" si="3"/>
        <v/>
      </c>
    </row>
    <row r="33" spans="1:37" ht="31" customHeight="1" x14ac:dyDescent="0.25">
      <c r="A33" t="str">
        <f t="shared" si="1"/>
        <v>(2)</v>
      </c>
      <c r="C33" s="76">
        <f ca="1">IF(C8="","",C8)</f>
        <v>50</v>
      </c>
      <c r="D33" s="76"/>
      <c r="E33" t="str">
        <f>IF(E8="","",E8)</f>
        <v>分</v>
      </c>
      <c r="G33" t="str">
        <f>IF(G8="","",G8)</f>
        <v>で</v>
      </c>
      <c r="I33" s="76">
        <f ca="1">IF(I8="","",I8)</f>
        <v>20000</v>
      </c>
      <c r="J33" s="76"/>
      <c r="K33" s="76"/>
      <c r="L33" s="76"/>
      <c r="M33" s="76"/>
      <c r="N33" t="str">
        <f>IF(N8="","",N8)</f>
        <v>m走るときの分速</v>
      </c>
      <c r="W33" t="str">
        <f t="shared" ref="W33:AB33" si="4">IF(W8="","",W8)</f>
        <v/>
      </c>
      <c r="X33" t="str">
        <f t="shared" si="4"/>
        <v/>
      </c>
      <c r="Y33" t="str">
        <f t="shared" si="4"/>
        <v/>
      </c>
      <c r="Z33" t="str">
        <f t="shared" si="4"/>
        <v/>
      </c>
      <c r="AA33" t="str">
        <f t="shared" si="4"/>
        <v/>
      </c>
      <c r="AB33" t="str">
        <f t="shared" si="4"/>
        <v/>
      </c>
      <c r="AC33" t="str">
        <f t="shared" ref="AC33:AK33" si="5">IF(AC8="","",AC8)</f>
        <v/>
      </c>
      <c r="AD33" t="str">
        <f t="shared" si="5"/>
        <v/>
      </c>
      <c r="AE33" t="str">
        <f t="shared" si="5"/>
        <v/>
      </c>
      <c r="AF33" t="str">
        <f t="shared" si="5"/>
        <v/>
      </c>
      <c r="AG33" t="str">
        <f t="shared" si="5"/>
        <v/>
      </c>
      <c r="AH33" t="str">
        <f t="shared" si="5"/>
        <v/>
      </c>
      <c r="AI33" t="str">
        <f t="shared" si="5"/>
        <v/>
      </c>
      <c r="AJ33" t="str">
        <f t="shared" si="5"/>
        <v/>
      </c>
      <c r="AK33" t="str">
        <f t="shared" si="5"/>
        <v/>
      </c>
    </row>
    <row r="34" spans="1:37" ht="31" customHeight="1" x14ac:dyDescent="0.25">
      <c r="A34" t="str">
        <f t="shared" si="1"/>
        <v/>
      </c>
      <c r="B34" t="str">
        <f>IF(B9="","",B9)</f>
        <v/>
      </c>
      <c r="C34" s="69">
        <f ca="1">I33</f>
        <v>20000</v>
      </c>
      <c r="D34" s="69"/>
      <c r="E34" s="69"/>
      <c r="F34" s="69"/>
      <c r="G34" s="69"/>
      <c r="H34" s="72" t="s">
        <v>3</v>
      </c>
      <c r="I34" s="72"/>
      <c r="J34" s="69">
        <f ca="1">C33</f>
        <v>50</v>
      </c>
      <c r="K34" s="69"/>
      <c r="L34" s="72" t="s">
        <v>4</v>
      </c>
      <c r="M34" s="72"/>
      <c r="N34" s="70">
        <f ca="1">C34/J34</f>
        <v>400</v>
      </c>
      <c r="O34" s="70"/>
      <c r="P34" s="70"/>
      <c r="Q34" s="70"/>
      <c r="R34" t="str">
        <f>IF(R9="","",R9)</f>
        <v/>
      </c>
      <c r="S34" t="str">
        <f>IF(S9="","",S9)</f>
        <v/>
      </c>
      <c r="T34" t="str">
        <f>IF(T9="","",T9)</f>
        <v/>
      </c>
      <c r="U34" s="7" t="s">
        <v>200</v>
      </c>
      <c r="V34" s="7"/>
      <c r="W34" s="7"/>
      <c r="X34" s="70">
        <f ca="1">N34</f>
        <v>400</v>
      </c>
      <c r="Y34" s="70"/>
      <c r="Z34" s="70"/>
      <c r="AA34" s="70"/>
      <c r="AB34" s="7" t="s">
        <v>196</v>
      </c>
      <c r="AC34" t="str">
        <f t="shared" ref="AC34:AK34" si="6">IF(AC9="","",AC9)</f>
        <v/>
      </c>
      <c r="AD34" t="str">
        <f t="shared" si="6"/>
        <v/>
      </c>
      <c r="AE34" t="str">
        <f t="shared" si="6"/>
        <v/>
      </c>
      <c r="AF34" t="str">
        <f t="shared" si="6"/>
        <v/>
      </c>
      <c r="AG34" t="str">
        <f t="shared" si="6"/>
        <v/>
      </c>
      <c r="AH34" t="str">
        <f t="shared" si="6"/>
        <v/>
      </c>
      <c r="AI34" t="str">
        <f t="shared" si="6"/>
        <v/>
      </c>
      <c r="AJ34" t="str">
        <f t="shared" si="6"/>
        <v/>
      </c>
      <c r="AK34" t="str">
        <f t="shared" si="6"/>
        <v/>
      </c>
    </row>
    <row r="35" spans="1:37" ht="31" customHeight="1" x14ac:dyDescent="0.25">
      <c r="A35" t="str">
        <f t="shared" si="1"/>
        <v>(3)</v>
      </c>
      <c r="C35" s="76">
        <f t="shared" ref="C35:C48" ca="1" si="7">IF(C10="","",C10)</f>
        <v>40</v>
      </c>
      <c r="D35" s="76"/>
      <c r="E35" t="str">
        <f>IF(E10="","",E10)</f>
        <v>mを</v>
      </c>
      <c r="G35" s="76">
        <f ca="1">IF(G10="","",G10)</f>
        <v>8</v>
      </c>
      <c r="H35" s="76"/>
      <c r="I35" t="str">
        <f>IF(I10="","",I10)</f>
        <v>秒で走るときの秒速</v>
      </c>
      <c r="U35" t="str">
        <f t="shared" ref="U35:AB35" si="8">IF(U10="","",U10)</f>
        <v/>
      </c>
      <c r="V35" t="str">
        <f t="shared" si="8"/>
        <v/>
      </c>
      <c r="W35" t="str">
        <f t="shared" si="8"/>
        <v/>
      </c>
      <c r="X35" t="str">
        <f t="shared" si="8"/>
        <v/>
      </c>
      <c r="Y35" t="str">
        <f t="shared" si="8"/>
        <v/>
      </c>
      <c r="Z35" t="str">
        <f t="shared" si="8"/>
        <v/>
      </c>
      <c r="AA35" t="str">
        <f t="shared" si="8"/>
        <v/>
      </c>
      <c r="AB35" t="str">
        <f t="shared" si="8"/>
        <v/>
      </c>
      <c r="AC35" t="str">
        <f t="shared" ref="AC35:AK35" si="9">IF(AC10="","",AC10)</f>
        <v/>
      </c>
      <c r="AD35" t="str">
        <f t="shared" si="9"/>
        <v/>
      </c>
      <c r="AE35" t="str">
        <f t="shared" si="9"/>
        <v/>
      </c>
      <c r="AF35" t="str">
        <f t="shared" si="9"/>
        <v/>
      </c>
      <c r="AG35" t="str">
        <f t="shared" si="9"/>
        <v/>
      </c>
      <c r="AH35" t="str">
        <f t="shared" si="9"/>
        <v/>
      </c>
      <c r="AI35" t="str">
        <f t="shared" si="9"/>
        <v/>
      </c>
      <c r="AJ35" t="str">
        <f t="shared" si="9"/>
        <v/>
      </c>
      <c r="AK35" t="str">
        <f t="shared" si="9"/>
        <v/>
      </c>
    </row>
    <row r="36" spans="1:37" ht="31" customHeight="1" x14ac:dyDescent="0.25">
      <c r="A36" t="str">
        <f t="shared" si="1"/>
        <v/>
      </c>
      <c r="B36" t="str">
        <f>IF(B11="","",B11)</f>
        <v/>
      </c>
      <c r="C36" t="str">
        <f t="shared" si="7"/>
        <v/>
      </c>
      <c r="D36" t="str">
        <f>IF(D11="","",D11)</f>
        <v/>
      </c>
      <c r="E36" t="str">
        <f>IF(E11="","",E11)</f>
        <v/>
      </c>
      <c r="F36" s="69">
        <f ca="1">C35</f>
        <v>40</v>
      </c>
      <c r="G36" s="69"/>
      <c r="H36" s="72" t="s">
        <v>3</v>
      </c>
      <c r="I36" s="72"/>
      <c r="J36" s="69">
        <f ca="1">G35</f>
        <v>8</v>
      </c>
      <c r="K36" s="69"/>
      <c r="L36" s="72" t="s">
        <v>4</v>
      </c>
      <c r="M36" s="72"/>
      <c r="N36" s="70">
        <f ca="1">F36/J36</f>
        <v>5</v>
      </c>
      <c r="O36" s="70"/>
      <c r="P36" t="str">
        <f>IF(P11="","",P11)</f>
        <v/>
      </c>
      <c r="Q36" t="str">
        <f>IF(Q11="","",Q11)</f>
        <v/>
      </c>
      <c r="R36" t="str">
        <f>IF(R11="","",R11)</f>
        <v/>
      </c>
      <c r="S36" t="str">
        <f>IF(S11="","",S11)</f>
        <v/>
      </c>
      <c r="T36" t="str">
        <f>IF(T11="","",T11)</f>
        <v/>
      </c>
      <c r="U36" s="7" t="s">
        <v>199</v>
      </c>
      <c r="V36" s="7"/>
      <c r="W36" s="7"/>
      <c r="X36" s="70">
        <f ca="1">N36</f>
        <v>5</v>
      </c>
      <c r="Y36" s="70"/>
      <c r="Z36" s="7" t="s">
        <v>196</v>
      </c>
      <c r="AA36" t="str">
        <f>IF(AA11="","",AA11)</f>
        <v/>
      </c>
      <c r="AB36" t="str">
        <f>IF(AB11="","",AB11)</f>
        <v/>
      </c>
      <c r="AC36" t="str">
        <f t="shared" ref="AC36:AK36" si="10">IF(AC11="","",AC11)</f>
        <v/>
      </c>
      <c r="AD36" t="str">
        <f t="shared" si="10"/>
        <v/>
      </c>
      <c r="AE36" t="str">
        <f t="shared" si="10"/>
        <v/>
      </c>
      <c r="AF36" t="str">
        <f t="shared" si="10"/>
        <v/>
      </c>
      <c r="AG36" t="str">
        <f t="shared" si="10"/>
        <v/>
      </c>
      <c r="AH36" t="str">
        <f t="shared" si="10"/>
        <v/>
      </c>
      <c r="AI36" t="str">
        <f t="shared" si="10"/>
        <v/>
      </c>
      <c r="AJ36" t="str">
        <f t="shared" si="10"/>
        <v/>
      </c>
      <c r="AK36" t="str">
        <f t="shared" si="10"/>
        <v/>
      </c>
    </row>
    <row r="37" spans="1:37" ht="31" customHeight="1" x14ac:dyDescent="0.25">
      <c r="A37" t="str">
        <f t="shared" si="1"/>
        <v>(4)</v>
      </c>
      <c r="C37">
        <f t="shared" ca="1" si="7"/>
        <v>7</v>
      </c>
      <c r="D37" t="str">
        <f>IF(D12="","",D12)</f>
        <v>時間で</v>
      </c>
      <c r="H37" s="76">
        <f ca="1">IF(H12="","",H12)</f>
        <v>140</v>
      </c>
      <c r="I37" s="76"/>
      <c r="J37" s="76"/>
      <c r="K37" t="str">
        <f>IF(K12="","",K12)</f>
        <v>km走るときの時速</v>
      </c>
      <c r="V37" t="str">
        <f>IF(V12="","",V12)</f>
        <v/>
      </c>
      <c r="W37" t="str">
        <f>IF(W12="","",W12)</f>
        <v/>
      </c>
      <c r="X37" t="str">
        <f>IF(X12="","",X12)</f>
        <v/>
      </c>
      <c r="Y37" t="str">
        <f>IF(Y12="","",Y12)</f>
        <v/>
      </c>
      <c r="Z37" t="str">
        <f>IF(Z12="","",Z12)</f>
        <v/>
      </c>
      <c r="AA37" t="str">
        <f>IF(AA12="","",AA12)</f>
        <v/>
      </c>
      <c r="AB37" t="str">
        <f>IF(AB12="","",AB12)</f>
        <v/>
      </c>
      <c r="AC37" t="str">
        <f t="shared" ref="AC37:AK37" si="11">IF(AC12="","",AC12)</f>
        <v/>
      </c>
      <c r="AD37" t="str">
        <f t="shared" si="11"/>
        <v/>
      </c>
      <c r="AE37" t="str">
        <f t="shared" si="11"/>
        <v/>
      </c>
      <c r="AF37" t="str">
        <f t="shared" si="11"/>
        <v/>
      </c>
      <c r="AG37" t="str">
        <f t="shared" si="11"/>
        <v/>
      </c>
      <c r="AH37" t="str">
        <f t="shared" si="11"/>
        <v/>
      </c>
      <c r="AI37" t="str">
        <f t="shared" si="11"/>
        <v/>
      </c>
      <c r="AJ37" t="str">
        <f t="shared" si="11"/>
        <v/>
      </c>
      <c r="AK37" t="str">
        <f t="shared" si="11"/>
        <v/>
      </c>
    </row>
    <row r="38" spans="1:37" ht="31" customHeight="1" x14ac:dyDescent="0.25">
      <c r="A38" t="str">
        <f t="shared" si="1"/>
        <v/>
      </c>
      <c r="B38" t="str">
        <f>IF(B13="","",B13)</f>
        <v/>
      </c>
      <c r="C38" t="str">
        <f t="shared" si="7"/>
        <v/>
      </c>
      <c r="D38" t="str">
        <f>IF(D13="","",D13)</f>
        <v/>
      </c>
      <c r="E38" s="69">
        <f ca="1">H37</f>
        <v>140</v>
      </c>
      <c r="F38" s="69"/>
      <c r="G38" s="69"/>
      <c r="H38" s="72" t="s">
        <v>3</v>
      </c>
      <c r="I38" s="72"/>
      <c r="J38" s="7">
        <f ca="1">C37</f>
        <v>7</v>
      </c>
      <c r="K38" s="72" t="s">
        <v>4</v>
      </c>
      <c r="L38" s="72"/>
      <c r="M38" s="70">
        <f ca="1">E38/J38</f>
        <v>20</v>
      </c>
      <c r="N38" s="70"/>
      <c r="O38" s="70"/>
      <c r="P38" t="str">
        <f>IF(P13="","",P13)</f>
        <v/>
      </c>
      <c r="Q38" t="str">
        <f>IF(Q13="","",Q13)</f>
        <v/>
      </c>
      <c r="R38" t="str">
        <f>IF(R13="","",R13)</f>
        <v/>
      </c>
      <c r="S38" t="str">
        <f>IF(S13="","",S13)</f>
        <v/>
      </c>
      <c r="T38" t="str">
        <f>IF(T13="","",T13)</f>
        <v/>
      </c>
      <c r="U38" s="7" t="s">
        <v>198</v>
      </c>
      <c r="V38" s="7"/>
      <c r="W38" s="7"/>
      <c r="X38" s="70">
        <f ca="1">M38</f>
        <v>20</v>
      </c>
      <c r="Y38" s="70"/>
      <c r="Z38" s="70"/>
      <c r="AA38" s="7" t="s">
        <v>197</v>
      </c>
      <c r="AB38" s="7"/>
      <c r="AC38" t="str">
        <f t="shared" ref="AC38:AK38" si="12">IF(AC13="","",AC13)</f>
        <v/>
      </c>
      <c r="AD38" t="str">
        <f t="shared" si="12"/>
        <v/>
      </c>
      <c r="AE38" t="str">
        <f t="shared" si="12"/>
        <v/>
      </c>
      <c r="AF38" t="str">
        <f t="shared" si="12"/>
        <v/>
      </c>
      <c r="AG38" t="str">
        <f t="shared" si="12"/>
        <v/>
      </c>
      <c r="AH38" t="str">
        <f t="shared" si="12"/>
        <v/>
      </c>
      <c r="AI38" t="str">
        <f t="shared" si="12"/>
        <v/>
      </c>
      <c r="AJ38" t="str">
        <f t="shared" si="12"/>
        <v/>
      </c>
      <c r="AK38" t="str">
        <f t="shared" si="12"/>
        <v/>
      </c>
    </row>
    <row r="39" spans="1:37" ht="31" customHeight="1" x14ac:dyDescent="0.25">
      <c r="A39" t="str">
        <f t="shared" si="1"/>
        <v>(5)</v>
      </c>
      <c r="C39" t="str">
        <f t="shared" si="7"/>
        <v>秒速</v>
      </c>
      <c r="F39">
        <f ca="1">IF(F14="","",F14)</f>
        <v>3</v>
      </c>
      <c r="G39" t="str">
        <f>IF(G14="","",G14)</f>
        <v>mで</v>
      </c>
      <c r="I39" s="76">
        <f ca="1">IF(I14="","",I14)</f>
        <v>20</v>
      </c>
      <c r="J39" s="76"/>
      <c r="K39" t="str">
        <f>IF(K14="","",K14)</f>
        <v>秒間で進む道のり</v>
      </c>
      <c r="U39" t="str">
        <f t="shared" ref="U39:AB39" si="13">IF(U14="","",U14)</f>
        <v/>
      </c>
      <c r="V39" t="str">
        <f t="shared" si="13"/>
        <v/>
      </c>
      <c r="W39" t="str">
        <f t="shared" si="13"/>
        <v/>
      </c>
      <c r="X39" t="str">
        <f t="shared" si="13"/>
        <v/>
      </c>
      <c r="Y39" t="str">
        <f t="shared" si="13"/>
        <v/>
      </c>
      <c r="Z39" t="str">
        <f t="shared" si="13"/>
        <v/>
      </c>
      <c r="AA39" t="str">
        <f t="shared" si="13"/>
        <v/>
      </c>
      <c r="AB39" t="str">
        <f t="shared" si="13"/>
        <v/>
      </c>
      <c r="AC39" t="str">
        <f t="shared" ref="AC39:AK39" si="14">IF(AC14="","",AC14)</f>
        <v/>
      </c>
      <c r="AD39" t="str">
        <f t="shared" si="14"/>
        <v/>
      </c>
      <c r="AE39" t="str">
        <f t="shared" si="14"/>
        <v/>
      </c>
      <c r="AF39" t="str">
        <f t="shared" si="14"/>
        <v/>
      </c>
      <c r="AG39" t="str">
        <f t="shared" si="14"/>
        <v/>
      </c>
      <c r="AH39" t="str">
        <f t="shared" si="14"/>
        <v/>
      </c>
      <c r="AI39" t="str">
        <f t="shared" si="14"/>
        <v/>
      </c>
      <c r="AJ39" t="str">
        <f t="shared" si="14"/>
        <v/>
      </c>
      <c r="AK39" t="str">
        <f t="shared" si="14"/>
        <v/>
      </c>
    </row>
    <row r="40" spans="1:37" ht="31" customHeight="1" x14ac:dyDescent="0.25">
      <c r="A40" t="str">
        <f t="shared" si="1"/>
        <v/>
      </c>
      <c r="B40" t="str">
        <f>IF(B15="","",B15)</f>
        <v/>
      </c>
      <c r="C40" t="str">
        <f t="shared" si="7"/>
        <v/>
      </c>
      <c r="D40" t="str">
        <f>IF(D15="","",D15)</f>
        <v/>
      </c>
      <c r="E40" t="str">
        <f>IF(E15="","",E15)</f>
        <v/>
      </c>
      <c r="F40" s="69">
        <f ca="1">F39</f>
        <v>3</v>
      </c>
      <c r="G40" s="69"/>
      <c r="H40" s="72" t="s">
        <v>22</v>
      </c>
      <c r="I40" s="72"/>
      <c r="J40" s="69">
        <f ca="1">I39</f>
        <v>20</v>
      </c>
      <c r="K40" s="69"/>
      <c r="L40" s="72" t="s">
        <v>4</v>
      </c>
      <c r="M40" s="72"/>
      <c r="N40" s="70">
        <f ca="1">F40*J40</f>
        <v>60</v>
      </c>
      <c r="O40" s="70"/>
      <c r="P40" s="70"/>
      <c r="Q40" t="str">
        <f>IF(Q15="","",Q15)</f>
        <v/>
      </c>
      <c r="R40" t="str">
        <f>IF(R15="","",R15)</f>
        <v/>
      </c>
      <c r="S40" t="str">
        <f>IF(S15="","",S15)</f>
        <v/>
      </c>
      <c r="T40" t="str">
        <f>IF(T15="","",T15)</f>
        <v/>
      </c>
      <c r="U40" s="69">
        <f ca="1">N40</f>
        <v>60</v>
      </c>
      <c r="V40" s="69"/>
      <c r="W40" s="69"/>
      <c r="X40" s="7" t="s">
        <v>196</v>
      </c>
      <c r="Y40" t="str">
        <f t="shared" ref="Y40:AB41" si="15">IF(Y15="","",Y15)</f>
        <v/>
      </c>
      <c r="Z40" t="str">
        <f t="shared" si="15"/>
        <v/>
      </c>
      <c r="AA40" t="str">
        <f t="shared" si="15"/>
        <v/>
      </c>
      <c r="AB40" t="str">
        <f t="shared" si="15"/>
        <v/>
      </c>
      <c r="AC40" t="str">
        <f t="shared" ref="AC40:AK40" si="16">IF(AC15="","",AC15)</f>
        <v/>
      </c>
      <c r="AD40" t="str">
        <f t="shared" si="16"/>
        <v/>
      </c>
      <c r="AE40" t="str">
        <f t="shared" si="16"/>
        <v/>
      </c>
      <c r="AF40" t="str">
        <f t="shared" si="16"/>
        <v/>
      </c>
      <c r="AG40" t="str">
        <f t="shared" si="16"/>
        <v/>
      </c>
      <c r="AH40" t="str">
        <f t="shared" si="16"/>
        <v/>
      </c>
      <c r="AI40" t="str">
        <f t="shared" si="16"/>
        <v/>
      </c>
      <c r="AJ40" t="str">
        <f t="shared" si="16"/>
        <v/>
      </c>
      <c r="AK40" t="str">
        <f t="shared" si="16"/>
        <v/>
      </c>
    </row>
    <row r="41" spans="1:37" ht="31" customHeight="1" x14ac:dyDescent="0.25">
      <c r="A41" t="str">
        <f t="shared" si="1"/>
        <v>(6)</v>
      </c>
      <c r="C41" t="str">
        <f t="shared" si="7"/>
        <v>分速</v>
      </c>
      <c r="F41" s="76">
        <f ca="1">IF(F16="","",F16)</f>
        <v>600</v>
      </c>
      <c r="G41" s="76"/>
      <c r="H41" s="76"/>
      <c r="I41" t="str">
        <f>IF(I16="","",I16)</f>
        <v>mで</v>
      </c>
      <c r="K41">
        <f ca="1">IF(K16="","",K16)</f>
        <v>9</v>
      </c>
      <c r="L41" t="str">
        <f>IF(L16="","",L16)</f>
        <v>時間に進む道のり</v>
      </c>
      <c r="W41" t="str">
        <f>IF(W16="","",W16)</f>
        <v/>
      </c>
      <c r="X41" t="str">
        <f>IF(X16="","",X16)</f>
        <v/>
      </c>
      <c r="Y41" t="str">
        <f t="shared" si="15"/>
        <v/>
      </c>
      <c r="Z41" t="str">
        <f t="shared" si="15"/>
        <v/>
      </c>
      <c r="AA41" t="str">
        <f t="shared" si="15"/>
        <v/>
      </c>
      <c r="AB41" t="str">
        <f t="shared" si="15"/>
        <v/>
      </c>
      <c r="AC41" t="str">
        <f t="shared" ref="AC41:AK41" si="17">IF(AC16="","",AC16)</f>
        <v/>
      </c>
      <c r="AD41" t="str">
        <f t="shared" si="17"/>
        <v/>
      </c>
      <c r="AE41" t="str">
        <f t="shared" si="17"/>
        <v/>
      </c>
      <c r="AF41" t="str">
        <f t="shared" si="17"/>
        <v/>
      </c>
      <c r="AG41" t="str">
        <f t="shared" si="17"/>
        <v/>
      </c>
      <c r="AH41" t="str">
        <f t="shared" si="17"/>
        <v/>
      </c>
      <c r="AI41" t="str">
        <f t="shared" si="17"/>
        <v/>
      </c>
      <c r="AJ41" t="str">
        <f t="shared" si="17"/>
        <v/>
      </c>
      <c r="AK41" t="str">
        <f t="shared" si="17"/>
        <v/>
      </c>
    </row>
    <row r="42" spans="1:37" ht="31" customHeight="1" x14ac:dyDescent="0.25">
      <c r="A42" t="str">
        <f t="shared" si="1"/>
        <v/>
      </c>
      <c r="B42" t="str">
        <f>IF(B17="","",B17)</f>
        <v/>
      </c>
      <c r="C42" t="str">
        <f t="shared" si="7"/>
        <v/>
      </c>
      <c r="D42" t="str">
        <f>IF(D17="","",D17)</f>
        <v/>
      </c>
      <c r="E42" s="69">
        <f ca="1">F41</f>
        <v>600</v>
      </c>
      <c r="F42" s="69"/>
      <c r="G42" s="69"/>
      <c r="H42" s="72" t="s">
        <v>22</v>
      </c>
      <c r="I42" s="72"/>
      <c r="J42" s="69">
        <f>60</f>
        <v>60</v>
      </c>
      <c r="K42" s="69"/>
      <c r="L42" s="72" t="s">
        <v>22</v>
      </c>
      <c r="M42" s="72"/>
      <c r="N42" s="7">
        <f ca="1">K41</f>
        <v>9</v>
      </c>
      <c r="O42" s="72" t="s">
        <v>3</v>
      </c>
      <c r="P42" s="72"/>
      <c r="Q42" s="69">
        <v>1000</v>
      </c>
      <c r="R42" s="69"/>
      <c r="S42" s="69"/>
      <c r="T42" s="72" t="s">
        <v>4</v>
      </c>
      <c r="U42" s="72"/>
      <c r="V42" s="70">
        <f ca="1">E42*J42*N42/Q42</f>
        <v>324</v>
      </c>
      <c r="W42" s="70"/>
      <c r="X42" s="70"/>
      <c r="Y42" t="str">
        <f>IF(Y17="","",Y17)</f>
        <v/>
      </c>
      <c r="Z42" s="69">
        <f ca="1">V42</f>
        <v>324</v>
      </c>
      <c r="AA42" s="69"/>
      <c r="AB42" s="69"/>
      <c r="AC42" s="7" t="s">
        <v>197</v>
      </c>
      <c r="AD42" s="7"/>
      <c r="AE42" t="str">
        <f t="shared" ref="AE42:AK49" si="18">IF(AE17="","",AE17)</f>
        <v/>
      </c>
      <c r="AF42" t="str">
        <f t="shared" si="18"/>
        <v/>
      </c>
      <c r="AG42" t="str">
        <f t="shared" si="18"/>
        <v/>
      </c>
      <c r="AH42" t="str">
        <f t="shared" si="18"/>
        <v/>
      </c>
      <c r="AI42" t="str">
        <f t="shared" si="18"/>
        <v/>
      </c>
      <c r="AJ42" t="str">
        <f t="shared" si="18"/>
        <v/>
      </c>
      <c r="AK42" t="str">
        <f t="shared" si="18"/>
        <v/>
      </c>
    </row>
    <row r="43" spans="1:37" ht="31" customHeight="1" x14ac:dyDescent="0.25">
      <c r="A43" t="str">
        <f t="shared" si="1"/>
        <v>(7)</v>
      </c>
      <c r="C43" t="str">
        <f t="shared" si="7"/>
        <v>時速</v>
      </c>
      <c r="F43" s="76">
        <f ca="1">IF(F18="","",F18)</f>
        <v>163</v>
      </c>
      <c r="G43" s="76"/>
      <c r="H43" s="76"/>
      <c r="I43" t="str">
        <f>IF(I18="","",I18)</f>
        <v>mで</v>
      </c>
      <c r="K43">
        <f ca="1">IF(K18="","",K18)</f>
        <v>3</v>
      </c>
      <c r="L43" t="str">
        <f>IF(L18="","",L18)</f>
        <v>時間に進む道のり</v>
      </c>
      <c r="V43" t="str">
        <f>IF(V18="","",V18)</f>
        <v/>
      </c>
      <c r="W43" t="str">
        <f>IF(W18="","",W18)</f>
        <v/>
      </c>
      <c r="X43" t="str">
        <f>IF(X18="","",X18)</f>
        <v/>
      </c>
      <c r="Y43" t="str">
        <f>IF(Y18="","",Y18)</f>
        <v/>
      </c>
      <c r="Z43" t="str">
        <f t="shared" ref="Z43:AD44" si="19">IF(Z18="","",Z18)</f>
        <v/>
      </c>
      <c r="AA43" t="str">
        <f t="shared" si="19"/>
        <v/>
      </c>
      <c r="AB43" t="str">
        <f t="shared" si="19"/>
        <v/>
      </c>
      <c r="AC43" t="str">
        <f t="shared" si="19"/>
        <v/>
      </c>
      <c r="AD43" t="str">
        <f t="shared" si="19"/>
        <v/>
      </c>
      <c r="AE43" t="str">
        <f t="shared" si="18"/>
        <v/>
      </c>
      <c r="AF43" t="str">
        <f t="shared" si="18"/>
        <v/>
      </c>
      <c r="AG43" t="str">
        <f t="shared" si="18"/>
        <v/>
      </c>
      <c r="AH43" t="str">
        <f t="shared" si="18"/>
        <v/>
      </c>
      <c r="AI43" t="str">
        <f t="shared" si="18"/>
        <v/>
      </c>
      <c r="AJ43" t="str">
        <f t="shared" si="18"/>
        <v/>
      </c>
      <c r="AK43" t="str">
        <f t="shared" si="18"/>
        <v/>
      </c>
    </row>
    <row r="44" spans="1:37" ht="31" customHeight="1" x14ac:dyDescent="0.25">
      <c r="A44" t="str">
        <f t="shared" si="1"/>
        <v/>
      </c>
      <c r="B44" t="str">
        <f>IF(B19="","",B19)</f>
        <v/>
      </c>
      <c r="C44" t="str">
        <f t="shared" si="7"/>
        <v/>
      </c>
      <c r="D44" t="str">
        <f>IF(D19="","",D19)</f>
        <v/>
      </c>
      <c r="E44" t="str">
        <f>IF(E19="","",E19)</f>
        <v/>
      </c>
      <c r="F44" s="69">
        <f ca="1">F43</f>
        <v>163</v>
      </c>
      <c r="G44" s="69"/>
      <c r="H44" s="69"/>
      <c r="I44" s="72" t="s">
        <v>22</v>
      </c>
      <c r="J44" s="72"/>
      <c r="K44" s="7">
        <f ca="1">K43</f>
        <v>3</v>
      </c>
      <c r="L44" s="72" t="s">
        <v>4</v>
      </c>
      <c r="M44" s="72"/>
      <c r="N44" s="70">
        <f ca="1">F44*K44</f>
        <v>489</v>
      </c>
      <c r="O44" s="70"/>
      <c r="P44" s="70"/>
      <c r="Q44" t="str">
        <f>IF(Q19="","",Q19)</f>
        <v/>
      </c>
      <c r="R44" t="str">
        <f>IF(R19="","",R19)</f>
        <v/>
      </c>
      <c r="S44" t="str">
        <f>IF(S19="","",S19)</f>
        <v/>
      </c>
      <c r="T44" s="69">
        <f ca="1">N44</f>
        <v>489</v>
      </c>
      <c r="U44" s="69"/>
      <c r="V44" s="69"/>
      <c r="W44" s="7" t="s">
        <v>196</v>
      </c>
      <c r="X44" t="str">
        <f>IF(X19="","",X19)</f>
        <v/>
      </c>
      <c r="Y44" t="str">
        <f>IF(Y19="","",Y19)</f>
        <v/>
      </c>
      <c r="Z44" t="str">
        <f t="shared" si="19"/>
        <v/>
      </c>
      <c r="AA44" t="str">
        <f t="shared" si="19"/>
        <v/>
      </c>
      <c r="AB44" t="str">
        <f t="shared" si="19"/>
        <v/>
      </c>
      <c r="AC44" t="str">
        <f t="shared" si="19"/>
        <v/>
      </c>
      <c r="AD44" t="str">
        <f t="shared" si="19"/>
        <v/>
      </c>
      <c r="AE44" t="str">
        <f t="shared" si="18"/>
        <v/>
      </c>
      <c r="AF44" t="str">
        <f t="shared" si="18"/>
        <v/>
      </c>
      <c r="AG44" t="str">
        <f t="shared" si="18"/>
        <v/>
      </c>
      <c r="AH44" t="str">
        <f t="shared" si="18"/>
        <v/>
      </c>
      <c r="AI44" t="str">
        <f t="shared" si="18"/>
        <v/>
      </c>
      <c r="AJ44" t="str">
        <f t="shared" si="18"/>
        <v/>
      </c>
      <c r="AK44" t="str">
        <f t="shared" si="18"/>
        <v/>
      </c>
    </row>
    <row r="45" spans="1:37" ht="31" customHeight="1" x14ac:dyDescent="0.25">
      <c r="A45" t="str">
        <f t="shared" si="1"/>
        <v>(8)</v>
      </c>
      <c r="C45" t="str">
        <f t="shared" si="7"/>
        <v>分速</v>
      </c>
      <c r="F45" s="76">
        <f ca="1">IF(F20="","",F20)</f>
        <v>200</v>
      </c>
      <c r="G45" s="76"/>
      <c r="H45" s="76"/>
      <c r="I45" t="str">
        <f>IF(I20="","",I20)</f>
        <v>m</v>
      </c>
      <c r="J45" t="str">
        <f>IF(J20="","",J20)</f>
        <v>で</v>
      </c>
      <c r="L45" s="76">
        <f ca="1">IF(L20="","",L20)</f>
        <v>6</v>
      </c>
      <c r="M45" s="76"/>
      <c r="N45" t="str">
        <f>IF(N20="","",N20)</f>
        <v>km</v>
      </c>
      <c r="P45" t="str">
        <f>IF(P20="","",P20)</f>
        <v>進むのにかかる時間</v>
      </c>
      <c r="AB45" t="str">
        <f>IF(AB20="","",AB20)</f>
        <v/>
      </c>
      <c r="AC45" t="str">
        <f>IF(AC20="","",AC20)</f>
        <v/>
      </c>
      <c r="AD45" t="str">
        <f>IF(AD20="","",AD20)</f>
        <v/>
      </c>
      <c r="AE45" t="str">
        <f t="shared" si="18"/>
        <v/>
      </c>
      <c r="AF45" t="str">
        <f t="shared" si="18"/>
        <v/>
      </c>
      <c r="AG45" t="str">
        <f t="shared" si="18"/>
        <v/>
      </c>
      <c r="AH45" t="str">
        <f t="shared" si="18"/>
        <v/>
      </c>
      <c r="AI45" t="str">
        <f t="shared" si="18"/>
        <v/>
      </c>
      <c r="AJ45" t="str">
        <f t="shared" si="18"/>
        <v/>
      </c>
      <c r="AK45" t="str">
        <f t="shared" si="18"/>
        <v/>
      </c>
    </row>
    <row r="46" spans="1:37" ht="31" customHeight="1" x14ac:dyDescent="0.25">
      <c r="A46" t="str">
        <f t="shared" si="1"/>
        <v/>
      </c>
      <c r="B46" t="str">
        <f>IF(B21="","",B21)</f>
        <v/>
      </c>
      <c r="C46" t="str">
        <f t="shared" si="7"/>
        <v/>
      </c>
      <c r="D46" t="str">
        <f>IF(D21="","",D21)</f>
        <v/>
      </c>
      <c r="E46" t="str">
        <f>IF(E21="","",E21)</f>
        <v/>
      </c>
      <c r="F46" s="69">
        <f ca="1">L45</f>
        <v>6</v>
      </c>
      <c r="G46" s="69"/>
      <c r="H46" s="72" t="s">
        <v>22</v>
      </c>
      <c r="I46" s="72"/>
      <c r="J46" s="69">
        <f>1000</f>
        <v>1000</v>
      </c>
      <c r="K46" s="69"/>
      <c r="L46" s="69"/>
      <c r="M46" s="72" t="s">
        <v>3</v>
      </c>
      <c r="N46" s="72"/>
      <c r="O46" s="69">
        <f ca="1">F45</f>
        <v>200</v>
      </c>
      <c r="P46" s="69"/>
      <c r="Q46" s="69"/>
      <c r="R46" s="72" t="s">
        <v>4</v>
      </c>
      <c r="S46" s="72"/>
      <c r="T46" s="70">
        <f ca="1">F46*J46/O46</f>
        <v>30</v>
      </c>
      <c r="U46" s="70"/>
      <c r="V46" s="70"/>
      <c r="W46" s="70"/>
      <c r="X46" t="str">
        <f>IF(X21="","",X21)</f>
        <v/>
      </c>
      <c r="Y46" t="str">
        <f>IF(Y21="","",Y21)</f>
        <v/>
      </c>
      <c r="Z46" t="str">
        <f>IF(Z21="","",Z21)</f>
        <v/>
      </c>
      <c r="AA46" s="69">
        <f ca="1">T46</f>
        <v>30</v>
      </c>
      <c r="AB46" s="69"/>
      <c r="AC46" s="7" t="s">
        <v>194</v>
      </c>
      <c r="AD46" s="7"/>
      <c r="AE46" t="str">
        <f t="shared" si="18"/>
        <v/>
      </c>
      <c r="AF46" t="str">
        <f t="shared" si="18"/>
        <v/>
      </c>
      <c r="AG46" t="str">
        <f t="shared" si="18"/>
        <v/>
      </c>
      <c r="AH46" t="str">
        <f t="shared" si="18"/>
        <v/>
      </c>
      <c r="AI46" t="str">
        <f t="shared" si="18"/>
        <v/>
      </c>
      <c r="AJ46" t="str">
        <f t="shared" si="18"/>
        <v/>
      </c>
      <c r="AK46" t="str">
        <f t="shared" si="18"/>
        <v/>
      </c>
    </row>
    <row r="47" spans="1:37" ht="31" customHeight="1" x14ac:dyDescent="0.25">
      <c r="A47" t="str">
        <f t="shared" si="1"/>
        <v>(9)</v>
      </c>
      <c r="C47" t="str">
        <f t="shared" si="7"/>
        <v>分速</v>
      </c>
      <c r="F47" s="76">
        <f ca="1">IF(F22="","",F22)</f>
        <v>400</v>
      </c>
      <c r="G47" s="76"/>
      <c r="H47" s="76"/>
      <c r="I47" t="str">
        <f>IF(I22="","",I22)</f>
        <v>m</v>
      </c>
      <c r="J47" t="str">
        <f>IF(J22="","",J22)</f>
        <v>で</v>
      </c>
      <c r="L47" s="76">
        <f ca="1">IF(L22="","",L22)</f>
        <v>16</v>
      </c>
      <c r="M47" s="76"/>
      <c r="N47" t="str">
        <f>IF(N22="","",N22)</f>
        <v>km</v>
      </c>
      <c r="P47" t="str">
        <f>IF(P22="","",P22)</f>
        <v>進むのにかかる時間</v>
      </c>
      <c r="AB47" t="str">
        <f>IF(AB22="","",AB22)</f>
        <v/>
      </c>
      <c r="AC47" t="str">
        <f>IF(AC22="","",AC22)</f>
        <v/>
      </c>
      <c r="AD47" t="str">
        <f>IF(AD22="","",AD22)</f>
        <v/>
      </c>
      <c r="AE47" t="str">
        <f t="shared" si="18"/>
        <v/>
      </c>
      <c r="AF47" t="str">
        <f t="shared" si="18"/>
        <v/>
      </c>
      <c r="AG47" t="str">
        <f t="shared" si="18"/>
        <v/>
      </c>
      <c r="AH47" t="str">
        <f t="shared" si="18"/>
        <v/>
      </c>
      <c r="AI47" t="str">
        <f t="shared" si="18"/>
        <v/>
      </c>
      <c r="AJ47" t="str">
        <f t="shared" si="18"/>
        <v/>
      </c>
      <c r="AK47" t="str">
        <f t="shared" si="18"/>
        <v/>
      </c>
    </row>
    <row r="48" spans="1:37" ht="31" customHeight="1" x14ac:dyDescent="0.25">
      <c r="A48" t="str">
        <f t="shared" si="1"/>
        <v/>
      </c>
      <c r="B48" t="str">
        <f>IF(B23="","",B23)</f>
        <v/>
      </c>
      <c r="C48" t="str">
        <f t="shared" si="7"/>
        <v/>
      </c>
      <c r="D48" t="str">
        <f>IF(D23="","",D23)</f>
        <v/>
      </c>
      <c r="E48" t="str">
        <f>IF(E23="","",E23)</f>
        <v/>
      </c>
      <c r="F48" s="69">
        <f ca="1">L47</f>
        <v>16</v>
      </c>
      <c r="G48" s="69"/>
      <c r="H48" s="72" t="s">
        <v>22</v>
      </c>
      <c r="I48" s="72"/>
      <c r="J48" s="69">
        <f>1000</f>
        <v>1000</v>
      </c>
      <c r="K48" s="69"/>
      <c r="L48" s="69"/>
      <c r="M48" s="72" t="s">
        <v>3</v>
      </c>
      <c r="N48" s="72"/>
      <c r="O48" s="69">
        <f ca="1">F47</f>
        <v>400</v>
      </c>
      <c r="P48" s="69"/>
      <c r="Q48" s="69"/>
      <c r="R48" s="72" t="s">
        <v>4</v>
      </c>
      <c r="S48" s="72"/>
      <c r="T48" s="70">
        <f ca="1">F48*J48/O48</f>
        <v>40</v>
      </c>
      <c r="U48" s="70"/>
      <c r="V48" s="70"/>
      <c r="W48" s="70"/>
      <c r="X48" t="str">
        <f>IF(X23="","",X23)</f>
        <v/>
      </c>
      <c r="Y48" t="str">
        <f>IF(Y23="","",Y23)</f>
        <v/>
      </c>
      <c r="Z48" t="str">
        <f>IF(Z23="","",Z23)</f>
        <v/>
      </c>
      <c r="AA48" s="69">
        <f ca="1">T48</f>
        <v>40</v>
      </c>
      <c r="AB48" s="69"/>
      <c r="AC48" s="7" t="s">
        <v>194</v>
      </c>
      <c r="AD48" s="7"/>
      <c r="AE48" t="str">
        <f t="shared" si="18"/>
        <v/>
      </c>
      <c r="AF48" t="str">
        <f t="shared" si="18"/>
        <v/>
      </c>
      <c r="AG48" t="str">
        <f t="shared" si="18"/>
        <v/>
      </c>
      <c r="AH48" t="str">
        <f t="shared" si="18"/>
        <v/>
      </c>
      <c r="AI48" t="str">
        <f t="shared" si="18"/>
        <v/>
      </c>
      <c r="AJ48" t="str">
        <f t="shared" si="18"/>
        <v/>
      </c>
      <c r="AK48" t="str">
        <f t="shared" si="18"/>
        <v/>
      </c>
    </row>
    <row r="49" spans="1:37" ht="31" customHeight="1" x14ac:dyDescent="0.25">
      <c r="A49" t="str">
        <f t="shared" si="1"/>
        <v>(10)</v>
      </c>
      <c r="D49" t="str">
        <f>IF(D24="","",D24)</f>
        <v>時速</v>
      </c>
      <c r="G49" s="76">
        <f ca="1">IF(G24="","",G24)</f>
        <v>60</v>
      </c>
      <c r="H49" s="76"/>
      <c r="I49" t="str">
        <f>IF(I24="","",I24)</f>
        <v>km</v>
      </c>
      <c r="K49" t="str">
        <f>IF(K24="","",K24)</f>
        <v>で</v>
      </c>
      <c r="M49" s="76">
        <f ca="1">IF(M24="","",M24)</f>
        <v>12</v>
      </c>
      <c r="N49" s="76"/>
      <c r="O49" t="str">
        <f>IF(O24="","",O24)</f>
        <v>km進むのにかかる時間</v>
      </c>
      <c r="AB49" t="str">
        <f>IF(AB24="","",AB24)</f>
        <v/>
      </c>
      <c r="AC49" t="str">
        <f>IF(AC24="","",AC24)</f>
        <v/>
      </c>
      <c r="AD49" t="str">
        <f>IF(AD24="","",AD24)</f>
        <v/>
      </c>
      <c r="AE49" t="str">
        <f t="shared" si="18"/>
        <v/>
      </c>
      <c r="AF49" t="str">
        <f t="shared" si="18"/>
        <v/>
      </c>
      <c r="AG49" t="str">
        <f t="shared" si="18"/>
        <v/>
      </c>
      <c r="AH49" t="str">
        <f t="shared" si="18"/>
        <v/>
      </c>
      <c r="AI49" t="str">
        <f t="shared" si="18"/>
        <v/>
      </c>
      <c r="AJ49" t="str">
        <f t="shared" si="18"/>
        <v/>
      </c>
      <c r="AK49" t="str">
        <f t="shared" si="18"/>
        <v/>
      </c>
    </row>
    <row r="50" spans="1:37" ht="31" customHeight="1" x14ac:dyDescent="0.25">
      <c r="A50" t="str">
        <f t="shared" si="1"/>
        <v/>
      </c>
      <c r="B50" t="str">
        <f>IF(B25="","",B25)</f>
        <v/>
      </c>
      <c r="C50" t="str">
        <f>IF(C25="","",C25)</f>
        <v/>
      </c>
      <c r="D50" t="str">
        <f>IF(D25="","",D25)</f>
        <v/>
      </c>
      <c r="E50" t="str">
        <f>IF(E25="","",E25)</f>
        <v/>
      </c>
      <c r="F50" s="69">
        <f ca="1">M49</f>
        <v>12</v>
      </c>
      <c r="G50" s="69"/>
      <c r="H50" s="72" t="s">
        <v>3</v>
      </c>
      <c r="I50" s="72"/>
      <c r="J50" s="69">
        <f ca="1">G49</f>
        <v>60</v>
      </c>
      <c r="K50" s="69"/>
      <c r="L50" s="72" t="s">
        <v>4</v>
      </c>
      <c r="M50" s="72"/>
      <c r="N50" s="70">
        <f ca="1">F50/J50</f>
        <v>0.2</v>
      </c>
      <c r="O50" s="70"/>
      <c r="P50" s="70"/>
      <c r="Q50" t="str">
        <f t="shared" ref="Q50:Y50" si="20">IF(Q25="","",Q25)</f>
        <v/>
      </c>
      <c r="R50" t="str">
        <f t="shared" si="20"/>
        <v/>
      </c>
      <c r="S50" t="str">
        <f t="shared" si="20"/>
        <v/>
      </c>
      <c r="T50" t="str">
        <f t="shared" si="20"/>
        <v/>
      </c>
      <c r="U50" t="str">
        <f t="shared" si="20"/>
        <v/>
      </c>
      <c r="V50" t="str">
        <f t="shared" si="20"/>
        <v/>
      </c>
      <c r="W50" t="str">
        <f t="shared" si="20"/>
        <v/>
      </c>
      <c r="X50" t="str">
        <f t="shared" si="20"/>
        <v/>
      </c>
      <c r="Y50" t="str">
        <f t="shared" si="20"/>
        <v/>
      </c>
      <c r="Z50" s="69">
        <f ca="1">N50</f>
        <v>0.2</v>
      </c>
      <c r="AA50" s="69"/>
      <c r="AB50" s="69"/>
      <c r="AC50" s="7" t="s">
        <v>195</v>
      </c>
      <c r="AD50" s="7"/>
      <c r="AE50" s="7"/>
      <c r="AF50" s="36" t="s">
        <v>4</v>
      </c>
      <c r="AG50" s="7"/>
      <c r="AH50" s="72">
        <f ca="1">Z50*60</f>
        <v>12</v>
      </c>
      <c r="AI50" s="72"/>
      <c r="AJ50" s="7" t="s">
        <v>194</v>
      </c>
    </row>
  </sheetData>
  <mergeCells count="97">
    <mergeCell ref="C33:D33"/>
    <mergeCell ref="I33:M33"/>
    <mergeCell ref="C35:D35"/>
    <mergeCell ref="L34:M34"/>
    <mergeCell ref="H34:I34"/>
    <mergeCell ref="G35:H35"/>
    <mergeCell ref="C34:G34"/>
    <mergeCell ref="J34:K34"/>
    <mergeCell ref="D32:G32"/>
    <mergeCell ref="M32:O32"/>
    <mergeCell ref="H32:I32"/>
    <mergeCell ref="K32:L32"/>
    <mergeCell ref="G24:H24"/>
    <mergeCell ref="M24:N24"/>
    <mergeCell ref="C8:D8"/>
    <mergeCell ref="I8:M8"/>
    <mergeCell ref="C10:D10"/>
    <mergeCell ref="G10:H10"/>
    <mergeCell ref="F22:H22"/>
    <mergeCell ref="L22:M22"/>
    <mergeCell ref="AI1:AJ1"/>
    <mergeCell ref="AI26:AJ26"/>
    <mergeCell ref="H6:J6"/>
    <mergeCell ref="H31:J31"/>
    <mergeCell ref="H12:J12"/>
    <mergeCell ref="I14:J14"/>
    <mergeCell ref="F16:H16"/>
    <mergeCell ref="F18:H18"/>
    <mergeCell ref="F20:H20"/>
    <mergeCell ref="L20:M20"/>
    <mergeCell ref="F43:H43"/>
    <mergeCell ref="E42:G42"/>
    <mergeCell ref="F40:G40"/>
    <mergeCell ref="H36:I36"/>
    <mergeCell ref="H38:I38"/>
    <mergeCell ref="E38:G38"/>
    <mergeCell ref="H42:I42"/>
    <mergeCell ref="H40:I40"/>
    <mergeCell ref="H37:J37"/>
    <mergeCell ref="F36:G36"/>
    <mergeCell ref="J36:K36"/>
    <mergeCell ref="I39:J39"/>
    <mergeCell ref="F41:H41"/>
    <mergeCell ref="O48:Q48"/>
    <mergeCell ref="F45:H45"/>
    <mergeCell ref="L47:M47"/>
    <mergeCell ref="J46:L46"/>
    <mergeCell ref="F47:H47"/>
    <mergeCell ref="M46:N46"/>
    <mergeCell ref="L45:M45"/>
    <mergeCell ref="F48:G48"/>
    <mergeCell ref="J48:L48"/>
    <mergeCell ref="F46:G46"/>
    <mergeCell ref="H46:I46"/>
    <mergeCell ref="F44:H44"/>
    <mergeCell ref="L50:M50"/>
    <mergeCell ref="L44:M44"/>
    <mergeCell ref="F50:G50"/>
    <mergeCell ref="J50:K50"/>
    <mergeCell ref="H48:I48"/>
    <mergeCell ref="H50:I50"/>
    <mergeCell ref="G49:H49"/>
    <mergeCell ref="M49:N49"/>
    <mergeCell ref="L40:M40"/>
    <mergeCell ref="Q42:S42"/>
    <mergeCell ref="V42:X42"/>
    <mergeCell ref="L36:M36"/>
    <mergeCell ref="I44:J44"/>
    <mergeCell ref="L42:M42"/>
    <mergeCell ref="J40:K40"/>
    <mergeCell ref="M38:O38"/>
    <mergeCell ref="N40:P40"/>
    <mergeCell ref="O42:P42"/>
    <mergeCell ref="J42:K42"/>
    <mergeCell ref="K38:L38"/>
    <mergeCell ref="X32:Z32"/>
    <mergeCell ref="X34:AA34"/>
    <mergeCell ref="X36:Y36"/>
    <mergeCell ref="X38:Z38"/>
    <mergeCell ref="N36:O36"/>
    <mergeCell ref="N34:Q34"/>
    <mergeCell ref="AH50:AI50"/>
    <mergeCell ref="U40:W40"/>
    <mergeCell ref="O46:Q46"/>
    <mergeCell ref="T46:W46"/>
    <mergeCell ref="Z50:AB50"/>
    <mergeCell ref="N50:P50"/>
    <mergeCell ref="R48:S48"/>
    <mergeCell ref="M48:N48"/>
    <mergeCell ref="T48:W48"/>
    <mergeCell ref="AA46:AB46"/>
    <mergeCell ref="AA48:AB48"/>
    <mergeCell ref="T42:U42"/>
    <mergeCell ref="R46:S46"/>
    <mergeCell ref="Z42:AB42"/>
    <mergeCell ref="T44:V44"/>
    <mergeCell ref="N44:P4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51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A1" t="s">
        <v>227</v>
      </c>
      <c r="D1" s="3" t="s">
        <v>213</v>
      </c>
      <c r="AG1" s="2" t="s">
        <v>38</v>
      </c>
      <c r="AH1" s="2"/>
      <c r="AI1" s="44"/>
      <c r="AJ1" s="44"/>
    </row>
    <row r="2" spans="1:36" ht="25" customHeight="1" x14ac:dyDescent="0.25">
      <c r="Q2" s="4" t="s">
        <v>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8"/>
    </row>
    <row r="4" spans="1:36" ht="25" customHeight="1" x14ac:dyDescent="0.25">
      <c r="A4" t="s">
        <v>215</v>
      </c>
      <c r="Q4" s="8"/>
    </row>
    <row r="5" spans="1:36" ht="25" customHeight="1" x14ac:dyDescent="0.25">
      <c r="Q5" s="8"/>
    </row>
    <row r="6" spans="1:36" ht="32.15" customHeight="1" x14ac:dyDescent="0.25">
      <c r="A6" s="1" t="s">
        <v>40</v>
      </c>
      <c r="C6" t="s">
        <v>199</v>
      </c>
      <c r="F6" s="76">
        <f ca="1">INT(RAND()*2+1)*10</f>
        <v>20</v>
      </c>
      <c r="G6" s="76"/>
      <c r="H6" t="s">
        <v>226</v>
      </c>
      <c r="T6" t="s">
        <v>218</v>
      </c>
    </row>
    <row r="7" spans="1:36" ht="32.15" customHeight="1" x14ac:dyDescent="0.25"/>
    <row r="8" spans="1:36" ht="32.15" customHeight="1" x14ac:dyDescent="0.25">
      <c r="A8" s="1" t="s">
        <v>5</v>
      </c>
      <c r="C8" t="s">
        <v>199</v>
      </c>
      <c r="F8" s="76">
        <f ca="1">INT(RAND()*6+3)*10</f>
        <v>80</v>
      </c>
      <c r="G8" s="76"/>
      <c r="H8" t="s">
        <v>225</v>
      </c>
      <c r="T8" t="s">
        <v>218</v>
      </c>
    </row>
    <row r="9" spans="1:36" ht="32.15" customHeight="1" x14ac:dyDescent="0.25"/>
    <row r="10" spans="1:36" ht="32.15" customHeight="1" x14ac:dyDescent="0.25">
      <c r="A10" s="1" t="s">
        <v>6</v>
      </c>
      <c r="C10" t="s">
        <v>199</v>
      </c>
      <c r="F10" s="76">
        <f ca="1">INT(RAND()*6+3)*10</f>
        <v>70</v>
      </c>
      <c r="G10" s="76"/>
      <c r="H10" t="s">
        <v>219</v>
      </c>
      <c r="T10" t="s">
        <v>216</v>
      </c>
    </row>
    <row r="11" spans="1:36" ht="32.15" customHeight="1" x14ac:dyDescent="0.25"/>
    <row r="12" spans="1:36" ht="32.15" customHeight="1" x14ac:dyDescent="0.25">
      <c r="A12" s="1" t="s">
        <v>7</v>
      </c>
      <c r="C12" t="s">
        <v>199</v>
      </c>
      <c r="F12" s="76">
        <f ca="1">INT(RAND()*2+1)*10</f>
        <v>10</v>
      </c>
      <c r="G12" s="76"/>
      <c r="H12" t="s">
        <v>219</v>
      </c>
      <c r="T12" t="s">
        <v>216</v>
      </c>
    </row>
    <row r="13" spans="1:36" ht="32.15" customHeight="1" x14ac:dyDescent="0.25"/>
    <row r="14" spans="1:36" ht="32.15" customHeight="1" x14ac:dyDescent="0.25">
      <c r="A14" s="1" t="s">
        <v>8</v>
      </c>
      <c r="C14" t="s">
        <v>198</v>
      </c>
      <c r="F14" s="76">
        <f ca="1">INT(RAND()*9+1)*6</f>
        <v>54</v>
      </c>
      <c r="G14" s="76"/>
      <c r="H14" t="s">
        <v>224</v>
      </c>
      <c r="T14" t="s">
        <v>216</v>
      </c>
    </row>
    <row r="15" spans="1:36" ht="32.15" customHeight="1" x14ac:dyDescent="0.25"/>
    <row r="16" spans="1:36" ht="32.15" customHeight="1" x14ac:dyDescent="0.25">
      <c r="A16" s="1" t="s">
        <v>41</v>
      </c>
      <c r="C16" t="s">
        <v>198</v>
      </c>
      <c r="F16" s="76">
        <f ca="1">INT(RAND()*4+1)*6*6*0.5</f>
        <v>18</v>
      </c>
      <c r="G16" s="76"/>
      <c r="H16" t="s">
        <v>223</v>
      </c>
      <c r="T16" t="s">
        <v>218</v>
      </c>
    </row>
    <row r="17" spans="1:37" ht="32.15" customHeight="1" x14ac:dyDescent="0.25"/>
    <row r="18" spans="1:37" ht="32.15" customHeight="1" x14ac:dyDescent="0.25">
      <c r="A18" s="1" t="s">
        <v>42</v>
      </c>
      <c r="C18" t="s">
        <v>221</v>
      </c>
      <c r="F18" s="76">
        <f ca="1">INT(RAND()*4+1)*6*6*0.5</f>
        <v>18</v>
      </c>
      <c r="G18" s="76"/>
      <c r="H18" t="s">
        <v>222</v>
      </c>
      <c r="T18" t="s">
        <v>218</v>
      </c>
    </row>
    <row r="19" spans="1:37" ht="32.15" customHeight="1" x14ac:dyDescent="0.25"/>
    <row r="20" spans="1:37" ht="32.15" customHeight="1" x14ac:dyDescent="0.25">
      <c r="A20" s="1" t="s">
        <v>43</v>
      </c>
      <c r="C20" t="s">
        <v>221</v>
      </c>
      <c r="F20" s="76">
        <f ca="1">INT(RAND()*6+1)*4</f>
        <v>8</v>
      </c>
      <c r="G20" s="76"/>
      <c r="H20" t="s">
        <v>220</v>
      </c>
      <c r="T20" t="s">
        <v>216</v>
      </c>
    </row>
    <row r="21" spans="1:37" ht="32.15" customHeight="1" x14ac:dyDescent="0.25"/>
    <row r="22" spans="1:37" ht="32.15" customHeight="1" x14ac:dyDescent="0.25">
      <c r="A22" s="1" t="s">
        <v>44</v>
      </c>
      <c r="C22" t="s">
        <v>199</v>
      </c>
      <c r="F22" s="76">
        <f ca="1">INT(RAND()*6+1)</f>
        <v>2</v>
      </c>
      <c r="G22" s="76"/>
      <c r="H22" t="s">
        <v>219</v>
      </c>
      <c r="T22" t="s">
        <v>218</v>
      </c>
    </row>
    <row r="23" spans="1:37" ht="32.15" customHeight="1" x14ac:dyDescent="0.25"/>
    <row r="24" spans="1:37" ht="32.15" customHeight="1" x14ac:dyDescent="0.25">
      <c r="A24" s="1" t="s">
        <v>45</v>
      </c>
      <c r="D24" t="s">
        <v>198</v>
      </c>
      <c r="G24" s="67">
        <f ca="1">INT(RAND()*4+1)*60</f>
        <v>180</v>
      </c>
      <c r="H24" s="67"/>
      <c r="I24" s="67"/>
      <c r="J24" t="s">
        <v>217</v>
      </c>
      <c r="V24" t="s">
        <v>216</v>
      </c>
    </row>
    <row r="25" spans="1:37" ht="32.15" customHeight="1" x14ac:dyDescent="0.25"/>
    <row r="26" spans="1:37" ht="25" customHeight="1" x14ac:dyDescent="0.25">
      <c r="D26" s="3" t="str">
        <f>IF(D1="","",D1)</f>
        <v>速さ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37" ht="25" customHeight="1" x14ac:dyDescent="0.25">
      <c r="E27" s="5" t="s">
        <v>1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E28" s="5"/>
      <c r="Q28" s="8"/>
    </row>
    <row r="29" spans="1:37" ht="25" customHeight="1" x14ac:dyDescent="0.25">
      <c r="A29" t="s">
        <v>215</v>
      </c>
      <c r="Q29" s="8"/>
    </row>
    <row r="30" spans="1:37" ht="25" customHeight="1" x14ac:dyDescent="0.25">
      <c r="Q30" s="8"/>
    </row>
    <row r="31" spans="1:37" ht="31" customHeight="1" x14ac:dyDescent="0.25">
      <c r="A31" t="str">
        <f t="shared" ref="A31:A39" si="0">IF(A6="","",A6)</f>
        <v>(1)</v>
      </c>
      <c r="C31" t="str">
        <f t="shared" ref="C31:C39" si="1">IF(C6="","",C6)</f>
        <v>秒速</v>
      </c>
      <c r="F31" s="76">
        <f ca="1">IF(F6="","",F6)</f>
        <v>20</v>
      </c>
      <c r="G31" s="76"/>
      <c r="H31" t="str">
        <f>IF(H6="","",H6)</f>
        <v>ｍは，分速（</v>
      </c>
      <c r="P31" s="72">
        <f ca="1">N32</f>
        <v>1200</v>
      </c>
      <c r="Q31" s="72"/>
      <c r="R31" s="72"/>
      <c r="S31" s="72"/>
      <c r="T31" t="str">
        <f>IF(T6="","",T6)</f>
        <v>）ｍ</v>
      </c>
    </row>
    <row r="32" spans="1:37" ht="31" customHeight="1" x14ac:dyDescent="0.25">
      <c r="A32" t="str">
        <f t="shared" si="0"/>
        <v/>
      </c>
      <c r="B32" t="str">
        <f>IF(B7="","",B7)</f>
        <v/>
      </c>
      <c r="C32" t="str">
        <f t="shared" si="1"/>
        <v/>
      </c>
      <c r="D32" t="str">
        <f>IF(D7="","",D7)</f>
        <v/>
      </c>
      <c r="E32" t="str">
        <f>IF(E7="","",E7)</f>
        <v/>
      </c>
      <c r="F32" s="69">
        <f ca="1">F31</f>
        <v>20</v>
      </c>
      <c r="G32" s="69"/>
      <c r="H32" s="72" t="s">
        <v>22</v>
      </c>
      <c r="I32" s="72"/>
      <c r="J32" s="69">
        <v>60</v>
      </c>
      <c r="K32" s="69"/>
      <c r="L32" s="72" t="s">
        <v>4</v>
      </c>
      <c r="M32" s="72"/>
      <c r="N32" s="70">
        <f ca="1">F32*60</f>
        <v>1200</v>
      </c>
      <c r="O32" s="70"/>
      <c r="P32" s="70"/>
      <c r="Q32" s="70"/>
      <c r="R32" t="str">
        <f>IF(R7="","",R7)</f>
        <v/>
      </c>
      <c r="S32" t="str">
        <f>IF(S7="","",S7)</f>
        <v/>
      </c>
      <c r="T32" t="str">
        <f>IF(T7="","",T7)</f>
        <v/>
      </c>
      <c r="U32" t="str">
        <f t="shared" ref="U32:AK32" si="2">IF(U7="","",U7)</f>
        <v/>
      </c>
      <c r="V32" t="str">
        <f t="shared" si="2"/>
        <v/>
      </c>
      <c r="W32" t="str">
        <f t="shared" si="2"/>
        <v/>
      </c>
      <c r="X32" t="str">
        <f t="shared" si="2"/>
        <v/>
      </c>
      <c r="Y32" t="str">
        <f t="shared" si="2"/>
        <v/>
      </c>
      <c r="Z32" t="str">
        <f t="shared" si="2"/>
        <v/>
      </c>
      <c r="AA32" t="str">
        <f t="shared" si="2"/>
        <v/>
      </c>
      <c r="AB32" t="str">
        <f t="shared" si="2"/>
        <v/>
      </c>
      <c r="AC32" t="str">
        <f t="shared" si="2"/>
        <v/>
      </c>
      <c r="AD32" t="str">
        <f t="shared" si="2"/>
        <v/>
      </c>
      <c r="AE32" t="str">
        <f t="shared" si="2"/>
        <v/>
      </c>
      <c r="AF32" t="str">
        <f t="shared" si="2"/>
        <v/>
      </c>
      <c r="AG32" t="str">
        <f t="shared" si="2"/>
        <v/>
      </c>
      <c r="AH32" t="str">
        <f t="shared" si="2"/>
        <v/>
      </c>
      <c r="AI32" t="str">
        <f t="shared" si="2"/>
        <v/>
      </c>
      <c r="AJ32" t="str">
        <f t="shared" si="2"/>
        <v/>
      </c>
      <c r="AK32" t="str">
        <f t="shared" si="2"/>
        <v/>
      </c>
    </row>
    <row r="33" spans="1:37" ht="31" customHeight="1" x14ac:dyDescent="0.25">
      <c r="A33" t="str">
        <f t="shared" si="0"/>
        <v>(2)</v>
      </c>
      <c r="C33" t="str">
        <f t="shared" si="1"/>
        <v>秒速</v>
      </c>
      <c r="F33" s="76">
        <f ca="1">IF(F8="","",F8)</f>
        <v>80</v>
      </c>
      <c r="G33" s="76"/>
      <c r="H33" t="str">
        <f>IF(H8="","",H8)</f>
        <v>ｍは，分速(</v>
      </c>
      <c r="O33" s="72">
        <f ca="1">N34</f>
        <v>4800</v>
      </c>
      <c r="P33" s="72"/>
      <c r="Q33" s="72"/>
      <c r="R33" s="72"/>
      <c r="S33" s="72"/>
      <c r="T33" t="str">
        <f>IF(T8="","",T8)</f>
        <v>）ｍ</v>
      </c>
    </row>
    <row r="34" spans="1:37" ht="31" customHeight="1" x14ac:dyDescent="0.25">
      <c r="A34" t="str">
        <f t="shared" si="0"/>
        <v/>
      </c>
      <c r="B34" t="str">
        <f>IF(B9="","",B9)</f>
        <v/>
      </c>
      <c r="C34" t="str">
        <f t="shared" si="1"/>
        <v/>
      </c>
      <c r="D34" t="str">
        <f>IF(D9="","",D9)</f>
        <v/>
      </c>
      <c r="E34" t="str">
        <f>IF(E9="","",E9)</f>
        <v/>
      </c>
      <c r="F34" s="69">
        <f ca="1">F33</f>
        <v>80</v>
      </c>
      <c r="G34" s="69"/>
      <c r="H34" s="72" t="s">
        <v>22</v>
      </c>
      <c r="I34" s="72"/>
      <c r="J34" s="69">
        <v>60</v>
      </c>
      <c r="K34" s="69"/>
      <c r="L34" s="72" t="s">
        <v>4</v>
      </c>
      <c r="M34" s="72"/>
      <c r="N34" s="70">
        <f ca="1">F34*60</f>
        <v>4800</v>
      </c>
      <c r="O34" s="70"/>
      <c r="P34" s="70"/>
      <c r="Q34" s="70"/>
      <c r="R34" t="str">
        <f>IF(R9="","",R9)</f>
        <v/>
      </c>
      <c r="S34" t="str">
        <f>IF(S9="","",S9)</f>
        <v/>
      </c>
      <c r="T34" t="str">
        <f>IF(T9="","",T9)</f>
        <v/>
      </c>
      <c r="U34" t="str">
        <f t="shared" ref="U34:AK34" si="3">IF(U9="","",U9)</f>
        <v/>
      </c>
      <c r="V34" t="str">
        <f t="shared" si="3"/>
        <v/>
      </c>
      <c r="W34" t="str">
        <f t="shared" si="3"/>
        <v/>
      </c>
      <c r="X34" t="str">
        <f t="shared" si="3"/>
        <v/>
      </c>
      <c r="Y34" t="str">
        <f t="shared" si="3"/>
        <v/>
      </c>
      <c r="Z34" t="str">
        <f t="shared" si="3"/>
        <v/>
      </c>
      <c r="AA34" t="str">
        <f t="shared" si="3"/>
        <v/>
      </c>
      <c r="AB34" t="str">
        <f t="shared" si="3"/>
        <v/>
      </c>
      <c r="AC34" t="str">
        <f t="shared" si="3"/>
        <v/>
      </c>
      <c r="AD34" t="str">
        <f t="shared" si="3"/>
        <v/>
      </c>
      <c r="AE34" t="str">
        <f t="shared" si="3"/>
        <v/>
      </c>
      <c r="AF34" t="str">
        <f t="shared" si="3"/>
        <v/>
      </c>
      <c r="AG34" t="str">
        <f t="shared" si="3"/>
        <v/>
      </c>
      <c r="AH34" t="str">
        <f t="shared" si="3"/>
        <v/>
      </c>
      <c r="AI34" t="str">
        <f t="shared" si="3"/>
        <v/>
      </c>
      <c r="AJ34" t="str">
        <f t="shared" si="3"/>
        <v/>
      </c>
      <c r="AK34" t="str">
        <f t="shared" si="3"/>
        <v/>
      </c>
    </row>
    <row r="35" spans="1:37" ht="31" customHeight="1" x14ac:dyDescent="0.25">
      <c r="A35" t="str">
        <f t="shared" si="0"/>
        <v>(3)</v>
      </c>
      <c r="C35" t="str">
        <f t="shared" si="1"/>
        <v>秒速</v>
      </c>
      <c r="F35" s="76">
        <f ca="1">IF(F10="","",F10)</f>
        <v>70</v>
      </c>
      <c r="G35" s="76"/>
      <c r="H35" t="str">
        <f>IF(H10="","",H10)</f>
        <v>ｍは，時速（</v>
      </c>
      <c r="P35" s="72">
        <f ca="1">V36</f>
        <v>252</v>
      </c>
      <c r="Q35" s="72"/>
      <c r="R35" s="72"/>
      <c r="S35" s="72"/>
      <c r="T35" t="str">
        <f>IF(T10="","",T10)</f>
        <v>）㎞</v>
      </c>
    </row>
    <row r="36" spans="1:37" ht="31" customHeight="1" x14ac:dyDescent="0.25">
      <c r="A36" t="str">
        <f t="shared" si="0"/>
        <v/>
      </c>
      <c r="B36" t="str">
        <f>IF(B11="","",B11)</f>
        <v/>
      </c>
      <c r="C36" t="str">
        <f t="shared" si="1"/>
        <v/>
      </c>
      <c r="D36" t="str">
        <f>IF(D11="","",D11)</f>
        <v/>
      </c>
      <c r="E36" t="str">
        <f>IF(E11="","",E11)</f>
        <v/>
      </c>
      <c r="F36" s="69">
        <f ca="1">F35</f>
        <v>70</v>
      </c>
      <c r="G36" s="69"/>
      <c r="H36" s="72" t="s">
        <v>22</v>
      </c>
      <c r="I36" s="72"/>
      <c r="J36" s="69">
        <v>60</v>
      </c>
      <c r="K36" s="69"/>
      <c r="L36" s="70" t="s">
        <v>22</v>
      </c>
      <c r="M36" s="70"/>
      <c r="N36" s="69">
        <v>60</v>
      </c>
      <c r="O36" s="69"/>
      <c r="P36" s="7" t="s">
        <v>214</v>
      </c>
      <c r="Q36" s="7"/>
      <c r="T36" s="72" t="s">
        <v>4</v>
      </c>
      <c r="U36" s="72"/>
      <c r="V36" s="70">
        <f ca="1">F36*3600/1000</f>
        <v>252</v>
      </c>
      <c r="W36" s="70"/>
      <c r="X36" s="70"/>
      <c r="Y36" s="70"/>
      <c r="Z36" t="str">
        <f t="shared" ref="Z36:AK36" si="4">IF(Z11="","",Z11)</f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31" customHeight="1" x14ac:dyDescent="0.25">
      <c r="A37" t="str">
        <f t="shared" si="0"/>
        <v>(4)</v>
      </c>
      <c r="C37" t="str">
        <f t="shared" si="1"/>
        <v>秒速</v>
      </c>
      <c r="F37" s="76">
        <f ca="1">IF(F12="","",F12)</f>
        <v>10</v>
      </c>
      <c r="G37" s="76"/>
      <c r="H37" t="str">
        <f>IF(H12="","",H12)</f>
        <v>ｍは，時速（</v>
      </c>
      <c r="P37" s="72">
        <f ca="1">V38</f>
        <v>36</v>
      </c>
      <c r="Q37" s="72"/>
      <c r="R37" s="72"/>
      <c r="S37" t="str">
        <f>IF(S12="","",S12)</f>
        <v/>
      </c>
      <c r="T37" t="str">
        <f>IF(T12="","",T12)</f>
        <v>）㎞</v>
      </c>
    </row>
    <row r="38" spans="1:37" ht="31" customHeight="1" x14ac:dyDescent="0.25">
      <c r="A38" t="str">
        <f t="shared" si="0"/>
        <v/>
      </c>
      <c r="B38" t="str">
        <f>IF(B13="","",B13)</f>
        <v/>
      </c>
      <c r="C38" t="str">
        <f t="shared" si="1"/>
        <v/>
      </c>
      <c r="D38" t="str">
        <f>IF(D13="","",D13)</f>
        <v/>
      </c>
      <c r="E38" t="str">
        <f>IF(E13="","",E13)</f>
        <v/>
      </c>
      <c r="F38" s="69">
        <f ca="1">F37</f>
        <v>10</v>
      </c>
      <c r="G38" s="69"/>
      <c r="H38" s="72" t="s">
        <v>22</v>
      </c>
      <c r="I38" s="72"/>
      <c r="J38" s="69">
        <v>60</v>
      </c>
      <c r="K38" s="69"/>
      <c r="L38" s="70" t="s">
        <v>22</v>
      </c>
      <c r="M38" s="70"/>
      <c r="N38" s="69">
        <v>60</v>
      </c>
      <c r="O38" s="69"/>
      <c r="P38" s="7" t="s">
        <v>214</v>
      </c>
      <c r="Q38" s="7"/>
      <c r="T38" s="72" t="s">
        <v>4</v>
      </c>
      <c r="U38" s="72"/>
      <c r="V38" s="70">
        <f ca="1">F38*3600/1000</f>
        <v>36</v>
      </c>
      <c r="W38" s="70"/>
      <c r="X38" s="70"/>
      <c r="Y38" s="70"/>
      <c r="Z38" t="str">
        <f t="shared" ref="Z38:AK38" si="5">IF(Z13="","",Z13)</f>
        <v/>
      </c>
      <c r="AA38" t="str">
        <f t="shared" si="5"/>
        <v/>
      </c>
      <c r="AB38" t="str">
        <f t="shared" si="5"/>
        <v/>
      </c>
      <c r="AC38" t="str">
        <f t="shared" si="5"/>
        <v/>
      </c>
      <c r="AD38" t="str">
        <f t="shared" si="5"/>
        <v/>
      </c>
      <c r="AE38" t="str">
        <f t="shared" si="5"/>
        <v/>
      </c>
      <c r="AF38" t="str">
        <f t="shared" si="5"/>
        <v/>
      </c>
      <c r="AG38" t="str">
        <f t="shared" si="5"/>
        <v/>
      </c>
      <c r="AH38" t="str">
        <f t="shared" si="5"/>
        <v/>
      </c>
      <c r="AI38" t="str">
        <f t="shared" si="5"/>
        <v/>
      </c>
      <c r="AJ38" t="str">
        <f t="shared" si="5"/>
        <v/>
      </c>
      <c r="AK38" t="str">
        <f t="shared" si="5"/>
        <v/>
      </c>
    </row>
    <row r="39" spans="1:37" ht="31" customHeight="1" x14ac:dyDescent="0.25">
      <c r="A39" t="str">
        <f t="shared" si="0"/>
        <v>(5)</v>
      </c>
      <c r="C39" t="str">
        <f t="shared" si="1"/>
        <v>時速</v>
      </c>
      <c r="F39" s="76">
        <f ca="1">IF(F14="","",F14)</f>
        <v>54</v>
      </c>
      <c r="G39" s="76"/>
      <c r="H39" t="str">
        <f>IF(H14="","",H14)</f>
        <v>㎞は，分速（</v>
      </c>
      <c r="P39" s="72">
        <f ca="1">N40</f>
        <v>0.9</v>
      </c>
      <c r="Q39" s="72"/>
      <c r="R39" s="72"/>
      <c r="S39" s="72"/>
      <c r="T39" t="str">
        <f>IF(T14="","",T14)</f>
        <v>）㎞</v>
      </c>
    </row>
    <row r="40" spans="1:37" ht="31" customHeight="1" x14ac:dyDescent="0.25">
      <c r="F40" s="69">
        <f ca="1">F39</f>
        <v>54</v>
      </c>
      <c r="G40" s="69"/>
      <c r="H40" s="72" t="s">
        <v>3</v>
      </c>
      <c r="I40" s="72"/>
      <c r="J40" s="69">
        <v>60</v>
      </c>
      <c r="K40" s="69"/>
      <c r="L40" s="72" t="s">
        <v>4</v>
      </c>
      <c r="M40" s="72"/>
      <c r="N40" s="70">
        <f ca="1">F40/J40</f>
        <v>0.9</v>
      </c>
      <c r="O40" s="70"/>
      <c r="P40" s="70"/>
      <c r="Q40" s="70"/>
      <c r="R40" s="70"/>
      <c r="S40" s="70"/>
    </row>
    <row r="41" spans="1:37" ht="31" customHeight="1" x14ac:dyDescent="0.25">
      <c r="A41" t="str">
        <f t="shared" ref="A41:A50" si="6">IF(A16="","",A16)</f>
        <v>(6)</v>
      </c>
      <c r="C41" t="str">
        <f t="shared" ref="C41:C48" si="7">IF(C16="","",C16)</f>
        <v>時速</v>
      </c>
      <c r="F41" s="76">
        <f ca="1">IF(F16="","",F16)</f>
        <v>18</v>
      </c>
      <c r="G41" s="76"/>
      <c r="H41" t="str">
        <f>IF(H16="","",H16)</f>
        <v>㎞は，秒速（</v>
      </c>
      <c r="P41" s="72">
        <f ca="1">W42</f>
        <v>5</v>
      </c>
      <c r="Q41" s="72"/>
      <c r="R41" s="72"/>
      <c r="S41" s="72"/>
      <c r="T41" t="str">
        <f>IF(T16="","",T16)</f>
        <v>）ｍ</v>
      </c>
    </row>
    <row r="42" spans="1:37" ht="31" customHeight="1" x14ac:dyDescent="0.25">
      <c r="A42" t="str">
        <f t="shared" si="6"/>
        <v/>
      </c>
      <c r="B42" t="str">
        <f>IF(B17="","",B17)</f>
        <v/>
      </c>
      <c r="C42" t="str">
        <f t="shared" si="7"/>
        <v/>
      </c>
      <c r="D42" t="str">
        <f>IF(D17="","",D17)</f>
        <v/>
      </c>
      <c r="E42" t="str">
        <f>IF(E17="","",E17)</f>
        <v/>
      </c>
      <c r="F42" s="69">
        <f ca="1">F41</f>
        <v>18</v>
      </c>
      <c r="G42" s="69"/>
      <c r="H42" s="72" t="s">
        <v>3</v>
      </c>
      <c r="I42" s="72"/>
      <c r="J42" s="69">
        <v>60</v>
      </c>
      <c r="K42" s="69"/>
      <c r="L42" s="72" t="s">
        <v>3</v>
      </c>
      <c r="M42" s="72"/>
      <c r="N42" s="69">
        <v>60</v>
      </c>
      <c r="O42" s="69"/>
      <c r="P42" s="72" t="s">
        <v>22</v>
      </c>
      <c r="Q42" s="72"/>
      <c r="R42" s="69">
        <v>1000</v>
      </c>
      <c r="S42" s="69"/>
      <c r="T42" s="69"/>
      <c r="U42" s="72" t="s">
        <v>4</v>
      </c>
      <c r="V42" s="72"/>
      <c r="W42" s="70">
        <f ca="1">F42/J42/N7:N42*1000</f>
        <v>5</v>
      </c>
      <c r="X42" s="70"/>
      <c r="Y42" s="70"/>
      <c r="AB42" t="str">
        <f>IF(AB17="","",AB17)</f>
        <v/>
      </c>
      <c r="AD42" t="str">
        <f>IF(AD17="","",AD17)</f>
        <v/>
      </c>
      <c r="AE42" t="str">
        <f>IF(AE17="","",AE17)</f>
        <v/>
      </c>
      <c r="AG42" t="str">
        <f>IF(AG17="","",AG17)</f>
        <v/>
      </c>
      <c r="AI42" t="str">
        <f>IF(AI17="","",AI17)</f>
        <v/>
      </c>
      <c r="AK42" t="str">
        <f>IF(AK17="","",AK17)</f>
        <v/>
      </c>
    </row>
    <row r="43" spans="1:37" ht="31" customHeight="1" x14ac:dyDescent="0.25">
      <c r="A43" t="str">
        <f t="shared" si="6"/>
        <v>(7)</v>
      </c>
      <c r="C43" t="str">
        <f t="shared" si="7"/>
        <v>分速</v>
      </c>
      <c r="F43" s="76">
        <f ca="1">IF(F18="","",F18)</f>
        <v>18</v>
      </c>
      <c r="G43" s="76"/>
      <c r="H43" t="str">
        <f>IF(H18="","",H18)</f>
        <v>ｍは，秒速（</v>
      </c>
      <c r="P43" s="72">
        <f ca="1">N44</f>
        <v>0.3</v>
      </c>
      <c r="Q43" s="72"/>
      <c r="R43" s="72"/>
      <c r="S43" s="72"/>
      <c r="T43" t="str">
        <f>IF(T18="","",T18)</f>
        <v>）ｍ</v>
      </c>
    </row>
    <row r="44" spans="1:37" ht="31" customHeight="1" x14ac:dyDescent="0.25">
      <c r="A44" t="str">
        <f t="shared" si="6"/>
        <v/>
      </c>
      <c r="B44" t="str">
        <f>IF(B19="","",B19)</f>
        <v/>
      </c>
      <c r="C44" t="str">
        <f t="shared" si="7"/>
        <v/>
      </c>
      <c r="D44" t="str">
        <f>IF(D19="","",D19)</f>
        <v/>
      </c>
      <c r="E44" t="str">
        <f>IF(E19="","",E19)</f>
        <v/>
      </c>
      <c r="F44" s="69">
        <f ca="1">F43</f>
        <v>18</v>
      </c>
      <c r="G44" s="69"/>
      <c r="H44" s="72" t="s">
        <v>3</v>
      </c>
      <c r="I44" s="72"/>
      <c r="J44" s="69">
        <v>60</v>
      </c>
      <c r="K44" s="69"/>
      <c r="L44" s="72" t="s">
        <v>4</v>
      </c>
      <c r="M44" s="72"/>
      <c r="N44" s="70">
        <f ca="1">F44/J44</f>
        <v>0.3</v>
      </c>
      <c r="O44" s="70"/>
      <c r="P44" s="70"/>
      <c r="Q44" s="70"/>
      <c r="R44" t="str">
        <f>IF(R19="","",R19)</f>
        <v/>
      </c>
      <c r="S44" t="str">
        <f>IF(S19="","",S19)</f>
        <v/>
      </c>
      <c r="T44" t="str">
        <f>IF(T19="","",T19)</f>
        <v/>
      </c>
      <c r="U44" t="str">
        <f t="shared" ref="U44:AB44" si="8">IF(U19="","",U19)</f>
        <v/>
      </c>
      <c r="V44" t="str">
        <f t="shared" si="8"/>
        <v/>
      </c>
      <c r="W44" t="str">
        <f t="shared" si="8"/>
        <v/>
      </c>
      <c r="X44" t="str">
        <f t="shared" si="8"/>
        <v/>
      </c>
      <c r="Y44" t="str">
        <f t="shared" si="8"/>
        <v/>
      </c>
      <c r="Z44" t="str">
        <f t="shared" si="8"/>
        <v/>
      </c>
      <c r="AA44" t="str">
        <f t="shared" si="8"/>
        <v/>
      </c>
      <c r="AB44" t="str">
        <f t="shared" si="8"/>
        <v/>
      </c>
      <c r="AD44" t="str">
        <f>IF(AD19="","",AD19)</f>
        <v/>
      </c>
      <c r="AE44" t="str">
        <f>IF(AE19="","",AE19)</f>
        <v/>
      </c>
      <c r="AI44" t="str">
        <f>IF(AI19="","",AI19)</f>
        <v/>
      </c>
      <c r="AJ44" t="str">
        <f>IF(AJ19="","",AJ19)</f>
        <v/>
      </c>
      <c r="AK44" t="str">
        <f>IF(AK19="","",AK19)</f>
        <v/>
      </c>
    </row>
    <row r="45" spans="1:37" ht="31" customHeight="1" x14ac:dyDescent="0.25">
      <c r="A45" t="str">
        <f t="shared" si="6"/>
        <v>(8)</v>
      </c>
      <c r="C45" t="str">
        <f t="shared" si="7"/>
        <v>分速</v>
      </c>
      <c r="F45" s="76">
        <f ca="1">IF(F20="","",F20)</f>
        <v>8</v>
      </c>
      <c r="G45" s="76"/>
      <c r="H45" t="str">
        <f>IF(H20="","",H20)</f>
        <v>㎞は，時速（</v>
      </c>
      <c r="P45" s="72">
        <f ca="1">N46</f>
        <v>480</v>
      </c>
      <c r="Q45" s="72"/>
      <c r="R45" s="72"/>
      <c r="S45" s="72"/>
      <c r="T45" t="str">
        <f>IF(T20="","",T20)</f>
        <v>）㎞</v>
      </c>
    </row>
    <row r="46" spans="1:37" ht="31" customHeight="1" x14ac:dyDescent="0.25">
      <c r="A46" t="str">
        <f t="shared" si="6"/>
        <v/>
      </c>
      <c r="B46" t="str">
        <f>IF(B21="","",B21)</f>
        <v/>
      </c>
      <c r="C46" t="str">
        <f t="shared" si="7"/>
        <v/>
      </c>
      <c r="D46" t="str">
        <f>IF(D21="","",D21)</f>
        <v/>
      </c>
      <c r="E46" t="str">
        <f>IF(E21="","",E21)</f>
        <v/>
      </c>
      <c r="F46" s="69">
        <f ca="1">F45</f>
        <v>8</v>
      </c>
      <c r="G46" s="69"/>
      <c r="H46" s="72" t="s">
        <v>22</v>
      </c>
      <c r="I46" s="72"/>
      <c r="J46" s="69">
        <v>60</v>
      </c>
      <c r="K46" s="69"/>
      <c r="L46" s="72" t="s">
        <v>4</v>
      </c>
      <c r="M46" s="72"/>
      <c r="N46" s="69">
        <f ca="1">F46*60</f>
        <v>480</v>
      </c>
      <c r="O46" s="69"/>
      <c r="P46" s="69"/>
      <c r="Q46" s="69"/>
      <c r="R46" t="str">
        <f>IF(R21="","",R21)</f>
        <v/>
      </c>
      <c r="S46" t="str">
        <f>IF(S21="","",S21)</f>
        <v/>
      </c>
      <c r="T46" t="str">
        <f>IF(T21="","",T21)</f>
        <v/>
      </c>
      <c r="U46" t="str">
        <f t="shared" ref="U46:AK46" si="9">IF(U21="","",U21)</f>
        <v/>
      </c>
      <c r="V46" t="str">
        <f t="shared" si="9"/>
        <v/>
      </c>
      <c r="W46" t="str">
        <f t="shared" si="9"/>
        <v/>
      </c>
      <c r="X46" t="str">
        <f t="shared" si="9"/>
        <v/>
      </c>
      <c r="Y46" t="str">
        <f t="shared" si="9"/>
        <v/>
      </c>
      <c r="Z46" t="str">
        <f t="shared" si="9"/>
        <v/>
      </c>
      <c r="AA46" t="str">
        <f t="shared" si="9"/>
        <v/>
      </c>
      <c r="AB46" t="str">
        <f t="shared" si="9"/>
        <v/>
      </c>
      <c r="AC46" t="str">
        <f t="shared" si="9"/>
        <v/>
      </c>
      <c r="AD46" t="str">
        <f t="shared" si="9"/>
        <v/>
      </c>
      <c r="AE46" t="str">
        <f t="shared" si="9"/>
        <v/>
      </c>
      <c r="AF46" t="str">
        <f t="shared" si="9"/>
        <v/>
      </c>
      <c r="AG46" t="str">
        <f t="shared" si="9"/>
        <v/>
      </c>
      <c r="AH46" t="str">
        <f t="shared" si="9"/>
        <v/>
      </c>
      <c r="AI46" t="str">
        <f t="shared" si="9"/>
        <v/>
      </c>
      <c r="AJ46" t="str">
        <f t="shared" si="9"/>
        <v/>
      </c>
      <c r="AK46" t="str">
        <f t="shared" si="9"/>
        <v/>
      </c>
    </row>
    <row r="47" spans="1:37" ht="31" customHeight="1" x14ac:dyDescent="0.25">
      <c r="A47" t="str">
        <f t="shared" si="6"/>
        <v>(9)</v>
      </c>
      <c r="C47" t="str">
        <f t="shared" si="7"/>
        <v>秒速</v>
      </c>
      <c r="F47" s="76">
        <f ca="1">IF(F22="","",F22)</f>
        <v>2</v>
      </c>
      <c r="G47" s="76"/>
      <c r="H47" t="str">
        <f>IF(H22="","",H22)</f>
        <v>ｍは，時速（</v>
      </c>
      <c r="P47" s="72">
        <f ca="1">R48</f>
        <v>7200</v>
      </c>
      <c r="Q47" s="72"/>
      <c r="R47" s="72"/>
      <c r="S47" s="72"/>
      <c r="T47" t="str">
        <f>IF(T22="","",T22)</f>
        <v>）ｍ</v>
      </c>
    </row>
    <row r="48" spans="1:37" ht="31" customHeight="1" x14ac:dyDescent="0.25">
      <c r="A48" t="str">
        <f t="shared" si="6"/>
        <v/>
      </c>
      <c r="B48" t="str">
        <f>IF(B23="","",B23)</f>
        <v/>
      </c>
      <c r="C48" t="str">
        <f t="shared" si="7"/>
        <v/>
      </c>
      <c r="D48" t="str">
        <f>IF(D23="","",D23)</f>
        <v/>
      </c>
      <c r="E48" t="str">
        <f>IF(E23="","",E23)</f>
        <v/>
      </c>
      <c r="F48" s="69">
        <f ca="1">F47</f>
        <v>2</v>
      </c>
      <c r="G48" s="69"/>
      <c r="H48" s="72" t="s">
        <v>22</v>
      </c>
      <c r="I48" s="72"/>
      <c r="J48" s="69">
        <v>60</v>
      </c>
      <c r="K48" s="69"/>
      <c r="L48" s="70" t="s">
        <v>22</v>
      </c>
      <c r="M48" s="70"/>
      <c r="N48" s="69">
        <v>60</v>
      </c>
      <c r="O48" s="69"/>
      <c r="P48" s="72" t="s">
        <v>4</v>
      </c>
      <c r="Q48" s="72"/>
      <c r="R48" s="70">
        <f ca="1">F48*J48*N48</f>
        <v>7200</v>
      </c>
      <c r="S48" s="70"/>
      <c r="T48" s="70"/>
      <c r="U48" s="70"/>
      <c r="V48" s="70"/>
      <c r="W48" s="70"/>
      <c r="X48" s="70"/>
      <c r="Y48" s="9"/>
      <c r="Z48" t="str">
        <f t="shared" ref="Z48:AK48" si="10">IF(Z23="","",Z23)</f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</row>
    <row r="49" spans="1:37" ht="31" customHeight="1" x14ac:dyDescent="0.25">
      <c r="A49" t="str">
        <f t="shared" si="6"/>
        <v>(10)</v>
      </c>
      <c r="D49" t="str">
        <f>IF(D24="","",D24)</f>
        <v>時速</v>
      </c>
      <c r="G49" s="76">
        <f ca="1">IF(G24="","",G24)</f>
        <v>180</v>
      </c>
      <c r="H49" s="76"/>
      <c r="I49" s="76"/>
      <c r="J49" t="str">
        <f>IF(J24="","",J24)</f>
        <v>㎞は，分速（</v>
      </c>
      <c r="R49" s="72">
        <f ca="1">P50</f>
        <v>3</v>
      </c>
      <c r="S49" s="72"/>
      <c r="T49" s="72"/>
      <c r="U49" s="72"/>
      <c r="V49" t="str">
        <f>IF(V24="","",V24)</f>
        <v>）㎞</v>
      </c>
    </row>
    <row r="50" spans="1:37" ht="31" customHeight="1" x14ac:dyDescent="0.25">
      <c r="A50" t="str">
        <f t="shared" si="6"/>
        <v/>
      </c>
      <c r="B50" t="str">
        <f>IF(B25="","",B25)</f>
        <v/>
      </c>
      <c r="C50" t="str">
        <f>IF(C25="","",C25)</f>
        <v/>
      </c>
      <c r="D50" t="str">
        <f>IF(D25="","",D25)</f>
        <v/>
      </c>
      <c r="E50" t="str">
        <f>IF(E25="","",E25)</f>
        <v/>
      </c>
      <c r="F50" t="str">
        <f>IF(F25="","",F25)</f>
        <v/>
      </c>
      <c r="G50" s="69">
        <f ca="1">G49</f>
        <v>180</v>
      </c>
      <c r="H50" s="69"/>
      <c r="I50" s="69"/>
      <c r="J50" s="72" t="s">
        <v>3</v>
      </c>
      <c r="K50" s="72"/>
      <c r="L50" s="69">
        <v>60</v>
      </c>
      <c r="M50" s="69"/>
      <c r="N50" s="72" t="s">
        <v>4</v>
      </c>
      <c r="O50" s="72"/>
      <c r="P50" s="70">
        <f ca="1">G50/L50</f>
        <v>3</v>
      </c>
      <c r="Q50" s="70"/>
      <c r="R50" s="70"/>
      <c r="S50" t="str">
        <f>IF(S25="","",S25)</f>
        <v/>
      </c>
      <c r="T50" t="str">
        <f>IF(T25="","",T25)</f>
        <v/>
      </c>
      <c r="U50" t="str">
        <f>IF(U25="","",U25)</f>
        <v/>
      </c>
      <c r="V50" t="str">
        <f>IF(V25="","",V25)</f>
        <v/>
      </c>
      <c r="W50" t="str">
        <f t="shared" ref="W50:AE50" si="11">IF(W25="","",W25)</f>
        <v/>
      </c>
      <c r="X50" t="str">
        <f t="shared" si="11"/>
        <v/>
      </c>
      <c r="Y50" t="str">
        <f t="shared" si="11"/>
        <v/>
      </c>
      <c r="Z50" t="str">
        <f t="shared" si="11"/>
        <v/>
      </c>
      <c r="AA50" t="str">
        <f t="shared" si="11"/>
        <v/>
      </c>
      <c r="AB50" t="str">
        <f t="shared" si="11"/>
        <v/>
      </c>
      <c r="AC50" t="str">
        <f t="shared" si="11"/>
        <v/>
      </c>
      <c r="AD50" t="str">
        <f t="shared" si="11"/>
        <v/>
      </c>
      <c r="AE50" t="str">
        <f t="shared" si="11"/>
        <v/>
      </c>
      <c r="AG50" t="str">
        <f>IF(AG25="","",AG25)</f>
        <v/>
      </c>
      <c r="AI50" t="str">
        <f>IF(AI25="","",AI25)</f>
        <v/>
      </c>
      <c r="AJ50" t="str">
        <f>IF(AJ25="","",AJ25)</f>
        <v/>
      </c>
      <c r="AK50" t="str">
        <f>IF(AK25="","",AK25)</f>
        <v/>
      </c>
    </row>
    <row r="51" spans="1:37" ht="31" customHeight="1" x14ac:dyDescent="0.25"/>
  </sheetData>
  <mergeCells count="92">
    <mergeCell ref="R49:U49"/>
    <mergeCell ref="R48:X48"/>
    <mergeCell ref="P48:Q48"/>
    <mergeCell ref="N48:O48"/>
    <mergeCell ref="J32:K32"/>
    <mergeCell ref="J40:K40"/>
    <mergeCell ref="J34:K34"/>
    <mergeCell ref="P47:S47"/>
    <mergeCell ref="N42:O42"/>
    <mergeCell ref="R42:T42"/>
    <mergeCell ref="L32:M32"/>
    <mergeCell ref="P41:S41"/>
    <mergeCell ref="J44:K44"/>
    <mergeCell ref="N44:Q44"/>
    <mergeCell ref="L34:M34"/>
    <mergeCell ref="P45:S45"/>
    <mergeCell ref="P31:S31"/>
    <mergeCell ref="P35:S35"/>
    <mergeCell ref="P37:R37"/>
    <mergeCell ref="P39:S39"/>
    <mergeCell ref="O33:S33"/>
    <mergeCell ref="N32:Q32"/>
    <mergeCell ref="N34:Q34"/>
    <mergeCell ref="N38:O38"/>
    <mergeCell ref="G50:I50"/>
    <mergeCell ref="L50:M50"/>
    <mergeCell ref="P50:R50"/>
    <mergeCell ref="J46:K46"/>
    <mergeCell ref="N46:Q46"/>
    <mergeCell ref="F48:G48"/>
    <mergeCell ref="J48:K48"/>
    <mergeCell ref="L48:M48"/>
    <mergeCell ref="H46:I46"/>
    <mergeCell ref="L46:M46"/>
    <mergeCell ref="G49:I49"/>
    <mergeCell ref="F46:G46"/>
    <mergeCell ref="H48:I48"/>
    <mergeCell ref="F47:G47"/>
    <mergeCell ref="J50:K50"/>
    <mergeCell ref="N50:O50"/>
    <mergeCell ref="W42:Y42"/>
    <mergeCell ref="U42:V42"/>
    <mergeCell ref="H44:I44"/>
    <mergeCell ref="L44:M44"/>
    <mergeCell ref="P43:S43"/>
    <mergeCell ref="H42:I42"/>
    <mergeCell ref="L42:M42"/>
    <mergeCell ref="P42:Q42"/>
    <mergeCell ref="J42:K42"/>
    <mergeCell ref="AI1:AJ1"/>
    <mergeCell ref="AI26:AJ26"/>
    <mergeCell ref="F6:G6"/>
    <mergeCell ref="F8:G8"/>
    <mergeCell ref="F10:G10"/>
    <mergeCell ref="F20:G20"/>
    <mergeCell ref="F22:G22"/>
    <mergeCell ref="G24:I24"/>
    <mergeCell ref="F12:G12"/>
    <mergeCell ref="F14:G14"/>
    <mergeCell ref="F16:G16"/>
    <mergeCell ref="F18:G18"/>
    <mergeCell ref="F31:G31"/>
    <mergeCell ref="F33:G33"/>
    <mergeCell ref="H32:I32"/>
    <mergeCell ref="F34:G34"/>
    <mergeCell ref="H34:I34"/>
    <mergeCell ref="F32:G32"/>
    <mergeCell ref="F45:G45"/>
    <mergeCell ref="F37:G37"/>
    <mergeCell ref="F39:G39"/>
    <mergeCell ref="F41:G41"/>
    <mergeCell ref="F40:G40"/>
    <mergeCell ref="F38:G38"/>
    <mergeCell ref="F43:G43"/>
    <mergeCell ref="F44:G44"/>
    <mergeCell ref="H40:I40"/>
    <mergeCell ref="L40:M40"/>
    <mergeCell ref="N40:S40"/>
    <mergeCell ref="F42:G42"/>
    <mergeCell ref="J38:K38"/>
    <mergeCell ref="F36:G36"/>
    <mergeCell ref="H36:I36"/>
    <mergeCell ref="F35:G35"/>
    <mergeCell ref="V38:Y38"/>
    <mergeCell ref="J36:K36"/>
    <mergeCell ref="L36:M36"/>
    <mergeCell ref="N36:O36"/>
    <mergeCell ref="T38:U38"/>
    <mergeCell ref="L38:M38"/>
    <mergeCell ref="V36:Y36"/>
    <mergeCell ref="T36:U36"/>
    <mergeCell ref="H38:I3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面積</vt:lpstr>
      <vt:lpstr>平均</vt:lpstr>
      <vt:lpstr>単位量あたりの大きさ</vt:lpstr>
      <vt:lpstr>割合(2)①</vt:lpstr>
      <vt:lpstr>割合(2)②</vt:lpstr>
      <vt:lpstr>計算の見積もり</vt:lpstr>
      <vt:lpstr>円</vt:lpstr>
      <vt:lpstr>速さ①</vt:lpstr>
      <vt:lpstr>速さ②</vt:lpstr>
      <vt:lpstr>円!Print_Area</vt:lpstr>
      <vt:lpstr>'割合(2)①'!Print_Area</vt:lpstr>
      <vt:lpstr>'割合(2)②'!Print_Area</vt:lpstr>
      <vt:lpstr>計算の見積もり!Print_Area</vt:lpstr>
      <vt:lpstr>速さ①!Print_Area</vt:lpstr>
      <vt:lpstr>速さ②!Print_Area</vt:lpstr>
      <vt:lpstr>単位量あたりの大きさ!Print_Area</vt:lpstr>
      <vt:lpstr>平均!Print_Area</vt:lpstr>
      <vt:lpstr>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2014-07-17T10:23:02Z</cp:lastPrinted>
  <dcterms:created xsi:type="dcterms:W3CDTF">2001-12-02T07:51:06Z</dcterms:created>
  <dcterms:modified xsi:type="dcterms:W3CDTF">2024-08-24T07:09:04Z</dcterms:modified>
</cp:coreProperties>
</file>