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2nen_drill\"/>
    </mc:Choice>
  </mc:AlternateContent>
  <xr:revisionPtr revIDLastSave="0" documentId="13_ncr:1_{DFC716DD-1C32-426B-8C8A-11F8A17EDD47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一次関数①" sheetId="1" r:id="rId1"/>
    <sheet name="一次関数②" sheetId="4" r:id="rId2"/>
    <sheet name="一次関数③" sheetId="12" r:id="rId3"/>
    <sheet name="一次関数④" sheetId="3" r:id="rId4"/>
    <sheet name="一次関数⑤" sheetId="5" r:id="rId5"/>
    <sheet name="一次関数⑥" sheetId="6" r:id="rId6"/>
    <sheet name="一次関数⑦" sheetId="7" r:id="rId7"/>
    <sheet name="一次関数⑧" sheetId="8" r:id="rId8"/>
    <sheet name="一次関数⑨" sheetId="9" r:id="rId9"/>
    <sheet name="一次関数⑩" sheetId="10" r:id="rId10"/>
    <sheet name="一次関数⑪" sheetId="11" r:id="rId11"/>
  </sheets>
  <definedNames>
    <definedName name="_xlnm.Print_Area" localSheetId="0">一次関数①!$A$1:$AQ$73</definedName>
    <definedName name="_xlnm.Print_Area" localSheetId="1">一次関数②!$A$1:$AQ$73</definedName>
    <definedName name="_xlnm.Print_Area" localSheetId="2">一次関数③!$A$1:$AQ$73</definedName>
    <definedName name="_xlnm.Print_Area" localSheetId="3">一次関数④!$A$1:$AQ$73</definedName>
    <definedName name="_xlnm.Print_Area" localSheetId="4">一次関数⑤!$A$1:$AQ$73</definedName>
    <definedName name="_xlnm.Print_Area" localSheetId="5">一次関数⑥!$A$1:$AQ$73</definedName>
    <definedName name="_xlnm.Print_Area" localSheetId="6">一次関数⑦!$A$1:$AQ$73</definedName>
    <definedName name="_xlnm.Print_Area" localSheetId="7">一次関数⑧!$A$1:$AQ$73</definedName>
    <definedName name="_xlnm.Print_Area" localSheetId="8">一次関数⑨!$A$1:$AQ$73</definedName>
    <definedName name="_xlnm.Print_Area" localSheetId="9">一次関数⑩!$A$1:$AQ$75</definedName>
    <definedName name="_xlnm.Print_Area" localSheetId="10">一次関数⑪!$A$1:$AQ$73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2" i="12" l="1"/>
  <c r="AQ72" i="12"/>
  <c r="AP72" i="12"/>
  <c r="AO72" i="12"/>
  <c r="AN72" i="12"/>
  <c r="AM72" i="12"/>
  <c r="AL72" i="12"/>
  <c r="AK72" i="12"/>
  <c r="AJ72" i="12"/>
  <c r="AI72" i="12"/>
  <c r="AH72" i="12"/>
  <c r="AG72" i="12"/>
  <c r="AF72" i="12"/>
  <c r="AE72" i="12"/>
  <c r="AD72" i="12"/>
  <c r="AC72" i="12"/>
  <c r="AR71" i="12"/>
  <c r="AQ71" i="12"/>
  <c r="AP71" i="12"/>
  <c r="AO71" i="12"/>
  <c r="AN71" i="12"/>
  <c r="AM71" i="12"/>
  <c r="AL71" i="12"/>
  <c r="AK71" i="12"/>
  <c r="AJ71" i="12"/>
  <c r="AI71" i="12"/>
  <c r="AH71" i="12"/>
  <c r="AG71" i="12"/>
  <c r="AF71" i="12"/>
  <c r="AE71" i="12"/>
  <c r="AD71" i="12"/>
  <c r="AC71" i="12"/>
  <c r="O56" i="12"/>
  <c r="N19" i="12"/>
  <c r="N56" i="12" s="1"/>
  <c r="T57" i="12" s="1"/>
  <c r="N23" i="12"/>
  <c r="N60" i="12"/>
  <c r="T61" i="12" s="1"/>
  <c r="O51" i="12"/>
  <c r="O50" i="12"/>
  <c r="A41" i="12"/>
  <c r="B41" i="12"/>
  <c r="C41" i="12"/>
  <c r="D41" i="12"/>
  <c r="A42" i="12"/>
  <c r="B42" i="12"/>
  <c r="C42" i="12"/>
  <c r="F42" i="12"/>
  <c r="G42" i="12"/>
  <c r="H42" i="12"/>
  <c r="I42" i="12"/>
  <c r="K42" i="12"/>
  <c r="L42" i="12"/>
  <c r="N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43" i="12"/>
  <c r="B43" i="12"/>
  <c r="C43" i="12"/>
  <c r="A44" i="12"/>
  <c r="B44" i="12"/>
  <c r="C44" i="12"/>
  <c r="A45" i="12"/>
  <c r="B45" i="12"/>
  <c r="C45" i="12"/>
  <c r="F45" i="12"/>
  <c r="G45" i="12"/>
  <c r="H45" i="12"/>
  <c r="I45" i="12"/>
  <c r="J45" i="12"/>
  <c r="K45" i="12"/>
  <c r="M45" i="12"/>
  <c r="N45" i="12"/>
  <c r="P45" i="12"/>
  <c r="R45" i="12"/>
  <c r="S45" i="12"/>
  <c r="T45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46" i="12"/>
  <c r="B46" i="12"/>
  <c r="C46" i="12"/>
  <c r="A47" i="12"/>
  <c r="B47" i="12"/>
  <c r="C47" i="12"/>
  <c r="A48" i="12"/>
  <c r="B48" i="12"/>
  <c r="C48" i="12"/>
  <c r="F48" i="12"/>
  <c r="G48" i="12"/>
  <c r="H48" i="12"/>
  <c r="I48" i="12"/>
  <c r="K48" i="12"/>
  <c r="L48" i="12"/>
  <c r="M48" i="12"/>
  <c r="O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49" i="12"/>
  <c r="B49" i="12"/>
  <c r="C49" i="12"/>
  <c r="F49" i="12"/>
  <c r="G49" i="12"/>
  <c r="H49" i="12"/>
  <c r="I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50" i="12"/>
  <c r="B50" i="12"/>
  <c r="C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A51" i="12"/>
  <c r="B51" i="12"/>
  <c r="C51" i="12"/>
  <c r="P51" i="12"/>
  <c r="Q51" i="12"/>
  <c r="R51" i="12"/>
  <c r="S51" i="12"/>
  <c r="T51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AG51" i="12"/>
  <c r="AH51" i="12"/>
  <c r="AI51" i="12"/>
  <c r="AJ51" i="12"/>
  <c r="AK51" i="12"/>
  <c r="AL51" i="12"/>
  <c r="AM51" i="12"/>
  <c r="AN51" i="12"/>
  <c r="AO51" i="12"/>
  <c r="AP51" i="12"/>
  <c r="AQ51" i="12"/>
  <c r="A52" i="12"/>
  <c r="B52" i="12"/>
  <c r="C52" i="12"/>
  <c r="A53" i="12"/>
  <c r="B53" i="12"/>
  <c r="C53" i="12"/>
  <c r="D53" i="12"/>
  <c r="E53" i="12"/>
  <c r="F53" i="12"/>
  <c r="G53" i="12"/>
  <c r="H53" i="12"/>
  <c r="I53" i="12"/>
  <c r="J53" i="12"/>
  <c r="K53" i="12"/>
  <c r="L53" i="12"/>
  <c r="M53" i="12"/>
  <c r="N53" i="12"/>
  <c r="N57" i="12"/>
  <c r="N61" i="12" s="1"/>
  <c r="O53" i="12"/>
  <c r="Q53" i="12"/>
  <c r="R53" i="12"/>
  <c r="S53" i="12"/>
  <c r="U53" i="12"/>
  <c r="W53" i="12"/>
  <c r="X53" i="12"/>
  <c r="Y53" i="12"/>
  <c r="Z53" i="12"/>
  <c r="AA53" i="12"/>
  <c r="AB53" i="12"/>
  <c r="AC53" i="12"/>
  <c r="AD53" i="12"/>
  <c r="AE53" i="12"/>
  <c r="AF53" i="12"/>
  <c r="AG53" i="12"/>
  <c r="AH53" i="12"/>
  <c r="AI53" i="12"/>
  <c r="AJ53" i="12"/>
  <c r="AK53" i="12"/>
  <c r="AL53" i="12"/>
  <c r="AM53" i="12"/>
  <c r="AN53" i="12"/>
  <c r="AO53" i="12"/>
  <c r="AP53" i="12"/>
  <c r="AQ53" i="12"/>
  <c r="A54" i="12"/>
  <c r="B54" i="12"/>
  <c r="C54" i="12"/>
  <c r="D54" i="12"/>
  <c r="E54" i="12"/>
  <c r="F54" i="12"/>
  <c r="G54" i="12"/>
  <c r="H54" i="12"/>
  <c r="I54" i="12"/>
  <c r="J54" i="12"/>
  <c r="K54" i="12"/>
  <c r="L54" i="12"/>
  <c r="M54" i="12"/>
  <c r="N54" i="12"/>
  <c r="O54" i="12"/>
  <c r="Q54" i="12"/>
  <c r="R54" i="12"/>
  <c r="S54" i="12"/>
  <c r="T54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AG54" i="12"/>
  <c r="AH54" i="12"/>
  <c r="AI54" i="12"/>
  <c r="AJ54" i="12"/>
  <c r="AK54" i="12"/>
  <c r="AL54" i="12"/>
  <c r="AM54" i="12"/>
  <c r="AN54" i="12"/>
  <c r="AO54" i="12"/>
  <c r="AP54" i="12"/>
  <c r="AQ54" i="12"/>
  <c r="A55" i="12"/>
  <c r="B55" i="12"/>
  <c r="C55" i="12"/>
  <c r="D55" i="12"/>
  <c r="A56" i="12"/>
  <c r="B56" i="12"/>
  <c r="C56" i="12"/>
  <c r="F56" i="12"/>
  <c r="A57" i="12"/>
  <c r="B57" i="12"/>
  <c r="C57" i="12"/>
  <c r="A58" i="12"/>
  <c r="B58" i="12"/>
  <c r="C58" i="12"/>
  <c r="A59" i="12"/>
  <c r="B59" i="12"/>
  <c r="C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AG59" i="12"/>
  <c r="AH59" i="12"/>
  <c r="AI59" i="12"/>
  <c r="AJ59" i="12"/>
  <c r="AK59" i="12"/>
  <c r="AL59" i="12"/>
  <c r="AM59" i="12"/>
  <c r="AN59" i="12"/>
  <c r="AO59" i="12"/>
  <c r="AP59" i="12"/>
  <c r="AQ59" i="12"/>
  <c r="A60" i="12"/>
  <c r="B60" i="12"/>
  <c r="C60" i="12"/>
  <c r="F60" i="12"/>
  <c r="O60" i="12"/>
  <c r="A61" i="12"/>
  <c r="B61" i="12"/>
  <c r="C61" i="12"/>
  <c r="A62" i="12"/>
  <c r="B62" i="12"/>
  <c r="C62" i="12"/>
  <c r="A63" i="12"/>
  <c r="B63" i="12"/>
  <c r="C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64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Q64" i="12"/>
  <c r="R64" i="12"/>
  <c r="S64" i="12"/>
  <c r="T64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AG64" i="12"/>
  <c r="AH64" i="12"/>
  <c r="AI64" i="12"/>
  <c r="AJ64" i="12"/>
  <c r="AK64" i="12"/>
  <c r="AL64" i="12"/>
  <c r="AM64" i="12"/>
  <c r="AN64" i="12"/>
  <c r="AO64" i="12"/>
  <c r="AP64" i="12"/>
  <c r="AQ64" i="12"/>
  <c r="A65" i="12"/>
  <c r="B65" i="12"/>
  <c r="C65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AG65" i="12"/>
  <c r="AH65" i="12"/>
  <c r="AI65" i="12"/>
  <c r="AJ65" i="12"/>
  <c r="AK65" i="12"/>
  <c r="AL65" i="12"/>
  <c r="AM65" i="12"/>
  <c r="AN65" i="12"/>
  <c r="AO65" i="12"/>
  <c r="AP65" i="12"/>
  <c r="AQ65" i="12"/>
  <c r="A66" i="12"/>
  <c r="B66" i="12"/>
  <c r="C66" i="12"/>
  <c r="F66" i="12"/>
  <c r="J66" i="12"/>
  <c r="N66" i="12"/>
  <c r="A67" i="12"/>
  <c r="B67" i="12"/>
  <c r="C67" i="12"/>
  <c r="AA67" i="12"/>
  <c r="AB67" i="12"/>
  <c r="AC67" i="12"/>
  <c r="AD67" i="12"/>
  <c r="AE67" i="12"/>
  <c r="AF67" i="12"/>
  <c r="AG67" i="12"/>
  <c r="AH67" i="12"/>
  <c r="AI67" i="12"/>
  <c r="AJ67" i="12"/>
  <c r="AK67" i="12"/>
  <c r="AL67" i="12"/>
  <c r="AM67" i="12"/>
  <c r="AN67" i="12"/>
  <c r="AO67" i="12"/>
  <c r="AP67" i="12"/>
  <c r="AQ67" i="12"/>
  <c r="A68" i="12"/>
  <c r="B68" i="12"/>
  <c r="C68" i="12"/>
  <c r="AA68" i="12"/>
  <c r="AB68" i="12"/>
  <c r="AC68" i="12"/>
  <c r="AD68" i="12"/>
  <c r="AE68" i="12"/>
  <c r="AF68" i="12"/>
  <c r="AG68" i="12"/>
  <c r="AH68" i="12"/>
  <c r="AI68" i="12"/>
  <c r="AJ68" i="12"/>
  <c r="AK68" i="12"/>
  <c r="AL68" i="12"/>
  <c r="AM68" i="12"/>
  <c r="AN68" i="12"/>
  <c r="AO68" i="12"/>
  <c r="AP68" i="12"/>
  <c r="AQ68" i="12"/>
  <c r="A69" i="12"/>
  <c r="B69" i="12"/>
  <c r="C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R69" i="12"/>
  <c r="S69" i="12"/>
  <c r="T69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AG69" i="12"/>
  <c r="AH69" i="12"/>
  <c r="AI69" i="12"/>
  <c r="AJ69" i="12"/>
  <c r="AK69" i="12"/>
  <c r="AL69" i="12"/>
  <c r="AM69" i="12"/>
  <c r="AN69" i="12"/>
  <c r="AO69" i="12"/>
  <c r="AP69" i="12"/>
  <c r="AQ69" i="12"/>
  <c r="A70" i="12"/>
  <c r="B70" i="12"/>
  <c r="C70" i="12"/>
  <c r="F70" i="12"/>
  <c r="J70" i="12"/>
  <c r="K70" i="12"/>
  <c r="O70" i="12"/>
  <c r="P70" i="12"/>
  <c r="A71" i="12"/>
  <c r="B71" i="12"/>
  <c r="C71" i="12"/>
  <c r="F71" i="12"/>
  <c r="A72" i="12"/>
  <c r="B72" i="12"/>
  <c r="C72" i="12"/>
  <c r="F72" i="12"/>
  <c r="A73" i="12"/>
  <c r="B73" i="12"/>
  <c r="C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R73" i="12"/>
  <c r="S73" i="12"/>
  <c r="T73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AG73" i="12"/>
  <c r="AH73" i="12"/>
  <c r="AI73" i="12"/>
  <c r="AJ73" i="12"/>
  <c r="AK73" i="12"/>
  <c r="AL73" i="12"/>
  <c r="AM73" i="12"/>
  <c r="AN73" i="12"/>
  <c r="AO73" i="12"/>
  <c r="AP73" i="12"/>
  <c r="AQ73" i="12"/>
  <c r="D40" i="12"/>
  <c r="A40" i="12"/>
  <c r="I66" i="12"/>
  <c r="S68" i="12"/>
  <c r="P27" i="12"/>
  <c r="P64" i="12" s="1"/>
  <c r="O67" i="12" s="1"/>
  <c r="V39" i="12"/>
  <c r="Q39" i="12"/>
  <c r="AP38" i="12"/>
  <c r="AO38" i="12"/>
  <c r="AM38" i="12"/>
  <c r="D38" i="12"/>
  <c r="AS17" i="12"/>
  <c r="AS16" i="12" s="1"/>
  <c r="AT17" i="12" s="1"/>
  <c r="P17" i="12" s="1"/>
  <c r="P54" i="12" s="1"/>
  <c r="P58" i="12" s="1"/>
  <c r="AT16" i="12"/>
  <c r="AS12" i="12"/>
  <c r="AS11" i="12"/>
  <c r="AT11" i="12"/>
  <c r="P11" i="12" s="1"/>
  <c r="P48" i="12" s="1"/>
  <c r="AT8" i="12"/>
  <c r="O8" i="12" s="1"/>
  <c r="O45" i="12" s="1"/>
  <c r="AS8" i="12"/>
  <c r="L8" i="12" s="1"/>
  <c r="L45" i="12" s="1"/>
  <c r="AT5" i="12"/>
  <c r="M5" i="12" s="1"/>
  <c r="M42" i="12" s="1"/>
  <c r="AS5" i="12"/>
  <c r="J5" i="12" s="1"/>
  <c r="J42" i="12" s="1"/>
  <c r="N43" i="12" s="1"/>
  <c r="F44" i="12" s="1"/>
  <c r="AU50" i="6"/>
  <c r="AU49" i="6" s="1"/>
  <c r="AV49" i="6" s="1"/>
  <c r="J49" i="6" s="1"/>
  <c r="AU47" i="6"/>
  <c r="AU46" i="6" s="1"/>
  <c r="AV46" i="6"/>
  <c r="I46" i="6" s="1"/>
  <c r="AW49" i="6"/>
  <c r="N49" i="6" s="1"/>
  <c r="AW46" i="6"/>
  <c r="O46" i="6" s="1"/>
  <c r="AV43" i="6"/>
  <c r="O43" i="6" s="1"/>
  <c r="AU43" i="6"/>
  <c r="I43" i="6"/>
  <c r="AV19" i="11"/>
  <c r="J63" i="11" s="1"/>
  <c r="J71" i="11" s="1"/>
  <c r="AT30" i="11"/>
  <c r="P30" i="11" s="1"/>
  <c r="P67" i="11" s="1"/>
  <c r="T70" i="11" s="1"/>
  <c r="O71" i="11" s="1"/>
  <c r="AU19" i="11"/>
  <c r="Q63" i="11" s="1"/>
  <c r="S71" i="11" s="1"/>
  <c r="Q22" i="11"/>
  <c r="Q59" i="11" s="1"/>
  <c r="Q71" i="11"/>
  <c r="AT3" i="11"/>
  <c r="J46" i="11" s="1"/>
  <c r="J53" i="11" s="1"/>
  <c r="AU6" i="11"/>
  <c r="P13" i="11" s="1"/>
  <c r="P50" i="11" s="1"/>
  <c r="S52" i="11" s="1"/>
  <c r="O53" i="11" s="1"/>
  <c r="AU3" i="11"/>
  <c r="Q46" i="11" s="1"/>
  <c r="S53" i="11" s="1"/>
  <c r="Q67" i="11"/>
  <c r="A41" i="11"/>
  <c r="B41" i="11"/>
  <c r="C41" i="11"/>
  <c r="D41" i="11"/>
  <c r="N41" i="11"/>
  <c r="AS4" i="11"/>
  <c r="AE4" i="11" s="1"/>
  <c r="AE41" i="11"/>
  <c r="AG41" i="11"/>
  <c r="AP41" i="11"/>
  <c r="A42" i="11"/>
  <c r="B42" i="11"/>
  <c r="C42" i="11"/>
  <c r="D42" i="11"/>
  <c r="AT5" i="11"/>
  <c r="H5" i="11"/>
  <c r="H42" i="11" s="1"/>
  <c r="J42" i="11"/>
  <c r="S42" i="11"/>
  <c r="A43" i="11"/>
  <c r="B43" i="11"/>
  <c r="C43" i="11"/>
  <c r="D43" i="11"/>
  <c r="A44" i="11"/>
  <c r="B44" i="11"/>
  <c r="C44" i="11"/>
  <c r="F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C50" i="11"/>
  <c r="F50" i="11"/>
  <c r="R50" i="11"/>
  <c r="A51" i="11"/>
  <c r="B51" i="11"/>
  <c r="C51" i="11"/>
  <c r="A52" i="11"/>
  <c r="B52" i="11"/>
  <c r="C52" i="11"/>
  <c r="A53" i="11"/>
  <c r="B53" i="11"/>
  <c r="C53" i="11"/>
  <c r="A54" i="11"/>
  <c r="B54" i="11"/>
  <c r="C54" i="11"/>
  <c r="A55" i="11"/>
  <c r="B55" i="11"/>
  <c r="C55" i="11"/>
  <c r="A56" i="11"/>
  <c r="D56" i="11"/>
  <c r="J56" i="11"/>
  <c r="A57" i="11"/>
  <c r="B57" i="11"/>
  <c r="C57" i="11"/>
  <c r="D57" i="11"/>
  <c r="A58" i="11"/>
  <c r="B58" i="11"/>
  <c r="C58" i="11"/>
  <c r="D58" i="11"/>
  <c r="Q58" i="11"/>
  <c r="V63" i="11" s="1"/>
  <c r="S58" i="11"/>
  <c r="T58" i="11"/>
  <c r="V58" i="11"/>
  <c r="W58" i="11"/>
  <c r="Y58" i="11"/>
  <c r="Z58" i="11"/>
  <c r="AB58" i="11"/>
  <c r="AC58" i="11"/>
  <c r="AE58" i="11"/>
  <c r="AF58" i="11"/>
  <c r="AH58" i="11"/>
  <c r="AI58" i="11"/>
  <c r="AL58" i="11"/>
  <c r="AM58" i="11"/>
  <c r="AB63" i="11"/>
  <c r="AP58" i="11"/>
  <c r="AQ58" i="11"/>
  <c r="AR58" i="11"/>
  <c r="AS58" i="11"/>
  <c r="AT58" i="11"/>
  <c r="A59" i="11"/>
  <c r="B59" i="11"/>
  <c r="C59" i="11"/>
  <c r="D59" i="11"/>
  <c r="P59" i="11"/>
  <c r="S59" i="11"/>
  <c r="V59" i="11"/>
  <c r="Y59" i="11"/>
  <c r="AB59" i="11"/>
  <c r="AE59" i="11"/>
  <c r="AH59" i="11"/>
  <c r="AL59" i="11"/>
  <c r="AP59" i="11"/>
  <c r="AQ59" i="11"/>
  <c r="AR59" i="11"/>
  <c r="AS59" i="11"/>
  <c r="AT59" i="11"/>
  <c r="A60" i="11"/>
  <c r="B60" i="11"/>
  <c r="C60" i="11"/>
  <c r="F60" i="11"/>
  <c r="A61" i="11"/>
  <c r="B61" i="11"/>
  <c r="C61" i="11"/>
  <c r="D61" i="11"/>
  <c r="E61" i="11"/>
  <c r="F61" i="11"/>
  <c r="A62" i="11"/>
  <c r="B62" i="11"/>
  <c r="C62" i="11"/>
  <c r="D62" i="11"/>
  <c r="E62" i="11"/>
  <c r="A63" i="11"/>
  <c r="B63" i="11"/>
  <c r="C63" i="11"/>
  <c r="D63" i="11"/>
  <c r="E63" i="11"/>
  <c r="A64" i="11"/>
  <c r="B64" i="11"/>
  <c r="C64" i="11"/>
  <c r="D64" i="11"/>
  <c r="E64" i="11"/>
  <c r="A65" i="11"/>
  <c r="B65" i="11"/>
  <c r="C65" i="11"/>
  <c r="D65" i="11"/>
  <c r="E65" i="11"/>
  <c r="A66" i="11"/>
  <c r="B66" i="11"/>
  <c r="C66" i="11"/>
  <c r="D66" i="11"/>
  <c r="E66" i="11"/>
  <c r="A67" i="11"/>
  <c r="B67" i="11"/>
  <c r="C67" i="11"/>
  <c r="F67" i="11"/>
  <c r="R67" i="11"/>
  <c r="A68" i="11"/>
  <c r="B68" i="11"/>
  <c r="C68" i="11"/>
  <c r="D68" i="11"/>
  <c r="E68" i="11"/>
  <c r="F68" i="11"/>
  <c r="A69" i="11"/>
  <c r="B69" i="11"/>
  <c r="C69" i="11"/>
  <c r="D69" i="11"/>
  <c r="E69" i="11"/>
  <c r="A70" i="11"/>
  <c r="B70" i="11"/>
  <c r="C70" i="11"/>
  <c r="D70" i="11"/>
  <c r="E70" i="11"/>
  <c r="A71" i="11"/>
  <c r="B71" i="11"/>
  <c r="C71" i="11"/>
  <c r="D71" i="11"/>
  <c r="E71" i="11"/>
  <c r="A72" i="11"/>
  <c r="B72" i="11"/>
  <c r="C72" i="11"/>
  <c r="D72" i="11"/>
  <c r="E72" i="11"/>
  <c r="A73" i="11"/>
  <c r="B73" i="11"/>
  <c r="C73" i="11"/>
  <c r="D73" i="11"/>
  <c r="E73" i="11"/>
  <c r="D40" i="11"/>
  <c r="T40" i="11"/>
  <c r="V46" i="11"/>
  <c r="V40" i="11"/>
  <c r="Z40" i="11"/>
  <c r="AB46" i="11"/>
  <c r="AB40" i="11"/>
  <c r="D38" i="11"/>
  <c r="AM38" i="11"/>
  <c r="AO38" i="11"/>
  <c r="AP38" i="11"/>
  <c r="Q39" i="11"/>
  <c r="V39" i="11"/>
  <c r="A40" i="11"/>
  <c r="W34" i="10"/>
  <c r="W72" i="10"/>
  <c r="AU73" i="10" s="1"/>
  <c r="AV74" i="10" s="1"/>
  <c r="AE74" i="10" s="1"/>
  <c r="AU74" i="10"/>
  <c r="R31" i="10"/>
  <c r="R69" i="10" s="1"/>
  <c r="AT69" i="10" s="1"/>
  <c r="AV69" i="10" s="1"/>
  <c r="AW69" i="10" s="1"/>
  <c r="Y70" i="10" s="1"/>
  <c r="AU70" i="10"/>
  <c r="AV70" i="10"/>
  <c r="AU69" i="10"/>
  <c r="J18" i="10"/>
  <c r="J56" i="10" s="1"/>
  <c r="L57" i="10"/>
  <c r="F13" i="10"/>
  <c r="F51" i="10" s="1"/>
  <c r="AU53" i="10"/>
  <c r="AV53" i="10" s="1"/>
  <c r="AW53" i="10" s="1"/>
  <c r="K8" i="10"/>
  <c r="K46" i="10" s="1"/>
  <c r="Q48" i="10" s="1"/>
  <c r="O41" i="10"/>
  <c r="C57" i="10"/>
  <c r="D57" i="10"/>
  <c r="E57" i="10"/>
  <c r="F56" i="10"/>
  <c r="K56" i="10"/>
  <c r="F47" i="10"/>
  <c r="F46" i="10"/>
  <c r="L46" i="10"/>
  <c r="Z46" i="10"/>
  <c r="AA46" i="10"/>
  <c r="AB46" i="10"/>
  <c r="AC46" i="10"/>
  <c r="AD46" i="10"/>
  <c r="AE46" i="10"/>
  <c r="AF46" i="10"/>
  <c r="X72" i="10"/>
  <c r="S69" i="10"/>
  <c r="A42" i="10"/>
  <c r="B42" i="10"/>
  <c r="C42" i="10"/>
  <c r="D42" i="10"/>
  <c r="A43" i="10"/>
  <c r="B43" i="10"/>
  <c r="C43" i="10"/>
  <c r="D43" i="10"/>
  <c r="A44" i="10"/>
  <c r="B44" i="10"/>
  <c r="C44" i="10"/>
  <c r="D44" i="10"/>
  <c r="A45" i="10"/>
  <c r="B45" i="10"/>
  <c r="C45" i="10"/>
  <c r="D45" i="10"/>
  <c r="A46" i="10"/>
  <c r="B46" i="10"/>
  <c r="C46" i="10"/>
  <c r="A47" i="10"/>
  <c r="B47" i="10"/>
  <c r="C47" i="10"/>
  <c r="A48" i="10"/>
  <c r="B48" i="10"/>
  <c r="C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R48" i="10"/>
  <c r="AS48" i="10"/>
  <c r="AT48" i="10"/>
  <c r="A49" i="10"/>
  <c r="B49" i="10"/>
  <c r="C49" i="10"/>
  <c r="AA49" i="10"/>
  <c r="AB49" i="10"/>
  <c r="AC49" i="10"/>
  <c r="AD49" i="10"/>
  <c r="AE49" i="10"/>
  <c r="AF49" i="10"/>
  <c r="AG49" i="10"/>
  <c r="AH49" i="10"/>
  <c r="AI49" i="10"/>
  <c r="AJ49" i="10"/>
  <c r="AK49" i="10"/>
  <c r="AL49" i="10"/>
  <c r="AM49" i="10"/>
  <c r="AN49" i="10"/>
  <c r="AO49" i="10"/>
  <c r="AP49" i="10"/>
  <c r="AQ49" i="10"/>
  <c r="AR49" i="10"/>
  <c r="AS49" i="10"/>
  <c r="AT49" i="10"/>
  <c r="A50" i="10"/>
  <c r="B50" i="10"/>
  <c r="C50" i="10"/>
  <c r="AA50" i="10"/>
  <c r="AB50" i="10"/>
  <c r="AC50" i="10"/>
  <c r="AD50" i="10"/>
  <c r="AE50" i="10"/>
  <c r="AF50" i="10"/>
  <c r="AG50" i="10"/>
  <c r="AH50" i="10"/>
  <c r="AI50" i="10"/>
  <c r="AJ50" i="10"/>
  <c r="AK50" i="10"/>
  <c r="AL50" i="10"/>
  <c r="AM50" i="10"/>
  <c r="AN50" i="10"/>
  <c r="AO50" i="10"/>
  <c r="AP50" i="10"/>
  <c r="AQ50" i="10"/>
  <c r="AR50" i="10"/>
  <c r="AS50" i="10"/>
  <c r="AT50" i="10"/>
  <c r="A51" i="10"/>
  <c r="B51" i="10"/>
  <c r="C51" i="10"/>
  <c r="H51" i="10"/>
  <c r="A52" i="10"/>
  <c r="B52" i="10"/>
  <c r="C52" i="10"/>
  <c r="A53" i="10"/>
  <c r="B53" i="10"/>
  <c r="C53" i="10"/>
  <c r="A54" i="10"/>
  <c r="B54" i="10"/>
  <c r="C54" i="10"/>
  <c r="A56" i="10"/>
  <c r="B56" i="10"/>
  <c r="C56" i="10"/>
  <c r="A57" i="10"/>
  <c r="B57" i="10"/>
  <c r="A58" i="10"/>
  <c r="B58" i="10"/>
  <c r="C58" i="10"/>
  <c r="A59" i="10"/>
  <c r="B59" i="10"/>
  <c r="C59" i="10"/>
  <c r="A60" i="10"/>
  <c r="D60" i="10"/>
  <c r="A61" i="10"/>
  <c r="B61" i="10"/>
  <c r="C61" i="10"/>
  <c r="D61" i="10"/>
  <c r="AB61" i="10"/>
  <c r="AC61" i="10"/>
  <c r="AD61" i="10"/>
  <c r="AF61" i="10"/>
  <c r="AG61" i="10"/>
  <c r="A62" i="10"/>
  <c r="B62" i="10"/>
  <c r="C62" i="10"/>
  <c r="D62" i="10"/>
  <c r="A63" i="10"/>
  <c r="B63" i="10"/>
  <c r="C63" i="10"/>
  <c r="D63" i="10"/>
  <c r="F63" i="10"/>
  <c r="R63" i="10"/>
  <c r="S63" i="10"/>
  <c r="U63" i="10"/>
  <c r="AI63" i="10"/>
  <c r="AJ63" i="10"/>
  <c r="AL63" i="10"/>
  <c r="A64" i="10"/>
  <c r="B64" i="10"/>
  <c r="C64" i="10"/>
  <c r="D64" i="10"/>
  <c r="F64" i="10"/>
  <c r="R64" i="10"/>
  <c r="S64" i="10"/>
  <c r="U64" i="10"/>
  <c r="A65" i="10"/>
  <c r="B65" i="10"/>
  <c r="C65" i="10"/>
  <c r="F65" i="10"/>
  <c r="A66" i="10"/>
  <c r="B66" i="10"/>
  <c r="C66" i="10"/>
  <c r="A67" i="10"/>
  <c r="B67" i="10"/>
  <c r="C67" i="10"/>
  <c r="A68" i="10"/>
  <c r="B68" i="10"/>
  <c r="C68" i="10"/>
  <c r="A69" i="10"/>
  <c r="B69" i="10"/>
  <c r="C69" i="10"/>
  <c r="F69" i="10"/>
  <c r="T69" i="10"/>
  <c r="AA69" i="10"/>
  <c r="A70" i="10"/>
  <c r="B70" i="10"/>
  <c r="C70" i="10"/>
  <c r="F70" i="10"/>
  <c r="A71" i="10"/>
  <c r="B71" i="10"/>
  <c r="C71" i="10"/>
  <c r="A72" i="10"/>
  <c r="B72" i="10"/>
  <c r="C72" i="10"/>
  <c r="F72" i="10"/>
  <c r="Y72" i="10"/>
  <c r="Z72" i="10"/>
  <c r="AG72" i="10"/>
  <c r="A73" i="10"/>
  <c r="B73" i="10"/>
  <c r="C73" i="10"/>
  <c r="F73" i="10"/>
  <c r="A74" i="10"/>
  <c r="B74" i="10"/>
  <c r="C74" i="10"/>
  <c r="F74" i="10"/>
  <c r="G74" i="10"/>
  <c r="H74" i="10"/>
  <c r="I74" i="10"/>
  <c r="J74" i="10"/>
  <c r="K74" i="10"/>
  <c r="L74" i="10"/>
  <c r="M74" i="10"/>
  <c r="N74" i="10"/>
  <c r="O74" i="10"/>
  <c r="AK74" i="10"/>
  <c r="AL74" i="10"/>
  <c r="AM74" i="10"/>
  <c r="AN74" i="10"/>
  <c r="AO74" i="10"/>
  <c r="AP74" i="10"/>
  <c r="AQ74" i="10"/>
  <c r="AR74" i="10"/>
  <c r="AS74" i="10"/>
  <c r="AT74" i="10"/>
  <c r="A75" i="10"/>
  <c r="B75" i="10"/>
  <c r="C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AE75" i="10"/>
  <c r="AF75" i="10"/>
  <c r="AG75" i="10"/>
  <c r="AH75" i="10"/>
  <c r="AI75" i="10"/>
  <c r="AJ75" i="10"/>
  <c r="AK75" i="10"/>
  <c r="AL75" i="10"/>
  <c r="AM75" i="10"/>
  <c r="AN75" i="10"/>
  <c r="AO75" i="10"/>
  <c r="AP75" i="10"/>
  <c r="AQ75" i="10"/>
  <c r="AR75" i="10"/>
  <c r="AS75" i="10"/>
  <c r="AT75" i="10"/>
  <c r="D41" i="10"/>
  <c r="P41" i="10"/>
  <c r="D39" i="10"/>
  <c r="AM39" i="10"/>
  <c r="AO39" i="10"/>
  <c r="AP39" i="10"/>
  <c r="Q40" i="10"/>
  <c r="V40" i="10"/>
  <c r="A41" i="10"/>
  <c r="AV26" i="9"/>
  <c r="S70" i="9" s="1"/>
  <c r="S72" i="9" s="1"/>
  <c r="AU26" i="9"/>
  <c r="P70" i="9" s="1"/>
  <c r="P72" i="9" s="1"/>
  <c r="L27" i="9"/>
  <c r="L64" i="9" s="1"/>
  <c r="AU69" i="9" s="1"/>
  <c r="AV16" i="9"/>
  <c r="AV15" i="9" s="1"/>
  <c r="AU16" i="9"/>
  <c r="P16" i="9" s="1"/>
  <c r="P53" i="9" s="1"/>
  <c r="P58" i="9"/>
  <c r="P60" i="9" s="1"/>
  <c r="H15" i="9"/>
  <c r="AU15" i="9" s="1"/>
  <c r="AW15" i="9" s="1"/>
  <c r="Q15" i="9" s="1"/>
  <c r="Q52" i="9" s="1"/>
  <c r="H52" i="9"/>
  <c r="L55" i="9" s="1"/>
  <c r="AV4" i="9"/>
  <c r="S47" i="9" s="1"/>
  <c r="S49" i="9" s="1"/>
  <c r="AU4" i="9"/>
  <c r="P47" i="9" s="1"/>
  <c r="P49" i="9" s="1"/>
  <c r="H5" i="9"/>
  <c r="H42" i="9" s="1"/>
  <c r="N46" i="9" s="1"/>
  <c r="A41" i="9"/>
  <c r="B41" i="9"/>
  <c r="C41" i="9"/>
  <c r="F41" i="9"/>
  <c r="H41" i="9"/>
  <c r="J41" i="9"/>
  <c r="L41" i="9"/>
  <c r="N41" i="9"/>
  <c r="S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42" i="9"/>
  <c r="B42" i="9"/>
  <c r="C42" i="9"/>
  <c r="I42" i="9"/>
  <c r="K42" i="9"/>
  <c r="M42" i="9"/>
  <c r="O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A49" i="9"/>
  <c r="AB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52" i="9"/>
  <c r="B52" i="9"/>
  <c r="C52" i="9"/>
  <c r="F52" i="9"/>
  <c r="I52" i="9"/>
  <c r="K52" i="9"/>
  <c r="M52" i="9"/>
  <c r="O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53" i="9"/>
  <c r="B53" i="9"/>
  <c r="C53" i="9"/>
  <c r="H53" i="9"/>
  <c r="J53" i="9"/>
  <c r="L53" i="9"/>
  <c r="N53" i="9"/>
  <c r="S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63" i="9"/>
  <c r="B63" i="9"/>
  <c r="C63" i="9"/>
  <c r="F63" i="9"/>
  <c r="H63" i="9"/>
  <c r="J63" i="9"/>
  <c r="L63" i="9"/>
  <c r="N63" i="9"/>
  <c r="S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64" i="9"/>
  <c r="B64" i="9"/>
  <c r="C64" i="9"/>
  <c r="H64" i="9"/>
  <c r="J64" i="9"/>
  <c r="M64" i="9"/>
  <c r="O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W73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W75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73" i="9"/>
  <c r="B73" i="9"/>
  <c r="C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D40" i="9"/>
  <c r="D38" i="9"/>
  <c r="AM38" i="9"/>
  <c r="AO38" i="9"/>
  <c r="AP38" i="9"/>
  <c r="Q39" i="9"/>
  <c r="V39" i="9"/>
  <c r="A40" i="9"/>
  <c r="O20" i="8"/>
  <c r="AU20" i="8" s="1"/>
  <c r="J20" i="8" s="1"/>
  <c r="J57" i="8" s="1"/>
  <c r="H20" i="8"/>
  <c r="H57" i="8" s="1"/>
  <c r="AV57" i="8" s="1"/>
  <c r="AU59" i="8" s="1"/>
  <c r="N15" i="8"/>
  <c r="N52" i="8"/>
  <c r="R55" i="8" s="1"/>
  <c r="H15" i="8"/>
  <c r="H52" i="8" s="1"/>
  <c r="AU54" i="8" s="1"/>
  <c r="AU9" i="8"/>
  <c r="AU46" i="8" s="1"/>
  <c r="AV47" i="8" s="1"/>
  <c r="AU48" i="8" s="1"/>
  <c r="I9" i="8"/>
  <c r="I46" i="8"/>
  <c r="AU4" i="8"/>
  <c r="AV4" i="8"/>
  <c r="O4" i="8" s="1"/>
  <c r="O41" i="8" s="1"/>
  <c r="AW41" i="8" s="1"/>
  <c r="AW42" i="8" s="1"/>
  <c r="AW43" i="8" s="1"/>
  <c r="H4" i="8"/>
  <c r="H41" i="8" s="1"/>
  <c r="AV41" i="8" s="1"/>
  <c r="AU42" i="8" s="1"/>
  <c r="AV42" i="8"/>
  <c r="AU43" i="8"/>
  <c r="A41" i="8"/>
  <c r="B41" i="8"/>
  <c r="C41" i="8"/>
  <c r="F41" i="8"/>
  <c r="K41" i="8"/>
  <c r="M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42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43" i="8"/>
  <c r="B43" i="8"/>
  <c r="C43" i="8"/>
  <c r="D43" i="8"/>
  <c r="E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44" i="8"/>
  <c r="B44" i="8"/>
  <c r="C44" i="8"/>
  <c r="D44" i="8"/>
  <c r="E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45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46" i="8"/>
  <c r="B46" i="8"/>
  <c r="C46" i="8"/>
  <c r="G46" i="8"/>
  <c r="L46" i="8"/>
  <c r="N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47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48" i="8"/>
  <c r="B48" i="8"/>
  <c r="C48" i="8"/>
  <c r="D48" i="8"/>
  <c r="E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49" i="8"/>
  <c r="B49" i="8"/>
  <c r="C49" i="8"/>
  <c r="D49" i="8"/>
  <c r="E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50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51" i="8"/>
  <c r="D51" i="8"/>
  <c r="A52" i="8"/>
  <c r="B52" i="8"/>
  <c r="C52" i="8"/>
  <c r="F52" i="8"/>
  <c r="J52" i="8"/>
  <c r="L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53" i="8"/>
  <c r="B53" i="8"/>
  <c r="C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54" i="8"/>
  <c r="B54" i="8"/>
  <c r="C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55" i="8"/>
  <c r="B55" i="8"/>
  <c r="C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56" i="8"/>
  <c r="B56" i="8"/>
  <c r="C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57" i="8"/>
  <c r="B57" i="8"/>
  <c r="C57" i="8"/>
  <c r="F57" i="8"/>
  <c r="K57" i="8"/>
  <c r="M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58" i="8"/>
  <c r="B58" i="8"/>
  <c r="C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59" i="8"/>
  <c r="B59" i="8"/>
  <c r="C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60" i="8"/>
  <c r="B60" i="8"/>
  <c r="C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61" i="8"/>
  <c r="B61" i="8"/>
  <c r="C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62" i="8"/>
  <c r="D62" i="8"/>
  <c r="A63" i="8"/>
  <c r="B63" i="8"/>
  <c r="C63" i="8"/>
  <c r="F63" i="8"/>
  <c r="I26" i="8"/>
  <c r="I63" i="8" s="1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64" i="8"/>
  <c r="B64" i="8"/>
  <c r="C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65" i="8"/>
  <c r="B65" i="8"/>
  <c r="C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66" i="8"/>
  <c r="B66" i="8"/>
  <c r="C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67" i="8"/>
  <c r="B67" i="8"/>
  <c r="C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68" i="8"/>
  <c r="B68" i="8"/>
  <c r="C68" i="8"/>
  <c r="F68" i="8"/>
  <c r="I31" i="8"/>
  <c r="I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69" i="8"/>
  <c r="B69" i="8"/>
  <c r="C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70" i="8"/>
  <c r="B70" i="8"/>
  <c r="C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71" i="8"/>
  <c r="B71" i="8"/>
  <c r="C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72" i="8"/>
  <c r="B72" i="8"/>
  <c r="C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73" i="8"/>
  <c r="B73" i="8"/>
  <c r="C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D40" i="8"/>
  <c r="D38" i="8"/>
  <c r="AM38" i="8"/>
  <c r="AO38" i="8"/>
  <c r="AP38" i="8"/>
  <c r="Q39" i="8"/>
  <c r="V39" i="8"/>
  <c r="A40" i="8"/>
  <c r="AI25" i="7"/>
  <c r="AI64" i="7" s="1"/>
  <c r="G69" i="7"/>
  <c r="AE69" i="7" s="1"/>
  <c r="AV69" i="7" s="1"/>
  <c r="AS25" i="7"/>
  <c r="Z25" i="7"/>
  <c r="Z64" i="7"/>
  <c r="AV68" i="7" s="1"/>
  <c r="AT25" i="7"/>
  <c r="AO64" i="7"/>
  <c r="AK64" i="7"/>
  <c r="AH64" i="7"/>
  <c r="AG69" i="7" s="1"/>
  <c r="AG64" i="7"/>
  <c r="AF64" i="7"/>
  <c r="AB64" i="7"/>
  <c r="Y64" i="7"/>
  <c r="AS14" i="7"/>
  <c r="Z14" i="7"/>
  <c r="Z53" i="7"/>
  <c r="Q56" i="7" s="1"/>
  <c r="M60" i="7" s="1"/>
  <c r="N61" i="7" s="1"/>
  <c r="AT14" i="7"/>
  <c r="AI14" i="7"/>
  <c r="AI53" i="7" s="1"/>
  <c r="Z56" i="7" s="1"/>
  <c r="K58" i="7" s="1"/>
  <c r="AR53" i="7"/>
  <c r="AQ53" i="7"/>
  <c r="AP53" i="7"/>
  <c r="AO53" i="7"/>
  <c r="AK53" i="7"/>
  <c r="AH53" i="7"/>
  <c r="AG53" i="7"/>
  <c r="AF53" i="7"/>
  <c r="AB53" i="7"/>
  <c r="Y53" i="7"/>
  <c r="AW70" i="7"/>
  <c r="AK69" i="7"/>
  <c r="AI69" i="7"/>
  <c r="AR64" i="7"/>
  <c r="AQ64" i="7"/>
  <c r="AP64" i="7"/>
  <c r="D64" i="7"/>
  <c r="A64" i="7"/>
  <c r="AC3" i="7"/>
  <c r="AC40" i="7" s="1"/>
  <c r="T43" i="7" s="1"/>
  <c r="AH3" i="7"/>
  <c r="AH40" i="7"/>
  <c r="Y43" i="7" s="1"/>
  <c r="O45" i="7" s="1"/>
  <c r="Z3" i="7"/>
  <c r="Z40" i="7"/>
  <c r="Q43" i="7" s="1"/>
  <c r="A41" i="7"/>
  <c r="B41" i="7"/>
  <c r="C41" i="7"/>
  <c r="D41" i="7"/>
  <c r="A53" i="7"/>
  <c r="D53" i="7"/>
  <c r="A54" i="7"/>
  <c r="B54" i="7"/>
  <c r="C54" i="7"/>
  <c r="D54" i="7"/>
  <c r="B65" i="7"/>
  <c r="C65" i="7"/>
  <c r="D65" i="7"/>
  <c r="A66" i="7"/>
  <c r="B66" i="7"/>
  <c r="C66" i="7"/>
  <c r="D66" i="7"/>
  <c r="D40" i="7"/>
  <c r="Y40" i="7"/>
  <c r="AB40" i="7"/>
  <c r="AE40" i="7"/>
  <c r="AF40" i="7"/>
  <c r="AG40" i="7"/>
  <c r="AJ40" i="7"/>
  <c r="AM40" i="7"/>
  <c r="AN40" i="7"/>
  <c r="AO40" i="7"/>
  <c r="AP40" i="7"/>
  <c r="AQ40" i="7"/>
  <c r="AR40" i="7"/>
  <c r="D38" i="7"/>
  <c r="AM38" i="7"/>
  <c r="AO38" i="7"/>
  <c r="AP38" i="7"/>
  <c r="Q39" i="7"/>
  <c r="V39" i="7"/>
  <c r="A40" i="7"/>
  <c r="AB26" i="6"/>
  <c r="AB63" i="6" s="1"/>
  <c r="Q67" i="6" s="1"/>
  <c r="T68" i="6" s="1"/>
  <c r="D69" i="6" s="1"/>
  <c r="AU69" i="6" s="1"/>
  <c r="AN26" i="6"/>
  <c r="AN63" i="6" s="1"/>
  <c r="H66" i="6" s="1"/>
  <c r="H72" i="6" s="1"/>
  <c r="Y26" i="6"/>
  <c r="Y63" i="6" s="1"/>
  <c r="N67" i="6"/>
  <c r="M68" i="6" s="1"/>
  <c r="O69" i="6" s="1"/>
  <c r="J72" i="6"/>
  <c r="AN15" i="6"/>
  <c r="AN52" i="6"/>
  <c r="H55" i="6" s="1"/>
  <c r="AB15" i="6"/>
  <c r="AB52" i="6"/>
  <c r="Q56" i="6" s="1"/>
  <c r="T57" i="6" s="1"/>
  <c r="D58" i="6" s="1"/>
  <c r="AU58" i="6" s="1"/>
  <c r="Y15" i="6"/>
  <c r="Y52" i="6" s="1"/>
  <c r="N56" i="6" s="1"/>
  <c r="M57" i="6" s="1"/>
  <c r="J61" i="6"/>
  <c r="A41" i="6"/>
  <c r="B41" i="6"/>
  <c r="C41" i="6"/>
  <c r="D41" i="6"/>
  <c r="A42" i="6"/>
  <c r="B42" i="6"/>
  <c r="C42" i="6"/>
  <c r="D42" i="6"/>
  <c r="A43" i="6"/>
  <c r="B43" i="6"/>
  <c r="C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44" i="6"/>
  <c r="B44" i="6"/>
  <c r="C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48" i="6"/>
  <c r="B48" i="6"/>
  <c r="C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49" i="6"/>
  <c r="B49" i="6"/>
  <c r="C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50" i="6"/>
  <c r="B50" i="6"/>
  <c r="C50" i="6"/>
  <c r="D50" i="6"/>
  <c r="E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D52" i="6"/>
  <c r="X52" i="6"/>
  <c r="AA52" i="6"/>
  <c r="AD52" i="6"/>
  <c r="AE52" i="6"/>
  <c r="AP52" i="6"/>
  <c r="AQ52" i="6"/>
  <c r="AR52" i="6"/>
  <c r="AS52" i="6"/>
  <c r="AT52" i="6"/>
  <c r="A53" i="6"/>
  <c r="B53" i="6"/>
  <c r="C53" i="6"/>
  <c r="D53" i="6"/>
  <c r="A63" i="6"/>
  <c r="D63" i="6"/>
  <c r="X63" i="6"/>
  <c r="AA63" i="6"/>
  <c r="AD63" i="6"/>
  <c r="AE63" i="6"/>
  <c r="AP63" i="6"/>
  <c r="AQ63" i="6"/>
  <c r="AR63" i="6"/>
  <c r="AS63" i="6"/>
  <c r="AT63" i="6"/>
  <c r="A64" i="6"/>
  <c r="B64" i="6"/>
  <c r="C64" i="6"/>
  <c r="D64" i="6"/>
  <c r="D40" i="6"/>
  <c r="D38" i="6"/>
  <c r="AM38" i="6"/>
  <c r="AO38" i="6"/>
  <c r="AP38" i="6"/>
  <c r="Q39" i="6"/>
  <c r="V39" i="6"/>
  <c r="A40" i="6"/>
  <c r="AV17" i="5"/>
  <c r="R17" i="5" s="1"/>
  <c r="R54" i="5" s="1"/>
  <c r="Z56" i="5" s="1"/>
  <c r="AU18" i="5"/>
  <c r="AU17" i="5" s="1"/>
  <c r="L17" i="5" s="1"/>
  <c r="L54" i="5" s="1"/>
  <c r="O56" i="5" s="1"/>
  <c r="R57" i="5"/>
  <c r="Q57" i="5"/>
  <c r="L57" i="5"/>
  <c r="N54" i="5"/>
  <c r="R56" i="5"/>
  <c r="Q56" i="5"/>
  <c r="J54" i="5"/>
  <c r="L56" i="5"/>
  <c r="AV12" i="5"/>
  <c r="P12" i="5" s="1"/>
  <c r="P49" i="5" s="1"/>
  <c r="Z51" i="5" s="1"/>
  <c r="N12" i="5"/>
  <c r="N49" i="5" s="1"/>
  <c r="X51" i="5" s="1"/>
  <c r="AU13" i="5"/>
  <c r="AU12" i="5"/>
  <c r="J12" i="5" s="1"/>
  <c r="J49" i="5" s="1"/>
  <c r="M51" i="5" s="1"/>
  <c r="AU8" i="5"/>
  <c r="L8" i="5" s="1"/>
  <c r="L45" i="5" s="1"/>
  <c r="O46" i="5" s="1"/>
  <c r="J45" i="5"/>
  <c r="M46" i="5"/>
  <c r="AV8" i="5"/>
  <c r="Q8" i="5" s="1"/>
  <c r="Q45" i="5"/>
  <c r="Z46" i="5" s="1"/>
  <c r="AV4" i="5"/>
  <c r="O4" i="5" s="1"/>
  <c r="O41" i="5" s="1"/>
  <c r="Z42" i="5" s="1"/>
  <c r="AU4" i="5"/>
  <c r="J4" i="5" s="1"/>
  <c r="J41" i="5"/>
  <c r="O42" i="5" s="1"/>
  <c r="A41" i="5"/>
  <c r="B41" i="5"/>
  <c r="C41" i="5"/>
  <c r="F41" i="5"/>
  <c r="H41" i="5"/>
  <c r="K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5" i="5"/>
  <c r="B45" i="5"/>
  <c r="C45" i="5"/>
  <c r="F45" i="5"/>
  <c r="H45" i="5"/>
  <c r="M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F46" i="5"/>
  <c r="G46" i="5"/>
  <c r="P46" i="5"/>
  <c r="Q46" i="5"/>
  <c r="R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47" i="5"/>
  <c r="B47" i="5"/>
  <c r="C47" i="5"/>
  <c r="F47" i="5"/>
  <c r="G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48" i="5"/>
  <c r="B48" i="5"/>
  <c r="C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F49" i="5"/>
  <c r="H49" i="5"/>
  <c r="L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51" i="5"/>
  <c r="B51" i="5"/>
  <c r="C51" i="5"/>
  <c r="F51" i="5"/>
  <c r="G51" i="5"/>
  <c r="L51" i="5"/>
  <c r="O51" i="5"/>
  <c r="P51" i="5"/>
  <c r="Q51" i="5"/>
  <c r="R51" i="5"/>
  <c r="A52" i="5"/>
  <c r="B52" i="5"/>
  <c r="C52" i="5"/>
  <c r="F52" i="5"/>
  <c r="G52" i="5"/>
  <c r="L52" i="5"/>
  <c r="O52" i="5"/>
  <c r="P52" i="5"/>
  <c r="Q52" i="5"/>
  <c r="R52" i="5"/>
  <c r="A53" i="5"/>
  <c r="B53" i="5"/>
  <c r="C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54" i="5"/>
  <c r="B54" i="5"/>
  <c r="C54" i="5"/>
  <c r="F54" i="5"/>
  <c r="H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55" i="5"/>
  <c r="B55" i="5"/>
  <c r="C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B56" i="5"/>
  <c r="C56" i="5"/>
  <c r="F56" i="5"/>
  <c r="G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57" i="5"/>
  <c r="B57" i="5"/>
  <c r="C57" i="5"/>
  <c r="F57" i="5"/>
  <c r="G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D59" i="5"/>
  <c r="A60" i="5"/>
  <c r="B60" i="5"/>
  <c r="C60" i="5"/>
  <c r="F60" i="5"/>
  <c r="H60" i="5"/>
  <c r="AU23" i="5"/>
  <c r="J23" i="5" s="1"/>
  <c r="J60" i="5" s="1"/>
  <c r="K60" i="5"/>
  <c r="AV23" i="5"/>
  <c r="M23" i="5" s="1"/>
  <c r="M60" i="5" s="1"/>
  <c r="O23" i="5"/>
  <c r="O60" i="5" s="1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61" i="5"/>
  <c r="B61" i="5"/>
  <c r="C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62" i="5"/>
  <c r="B62" i="5"/>
  <c r="C62" i="5"/>
  <c r="F62" i="5"/>
  <c r="H62" i="5"/>
  <c r="J62" i="5"/>
  <c r="AU25" i="5"/>
  <c r="L25" i="5" s="1"/>
  <c r="L62" i="5" s="1"/>
  <c r="M62" i="5"/>
  <c r="AV25" i="5"/>
  <c r="Q25" i="5" s="1"/>
  <c r="Q62" i="5" s="1"/>
  <c r="O25" i="5"/>
  <c r="O62" i="5" s="1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63" i="5"/>
  <c r="B63" i="5"/>
  <c r="C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F64" i="5"/>
  <c r="H64" i="5"/>
  <c r="AU28" i="5"/>
  <c r="AU27" i="5" s="1"/>
  <c r="J27" i="5" s="1"/>
  <c r="J64" i="5" s="1"/>
  <c r="L64" i="5"/>
  <c r="AV27" i="5"/>
  <c r="P27" i="5" s="1"/>
  <c r="P64" i="5" s="1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65" i="5"/>
  <c r="B65" i="5"/>
  <c r="C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66" i="5"/>
  <c r="B66" i="5"/>
  <c r="C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F67" i="5"/>
  <c r="H67" i="5"/>
  <c r="J67" i="5"/>
  <c r="AU31" i="5"/>
  <c r="AU30" i="5"/>
  <c r="L30" i="5" s="1"/>
  <c r="L67" i="5" s="1"/>
  <c r="L31" i="5"/>
  <c r="L68" i="5" s="1"/>
  <c r="N67" i="5"/>
  <c r="AV30" i="5"/>
  <c r="R30" i="5" s="1"/>
  <c r="R67" i="5" s="1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69" i="5"/>
  <c r="B69" i="5"/>
  <c r="C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71" i="5"/>
  <c r="B71" i="5"/>
  <c r="C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72" i="5"/>
  <c r="B72" i="5"/>
  <c r="C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73" i="5"/>
  <c r="B73" i="5"/>
  <c r="C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D40" i="5"/>
  <c r="D38" i="5"/>
  <c r="AM38" i="5"/>
  <c r="AO38" i="5"/>
  <c r="AP38" i="5"/>
  <c r="Q39" i="5"/>
  <c r="V39" i="5"/>
  <c r="A40" i="5"/>
  <c r="AW27" i="4"/>
  <c r="AW26" i="4" s="1"/>
  <c r="N33" i="4"/>
  <c r="N70" i="4" s="1"/>
  <c r="I71" i="4" s="1"/>
  <c r="AU16" i="4"/>
  <c r="AU15" i="4" s="1"/>
  <c r="AV16" i="4" s="1"/>
  <c r="N16" i="4" s="1"/>
  <c r="N53" i="4" s="1"/>
  <c r="N21" i="4"/>
  <c r="N58" i="4" s="1"/>
  <c r="J59" i="4"/>
  <c r="AU9" i="4"/>
  <c r="P9" i="4"/>
  <c r="P46" i="4" s="1"/>
  <c r="AU46" i="4" s="1"/>
  <c r="L49" i="4" s="1"/>
  <c r="AE9" i="4"/>
  <c r="AJ9" i="4" s="1"/>
  <c r="AJ46" i="4" s="1"/>
  <c r="AV9" i="4"/>
  <c r="U9" i="4" s="1"/>
  <c r="U46" i="4" s="1"/>
  <c r="V49" i="4" s="1"/>
  <c r="Q46" i="4"/>
  <c r="N46" i="4"/>
  <c r="AU3" i="4"/>
  <c r="N3" i="4" s="1"/>
  <c r="N40" i="4" s="1"/>
  <c r="AC3" i="4"/>
  <c r="AC40" i="4" s="1"/>
  <c r="R42" i="4" s="1"/>
  <c r="AV3" i="4"/>
  <c r="S3" i="4" s="1"/>
  <c r="S40" i="4" s="1"/>
  <c r="Q3" i="4"/>
  <c r="Q40" i="4"/>
  <c r="S43" i="4" s="1"/>
  <c r="A41" i="4"/>
  <c r="B41" i="4"/>
  <c r="C41" i="4"/>
  <c r="D41" i="4"/>
  <c r="A46" i="4"/>
  <c r="D46" i="4"/>
  <c r="J46" i="4"/>
  <c r="L46" i="4"/>
  <c r="V46" i="4"/>
  <c r="W46" i="4"/>
  <c r="AG46" i="4"/>
  <c r="AL46" i="4"/>
  <c r="A47" i="4"/>
  <c r="B47" i="4"/>
  <c r="C47" i="4"/>
  <c r="D47" i="4"/>
  <c r="A52" i="4"/>
  <c r="D52" i="4"/>
  <c r="J52" i="4"/>
  <c r="L52" i="4"/>
  <c r="P52" i="4"/>
  <c r="AV15" i="4"/>
  <c r="T15" i="4" s="1"/>
  <c r="T52" i="4" s="1"/>
  <c r="V52" i="4"/>
  <c r="A53" i="4"/>
  <c r="B53" i="4"/>
  <c r="C53" i="4"/>
  <c r="AT53" i="4"/>
  <c r="A54" i="4"/>
  <c r="B54" i="4"/>
  <c r="C54" i="4"/>
  <c r="F54" i="4"/>
  <c r="A58" i="4"/>
  <c r="B58" i="4"/>
  <c r="C58" i="4"/>
  <c r="F58" i="4"/>
  <c r="O58" i="4"/>
  <c r="A63" i="4"/>
  <c r="D63" i="4"/>
  <c r="J63" i="4"/>
  <c r="L63" i="4"/>
  <c r="N63" i="4"/>
  <c r="R63" i="4"/>
  <c r="AX26" i="4"/>
  <c r="T26" i="4" s="1"/>
  <c r="T63" i="4" s="1"/>
  <c r="V26" i="4"/>
  <c r="V63" i="4"/>
  <c r="X63" i="4"/>
  <c r="A64" i="4"/>
  <c r="B64" i="4"/>
  <c r="C64" i="4"/>
  <c r="AO64" i="4"/>
  <c r="AP64" i="4"/>
  <c r="AQ64" i="4"/>
  <c r="AR64" i="4"/>
  <c r="AS64" i="4"/>
  <c r="AT64" i="4"/>
  <c r="A65" i="4"/>
  <c r="B65" i="4"/>
  <c r="C65" i="4"/>
  <c r="D65" i="4"/>
  <c r="A66" i="4"/>
  <c r="B66" i="4"/>
  <c r="C66" i="4"/>
  <c r="F66" i="4"/>
  <c r="A70" i="4"/>
  <c r="B70" i="4"/>
  <c r="C70" i="4"/>
  <c r="F70" i="4"/>
  <c r="O70" i="4"/>
  <c r="D40" i="4"/>
  <c r="J40" i="4"/>
  <c r="L40" i="4"/>
  <c r="O40" i="4"/>
  <c r="T40" i="4"/>
  <c r="U40" i="4"/>
  <c r="AE40" i="4"/>
  <c r="AJ40" i="4"/>
  <c r="D38" i="4"/>
  <c r="AM38" i="4"/>
  <c r="AO38" i="4"/>
  <c r="AP38" i="4"/>
  <c r="Q39" i="4"/>
  <c r="V39" i="4"/>
  <c r="A40" i="4"/>
  <c r="A41" i="3"/>
  <c r="B41" i="3"/>
  <c r="C41" i="3"/>
  <c r="F41" i="3"/>
  <c r="H41" i="3"/>
  <c r="AU4" i="3"/>
  <c r="J4" i="3" s="1"/>
  <c r="J41" i="3" s="1"/>
  <c r="K41" i="3"/>
  <c r="AV4" i="3"/>
  <c r="M4" i="3" s="1"/>
  <c r="M41" i="3" s="1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42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43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44" i="3"/>
  <c r="B44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F45" i="3"/>
  <c r="H45" i="3"/>
  <c r="K45" i="3"/>
  <c r="AV8" i="3"/>
  <c r="O8" i="3" s="1"/>
  <c r="O45" i="3" s="1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46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47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48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49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50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51" i="3"/>
  <c r="D51" i="3"/>
  <c r="A52" i="3"/>
  <c r="B52" i="3"/>
  <c r="C52" i="3"/>
  <c r="F52" i="3"/>
  <c r="H52" i="3"/>
  <c r="J52" i="3"/>
  <c r="AU15" i="3"/>
  <c r="L15" i="3" s="1"/>
  <c r="L52" i="3" s="1"/>
  <c r="M52" i="3"/>
  <c r="AV15" i="3"/>
  <c r="Q15" i="3" s="1"/>
  <c r="Q52" i="3" s="1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53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B55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56" i="3"/>
  <c r="B56" i="3"/>
  <c r="C56" i="3"/>
  <c r="F56" i="3"/>
  <c r="H56" i="3"/>
  <c r="J56" i="3"/>
  <c r="M56" i="3"/>
  <c r="AV19" i="3"/>
  <c r="O19" i="3" s="1"/>
  <c r="O56" i="3" s="1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57" i="3"/>
  <c r="B57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58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60" i="3"/>
  <c r="B60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61" i="3"/>
  <c r="B61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62" i="3"/>
  <c r="D62" i="3"/>
  <c r="A63" i="3"/>
  <c r="B63" i="3"/>
  <c r="C63" i="3"/>
  <c r="F63" i="3"/>
  <c r="H63" i="3"/>
  <c r="AU26" i="3"/>
  <c r="J26" i="3" s="1"/>
  <c r="J63" i="3" s="1"/>
  <c r="K63" i="3"/>
  <c r="AV26" i="3"/>
  <c r="O26" i="3" s="1"/>
  <c r="O63" i="3" s="1"/>
  <c r="M26" i="3"/>
  <c r="M63" i="3" s="1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64" i="3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65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66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67" i="3"/>
  <c r="B67" i="3"/>
  <c r="C67" i="3"/>
  <c r="F67" i="3"/>
  <c r="H67" i="3"/>
  <c r="J67" i="3"/>
  <c r="M67" i="3"/>
  <c r="AV30" i="3"/>
  <c r="O30" i="3" s="1"/>
  <c r="O67" i="3" s="1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68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69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70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71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D40" i="3"/>
  <c r="D38" i="3"/>
  <c r="AM38" i="3"/>
  <c r="AO38" i="3"/>
  <c r="AP38" i="3"/>
  <c r="Q39" i="3"/>
  <c r="V39" i="3"/>
  <c r="A40" i="3"/>
  <c r="O28" i="1"/>
  <c r="O65" i="1"/>
  <c r="J67" i="1"/>
  <c r="H20" i="1"/>
  <c r="H57" i="1" s="1"/>
  <c r="L59" i="1" s="1"/>
  <c r="T12" i="1"/>
  <c r="T49" i="1" s="1"/>
  <c r="P52" i="1" s="1"/>
  <c r="H12" i="1"/>
  <c r="H49" i="1" s="1"/>
  <c r="J52" i="1" s="1"/>
  <c r="I4" i="1"/>
  <c r="I41" i="1" s="1"/>
  <c r="O44" i="1"/>
  <c r="Y4" i="1"/>
  <c r="Y41" i="1"/>
  <c r="J44" i="1" s="1"/>
  <c r="A41" i="1"/>
  <c r="B41" i="1"/>
  <c r="C41" i="1"/>
  <c r="F41" i="1"/>
  <c r="J41" i="1"/>
  <c r="K41" i="1"/>
  <c r="Z41" i="1"/>
  <c r="AA41" i="1"/>
  <c r="A42" i="1"/>
  <c r="B42" i="1"/>
  <c r="C42" i="1"/>
  <c r="D42" i="1"/>
  <c r="E42" i="1"/>
  <c r="F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49" i="1"/>
  <c r="B49" i="1"/>
  <c r="C49" i="1"/>
  <c r="F49" i="1"/>
  <c r="J49" i="1"/>
  <c r="W49" i="1"/>
  <c r="A50" i="1"/>
  <c r="B50" i="1"/>
  <c r="C50" i="1"/>
  <c r="D50" i="1"/>
  <c r="E50" i="1"/>
  <c r="F50" i="1"/>
  <c r="A57" i="1"/>
  <c r="B57" i="1"/>
  <c r="C57" i="1"/>
  <c r="F57" i="1"/>
  <c r="J57" i="1"/>
  <c r="A65" i="1"/>
  <c r="B65" i="1"/>
  <c r="C65" i="1"/>
  <c r="F65" i="1"/>
  <c r="Q65" i="1"/>
  <c r="D40" i="1"/>
  <c r="V39" i="1"/>
  <c r="AP38" i="1"/>
  <c r="AO38" i="1"/>
  <c r="AM38" i="1"/>
  <c r="D38" i="1"/>
  <c r="Q39" i="1"/>
  <c r="A40" i="1"/>
  <c r="AW70" i="10"/>
  <c r="AV52" i="10"/>
  <c r="I70" i="12"/>
  <c r="T72" i="12"/>
  <c r="N70" i="12"/>
  <c r="O72" i="12"/>
  <c r="AS72" i="12" s="1"/>
  <c r="M66" i="12"/>
  <c r="O68" i="12" s="1"/>
  <c r="AS68" i="12" s="1"/>
  <c r="N49" i="4"/>
  <c r="AC49" i="4"/>
  <c r="Q8" i="12"/>
  <c r="Q45" i="12" s="1"/>
  <c r="AE68" i="7"/>
  <c r="AU19" i="3"/>
  <c r="L19" i="3" s="1"/>
  <c r="L56" i="3" s="1"/>
  <c r="AK3" i="7"/>
  <c r="AK40" i="7" s="1"/>
  <c r="AB43" i="7"/>
  <c r="O44" i="7" s="1"/>
  <c r="Q30" i="3"/>
  <c r="Q67" i="3"/>
  <c r="M69" i="6"/>
  <c r="AV69" i="6" s="1"/>
  <c r="H65" i="6"/>
  <c r="H69" i="6" s="1"/>
  <c r="P30" i="5"/>
  <c r="P67" i="5"/>
  <c r="AD43" i="4"/>
  <c r="O42" i="4"/>
  <c r="J4" i="8"/>
  <c r="J41" i="8" s="1"/>
  <c r="S9" i="4"/>
  <c r="S46" i="4" s="1"/>
  <c r="AI49" i="4" s="1"/>
  <c r="AV46" i="4"/>
  <c r="AH3" i="4"/>
  <c r="AH40" i="4" s="1"/>
  <c r="AK49" i="4"/>
  <c r="AT4" i="11"/>
  <c r="AL4" i="11" s="1"/>
  <c r="AL41" i="11" s="1"/>
  <c r="J13" i="5"/>
  <c r="J50" i="5"/>
  <c r="M52" i="5"/>
  <c r="O4" i="3"/>
  <c r="O41" i="3" s="1"/>
  <c r="O15" i="3"/>
  <c r="O52" i="3" s="1"/>
  <c r="G68" i="7"/>
  <c r="J69" i="6"/>
  <c r="AT12" i="12"/>
  <c r="J12" i="12" s="1"/>
  <c r="J49" i="12" s="1"/>
  <c r="N51" i="12" s="1"/>
  <c r="J11" i="12"/>
  <c r="J48" i="12" s="1"/>
  <c r="N50" i="12" s="1"/>
  <c r="F52" i="12" s="1"/>
  <c r="P17" i="5"/>
  <c r="P54" i="5"/>
  <c r="X56" i="5" s="1"/>
  <c r="P16" i="12"/>
  <c r="P53" i="12" s="1"/>
  <c r="P57" i="12" s="1"/>
  <c r="AS57" i="12" s="1"/>
  <c r="S45" i="7" l="1"/>
  <c r="V45" i="7"/>
  <c r="T45" i="7"/>
  <c r="M48" i="7"/>
  <c r="P4" i="9"/>
  <c r="P41" i="9" s="1"/>
  <c r="P26" i="9"/>
  <c r="P63" i="9" s="1"/>
  <c r="AE46" i="4"/>
  <c r="R48" i="4" s="1"/>
  <c r="N27" i="5"/>
  <c r="N64" i="5" s="1"/>
  <c r="Q19" i="3"/>
  <c r="Q56" i="3" s="1"/>
  <c r="AX70" i="10"/>
  <c r="Y71" i="10" s="1"/>
  <c r="M61" i="7"/>
  <c r="AU8" i="3"/>
  <c r="J8" i="3" s="1"/>
  <c r="J45" i="3" s="1"/>
  <c r="R15" i="4"/>
  <c r="R52" i="4" s="1"/>
  <c r="AV73" i="10"/>
  <c r="AE73" i="10" s="1"/>
  <c r="P49" i="6"/>
  <c r="AV9" i="8"/>
  <c r="K9" i="8" s="1"/>
  <c r="K46" i="8" s="1"/>
  <c r="AI68" i="7"/>
  <c r="F9" i="8"/>
  <c r="F46" i="8" s="1"/>
  <c r="N11" i="12"/>
  <c r="N48" i="12" s="1"/>
  <c r="AV70" i="7"/>
  <c r="M8" i="3"/>
  <c r="M45" i="3" s="1"/>
  <c r="AT46" i="10"/>
  <c r="V48" i="10" s="1"/>
  <c r="S49" i="10" s="1"/>
  <c r="AV5" i="9"/>
  <c r="O8" i="5"/>
  <c r="O45" i="5" s="1"/>
  <c r="X46" i="5" s="1"/>
  <c r="AU45" i="7"/>
  <c r="L69" i="6"/>
  <c r="AC25" i="7"/>
  <c r="AC64" i="7" s="1"/>
  <c r="Z68" i="7" s="1"/>
  <c r="R66" i="9"/>
  <c r="P66" i="9"/>
  <c r="Q49" i="4"/>
  <c r="AR49" i="4" s="1"/>
  <c r="S49" i="4"/>
  <c r="AX27" i="4"/>
  <c r="P26" i="4" s="1"/>
  <c r="P63" i="4" s="1"/>
  <c r="O58" i="6"/>
  <c r="M58" i="6"/>
  <c r="AV58" i="6" s="1"/>
  <c r="AU59" i="6" s="1"/>
  <c r="H59" i="6" s="1"/>
  <c r="N61" i="6" s="1"/>
  <c r="L58" i="6"/>
  <c r="J58" i="6"/>
  <c r="H61" i="6"/>
  <c r="AV40" i="4"/>
  <c r="U43" i="4"/>
  <c r="P48" i="7"/>
  <c r="AU46" i="7" s="1"/>
  <c r="T44" i="7"/>
  <c r="AU44" i="7" s="1"/>
  <c r="S44" i="7"/>
  <c r="V44" i="7"/>
  <c r="R43" i="4"/>
  <c r="K42" i="4"/>
  <c r="J72" i="11"/>
  <c r="AI72" i="11" s="1"/>
  <c r="AF22" i="11"/>
  <c r="AF59" i="11" s="1"/>
  <c r="AA49" i="4"/>
  <c r="M4" i="5"/>
  <c r="M41" i="5" s="1"/>
  <c r="X42" i="5" s="1"/>
  <c r="AG43" i="4"/>
  <c r="M43" i="6"/>
  <c r="W22" i="11"/>
  <c r="W59" i="11" s="1"/>
  <c r="N46" i="12"/>
  <c r="F47" i="12" s="1"/>
  <c r="AM22" i="11"/>
  <c r="AM59" i="11" s="1"/>
  <c r="T22" i="11"/>
  <c r="T59" i="11" s="1"/>
  <c r="P27" i="4"/>
  <c r="P64" i="4" s="1"/>
  <c r="AU27" i="9"/>
  <c r="AW27" i="9" s="1"/>
  <c r="Q27" i="9" s="1"/>
  <c r="Q64" i="9" s="1"/>
  <c r="AU68" i="9" s="1"/>
  <c r="AV68" i="9" s="1"/>
  <c r="T68" i="9" s="1"/>
  <c r="AU5" i="11"/>
  <c r="O5" i="11" s="1"/>
  <c r="O42" i="11" s="1"/>
  <c r="AV47" i="6"/>
  <c r="I47" i="6" s="1"/>
  <c r="AL25" i="7"/>
  <c r="AL64" i="7" s="1"/>
  <c r="Q69" i="7" s="1"/>
  <c r="Z69" i="7" s="1"/>
  <c r="AU69" i="7" s="1"/>
  <c r="AG68" i="7"/>
  <c r="AU30" i="3"/>
  <c r="L30" i="3" s="1"/>
  <c r="L67" i="3" s="1"/>
  <c r="AC14" i="7"/>
  <c r="AC53" i="7" s="1"/>
  <c r="T56" i="7" s="1"/>
  <c r="Q57" i="7" s="1"/>
  <c r="AI22" i="11"/>
  <c r="AI59" i="11" s="1"/>
  <c r="P61" i="12"/>
  <c r="AS61" i="12" s="1"/>
  <c r="H54" i="6"/>
  <c r="H58" i="6" s="1"/>
  <c r="J54" i="11"/>
  <c r="AG54" i="11" s="1"/>
  <c r="T49" i="4"/>
  <c r="T58" i="7"/>
  <c r="O5" i="12"/>
  <c r="O42" i="12" s="1"/>
  <c r="AV27" i="9"/>
  <c r="AV6" i="11"/>
  <c r="H19" i="11"/>
  <c r="H56" i="11" s="1"/>
  <c r="O71" i="12"/>
  <c r="M46" i="6"/>
  <c r="J28" i="5"/>
  <c r="J65" i="5" s="1"/>
  <c r="O57" i="8"/>
  <c r="I59" i="8" s="1"/>
  <c r="P58" i="7"/>
  <c r="Q58" i="7"/>
  <c r="AU58" i="7" s="1"/>
  <c r="S58" i="9"/>
  <c r="S60" i="9" s="1"/>
  <c r="AC22" i="11"/>
  <c r="AC59" i="11" s="1"/>
  <c r="P61" i="7"/>
  <c r="Z22" i="11"/>
  <c r="Z59" i="11" s="1"/>
  <c r="P42" i="4"/>
  <c r="R54" i="8"/>
  <c r="AU70" i="6"/>
  <c r="H70" i="6" s="1"/>
  <c r="AW44" i="8"/>
  <c r="AX43" i="8" s="1"/>
  <c r="AU44" i="8"/>
  <c r="F56" i="4"/>
  <c r="M56" i="4" s="1"/>
  <c r="AG56" i="4" s="1"/>
  <c r="F60" i="4"/>
  <c r="AU60" i="4" s="1"/>
  <c r="P57" i="9"/>
  <c r="R57" i="9"/>
  <c r="AU68" i="7"/>
  <c r="AU72" i="7"/>
  <c r="AU40" i="4"/>
  <c r="AA43" i="4"/>
  <c r="Z43" i="4"/>
  <c r="M43" i="4"/>
  <c r="L43" i="4"/>
  <c r="P62" i="12"/>
  <c r="AS62" i="12" s="1"/>
  <c r="AS58" i="12"/>
  <c r="W57" i="12" s="1"/>
  <c r="R44" i="9"/>
  <c r="P44" i="9"/>
  <c r="Q55" i="9"/>
  <c r="O55" i="9"/>
  <c r="T71" i="12"/>
  <c r="O48" i="4"/>
  <c r="T16" i="12"/>
  <c r="T53" i="12" s="1"/>
  <c r="V16" i="12"/>
  <c r="V53" i="12" s="1"/>
  <c r="AV50" i="6"/>
  <c r="J50" i="6" s="1"/>
  <c r="L18" i="5"/>
  <c r="L55" i="5" s="1"/>
  <c r="O57" i="5" s="1"/>
  <c r="K48" i="4"/>
  <c r="AU52" i="10"/>
  <c r="AW52" i="10" s="1"/>
  <c r="N54" i="10"/>
  <c r="N69" i="9"/>
  <c r="S67" i="12"/>
  <c r="AS67" i="12" s="1"/>
  <c r="W67" i="12" s="1"/>
  <c r="AU5" i="9"/>
  <c r="AW5" i="9" s="1"/>
  <c r="Q5" i="9" s="1"/>
  <c r="Q42" i="9" s="1"/>
  <c r="N15" i="4"/>
  <c r="N52" i="4" s="1"/>
  <c r="P49" i="4"/>
  <c r="AU58" i="10"/>
  <c r="V58" i="10" s="1"/>
  <c r="AH58" i="10" s="1"/>
  <c r="Q58" i="10"/>
  <c r="O43" i="4"/>
  <c r="P43" i="4"/>
  <c r="AI43" i="4"/>
  <c r="AL14" i="7"/>
  <c r="AL53" i="7" s="1"/>
  <c r="AC56" i="7" s="1"/>
  <c r="K57" i="7" s="1"/>
  <c r="R68" i="9" l="1"/>
  <c r="Q68" i="7"/>
  <c r="W61" i="12"/>
  <c r="Y62" i="12" s="1"/>
  <c r="P48" i="4"/>
  <c r="U48" i="4" s="1"/>
  <c r="AR51" i="4" s="1"/>
  <c r="AF49" i="4"/>
  <c r="AS49" i="4" s="1"/>
  <c r="AO49" i="4" s="1"/>
  <c r="AR50" i="4" s="1"/>
  <c r="AS50" i="4" s="1"/>
  <c r="AV46" i="8"/>
  <c r="AU47" i="8" s="1"/>
  <c r="AU49" i="8" s="1"/>
  <c r="AV44" i="7"/>
  <c r="AV45" i="7"/>
  <c r="H67" i="4"/>
  <c r="Q67" i="4" s="1"/>
  <c r="AI67" i="4" s="1"/>
  <c r="E71" i="4"/>
  <c r="AR71" i="4" s="1"/>
  <c r="AV69" i="9"/>
  <c r="T69" i="9" s="1"/>
  <c r="H68" i="4"/>
  <c r="Q68" i="4" s="1"/>
  <c r="AI68" i="4" s="1"/>
  <c r="E72" i="4"/>
  <c r="AR72" i="4" s="1"/>
  <c r="AS72" i="4" s="1"/>
  <c r="N72" i="4" s="1"/>
  <c r="L61" i="6"/>
  <c r="T57" i="7"/>
  <c r="AW57" i="8"/>
  <c r="AU58" i="8" s="1"/>
  <c r="I60" i="8" s="1"/>
  <c r="AU57" i="7"/>
  <c r="AV57" i="7" s="1"/>
  <c r="W57" i="7" s="1"/>
  <c r="AV61" i="7" s="1"/>
  <c r="AW61" i="7" s="1"/>
  <c r="Z61" i="7" s="1"/>
  <c r="AU70" i="7"/>
  <c r="AU71" i="7" s="1"/>
  <c r="P71" i="7" s="1"/>
  <c r="N73" i="7" s="1"/>
  <c r="P57" i="7"/>
  <c r="AS71" i="12"/>
  <c r="Y71" i="12" s="1"/>
  <c r="AA72" i="12" s="1"/>
  <c r="P60" i="7"/>
  <c r="D61" i="7" s="1"/>
  <c r="AU61" i="7" s="1"/>
  <c r="U42" i="4"/>
  <c r="AR45" i="4" s="1"/>
  <c r="Y68" i="12"/>
  <c r="Y67" i="12"/>
  <c r="P43" i="8"/>
  <c r="R43" i="8"/>
  <c r="Y58" i="12"/>
  <c r="Y57" i="12"/>
  <c r="S46" i="9"/>
  <c r="Q46" i="9"/>
  <c r="F59" i="4"/>
  <c r="AU59" i="4" s="1"/>
  <c r="AV59" i="4" s="1"/>
  <c r="F55" i="4"/>
  <c r="M55" i="4" s="1"/>
  <c r="AG55" i="4" s="1"/>
  <c r="AV44" i="8"/>
  <c r="L44" i="8" s="1"/>
  <c r="AV43" i="8"/>
  <c r="AR43" i="4"/>
  <c r="AS43" i="4"/>
  <c r="AX52" i="10"/>
  <c r="AB54" i="10" s="1"/>
  <c r="AH54" i="10" s="1"/>
  <c r="AX53" i="10"/>
  <c r="AB55" i="10" s="1"/>
  <c r="AH55" i="10" s="1"/>
  <c r="L72" i="6"/>
  <c r="N72" i="6"/>
  <c r="AS51" i="4" l="1"/>
  <c r="AT50" i="4" s="1"/>
  <c r="AV49" i="8"/>
  <c r="AV48" i="8"/>
  <c r="AW48" i="8" s="1"/>
  <c r="Y61" i="12"/>
  <c r="AV72" i="7"/>
  <c r="AW72" i="7" s="1"/>
  <c r="S71" i="7" s="1"/>
  <c r="R73" i="7" s="1"/>
  <c r="AV59" i="8"/>
  <c r="AW59" i="8" s="1"/>
  <c r="S60" i="8" s="1"/>
  <c r="AS71" i="4"/>
  <c r="AV60" i="4"/>
  <c r="M60" i="4" s="1"/>
  <c r="AA45" i="7"/>
  <c r="AV47" i="7"/>
  <c r="P52" i="7"/>
  <c r="N59" i="7"/>
  <c r="N63" i="7" s="1"/>
  <c r="AA71" i="12"/>
  <c r="N51" i="7"/>
  <c r="AA44" i="7"/>
  <c r="AV46" i="7"/>
  <c r="AW44" i="7"/>
  <c r="Y44" i="7"/>
  <c r="P51" i="7"/>
  <c r="T63" i="7"/>
  <c r="R63" i="7"/>
  <c r="L43" i="8"/>
  <c r="J43" i="8"/>
  <c r="AM43" i="4"/>
  <c r="AR44" i="4" s="1"/>
  <c r="M59" i="4"/>
  <c r="AW59" i="4"/>
  <c r="R50" i="4" l="1"/>
  <c r="T50" i="4"/>
  <c r="L48" i="8"/>
  <c r="J48" i="8"/>
  <c r="I61" i="7"/>
  <c r="K61" i="7"/>
  <c r="AW49" i="8"/>
  <c r="L49" i="8" s="1"/>
  <c r="T73" i="7"/>
  <c r="AL46" i="7"/>
  <c r="AJ46" i="7"/>
  <c r="L46" i="7"/>
  <c r="T46" i="7"/>
  <c r="Z46" i="7"/>
  <c r="P46" i="7"/>
  <c r="AC44" i="7"/>
  <c r="AH46" i="7"/>
  <c r="AB46" i="7"/>
  <c r="AD46" i="7"/>
  <c r="P47" i="7"/>
  <c r="J46" i="7"/>
  <c r="N46" i="7"/>
  <c r="V46" i="7"/>
  <c r="R46" i="7"/>
  <c r="AF46" i="7"/>
  <c r="AE44" i="7"/>
  <c r="AX47" i="7"/>
  <c r="AW46" i="7"/>
  <c r="AX46" i="7" s="1"/>
  <c r="AY46" i="7" s="1"/>
  <c r="N71" i="4"/>
  <c r="AT71" i="4"/>
  <c r="O59" i="4"/>
  <c r="AG60" i="4"/>
  <c r="AG59" i="4"/>
  <c r="Q59" i="4"/>
  <c r="AI59" i="4"/>
  <c r="AS44" i="4"/>
  <c r="AS45" i="4"/>
  <c r="AY47" i="7" l="1"/>
  <c r="AH48" i="7"/>
  <c r="T51" i="7"/>
  <c r="V51" i="7"/>
  <c r="AF48" i="7"/>
  <c r="AT44" i="4"/>
  <c r="R44" i="4" s="1"/>
  <c r="AZ46" i="7"/>
  <c r="AF71" i="4"/>
  <c r="AJ71" i="4"/>
  <c r="P71" i="4"/>
  <c r="AH71" i="4"/>
  <c r="R71" i="4"/>
  <c r="T71" i="4"/>
  <c r="AD71" i="4"/>
  <c r="AF72" i="4"/>
  <c r="AL48" i="7"/>
  <c r="AJ48" i="7"/>
  <c r="AH49" i="7" l="1"/>
  <c r="V52" i="7"/>
</calcChain>
</file>

<file path=xl/sharedStrings.xml><?xml version="1.0" encoding="utf-8"?>
<sst xmlns="http://schemas.openxmlformats.org/spreadsheetml/2006/main" count="840" uniqueCount="326">
  <si>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</si>
  <si>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</si>
  <si>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</si>
  <si>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１．</t>
    <phoneticPr fontId="1"/>
  </si>
  <si>
    <t>ｙがｘの一次関数であることを示しなさい。</t>
    <rPh sb="4" eb="6">
      <t>イチジ</t>
    </rPh>
    <rPh sb="6" eb="8">
      <t>カンスウ</t>
    </rPh>
    <rPh sb="14" eb="15">
      <t>シメ</t>
    </rPh>
    <phoneticPr fontId="1"/>
  </si>
  <si>
    <t>(1)</t>
    <phoneticPr fontId="1"/>
  </si>
  <si>
    <t>水が</t>
    <rPh sb="0" eb="1">
      <t>ミズ</t>
    </rPh>
    <phoneticPr fontId="1"/>
  </si>
  <si>
    <t>ℓ</t>
    <phoneticPr fontId="1"/>
  </si>
  <si>
    <t>入っている水そうに，毎分</t>
    <rPh sb="0" eb="1">
      <t>ハイ</t>
    </rPh>
    <rPh sb="5" eb="6">
      <t>スイ</t>
    </rPh>
    <rPh sb="10" eb="12">
      <t>マイフン</t>
    </rPh>
    <phoneticPr fontId="1"/>
  </si>
  <si>
    <t>の割合でｘ分間水を入れる</t>
    <rPh sb="1" eb="3">
      <t>ワリアイ</t>
    </rPh>
    <rPh sb="5" eb="7">
      <t>フンカン</t>
    </rPh>
    <rPh sb="7" eb="8">
      <t>ミズ</t>
    </rPh>
    <rPh sb="9" eb="10">
      <t>イ</t>
    </rPh>
    <phoneticPr fontId="1"/>
  </si>
  <si>
    <t>ときの水そうの水の量ｙ</t>
    <rPh sb="3" eb="4">
      <t>スイ</t>
    </rPh>
    <rPh sb="7" eb="8">
      <t>ミズ</t>
    </rPh>
    <rPh sb="9" eb="10">
      <t>リョウ</t>
    </rPh>
    <phoneticPr fontId="1"/>
  </si>
  <si>
    <t>(2)</t>
    <phoneticPr fontId="1"/>
  </si>
  <si>
    <t>1個</t>
    <rPh sb="1" eb="2">
      <t>コ</t>
    </rPh>
    <phoneticPr fontId="1"/>
  </si>
  <si>
    <t>円のりんごｘ個を</t>
    <rPh sb="0" eb="1">
      <t>エン</t>
    </rPh>
    <rPh sb="6" eb="7">
      <t>コ</t>
    </rPh>
    <phoneticPr fontId="1"/>
  </si>
  <si>
    <t>円のかごに詰めてもらったとき</t>
    <rPh sb="0" eb="1">
      <t>エン</t>
    </rPh>
    <rPh sb="5" eb="6">
      <t>ツ</t>
    </rPh>
    <phoneticPr fontId="1"/>
  </si>
  <si>
    <t>の代金ｙ円</t>
    <rPh sb="1" eb="3">
      <t>ダイキン</t>
    </rPh>
    <rPh sb="4" eb="5">
      <t>エン</t>
    </rPh>
    <phoneticPr fontId="1"/>
  </si>
  <si>
    <t>(3)</t>
    <phoneticPr fontId="1"/>
  </si>
  <si>
    <t>1本</t>
    <rPh sb="1" eb="2">
      <t>ホン</t>
    </rPh>
    <phoneticPr fontId="1"/>
  </si>
  <si>
    <t>円の鉛筆をｘ本買い，1000円出したときのおつりｙ円</t>
    <rPh sb="0" eb="1">
      <t>エン</t>
    </rPh>
    <rPh sb="2" eb="4">
      <t>エンピツ</t>
    </rPh>
    <rPh sb="6" eb="7">
      <t>ホン</t>
    </rPh>
    <rPh sb="7" eb="8">
      <t>カ</t>
    </rPh>
    <rPh sb="14" eb="15">
      <t>エン</t>
    </rPh>
    <rPh sb="15" eb="16">
      <t>ダ</t>
    </rPh>
    <rPh sb="25" eb="26">
      <t>エン</t>
    </rPh>
    <phoneticPr fontId="1"/>
  </si>
  <si>
    <t>(4)</t>
    <phoneticPr fontId="1"/>
  </si>
  <si>
    <t>1個ｘｇのボール</t>
    <rPh sb="1" eb="2">
      <t>コ</t>
    </rPh>
    <phoneticPr fontId="1"/>
  </si>
  <si>
    <t>個の重さｙｇ</t>
    <rPh sb="0" eb="1">
      <t>コ</t>
    </rPh>
    <rPh sb="2" eb="3">
      <t>オモ</t>
    </rPh>
    <phoneticPr fontId="1"/>
  </si>
  <si>
    <t>ｙはｘの一次関数である。</t>
    <rPh sb="4" eb="6">
      <t>イチジ</t>
    </rPh>
    <rPh sb="6" eb="8">
      <t>カンスウ</t>
    </rPh>
    <phoneticPr fontId="1"/>
  </si>
  <si>
    <t>ｙ</t>
    <phoneticPr fontId="1"/>
  </si>
  <si>
    <t>＝</t>
    <phoneticPr fontId="1"/>
  </si>
  <si>
    <t>ｘ</t>
    <phoneticPr fontId="1"/>
  </si>
  <si>
    <t>＋</t>
    <phoneticPr fontId="1"/>
  </si>
  <si>
    <t>ｙ</t>
    <phoneticPr fontId="1"/>
  </si>
  <si>
    <t>＝</t>
    <phoneticPr fontId="1"/>
  </si>
  <si>
    <t>ｘ</t>
    <phoneticPr fontId="1"/>
  </si>
  <si>
    <t>＋</t>
    <phoneticPr fontId="1"/>
  </si>
  <si>
    <t>と表されるので，</t>
    <rPh sb="1" eb="2">
      <t>アラワ</t>
    </rPh>
    <phoneticPr fontId="1"/>
  </si>
  <si>
    <t>－</t>
    <phoneticPr fontId="1"/>
  </si>
  <si>
    <t>一次関数</t>
    <rPh sb="0" eb="2">
      <t>イチジ</t>
    </rPh>
    <rPh sb="2" eb="4">
      <t>カンスウ</t>
    </rPh>
    <phoneticPr fontId="1"/>
  </si>
  <si>
    <t>№</t>
    <phoneticPr fontId="1"/>
  </si>
  <si>
    <t>１．</t>
    <phoneticPr fontId="1"/>
  </si>
  <si>
    <t>次の関数のグラフをかきなさい。</t>
    <rPh sb="0" eb="1">
      <t>ツギ</t>
    </rPh>
    <rPh sb="2" eb="4">
      <t>カンスウ</t>
    </rPh>
    <phoneticPr fontId="1"/>
  </si>
  <si>
    <t>(1)</t>
    <phoneticPr fontId="1"/>
  </si>
  <si>
    <t>ｙ</t>
    <phoneticPr fontId="1"/>
  </si>
  <si>
    <t>＝</t>
    <phoneticPr fontId="1"/>
  </si>
  <si>
    <t>ｘ</t>
    <phoneticPr fontId="1"/>
  </si>
  <si>
    <t>(2)</t>
    <phoneticPr fontId="1"/>
  </si>
  <si>
    <t>２．</t>
    <phoneticPr fontId="1"/>
  </si>
  <si>
    <t>(1)</t>
    <phoneticPr fontId="1"/>
  </si>
  <si>
    <t>－</t>
    <phoneticPr fontId="1"/>
  </si>
  <si>
    <t>(2)</t>
    <phoneticPr fontId="1"/>
  </si>
  <si>
    <t>３．</t>
    <phoneticPr fontId="1"/>
  </si>
  <si>
    <t>№</t>
    <phoneticPr fontId="1"/>
  </si>
  <si>
    <t>で，ｘの値が</t>
    <rPh sb="4" eb="5">
      <t>アタイ</t>
    </rPh>
    <phoneticPr fontId="1"/>
  </si>
  <si>
    <t>から</t>
    <phoneticPr fontId="1"/>
  </si>
  <si>
    <t>まで変わる</t>
    <rPh sb="2" eb="3">
      <t>カ</t>
    </rPh>
    <phoneticPr fontId="1"/>
  </si>
  <si>
    <t>とき，ｙの増加量は，ｘの増加量の何倍になりますか。</t>
    <rPh sb="5" eb="8">
      <t>ゾウカリョウ</t>
    </rPh>
    <rPh sb="12" eb="15">
      <t>ゾウカリョウ</t>
    </rPh>
    <rPh sb="16" eb="18">
      <t>ナンバイ</t>
    </rPh>
    <phoneticPr fontId="1"/>
  </si>
  <si>
    <t>ｙ</t>
    <phoneticPr fontId="1"/>
  </si>
  <si>
    <t>＝</t>
    <phoneticPr fontId="1"/>
  </si>
  <si>
    <t>ｘ</t>
    <phoneticPr fontId="1"/>
  </si>
  <si>
    <t>で，次の場合のｙの増加量を求めなさい。</t>
    <rPh sb="2" eb="3">
      <t>ツギ</t>
    </rPh>
    <rPh sb="4" eb="6">
      <t>バアイ</t>
    </rPh>
    <rPh sb="9" eb="12">
      <t>ゾウカリョウ</t>
    </rPh>
    <rPh sb="13" eb="14">
      <t>モト</t>
    </rPh>
    <phoneticPr fontId="1"/>
  </si>
  <si>
    <t>ｘの増加量が</t>
    <rPh sb="2" eb="5">
      <t>ゾウカリョウ</t>
    </rPh>
    <phoneticPr fontId="1"/>
  </si>
  <si>
    <t>のとき</t>
    <phoneticPr fontId="1"/>
  </si>
  <si>
    <t>ｘの増加量が1のとき</t>
    <rPh sb="2" eb="5">
      <t>ゾウカリョウ</t>
    </rPh>
    <phoneticPr fontId="1"/>
  </si>
  <si>
    <t>で，次の場合のｙの増加量を</t>
    <rPh sb="2" eb="3">
      <t>ツギ</t>
    </rPh>
    <rPh sb="4" eb="6">
      <t>バアイ</t>
    </rPh>
    <rPh sb="9" eb="12">
      <t>ゾウカリョウ</t>
    </rPh>
    <phoneticPr fontId="1"/>
  </si>
  <si>
    <t>求めなさい。</t>
    <rPh sb="0" eb="1">
      <t>モト</t>
    </rPh>
    <phoneticPr fontId="1"/>
  </si>
  <si>
    <t>ｘの増加量は，</t>
    <rPh sb="2" eb="5">
      <t>ゾウカリョウ</t>
    </rPh>
    <phoneticPr fontId="1"/>
  </si>
  <si>
    <t>ｙの増加量は，</t>
    <rPh sb="2" eb="5">
      <t>ゾウカリョウ</t>
    </rPh>
    <phoneticPr fontId="1"/>
  </si>
  <si>
    <t>ｙの増加量は，ｘの増加量の</t>
    <rPh sb="2" eb="5">
      <t>ゾウカリョウ</t>
    </rPh>
    <rPh sb="9" eb="12">
      <t>ゾウカリョウ</t>
    </rPh>
    <phoneticPr fontId="1"/>
  </si>
  <si>
    <t>倍である。</t>
    <rPh sb="0" eb="1">
      <t>バイ</t>
    </rPh>
    <phoneticPr fontId="1"/>
  </si>
  <si>
    <t>－</t>
    <phoneticPr fontId="1"/>
  </si>
  <si>
    <t>＝</t>
    <phoneticPr fontId="1"/>
  </si>
  <si>
    <t>(</t>
    <phoneticPr fontId="1"/>
  </si>
  <si>
    <t>)</t>
    <phoneticPr fontId="1"/>
  </si>
  <si>
    <t>{</t>
    <phoneticPr fontId="1"/>
  </si>
  <si>
    <t>}</t>
    <phoneticPr fontId="1"/>
  </si>
  <si>
    <t>ｙの増加量は</t>
    <rPh sb="2" eb="5">
      <t>ゾウカリョウ</t>
    </rPh>
    <phoneticPr fontId="1"/>
  </si>
  <si>
    <t>×</t>
    <phoneticPr fontId="1"/>
  </si>
  <si>
    <t>である。</t>
    <phoneticPr fontId="1"/>
  </si>
  <si>
    <t>№</t>
    <phoneticPr fontId="1"/>
  </si>
  <si>
    <t>次の直線の傾きと切片をいいなさい。</t>
    <rPh sb="0" eb="1">
      <t>ツギ</t>
    </rPh>
    <rPh sb="2" eb="4">
      <t>チョクセン</t>
    </rPh>
    <rPh sb="5" eb="6">
      <t>カタム</t>
    </rPh>
    <rPh sb="8" eb="10">
      <t>セッペン</t>
    </rPh>
    <phoneticPr fontId="1"/>
  </si>
  <si>
    <t>＝</t>
    <phoneticPr fontId="1"/>
  </si>
  <si>
    <t>ｘ</t>
    <phoneticPr fontId="1"/>
  </si>
  <si>
    <t>(2)</t>
    <phoneticPr fontId="1"/>
  </si>
  <si>
    <t>(3)</t>
    <phoneticPr fontId="1"/>
  </si>
  <si>
    <t>(4)</t>
    <phoneticPr fontId="1"/>
  </si>
  <si>
    <t>２．</t>
    <phoneticPr fontId="1"/>
  </si>
  <si>
    <t>次の一次関数のグラフをかきなさい。</t>
    <rPh sb="0" eb="1">
      <t>ツギ</t>
    </rPh>
    <rPh sb="2" eb="4">
      <t>イチジ</t>
    </rPh>
    <rPh sb="4" eb="6">
      <t>カンスウ</t>
    </rPh>
    <phoneticPr fontId="1"/>
  </si>
  <si>
    <t>傾き…</t>
    <rPh sb="0" eb="1">
      <t>カタム</t>
    </rPh>
    <phoneticPr fontId="1"/>
  </si>
  <si>
    <t>切片…</t>
    <rPh sb="0" eb="2">
      <t>セッペン</t>
    </rPh>
    <phoneticPr fontId="1"/>
  </si>
  <si>
    <t>№</t>
    <phoneticPr fontId="1"/>
  </si>
  <si>
    <t>右の直線(1)，(2)，(3)は，それぞれ，</t>
    <rPh sb="0" eb="1">
      <t>ミギ</t>
    </rPh>
    <rPh sb="2" eb="4">
      <t>チョクセン</t>
    </rPh>
    <phoneticPr fontId="1"/>
  </si>
  <si>
    <t>ある一次関数のグラフです。</t>
    <rPh sb="2" eb="4">
      <t>イチジ</t>
    </rPh>
    <rPh sb="4" eb="6">
      <t>カンスウ</t>
    </rPh>
    <phoneticPr fontId="1"/>
  </si>
  <si>
    <t>これらの関数の式を求めなさい。</t>
    <rPh sb="4" eb="6">
      <t>カンスウ</t>
    </rPh>
    <rPh sb="7" eb="8">
      <t>シキ</t>
    </rPh>
    <rPh sb="9" eb="10">
      <t>モト</t>
    </rPh>
    <phoneticPr fontId="1"/>
  </si>
  <si>
    <t>３．</t>
    <phoneticPr fontId="1"/>
  </si>
  <si>
    <t>ｘ，ｙの関係をグラフに表すと，点</t>
    <rPh sb="4" eb="6">
      <t>カンケイ</t>
    </rPh>
    <rPh sb="11" eb="12">
      <t>アラワ</t>
    </rPh>
    <rPh sb="15" eb="16">
      <t>テン</t>
    </rPh>
    <phoneticPr fontId="1"/>
  </si>
  <si>
    <t>(</t>
    <phoneticPr fontId="1"/>
  </si>
  <si>
    <t>,</t>
    <phoneticPr fontId="1"/>
  </si>
  <si>
    <t>)</t>
    <phoneticPr fontId="1"/>
  </si>
  <si>
    <t>を通り，傾きが</t>
    <rPh sb="1" eb="2">
      <t>トオ</t>
    </rPh>
    <rPh sb="4" eb="5">
      <t>カタム</t>
    </rPh>
    <phoneticPr fontId="1"/>
  </si>
  <si>
    <t>の直線になりました。この一次関数の式を求めなさい。</t>
    <rPh sb="1" eb="3">
      <t>チョクセン</t>
    </rPh>
    <rPh sb="12" eb="14">
      <t>イチジ</t>
    </rPh>
    <rPh sb="14" eb="16">
      <t>カンスウ</t>
    </rPh>
    <rPh sb="17" eb="18">
      <t>シキ</t>
    </rPh>
    <rPh sb="19" eb="20">
      <t>モト</t>
    </rPh>
    <phoneticPr fontId="1"/>
  </si>
  <si>
    <t>傾きは</t>
    <rPh sb="0" eb="1">
      <t>カタム</t>
    </rPh>
    <phoneticPr fontId="1"/>
  </si>
  <si>
    <t>だから，求める一次関数の式を</t>
    <rPh sb="4" eb="5">
      <t>モト</t>
    </rPh>
    <rPh sb="7" eb="9">
      <t>イチジ</t>
    </rPh>
    <rPh sb="9" eb="11">
      <t>カンスウ</t>
    </rPh>
    <rPh sb="12" eb="13">
      <t>シキ</t>
    </rPh>
    <phoneticPr fontId="1"/>
  </si>
  <si>
    <t>＋</t>
    <phoneticPr fontId="1"/>
  </si>
  <si>
    <t>ｂ</t>
    <phoneticPr fontId="1"/>
  </si>
  <si>
    <t>この直線は，点</t>
    <rPh sb="2" eb="4">
      <t>チョクセン</t>
    </rPh>
    <rPh sb="6" eb="7">
      <t>テン</t>
    </rPh>
    <phoneticPr fontId="1"/>
  </si>
  <si>
    <t>,</t>
    <phoneticPr fontId="1"/>
  </si>
  <si>
    <t>)</t>
    <phoneticPr fontId="1"/>
  </si>
  <si>
    <t>を通るから，</t>
    <rPh sb="1" eb="2">
      <t>トオ</t>
    </rPh>
    <phoneticPr fontId="1"/>
  </si>
  <si>
    <t>この式に，ｘ＝</t>
    <rPh sb="2" eb="3">
      <t>シキ</t>
    </rPh>
    <phoneticPr fontId="1"/>
  </si>
  <si>
    <t>を代入してｂの値を求めると，</t>
    <rPh sb="1" eb="3">
      <t>ダイニュウ</t>
    </rPh>
    <rPh sb="7" eb="8">
      <t>アタイ</t>
    </rPh>
    <rPh sb="9" eb="10">
      <t>モト</t>
    </rPh>
    <phoneticPr fontId="1"/>
  </si>
  <si>
    <t>よって，求める一次関数の式は，</t>
    <rPh sb="4" eb="5">
      <t>モト</t>
    </rPh>
    <rPh sb="7" eb="9">
      <t>イチジ</t>
    </rPh>
    <rPh sb="9" eb="11">
      <t>カンスウ</t>
    </rPh>
    <rPh sb="12" eb="13">
      <t>シキ</t>
    </rPh>
    <phoneticPr fontId="1"/>
  </si>
  <si>
    <t>ｙ</t>
    <phoneticPr fontId="1"/>
  </si>
  <si>
    <t>＝</t>
    <phoneticPr fontId="1"/>
  </si>
  <si>
    <t>ｘ</t>
    <phoneticPr fontId="1"/>
  </si>
  <si>
    <t>＋</t>
    <phoneticPr fontId="1"/>
  </si>
  <si>
    <t>ｂ</t>
    <phoneticPr fontId="1"/>
  </si>
  <si>
    <t>とする。</t>
    <phoneticPr fontId="1"/>
  </si>
  <si>
    <t>(</t>
    <phoneticPr fontId="1"/>
  </si>
  <si>
    <t>,</t>
    <phoneticPr fontId="1"/>
  </si>
  <si>
    <t>)</t>
    <phoneticPr fontId="1"/>
  </si>
  <si>
    <t>，</t>
    <phoneticPr fontId="1"/>
  </si>
  <si>
    <t>ｙ＝</t>
    <phoneticPr fontId="1"/>
  </si>
  <si>
    <t>＝</t>
    <phoneticPr fontId="1"/>
  </si>
  <si>
    <t>＋</t>
    <phoneticPr fontId="1"/>
  </si>
  <si>
    <t>ｂ</t>
    <phoneticPr fontId="1"/>
  </si>
  <si>
    <t>ｙはｘの一次関数で，そのグラフが２点</t>
    <rPh sb="4" eb="6">
      <t>イチジ</t>
    </rPh>
    <rPh sb="6" eb="8">
      <t>カンスウ</t>
    </rPh>
    <rPh sb="17" eb="18">
      <t>テン</t>
    </rPh>
    <phoneticPr fontId="1"/>
  </si>
  <si>
    <t>(</t>
    <phoneticPr fontId="1"/>
  </si>
  <si>
    <t>(</t>
    <phoneticPr fontId="1"/>
  </si>
  <si>
    <t>を通る直線であるとき，この一次関数の式を求めなさい。</t>
    <rPh sb="1" eb="2">
      <t>トオ</t>
    </rPh>
    <rPh sb="3" eb="5">
      <t>チョクセン</t>
    </rPh>
    <rPh sb="13" eb="15">
      <t>イチジ</t>
    </rPh>
    <rPh sb="15" eb="17">
      <t>カンスウ</t>
    </rPh>
    <rPh sb="18" eb="19">
      <t>シキ</t>
    </rPh>
    <rPh sb="20" eb="21">
      <t>モト</t>
    </rPh>
    <phoneticPr fontId="1"/>
  </si>
  <si>
    <t>を通る直線であるとき，この一次関数の式を連立方程式を使って</t>
    <rPh sb="1" eb="2">
      <t>トオ</t>
    </rPh>
    <rPh sb="3" eb="5">
      <t>チョクセン</t>
    </rPh>
    <rPh sb="13" eb="15">
      <t>イチジ</t>
    </rPh>
    <rPh sb="15" eb="17">
      <t>カンスウ</t>
    </rPh>
    <rPh sb="18" eb="19">
      <t>シキ</t>
    </rPh>
    <rPh sb="20" eb="22">
      <t>レンリツ</t>
    </rPh>
    <rPh sb="22" eb="25">
      <t>ホウテイシキ</t>
    </rPh>
    <rPh sb="26" eb="27">
      <t>ツカ</t>
    </rPh>
    <phoneticPr fontId="1"/>
  </si>
  <si>
    <t>求める一次関数の式を</t>
    <rPh sb="0" eb="1">
      <t>モト</t>
    </rPh>
    <rPh sb="3" eb="5">
      <t>イチジ</t>
    </rPh>
    <rPh sb="5" eb="7">
      <t>カンスウ</t>
    </rPh>
    <rPh sb="8" eb="9">
      <t>シキ</t>
    </rPh>
    <phoneticPr fontId="1"/>
  </si>
  <si>
    <t>ａ</t>
    <phoneticPr fontId="1"/>
  </si>
  <si>
    <t>このグラフは，２点</t>
    <rPh sb="8" eb="9">
      <t>テン</t>
    </rPh>
    <phoneticPr fontId="1"/>
  </si>
  <si>
    <t>傾きａは，</t>
    <rPh sb="0" eb="1">
      <t>カタム</t>
    </rPh>
    <phoneticPr fontId="1"/>
  </si>
  <si>
    <t>グラフは，点</t>
    <rPh sb="5" eb="6">
      <t>テン</t>
    </rPh>
    <phoneticPr fontId="1"/>
  </si>
  <si>
    <t>ａ</t>
    <phoneticPr fontId="1"/>
  </si>
  <si>
    <t>(</t>
    <phoneticPr fontId="1"/>
  </si>
  <si>
    <t>,</t>
    <phoneticPr fontId="1"/>
  </si>
  <si>
    <t>)</t>
    <phoneticPr fontId="1"/>
  </si>
  <si>
    <t>ａ</t>
    <phoneticPr fontId="1"/>
  </si>
  <si>
    <t>＝</t>
    <phoneticPr fontId="1"/>
  </si>
  <si>
    <t>－</t>
    <phoneticPr fontId="1"/>
  </si>
  <si>
    <t>だから，</t>
    <phoneticPr fontId="1"/>
  </si>
  <si>
    <t>ｂ</t>
    <phoneticPr fontId="1"/>
  </si>
  <si>
    <t>＝</t>
    <phoneticPr fontId="1"/>
  </si>
  <si>
    <t>ｙ</t>
    <phoneticPr fontId="1"/>
  </si>
  <si>
    <t>ｘ</t>
    <phoneticPr fontId="1"/>
  </si>
  <si>
    <t>求める一次関数の式をｙ＝ａｘ＋ｂとすると，</t>
    <rPh sb="0" eb="1">
      <t>モト</t>
    </rPh>
    <rPh sb="3" eb="5">
      <t>イチジ</t>
    </rPh>
    <rPh sb="5" eb="7">
      <t>カンスウ</t>
    </rPh>
    <rPh sb="8" eb="9">
      <t>シキ</t>
    </rPh>
    <phoneticPr fontId="1"/>
  </si>
  <si>
    <t>①，②をａ，ｂの連立方程式として解いて，</t>
    <rPh sb="8" eb="10">
      <t>レンリツ</t>
    </rPh>
    <rPh sb="10" eb="13">
      <t>ホウテイシキ</t>
    </rPh>
    <rPh sb="16" eb="17">
      <t>ト</t>
    </rPh>
    <phoneticPr fontId="1"/>
  </si>
  <si>
    <t>ｘ＝</t>
    <phoneticPr fontId="1"/>
  </si>
  <si>
    <t>のとき，ｙ＝</t>
    <phoneticPr fontId="1"/>
  </si>
  <si>
    <t>だから</t>
    <phoneticPr fontId="1"/>
  </si>
  <si>
    <t>…①</t>
    <phoneticPr fontId="1"/>
  </si>
  <si>
    <t>…②</t>
    <phoneticPr fontId="1"/>
  </si>
  <si>
    <t>を通るから</t>
    <rPh sb="1" eb="2">
      <t>トオ</t>
    </rPh>
    <phoneticPr fontId="1"/>
  </si>
  <si>
    <t>だから，</t>
    <phoneticPr fontId="1"/>
  </si>
  <si>
    <t>ｙ＝</t>
    <phoneticPr fontId="1"/>
  </si>
  <si>
    <t>ｂ＝</t>
    <phoneticPr fontId="1"/>
  </si>
  <si>
    <t>よって求める一次関数の式は，</t>
    <rPh sb="3" eb="4">
      <t>モト</t>
    </rPh>
    <rPh sb="6" eb="8">
      <t>イチジ</t>
    </rPh>
    <rPh sb="8" eb="10">
      <t>カンスウ</t>
    </rPh>
    <rPh sb="11" eb="12">
      <t>シキ</t>
    </rPh>
    <phoneticPr fontId="1"/>
  </si>
  <si>
    <t>方程式とグラフ</t>
    <rPh sb="0" eb="3">
      <t>ホウテイシキ</t>
    </rPh>
    <phoneticPr fontId="1"/>
  </si>
  <si>
    <t>次の二元一次方程式を，ｙについて解き，そのグラフをかきなさい。</t>
    <rPh sb="0" eb="1">
      <t>ツギ</t>
    </rPh>
    <rPh sb="2" eb="4">
      <t>ニゲン</t>
    </rPh>
    <rPh sb="4" eb="6">
      <t>イチジ</t>
    </rPh>
    <rPh sb="6" eb="9">
      <t>ホウテイシキ</t>
    </rPh>
    <rPh sb="16" eb="17">
      <t>ト</t>
    </rPh>
    <phoneticPr fontId="1"/>
  </si>
  <si>
    <t>次の方程式のグラフをかきなさい。</t>
    <rPh sb="0" eb="1">
      <t>ツギ</t>
    </rPh>
    <rPh sb="2" eb="5">
      <t>ホウテイシキ</t>
    </rPh>
    <phoneticPr fontId="1"/>
  </si>
  <si>
    <t>次のグラフをかきなさい。</t>
    <rPh sb="0" eb="1">
      <t>ツギ</t>
    </rPh>
    <phoneticPr fontId="1"/>
  </si>
  <si>
    <t>ｘ＝</t>
    <phoneticPr fontId="1"/>
  </si>
  <si>
    <t>(2)</t>
    <phoneticPr fontId="1"/>
  </si>
  <si>
    <t>ｘ＝</t>
    <phoneticPr fontId="1"/>
  </si>
  <si>
    <t>のとき</t>
    <phoneticPr fontId="1"/>
  </si>
  <si>
    <t>ｙ＝</t>
    <phoneticPr fontId="1"/>
  </si>
  <si>
    <t>№</t>
    <phoneticPr fontId="1"/>
  </si>
  <si>
    <t>次の連立方程式の解を，グラフを使って求めなさい。</t>
    <rPh sb="0" eb="1">
      <t>ツギ</t>
    </rPh>
    <rPh sb="2" eb="4">
      <t>レンリツ</t>
    </rPh>
    <rPh sb="4" eb="7">
      <t>ホウテイシキ</t>
    </rPh>
    <rPh sb="8" eb="9">
      <t>カイ</t>
    </rPh>
    <rPh sb="15" eb="16">
      <t>ツカ</t>
    </rPh>
    <rPh sb="18" eb="19">
      <t>モト</t>
    </rPh>
    <phoneticPr fontId="1"/>
  </si>
  <si>
    <t>＋</t>
    <phoneticPr fontId="1"/>
  </si>
  <si>
    <t>｛</t>
    <phoneticPr fontId="1"/>
  </si>
  <si>
    <t>－</t>
    <phoneticPr fontId="1"/>
  </si>
  <si>
    <t>(3)</t>
    <phoneticPr fontId="1"/>
  </si>
  <si>
    <t>…①</t>
    <phoneticPr fontId="1"/>
  </si>
  <si>
    <t>…②</t>
    <phoneticPr fontId="1"/>
  </si>
  <si>
    <t>①をｙについて解くと，</t>
    <rPh sb="7" eb="8">
      <t>ト</t>
    </rPh>
    <phoneticPr fontId="1"/>
  </si>
  <si>
    <t>②をｙについて解くと，</t>
    <rPh sb="7" eb="8">
      <t>ト</t>
    </rPh>
    <phoneticPr fontId="1"/>
  </si>
  <si>
    <t>交点の座標は，</t>
    <rPh sb="0" eb="2">
      <t>コウテン</t>
    </rPh>
    <rPh sb="3" eb="5">
      <t>ザヒョウ</t>
    </rPh>
    <phoneticPr fontId="1"/>
  </si>
  <si>
    <t>だから，連立方程式の解は，</t>
    <rPh sb="4" eb="6">
      <t>レンリツ</t>
    </rPh>
    <rPh sb="6" eb="9">
      <t>ホウテイシキ</t>
    </rPh>
    <rPh sb="10" eb="11">
      <t>カイ</t>
    </rPh>
    <phoneticPr fontId="1"/>
  </si>
  <si>
    <t>－</t>
    <phoneticPr fontId="1"/>
  </si>
  <si>
    <t>(</t>
    <phoneticPr fontId="1"/>
  </si>
  <si>
    <t>,</t>
    <phoneticPr fontId="1"/>
  </si>
  <si>
    <t>)</t>
    <phoneticPr fontId="1"/>
  </si>
  <si>
    <t>(</t>
    <phoneticPr fontId="1"/>
  </si>
  <si>
    <t>ｘ</t>
    <phoneticPr fontId="1"/>
  </si>
  <si>
    <t>,</t>
    <phoneticPr fontId="1"/>
  </si>
  <si>
    <t>ｙ</t>
    <phoneticPr fontId="1"/>
  </si>
  <si>
    <t>)</t>
    <phoneticPr fontId="1"/>
  </si>
  <si>
    <t>＝</t>
    <phoneticPr fontId="1"/>
  </si>
  <si>
    <t>木村さんが，家から</t>
    <rPh sb="0" eb="2">
      <t>キムラ</t>
    </rPh>
    <rPh sb="6" eb="7">
      <t>イエ</t>
    </rPh>
    <phoneticPr fontId="1"/>
  </si>
  <si>
    <t>㎞離れた学校へ自転車で行きます。</t>
    <rPh sb="1" eb="2">
      <t>ハナ</t>
    </rPh>
    <rPh sb="4" eb="6">
      <t>ガッコウ</t>
    </rPh>
    <rPh sb="7" eb="10">
      <t>ジテンシャ</t>
    </rPh>
    <rPh sb="11" eb="12">
      <t>イ</t>
    </rPh>
    <phoneticPr fontId="1"/>
  </si>
  <si>
    <t>家から</t>
    <rPh sb="0" eb="1">
      <t>イエ</t>
    </rPh>
    <phoneticPr fontId="1"/>
  </si>
  <si>
    <t>右の図は家を出て，ｘ分後にいる地点</t>
    <rPh sb="0" eb="1">
      <t>ミギ</t>
    </rPh>
    <rPh sb="2" eb="3">
      <t>ズ</t>
    </rPh>
    <rPh sb="4" eb="5">
      <t>イエ</t>
    </rPh>
    <rPh sb="6" eb="7">
      <t>デ</t>
    </rPh>
    <rPh sb="10" eb="12">
      <t>フンゴ</t>
    </rPh>
    <rPh sb="15" eb="17">
      <t>チテン</t>
    </rPh>
    <phoneticPr fontId="1"/>
  </si>
  <si>
    <t>から学校までの道のりをｙ㎞として，</t>
    <rPh sb="2" eb="4">
      <t>ガッコウ</t>
    </rPh>
    <rPh sb="7" eb="8">
      <t>ミチ</t>
    </rPh>
    <phoneticPr fontId="1"/>
  </si>
  <si>
    <t>ある。</t>
    <phoneticPr fontId="1"/>
  </si>
  <si>
    <t>ｘ，ｙの関係をグラフに表したもので</t>
    <rPh sb="4" eb="6">
      <t>カンケイ</t>
    </rPh>
    <rPh sb="11" eb="12">
      <t>アラワ</t>
    </rPh>
    <phoneticPr fontId="1"/>
  </si>
  <si>
    <t>分後にいる地点から学校までの道のりは何㎞ですか。</t>
    <rPh sb="0" eb="2">
      <t>フンゴ</t>
    </rPh>
    <rPh sb="5" eb="7">
      <t>チテン</t>
    </rPh>
    <rPh sb="9" eb="11">
      <t>ガッコウ</t>
    </rPh>
    <rPh sb="14" eb="15">
      <t>ミチ</t>
    </rPh>
    <rPh sb="18" eb="19">
      <t>ナン</t>
    </rPh>
    <phoneticPr fontId="1"/>
  </si>
  <si>
    <t>(3)</t>
    <phoneticPr fontId="1"/>
  </si>
  <si>
    <t>学校まで</t>
    <rPh sb="0" eb="2">
      <t>ガッコウ</t>
    </rPh>
    <phoneticPr fontId="1"/>
  </si>
  <si>
    <t>２．</t>
    <phoneticPr fontId="1"/>
  </si>
  <si>
    <t>世界の多くの国では，温度を表す単位として，セ氏（℃）を使っています</t>
    <rPh sb="0" eb="2">
      <t>セカイ</t>
    </rPh>
    <rPh sb="3" eb="4">
      <t>オオ</t>
    </rPh>
    <rPh sb="6" eb="7">
      <t>クニ</t>
    </rPh>
    <rPh sb="10" eb="12">
      <t>オンド</t>
    </rPh>
    <rPh sb="13" eb="14">
      <t>アラワ</t>
    </rPh>
    <rPh sb="15" eb="17">
      <t>タンイ</t>
    </rPh>
    <rPh sb="22" eb="23">
      <t>シ</t>
    </rPh>
    <rPh sb="27" eb="28">
      <t>ツカ</t>
    </rPh>
    <phoneticPr fontId="1"/>
  </si>
  <si>
    <t>が，アメリカやイギリスでは，伝統的にカ氏</t>
    <rPh sb="14" eb="17">
      <t>デントウテキ</t>
    </rPh>
    <rPh sb="19" eb="20">
      <t>シ</t>
    </rPh>
    <phoneticPr fontId="1"/>
  </si>
  <si>
    <t>(</t>
    <phoneticPr fontId="1"/>
  </si>
  <si>
    <t>°</t>
    <phoneticPr fontId="1"/>
  </si>
  <si>
    <t>Ｆ</t>
    <phoneticPr fontId="1"/>
  </si>
  <si>
    <t>)</t>
    <phoneticPr fontId="1"/>
  </si>
  <si>
    <t>が使われています。</t>
    <rPh sb="1" eb="2">
      <t>ツカ</t>
    </rPh>
    <phoneticPr fontId="1"/>
  </si>
  <si>
    <t>セ氏温度とカ氏温度の間には，次のような関係があります。</t>
    <rPh sb="1" eb="2">
      <t>シ</t>
    </rPh>
    <rPh sb="2" eb="4">
      <t>オンド</t>
    </rPh>
    <rPh sb="6" eb="7">
      <t>シ</t>
    </rPh>
    <rPh sb="7" eb="9">
      <t>オンド</t>
    </rPh>
    <rPh sb="10" eb="11">
      <t>アイダ</t>
    </rPh>
    <rPh sb="14" eb="15">
      <t>ツギ</t>
    </rPh>
    <rPh sb="19" eb="21">
      <t>カンケイ</t>
    </rPh>
    <phoneticPr fontId="1"/>
  </si>
  <si>
    <t>ア</t>
    <phoneticPr fontId="1"/>
  </si>
  <si>
    <t>セ氏の０℃はカ氏の32</t>
    <rPh sb="1" eb="2">
      <t>シ</t>
    </rPh>
    <rPh sb="7" eb="8">
      <t>シ</t>
    </rPh>
    <phoneticPr fontId="1"/>
  </si>
  <si>
    <t>，セ氏の100℃はカ氏の212</t>
    <rPh sb="2" eb="3">
      <t>シ</t>
    </rPh>
    <rPh sb="10" eb="11">
      <t>シ</t>
    </rPh>
    <phoneticPr fontId="1"/>
  </si>
  <si>
    <t>である。</t>
    <phoneticPr fontId="1"/>
  </si>
  <si>
    <t>イ</t>
    <phoneticPr fontId="1"/>
  </si>
  <si>
    <t>セ氏のｘ℃がカ氏のｙ</t>
    <rPh sb="1" eb="2">
      <t>シ</t>
    </rPh>
    <rPh sb="7" eb="8">
      <t>シ</t>
    </rPh>
    <phoneticPr fontId="1"/>
  </si>
  <si>
    <t>であるとすると，ｙはｘの一次関数である。</t>
    <rPh sb="12" eb="14">
      <t>イチジ</t>
    </rPh>
    <rPh sb="14" eb="16">
      <t>カンスウ</t>
    </rPh>
    <phoneticPr fontId="1"/>
  </si>
  <si>
    <t>このとき，ｘ，ｙの関係を式に表しなさい。</t>
    <rPh sb="9" eb="11">
      <t>カンケイ</t>
    </rPh>
    <rPh sb="12" eb="13">
      <t>シキ</t>
    </rPh>
    <rPh sb="14" eb="15">
      <t>アラワ</t>
    </rPh>
    <phoneticPr fontId="1"/>
  </si>
  <si>
    <t>ある日の東京の気温は</t>
    <rPh sb="2" eb="3">
      <t>ヒ</t>
    </rPh>
    <rPh sb="4" eb="6">
      <t>トウキョウ</t>
    </rPh>
    <rPh sb="7" eb="9">
      <t>キオン</t>
    </rPh>
    <phoneticPr fontId="1"/>
  </si>
  <si>
    <t>℃でした。</t>
    <phoneticPr fontId="1"/>
  </si>
  <si>
    <t>この気温をカ氏温度で表しなさ</t>
    <rPh sb="2" eb="4">
      <t>キオン</t>
    </rPh>
    <rPh sb="6" eb="7">
      <t>シ</t>
    </rPh>
    <rPh sb="7" eb="9">
      <t>オンド</t>
    </rPh>
    <rPh sb="10" eb="11">
      <t>アラワ</t>
    </rPh>
    <phoneticPr fontId="1"/>
  </si>
  <si>
    <t>い。</t>
    <phoneticPr fontId="1"/>
  </si>
  <si>
    <t>ある日のロサンゼルスの気温は</t>
    <rPh sb="2" eb="3">
      <t>ヒ</t>
    </rPh>
    <rPh sb="11" eb="13">
      <t>キオン</t>
    </rPh>
    <phoneticPr fontId="1"/>
  </si>
  <si>
    <t>°</t>
    <phoneticPr fontId="1"/>
  </si>
  <si>
    <t>Ｆでした。</t>
    <phoneticPr fontId="1"/>
  </si>
  <si>
    <t>この気温をセ氏温度</t>
    <rPh sb="2" eb="4">
      <t>キオン</t>
    </rPh>
    <rPh sb="6" eb="7">
      <t>シ</t>
    </rPh>
    <rPh sb="7" eb="9">
      <t>オンド</t>
    </rPh>
    <phoneticPr fontId="1"/>
  </si>
  <si>
    <t>で表しなさい。</t>
    <rPh sb="1" eb="2">
      <t>アラワ</t>
    </rPh>
    <phoneticPr fontId="1"/>
  </si>
  <si>
    <t>㎞の地点に来るのは，</t>
    <rPh sb="2" eb="4">
      <t>チテン</t>
    </rPh>
    <rPh sb="5" eb="6">
      <t>ク</t>
    </rPh>
    <phoneticPr fontId="1"/>
  </si>
  <si>
    <t>家を出てから何分後ですか。</t>
    <rPh sb="0" eb="1">
      <t>イエ</t>
    </rPh>
    <rPh sb="2" eb="3">
      <t>デ</t>
    </rPh>
    <rPh sb="6" eb="7">
      <t>ナン</t>
    </rPh>
    <rPh sb="7" eb="9">
      <t>フンゴ</t>
    </rPh>
    <phoneticPr fontId="1"/>
  </si>
  <si>
    <t>㎞離れた地点にいるのは何分後ですか。</t>
    <rPh sb="1" eb="2">
      <t>ハナ</t>
    </rPh>
    <rPh sb="4" eb="6">
      <t>チテン</t>
    </rPh>
    <rPh sb="11" eb="12">
      <t>ナン</t>
    </rPh>
    <rPh sb="12" eb="14">
      <t>フンゴ</t>
    </rPh>
    <phoneticPr fontId="1"/>
  </si>
  <si>
    <t>分後</t>
    <rPh sb="0" eb="2">
      <t>フンゴ</t>
    </rPh>
    <phoneticPr fontId="1"/>
  </si>
  <si>
    <t>グラフから，ｙ＝</t>
    <phoneticPr fontId="1"/>
  </si>
  <si>
    <t>,</t>
    <phoneticPr fontId="1"/>
  </si>
  <si>
    <t>ｘ＝</t>
    <phoneticPr fontId="1"/>
  </si>
  <si>
    <t>この式にｘ＝</t>
    <rPh sb="2" eb="3">
      <t>シキ</t>
    </rPh>
    <phoneticPr fontId="1"/>
  </si>
  <si>
    <t>を代入して,</t>
    <rPh sb="1" eb="3">
      <t>ダイニュウ</t>
    </rPh>
    <phoneticPr fontId="1"/>
  </si>
  <si>
    <t>≦</t>
    <phoneticPr fontId="1"/>
  </si>
  <si>
    <t>ｙ</t>
    <phoneticPr fontId="1"/>
  </si>
  <si>
    <t>㎞</t>
    <phoneticPr fontId="1"/>
  </si>
  <si>
    <t>㎞の地点に来るのが何分後か求めればよい。</t>
    <rPh sb="9" eb="12">
      <t>ナンプンゴ</t>
    </rPh>
    <rPh sb="13" eb="14">
      <t>モト</t>
    </rPh>
    <phoneticPr fontId="1"/>
  </si>
  <si>
    <t>グラフから，ｙ＝</t>
    <phoneticPr fontId="1"/>
  </si>
  <si>
    <t>,</t>
    <phoneticPr fontId="1"/>
  </si>
  <si>
    <t>ｘ＝</t>
    <phoneticPr fontId="1"/>
  </si>
  <si>
    <t>(1)で求めた式から</t>
    <rPh sb="4" eb="5">
      <t>モト</t>
    </rPh>
    <rPh sb="7" eb="8">
      <t>シキ</t>
    </rPh>
    <phoneticPr fontId="1"/>
  </si>
  <si>
    <t>°</t>
    <phoneticPr fontId="1"/>
  </si>
  <si>
    <t>Ｆ</t>
    <phoneticPr fontId="1"/>
  </si>
  <si>
    <t>Ａ市の水道料金は。使用量が</t>
    <rPh sb="1" eb="2">
      <t>シ</t>
    </rPh>
    <rPh sb="3" eb="5">
      <t>スイドウ</t>
    </rPh>
    <rPh sb="5" eb="7">
      <t>リョウキン</t>
    </rPh>
    <rPh sb="9" eb="12">
      <t>シヨウリョウ</t>
    </rPh>
    <phoneticPr fontId="1"/>
  </si>
  <si>
    <t>㎥から</t>
    <phoneticPr fontId="1"/>
  </si>
  <si>
    <t>ある家庭の水道料金は，６月は</t>
    <rPh sb="2" eb="4">
      <t>カテイ</t>
    </rPh>
    <rPh sb="5" eb="7">
      <t>スイドウ</t>
    </rPh>
    <rPh sb="7" eb="9">
      <t>リョウキン</t>
    </rPh>
    <rPh sb="12" eb="13">
      <t>ガツ</t>
    </rPh>
    <phoneticPr fontId="1"/>
  </si>
  <si>
    <t>㎥使って</t>
    <rPh sb="1" eb="2">
      <t>ツカ</t>
    </rPh>
    <phoneticPr fontId="1"/>
  </si>
  <si>
    <t>円，</t>
    <rPh sb="0" eb="1">
      <t>エン</t>
    </rPh>
    <phoneticPr fontId="1"/>
  </si>
  <si>
    <t>㎥までの範囲では，一次関数</t>
    <rPh sb="4" eb="6">
      <t>ハンイ</t>
    </rPh>
    <rPh sb="9" eb="11">
      <t>イチジ</t>
    </rPh>
    <rPh sb="11" eb="13">
      <t>カンスウ</t>
    </rPh>
    <phoneticPr fontId="1"/>
  </si>
  <si>
    <t>になっています。</t>
    <phoneticPr fontId="1"/>
  </si>
  <si>
    <t>８月は</t>
    <rPh sb="1" eb="2">
      <t>ガツ</t>
    </rPh>
    <phoneticPr fontId="1"/>
  </si>
  <si>
    <t>１０月の使用量が</t>
    <rPh sb="2" eb="3">
      <t>ガツ</t>
    </rPh>
    <rPh sb="4" eb="7">
      <t>シヨウリョウ</t>
    </rPh>
    <phoneticPr fontId="1"/>
  </si>
  <si>
    <t>２．</t>
    <phoneticPr fontId="1"/>
  </si>
  <si>
    <t>長さが</t>
    <rPh sb="0" eb="1">
      <t>ナガ</t>
    </rPh>
    <phoneticPr fontId="1"/>
  </si>
  <si>
    <t>㎜のつるまきばねの下端におもりをつるり，その長さをは測った</t>
    <rPh sb="9" eb="11">
      <t>カタン</t>
    </rPh>
    <rPh sb="22" eb="23">
      <t>ナガ</t>
    </rPh>
    <rPh sb="26" eb="27">
      <t>ハカ</t>
    </rPh>
    <phoneticPr fontId="1"/>
  </si>
  <si>
    <t>ら，次のようになった。</t>
    <rPh sb="2" eb="3">
      <t>ツギ</t>
    </rPh>
    <phoneticPr fontId="1"/>
  </si>
  <si>
    <t>おもりの重さ（ｇ）</t>
    <rPh sb="4" eb="5">
      <t>オモ</t>
    </rPh>
    <phoneticPr fontId="1"/>
  </si>
  <si>
    <t>ばねの長さ（㎜）</t>
    <rPh sb="3" eb="4">
      <t>ナガ</t>
    </rPh>
    <phoneticPr fontId="1"/>
  </si>
  <si>
    <t>ｘ㎥使って，ｙ円としたときのｘとｙの関係を式に表しなさい。</t>
    <rPh sb="2" eb="3">
      <t>ツカ</t>
    </rPh>
    <rPh sb="7" eb="8">
      <t>エン</t>
    </rPh>
    <rPh sb="18" eb="20">
      <t>カンケイ</t>
    </rPh>
    <rPh sb="21" eb="22">
      <t>シキ</t>
    </rPh>
    <rPh sb="23" eb="24">
      <t>アラワ</t>
    </rPh>
    <phoneticPr fontId="1"/>
  </si>
  <si>
    <t>㎥であったとすると，水道料金はいくらですか。</t>
    <phoneticPr fontId="1"/>
  </si>
  <si>
    <t>このとき，次の問いに答えなさい。</t>
    <rPh sb="5" eb="6">
      <t>ツギ</t>
    </rPh>
    <rPh sb="7" eb="8">
      <t>ト</t>
    </rPh>
    <rPh sb="10" eb="11">
      <t>コタ</t>
    </rPh>
    <phoneticPr fontId="1"/>
  </si>
  <si>
    <t>(1)</t>
    <phoneticPr fontId="1"/>
  </si>
  <si>
    <t>おもりの重さをｘｇとしたときのばねの長さをｙ㎜としたとき，</t>
    <rPh sb="4" eb="5">
      <t>オモ</t>
    </rPh>
    <rPh sb="18" eb="19">
      <t>ナガ</t>
    </rPh>
    <phoneticPr fontId="1"/>
  </si>
  <si>
    <t>ｘとｙの関係を式に表しなさい。</t>
    <rPh sb="4" eb="6">
      <t>カンケイ</t>
    </rPh>
    <rPh sb="7" eb="8">
      <t>シキ</t>
    </rPh>
    <rPh sb="9" eb="10">
      <t>アラワ</t>
    </rPh>
    <phoneticPr fontId="1"/>
  </si>
  <si>
    <t>(2)</t>
    <phoneticPr fontId="1"/>
  </si>
  <si>
    <t>おもりの重さが，</t>
    <rPh sb="4" eb="5">
      <t>オモ</t>
    </rPh>
    <phoneticPr fontId="1"/>
  </si>
  <si>
    <t>ｇのとき，ばねの長さは何㎜になると考えられ</t>
    <rPh sb="8" eb="9">
      <t>ナガ</t>
    </rPh>
    <rPh sb="11" eb="12">
      <t>ナン</t>
    </rPh>
    <rPh sb="17" eb="18">
      <t>カンガ</t>
    </rPh>
    <phoneticPr fontId="1"/>
  </si>
  <si>
    <t>ますか。</t>
    <phoneticPr fontId="1"/>
  </si>
  <si>
    <t>≦ｘ≦</t>
    <phoneticPr fontId="1"/>
  </si>
  <si>
    <t>(1)で求めた式に，ｘ＝</t>
    <rPh sb="4" eb="5">
      <t>モト</t>
    </rPh>
    <rPh sb="7" eb="8">
      <t>シキ</t>
    </rPh>
    <phoneticPr fontId="1"/>
  </si>
  <si>
    <t>を代入して，</t>
    <rPh sb="1" eb="3">
      <t>ダイニュウ</t>
    </rPh>
    <phoneticPr fontId="1"/>
  </si>
  <si>
    <t>円</t>
    <rPh sb="0" eb="1">
      <t>エン</t>
    </rPh>
    <phoneticPr fontId="1"/>
  </si>
  <si>
    <t>×</t>
    <phoneticPr fontId="1"/>
  </si>
  <si>
    <t>－</t>
    <phoneticPr fontId="1"/>
  </si>
  <si>
    <t>ｙ</t>
    <phoneticPr fontId="1"/>
  </si>
  <si>
    <t>＝</t>
    <phoneticPr fontId="1"/>
  </si>
  <si>
    <t>ｘ</t>
    <phoneticPr fontId="1"/>
  </si>
  <si>
    <t>＋</t>
    <phoneticPr fontId="1"/>
  </si>
  <si>
    <t>(</t>
    <phoneticPr fontId="1"/>
  </si>
  <si>
    <t>≦ｘ≦</t>
    <phoneticPr fontId="1"/>
  </si>
  <si>
    <t>)</t>
    <phoneticPr fontId="1"/>
  </si>
  <si>
    <t>㎜</t>
    <phoneticPr fontId="1"/>
  </si>
  <si>
    <t>ｙ＝</t>
    <phoneticPr fontId="1"/>
  </si>
  <si>
    <t>ｘ</t>
    <phoneticPr fontId="1"/>
  </si>
  <si>
    <t>ｙ＝</t>
    <phoneticPr fontId="1"/>
  </si>
  <si>
    <t>ｘ</t>
    <phoneticPr fontId="1"/>
  </si>
  <si>
    <t>ｙ＝－</t>
    <phoneticPr fontId="1"/>
  </si>
  <si>
    <t>ｙ＝－0.25ｘ＋４</t>
    <phoneticPr fontId="1"/>
  </si>
  <si>
    <t>Ｃ</t>
    <phoneticPr fontId="1"/>
  </si>
  <si>
    <t>円でした。</t>
    <rPh sb="0" eb="1">
      <t>エン</t>
    </rPh>
    <phoneticPr fontId="1"/>
  </si>
  <si>
    <t>(1)</t>
    <phoneticPr fontId="10"/>
  </si>
  <si>
    <t>次の一次関数の変化の割合を書きなさい。また，ｘの値が増加すると</t>
    <rPh sb="0" eb="1">
      <t>ツギ</t>
    </rPh>
    <rPh sb="2" eb="4">
      <t>イチジ</t>
    </rPh>
    <rPh sb="4" eb="6">
      <t>カンスウ</t>
    </rPh>
    <rPh sb="7" eb="9">
      <t>ヘンカ</t>
    </rPh>
    <rPh sb="10" eb="12">
      <t>ワリアイ</t>
    </rPh>
    <rPh sb="13" eb="14">
      <t>カ</t>
    </rPh>
    <rPh sb="24" eb="25">
      <t>アタイ</t>
    </rPh>
    <rPh sb="26" eb="28">
      <t>ゾウカ</t>
    </rPh>
    <phoneticPr fontId="10"/>
  </si>
  <si>
    <t>ｙの値は増加するか，減少するか答えなさい。</t>
    <rPh sb="2" eb="3">
      <t>アタイ</t>
    </rPh>
    <rPh sb="4" eb="6">
      <t>ゾウカ</t>
    </rPh>
    <rPh sb="10" eb="12">
      <t>ゲンショウ</t>
    </rPh>
    <rPh sb="15" eb="16">
      <t>コタ</t>
    </rPh>
    <phoneticPr fontId="10"/>
  </si>
  <si>
    <t>(2)</t>
    <phoneticPr fontId="10"/>
  </si>
  <si>
    <t>(3)</t>
    <phoneticPr fontId="10"/>
  </si>
  <si>
    <t>２．</t>
    <phoneticPr fontId="1"/>
  </si>
  <si>
    <t>３．</t>
    <phoneticPr fontId="10"/>
  </si>
  <si>
    <t>反比例の関係</t>
    <rPh sb="0" eb="3">
      <t>ハンピレイ</t>
    </rPh>
    <rPh sb="4" eb="6">
      <t>カンケイ</t>
    </rPh>
    <phoneticPr fontId="10"/>
  </si>
  <si>
    <t>ｙ</t>
    <phoneticPr fontId="10"/>
  </si>
  <si>
    <t>＝</t>
    <phoneticPr fontId="10"/>
  </si>
  <si>
    <t>ｘ</t>
    <phoneticPr fontId="10"/>
  </si>
  <si>
    <t>で，次の場合の変化の割合を求めなさい。</t>
    <rPh sb="2" eb="3">
      <t>ツギ</t>
    </rPh>
    <rPh sb="4" eb="6">
      <t>バアイ</t>
    </rPh>
    <rPh sb="7" eb="9">
      <t>ヘンカ</t>
    </rPh>
    <rPh sb="10" eb="12">
      <t>ワリアイ</t>
    </rPh>
    <rPh sb="13" eb="14">
      <t>モト</t>
    </rPh>
    <phoneticPr fontId="10"/>
  </si>
  <si>
    <t>(1)</t>
    <phoneticPr fontId="10"/>
  </si>
  <si>
    <t>ｘが</t>
    <phoneticPr fontId="10"/>
  </si>
  <si>
    <t>から</t>
    <phoneticPr fontId="10"/>
  </si>
  <si>
    <t>までかわるとき</t>
    <phoneticPr fontId="10"/>
  </si>
  <si>
    <t>(2)</t>
    <phoneticPr fontId="10"/>
  </si>
  <si>
    <t>変化の割合</t>
    <rPh sb="0" eb="2">
      <t>ヘンカ</t>
    </rPh>
    <rPh sb="3" eb="5">
      <t>ワリアイ</t>
    </rPh>
    <phoneticPr fontId="10"/>
  </si>
  <si>
    <t>変化の割合＝</t>
    <rPh sb="0" eb="2">
      <t>ヘンカ</t>
    </rPh>
    <rPh sb="3" eb="5">
      <t>ワリアイ</t>
    </rPh>
    <phoneticPr fontId="10"/>
  </si>
  <si>
    <t>ｙの増加量＝</t>
    <rPh sb="2" eb="5">
      <t>ゾウカリョウ</t>
    </rPh>
    <phoneticPr fontId="10"/>
  </si>
  <si>
    <t>のとき</t>
    <phoneticPr fontId="10"/>
  </si>
  <si>
    <t>×</t>
    <phoneticPr fontId="10"/>
  </si>
  <si>
    <t>－</t>
    <phoneticPr fontId="10"/>
  </si>
  <si>
    <t>(</t>
    <phoneticPr fontId="10"/>
  </si>
  <si>
    <t>)</t>
    <phoneticPr fontId="10"/>
  </si>
  <si>
    <t>※解答のグラフは，手書きで記入してください。</t>
  </si>
  <si>
    <t>※解答のグラフは，手書きで記入してください。</t>
    <rPh sb="1" eb="3">
      <t>カイトウ</t>
    </rPh>
    <rPh sb="9" eb="11">
      <t>テガ</t>
    </rPh>
    <rPh sb="13" eb="15">
      <t>キニュウ</t>
    </rPh>
    <phoneticPr fontId="1"/>
  </si>
  <si>
    <t>※問題のグラフは，手書きで記入してください。</t>
    <rPh sb="1" eb="3">
      <t>モンダイ</t>
    </rPh>
    <phoneticPr fontId="1"/>
  </si>
  <si>
    <t>連立方程式とグラフ</t>
    <rPh sb="0" eb="2">
      <t>レンリツ</t>
    </rPh>
    <rPh sb="2" eb="5">
      <t>ホウテイシキ</t>
    </rPh>
    <phoneticPr fontId="1"/>
  </si>
  <si>
    <t>４．</t>
    <phoneticPr fontId="1"/>
  </si>
  <si>
    <t>一次関数の値の変化①</t>
    <rPh sb="0" eb="2">
      <t>イチジ</t>
    </rPh>
    <rPh sb="2" eb="4">
      <t>カンスウ</t>
    </rPh>
    <rPh sb="5" eb="6">
      <t>アタイ</t>
    </rPh>
    <rPh sb="7" eb="9">
      <t>ヘンカ</t>
    </rPh>
    <phoneticPr fontId="1"/>
  </si>
  <si>
    <t>一次関数の値の変化②</t>
    <rPh sb="0" eb="2">
      <t>イチジ</t>
    </rPh>
    <rPh sb="2" eb="4">
      <t>カンスウ</t>
    </rPh>
    <rPh sb="5" eb="6">
      <t>アタイ</t>
    </rPh>
    <rPh sb="7" eb="9">
      <t>ヘンカ</t>
    </rPh>
    <phoneticPr fontId="1"/>
  </si>
  <si>
    <t>一次関数のグラフ①</t>
    <rPh sb="0" eb="2">
      <t>イチジ</t>
    </rPh>
    <rPh sb="2" eb="4">
      <t>カンスウ</t>
    </rPh>
    <phoneticPr fontId="1"/>
  </si>
  <si>
    <t>一次関数のグラフ②</t>
    <rPh sb="0" eb="2">
      <t>イチジ</t>
    </rPh>
    <rPh sb="2" eb="4">
      <t>カンスウ</t>
    </rPh>
    <phoneticPr fontId="1"/>
  </si>
  <si>
    <t>一次関数の式を求めること①</t>
    <rPh sb="0" eb="2">
      <t>イチジ</t>
    </rPh>
    <rPh sb="2" eb="4">
      <t>カンスウ</t>
    </rPh>
    <rPh sb="5" eb="6">
      <t>シキ</t>
    </rPh>
    <rPh sb="7" eb="8">
      <t>モト</t>
    </rPh>
    <phoneticPr fontId="1"/>
  </si>
  <si>
    <t>一次関数の式を求めること②</t>
    <rPh sb="0" eb="2">
      <t>イチジ</t>
    </rPh>
    <rPh sb="2" eb="4">
      <t>カンスウ</t>
    </rPh>
    <rPh sb="5" eb="6">
      <t>シキ</t>
    </rPh>
    <rPh sb="7" eb="8">
      <t>モト</t>
    </rPh>
    <phoneticPr fontId="1"/>
  </si>
  <si>
    <t>一次関数の利用①</t>
    <rPh sb="0" eb="2">
      <t>イチジ</t>
    </rPh>
    <rPh sb="2" eb="4">
      <t>カンスウ</t>
    </rPh>
    <rPh sb="5" eb="7">
      <t>リヨウ</t>
    </rPh>
    <phoneticPr fontId="1"/>
  </si>
  <si>
    <t>一次関数の利用②</t>
    <rPh sb="0" eb="2">
      <t>イチジ</t>
    </rPh>
    <rPh sb="2" eb="4">
      <t>カンスウ</t>
    </rPh>
    <rPh sb="5" eb="7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</si>
</sst>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36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6" fillId="0" borderId="0" xfId="0" quotePrefix="1" applyFont="1">
      <alignment vertical="center"/>
    </xf>
    <xf numFmtId="0" fontId="11" fillId="0" borderId="0" xfId="0" applyFont="1">
      <alignment vertical="center"/>
    </xf>
    <xf numFmtId="0" fontId="11" fillId="0" borderId="0" xfId="0" quotePrefix="1" applyFont="1">
      <alignment vertical="center"/>
    </xf>
    <xf numFmtId="0" fontId="12" fillId="0" borderId="0" xfId="0" applyFont="1">
      <alignment vertical="center"/>
    </xf>
    <xf numFmtId="0" fontId="0" fillId="0" borderId="4" xfId="0" applyBorder="1">
      <alignment vertical="center"/>
    </xf>
    <xf numFmtId="0" fontId="13" fillId="0" borderId="0" xfId="0" applyFont="1">
      <alignment vertical="center"/>
    </xf>
    <xf numFmtId="0" fontId="13" fillId="0" borderId="7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3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</cellXfs>
  <cellStyles count="1">
    <cellStyle name="標準" xfId="0" builtinId="0"/>
  </cellStyles>
  <dxfs count="6"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85725</xdr:colOff>
      <xdr:row>3</xdr:row>
      <xdr:rowOff>66675</xdr:rowOff>
    </xdr:from>
    <xdr:to>
      <xdr:col>41</xdr:col>
      <xdr:colOff>9525</xdr:colOff>
      <xdr:row>12</xdr:row>
      <xdr:rowOff>114300</xdr:rowOff>
    </xdr:to>
    <xdr:grpSp>
      <xdr:nvGrpSpPr>
        <xdr:cNvPr id="15519" name="Group 1">
          <a:extLst>
            <a:ext uri="{FF2B5EF4-FFF2-40B4-BE49-F238E27FC236}">
              <a16:creationId xmlns:a16="http://schemas.microsoft.com/office/drawing/2014/main" id="{FCCF2985-1941-4E86-BAB8-8CBBFD256D00}"/>
            </a:ext>
          </a:extLst>
        </xdr:cNvPr>
        <xdr:cNvGrpSpPr>
          <a:grpSpLocks/>
        </xdr:cNvGrpSpPr>
      </xdr:nvGrpSpPr>
      <xdr:grpSpPr bwMode="auto">
        <a:xfrm>
          <a:off x="3152775" y="885825"/>
          <a:ext cx="2324100" cy="2333625"/>
          <a:chOff x="2" y="102"/>
          <a:chExt cx="1461" cy="1423"/>
        </a:xfrm>
      </xdr:grpSpPr>
      <xdr:sp macro="" textlink="">
        <xdr:nvSpPr>
          <xdr:cNvPr id="15710" name="Line 2">
            <a:extLst>
              <a:ext uri="{FF2B5EF4-FFF2-40B4-BE49-F238E27FC236}">
                <a16:creationId xmlns:a16="http://schemas.microsoft.com/office/drawing/2014/main" id="{21FBE578-E029-42AB-9F4A-4403FA116056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1" name="Line 3">
            <a:extLst>
              <a:ext uri="{FF2B5EF4-FFF2-40B4-BE49-F238E27FC236}">
                <a16:creationId xmlns:a16="http://schemas.microsoft.com/office/drawing/2014/main" id="{3AA9DBFE-BB9C-47FD-8BD8-3DC8F10373B6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2" name="Line 4">
            <a:extLst>
              <a:ext uri="{FF2B5EF4-FFF2-40B4-BE49-F238E27FC236}">
                <a16:creationId xmlns:a16="http://schemas.microsoft.com/office/drawing/2014/main" id="{7407F4A3-BC3A-431A-87BA-019F2F614FB1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3" name="Line 5">
            <a:extLst>
              <a:ext uri="{FF2B5EF4-FFF2-40B4-BE49-F238E27FC236}">
                <a16:creationId xmlns:a16="http://schemas.microsoft.com/office/drawing/2014/main" id="{A2B03538-0B64-4F88-88AB-A12C9B948914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4" name="Line 6">
            <a:extLst>
              <a:ext uri="{FF2B5EF4-FFF2-40B4-BE49-F238E27FC236}">
                <a16:creationId xmlns:a16="http://schemas.microsoft.com/office/drawing/2014/main" id="{B9AF45B4-DC9B-445B-AC95-D02D87F04E21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5" name="Line 7">
            <a:extLst>
              <a:ext uri="{FF2B5EF4-FFF2-40B4-BE49-F238E27FC236}">
                <a16:creationId xmlns:a16="http://schemas.microsoft.com/office/drawing/2014/main" id="{D5E67CFC-B3CF-4364-9FE2-34B095DA7CF0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6" name="Line 8">
            <a:extLst>
              <a:ext uri="{FF2B5EF4-FFF2-40B4-BE49-F238E27FC236}">
                <a16:creationId xmlns:a16="http://schemas.microsoft.com/office/drawing/2014/main" id="{BEDCAE00-6742-405F-BFA2-DB7AC52068AD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7" name="Line 9">
            <a:extLst>
              <a:ext uri="{FF2B5EF4-FFF2-40B4-BE49-F238E27FC236}">
                <a16:creationId xmlns:a16="http://schemas.microsoft.com/office/drawing/2014/main" id="{E5F6411D-B417-4575-8C62-0FFB02A6A3DC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8" name="Line 10">
            <a:extLst>
              <a:ext uri="{FF2B5EF4-FFF2-40B4-BE49-F238E27FC236}">
                <a16:creationId xmlns:a16="http://schemas.microsoft.com/office/drawing/2014/main" id="{A0509981-D1BC-4DA8-A8AE-568FCB58DA46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19" name="Line 11">
            <a:extLst>
              <a:ext uri="{FF2B5EF4-FFF2-40B4-BE49-F238E27FC236}">
                <a16:creationId xmlns:a16="http://schemas.microsoft.com/office/drawing/2014/main" id="{D5DE61CF-0666-4A1A-9B97-2C4FEE78FC7F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0" name="Line 12">
            <a:extLst>
              <a:ext uri="{FF2B5EF4-FFF2-40B4-BE49-F238E27FC236}">
                <a16:creationId xmlns:a16="http://schemas.microsoft.com/office/drawing/2014/main" id="{BE414BB3-1F75-4DC9-8D7B-73EDD65FD519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1" name="Line 13">
            <a:extLst>
              <a:ext uri="{FF2B5EF4-FFF2-40B4-BE49-F238E27FC236}">
                <a16:creationId xmlns:a16="http://schemas.microsoft.com/office/drawing/2014/main" id="{C1D4B63A-AFD3-49C6-A795-E7A33CCC6BAF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2" name="Line 14">
            <a:extLst>
              <a:ext uri="{FF2B5EF4-FFF2-40B4-BE49-F238E27FC236}">
                <a16:creationId xmlns:a16="http://schemas.microsoft.com/office/drawing/2014/main" id="{9F77C770-FC89-4E1A-859C-B1E6F3C44189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3" name="Line 15">
            <a:extLst>
              <a:ext uri="{FF2B5EF4-FFF2-40B4-BE49-F238E27FC236}">
                <a16:creationId xmlns:a16="http://schemas.microsoft.com/office/drawing/2014/main" id="{9281B58A-73B3-4498-91EC-D5335A758485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4" name="Line 16">
            <a:extLst>
              <a:ext uri="{FF2B5EF4-FFF2-40B4-BE49-F238E27FC236}">
                <a16:creationId xmlns:a16="http://schemas.microsoft.com/office/drawing/2014/main" id="{C0E26F90-D37D-4C80-9369-AA27FE4E0F9C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5" name="Line 17">
            <a:extLst>
              <a:ext uri="{FF2B5EF4-FFF2-40B4-BE49-F238E27FC236}">
                <a16:creationId xmlns:a16="http://schemas.microsoft.com/office/drawing/2014/main" id="{D8049C94-CBE4-4FE6-B1F2-3936D86F2026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6" name="Line 18">
            <a:extLst>
              <a:ext uri="{FF2B5EF4-FFF2-40B4-BE49-F238E27FC236}">
                <a16:creationId xmlns:a16="http://schemas.microsoft.com/office/drawing/2014/main" id="{E175E0BB-9FEA-4E33-8BF7-FC1C45065F1F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7" name="Line 19">
            <a:extLst>
              <a:ext uri="{FF2B5EF4-FFF2-40B4-BE49-F238E27FC236}">
                <a16:creationId xmlns:a16="http://schemas.microsoft.com/office/drawing/2014/main" id="{A71173B6-C9C9-4351-870B-6EB333C56537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8" name="Line 20">
            <a:extLst>
              <a:ext uri="{FF2B5EF4-FFF2-40B4-BE49-F238E27FC236}">
                <a16:creationId xmlns:a16="http://schemas.microsoft.com/office/drawing/2014/main" id="{FD667A10-49F1-469F-BD4F-31B8488060AD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29" name="Line 21">
            <a:extLst>
              <a:ext uri="{FF2B5EF4-FFF2-40B4-BE49-F238E27FC236}">
                <a16:creationId xmlns:a16="http://schemas.microsoft.com/office/drawing/2014/main" id="{44658CAA-8B6E-4576-9231-E050856E1788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0" name="Line 22">
            <a:extLst>
              <a:ext uri="{FF2B5EF4-FFF2-40B4-BE49-F238E27FC236}">
                <a16:creationId xmlns:a16="http://schemas.microsoft.com/office/drawing/2014/main" id="{87919F6C-BF34-42B7-B2F4-2E8EBB91C2F3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1" name="Line 23">
            <a:extLst>
              <a:ext uri="{FF2B5EF4-FFF2-40B4-BE49-F238E27FC236}">
                <a16:creationId xmlns:a16="http://schemas.microsoft.com/office/drawing/2014/main" id="{4607EFAB-5D9F-4602-8CBA-AFB8C9BC5174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2" name="Line 24">
            <a:extLst>
              <a:ext uri="{FF2B5EF4-FFF2-40B4-BE49-F238E27FC236}">
                <a16:creationId xmlns:a16="http://schemas.microsoft.com/office/drawing/2014/main" id="{6D1CD526-D7A0-4525-AE11-026B31E0A980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3" name="Line 25">
            <a:extLst>
              <a:ext uri="{FF2B5EF4-FFF2-40B4-BE49-F238E27FC236}">
                <a16:creationId xmlns:a16="http://schemas.microsoft.com/office/drawing/2014/main" id="{C1771B8F-E249-4F19-B081-91DE2AA802C9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4" name="Line 26">
            <a:extLst>
              <a:ext uri="{FF2B5EF4-FFF2-40B4-BE49-F238E27FC236}">
                <a16:creationId xmlns:a16="http://schemas.microsoft.com/office/drawing/2014/main" id="{F0E64A1F-05BD-4137-9C81-2A1884CBD303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5" name="Line 27">
            <a:extLst>
              <a:ext uri="{FF2B5EF4-FFF2-40B4-BE49-F238E27FC236}">
                <a16:creationId xmlns:a16="http://schemas.microsoft.com/office/drawing/2014/main" id="{BD7140FE-AAA1-43B5-807B-DD6F0FB1021A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6" name="Line 28">
            <a:extLst>
              <a:ext uri="{FF2B5EF4-FFF2-40B4-BE49-F238E27FC236}">
                <a16:creationId xmlns:a16="http://schemas.microsoft.com/office/drawing/2014/main" id="{65039A64-FEB7-4CBC-8FD3-4EE438707F5F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7" name="Line 29">
            <a:extLst>
              <a:ext uri="{FF2B5EF4-FFF2-40B4-BE49-F238E27FC236}">
                <a16:creationId xmlns:a16="http://schemas.microsoft.com/office/drawing/2014/main" id="{5307CE69-6006-4C27-AD27-550F6D62CB82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8" name="Line 30">
            <a:extLst>
              <a:ext uri="{FF2B5EF4-FFF2-40B4-BE49-F238E27FC236}">
                <a16:creationId xmlns:a16="http://schemas.microsoft.com/office/drawing/2014/main" id="{3C6412A5-FD28-4EBC-8562-9E84E8027123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39" name="Line 31">
            <a:extLst>
              <a:ext uri="{FF2B5EF4-FFF2-40B4-BE49-F238E27FC236}">
                <a16:creationId xmlns:a16="http://schemas.microsoft.com/office/drawing/2014/main" id="{0E0C3CE2-5F2E-4082-B09A-0302B4DD5F81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6" name="Text Box 32">
            <a:extLst>
              <a:ext uri="{FF2B5EF4-FFF2-40B4-BE49-F238E27FC236}">
                <a16:creationId xmlns:a16="http://schemas.microsoft.com/office/drawing/2014/main" id="{A9265401-FF43-4C38-B00B-C225FEF3E7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7" name="Text Box 33">
            <a:extLst>
              <a:ext uri="{FF2B5EF4-FFF2-40B4-BE49-F238E27FC236}">
                <a16:creationId xmlns:a16="http://schemas.microsoft.com/office/drawing/2014/main" id="{66C785F2-D079-4AC0-8ABA-ED647A3EE0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8" name="Text Box 34">
            <a:extLst>
              <a:ext uri="{FF2B5EF4-FFF2-40B4-BE49-F238E27FC236}">
                <a16:creationId xmlns:a16="http://schemas.microsoft.com/office/drawing/2014/main" id="{8824AF0F-B480-44BB-A3A7-09D0EEAD82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9" name="Text Box 35">
            <a:extLst>
              <a:ext uri="{FF2B5EF4-FFF2-40B4-BE49-F238E27FC236}">
                <a16:creationId xmlns:a16="http://schemas.microsoft.com/office/drawing/2014/main" id="{D5F94622-3B9D-446C-A637-D8F4F1B192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060" name="Text Box 36">
            <a:extLst>
              <a:ext uri="{FF2B5EF4-FFF2-40B4-BE49-F238E27FC236}">
                <a16:creationId xmlns:a16="http://schemas.microsoft.com/office/drawing/2014/main" id="{6252EBED-EDB9-4EA3-8DAB-3252643DE8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061" name="Text Box 37">
            <a:extLst>
              <a:ext uri="{FF2B5EF4-FFF2-40B4-BE49-F238E27FC236}">
                <a16:creationId xmlns:a16="http://schemas.microsoft.com/office/drawing/2014/main" id="{A4E651E2-2186-474D-B672-4017749201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62" name="Text Box 38">
            <a:extLst>
              <a:ext uri="{FF2B5EF4-FFF2-40B4-BE49-F238E27FC236}">
                <a16:creationId xmlns:a16="http://schemas.microsoft.com/office/drawing/2014/main" id="{4F688E8F-16C0-4567-8734-612C6AD4E8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85725</xdr:colOff>
      <xdr:row>13</xdr:row>
      <xdr:rowOff>200025</xdr:rowOff>
    </xdr:from>
    <xdr:to>
      <xdr:col>41</xdr:col>
      <xdr:colOff>9525</xdr:colOff>
      <xdr:row>23</xdr:row>
      <xdr:rowOff>0</xdr:rowOff>
    </xdr:to>
    <xdr:grpSp>
      <xdr:nvGrpSpPr>
        <xdr:cNvPr id="15520" name="Group 39">
          <a:extLst>
            <a:ext uri="{FF2B5EF4-FFF2-40B4-BE49-F238E27FC236}">
              <a16:creationId xmlns:a16="http://schemas.microsoft.com/office/drawing/2014/main" id="{8F1EBAD3-E284-45F8-9B35-653AAC848357}"/>
            </a:ext>
          </a:extLst>
        </xdr:cNvPr>
        <xdr:cNvGrpSpPr>
          <a:grpSpLocks/>
        </xdr:cNvGrpSpPr>
      </xdr:nvGrpSpPr>
      <xdr:grpSpPr bwMode="auto">
        <a:xfrm>
          <a:off x="3152775" y="3559175"/>
          <a:ext cx="2324100" cy="2339975"/>
          <a:chOff x="2" y="102"/>
          <a:chExt cx="1461" cy="1423"/>
        </a:xfrm>
      </xdr:grpSpPr>
      <xdr:sp macro="" textlink="">
        <xdr:nvSpPr>
          <xdr:cNvPr id="15673" name="Line 40">
            <a:extLst>
              <a:ext uri="{FF2B5EF4-FFF2-40B4-BE49-F238E27FC236}">
                <a16:creationId xmlns:a16="http://schemas.microsoft.com/office/drawing/2014/main" id="{A130F566-4DF2-4748-9FA9-FB5AB4CEA06A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4" name="Line 41">
            <a:extLst>
              <a:ext uri="{FF2B5EF4-FFF2-40B4-BE49-F238E27FC236}">
                <a16:creationId xmlns:a16="http://schemas.microsoft.com/office/drawing/2014/main" id="{E67A4EA6-DFAC-489D-AB4C-4B5F98F745AA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5" name="Line 42">
            <a:extLst>
              <a:ext uri="{FF2B5EF4-FFF2-40B4-BE49-F238E27FC236}">
                <a16:creationId xmlns:a16="http://schemas.microsoft.com/office/drawing/2014/main" id="{A3CAB03A-7E67-4B5A-82DB-A991BE891D66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6" name="Line 43">
            <a:extLst>
              <a:ext uri="{FF2B5EF4-FFF2-40B4-BE49-F238E27FC236}">
                <a16:creationId xmlns:a16="http://schemas.microsoft.com/office/drawing/2014/main" id="{15B3D066-2900-4AF2-8744-853CF4CCE540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7" name="Line 44">
            <a:extLst>
              <a:ext uri="{FF2B5EF4-FFF2-40B4-BE49-F238E27FC236}">
                <a16:creationId xmlns:a16="http://schemas.microsoft.com/office/drawing/2014/main" id="{83013671-6590-4511-AEB5-446B15ADE338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8" name="Line 45">
            <a:extLst>
              <a:ext uri="{FF2B5EF4-FFF2-40B4-BE49-F238E27FC236}">
                <a16:creationId xmlns:a16="http://schemas.microsoft.com/office/drawing/2014/main" id="{4BE80F93-C7B0-479B-9248-CDB35CEC6A28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79" name="Line 46">
            <a:extLst>
              <a:ext uri="{FF2B5EF4-FFF2-40B4-BE49-F238E27FC236}">
                <a16:creationId xmlns:a16="http://schemas.microsoft.com/office/drawing/2014/main" id="{D1126829-3C6A-4C93-9124-6E4250FFA054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0" name="Line 47">
            <a:extLst>
              <a:ext uri="{FF2B5EF4-FFF2-40B4-BE49-F238E27FC236}">
                <a16:creationId xmlns:a16="http://schemas.microsoft.com/office/drawing/2014/main" id="{921A2D5D-35BE-4397-9B54-632E6D291F91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1" name="Line 48">
            <a:extLst>
              <a:ext uri="{FF2B5EF4-FFF2-40B4-BE49-F238E27FC236}">
                <a16:creationId xmlns:a16="http://schemas.microsoft.com/office/drawing/2014/main" id="{07AFF5F9-A68A-4361-B428-686CFCB7DA15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2" name="Line 49">
            <a:extLst>
              <a:ext uri="{FF2B5EF4-FFF2-40B4-BE49-F238E27FC236}">
                <a16:creationId xmlns:a16="http://schemas.microsoft.com/office/drawing/2014/main" id="{0C6E7330-3989-4CA1-B956-84F9D4DEAE15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3" name="Line 50">
            <a:extLst>
              <a:ext uri="{FF2B5EF4-FFF2-40B4-BE49-F238E27FC236}">
                <a16:creationId xmlns:a16="http://schemas.microsoft.com/office/drawing/2014/main" id="{D41FB918-5347-4A72-A354-0C51DE57479D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4" name="Line 51">
            <a:extLst>
              <a:ext uri="{FF2B5EF4-FFF2-40B4-BE49-F238E27FC236}">
                <a16:creationId xmlns:a16="http://schemas.microsoft.com/office/drawing/2014/main" id="{FA9E21AB-5D3C-41EC-8F2A-1B940CC22E4F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5" name="Line 52">
            <a:extLst>
              <a:ext uri="{FF2B5EF4-FFF2-40B4-BE49-F238E27FC236}">
                <a16:creationId xmlns:a16="http://schemas.microsoft.com/office/drawing/2014/main" id="{24C28C84-C907-4BD4-AEBA-0DF3F4DCDCFB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6" name="Line 53">
            <a:extLst>
              <a:ext uri="{FF2B5EF4-FFF2-40B4-BE49-F238E27FC236}">
                <a16:creationId xmlns:a16="http://schemas.microsoft.com/office/drawing/2014/main" id="{986660C2-441C-44F2-80A6-95FD5D258F06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7" name="Line 54">
            <a:extLst>
              <a:ext uri="{FF2B5EF4-FFF2-40B4-BE49-F238E27FC236}">
                <a16:creationId xmlns:a16="http://schemas.microsoft.com/office/drawing/2014/main" id="{871C0E18-954D-43BE-8E80-AE18103596CA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8" name="Line 55">
            <a:extLst>
              <a:ext uri="{FF2B5EF4-FFF2-40B4-BE49-F238E27FC236}">
                <a16:creationId xmlns:a16="http://schemas.microsoft.com/office/drawing/2014/main" id="{5780BAB1-EB87-43A0-B884-4697EEE9D828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89" name="Line 56">
            <a:extLst>
              <a:ext uri="{FF2B5EF4-FFF2-40B4-BE49-F238E27FC236}">
                <a16:creationId xmlns:a16="http://schemas.microsoft.com/office/drawing/2014/main" id="{AEBAA4BB-92B4-4F25-BF9C-6D0857306FCD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0" name="Line 57">
            <a:extLst>
              <a:ext uri="{FF2B5EF4-FFF2-40B4-BE49-F238E27FC236}">
                <a16:creationId xmlns:a16="http://schemas.microsoft.com/office/drawing/2014/main" id="{5ACB0701-F842-4F67-8BD3-E743782B5C26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1" name="Line 58">
            <a:extLst>
              <a:ext uri="{FF2B5EF4-FFF2-40B4-BE49-F238E27FC236}">
                <a16:creationId xmlns:a16="http://schemas.microsoft.com/office/drawing/2014/main" id="{933F36A5-51F7-481B-870B-0E0DD0818B7D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2" name="Line 59">
            <a:extLst>
              <a:ext uri="{FF2B5EF4-FFF2-40B4-BE49-F238E27FC236}">
                <a16:creationId xmlns:a16="http://schemas.microsoft.com/office/drawing/2014/main" id="{5C4DA9E6-7309-4152-B5E4-C8F695C7B724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3" name="Line 60">
            <a:extLst>
              <a:ext uri="{FF2B5EF4-FFF2-40B4-BE49-F238E27FC236}">
                <a16:creationId xmlns:a16="http://schemas.microsoft.com/office/drawing/2014/main" id="{F55D44AA-2462-42E3-BF7F-13914D35199D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4" name="Line 61">
            <a:extLst>
              <a:ext uri="{FF2B5EF4-FFF2-40B4-BE49-F238E27FC236}">
                <a16:creationId xmlns:a16="http://schemas.microsoft.com/office/drawing/2014/main" id="{65022C65-D77B-4BCC-A984-8A9A47C32B9B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5" name="Line 62">
            <a:extLst>
              <a:ext uri="{FF2B5EF4-FFF2-40B4-BE49-F238E27FC236}">
                <a16:creationId xmlns:a16="http://schemas.microsoft.com/office/drawing/2014/main" id="{4712A153-D65B-44DC-9F5B-D270AD94898D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6" name="Line 63">
            <a:extLst>
              <a:ext uri="{FF2B5EF4-FFF2-40B4-BE49-F238E27FC236}">
                <a16:creationId xmlns:a16="http://schemas.microsoft.com/office/drawing/2014/main" id="{08DB8666-7AE5-4EFA-86AD-EB370E4A39F4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7" name="Line 64">
            <a:extLst>
              <a:ext uri="{FF2B5EF4-FFF2-40B4-BE49-F238E27FC236}">
                <a16:creationId xmlns:a16="http://schemas.microsoft.com/office/drawing/2014/main" id="{281A2AFC-4A66-421D-A902-7448A164B64B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8" name="Line 65">
            <a:extLst>
              <a:ext uri="{FF2B5EF4-FFF2-40B4-BE49-F238E27FC236}">
                <a16:creationId xmlns:a16="http://schemas.microsoft.com/office/drawing/2014/main" id="{3AC241E8-9201-4ADE-9AEB-C6D07398D84F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99" name="Line 66">
            <a:extLst>
              <a:ext uri="{FF2B5EF4-FFF2-40B4-BE49-F238E27FC236}">
                <a16:creationId xmlns:a16="http://schemas.microsoft.com/office/drawing/2014/main" id="{2ED299D6-0825-4DA4-A339-7190ED456B81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00" name="Line 67">
            <a:extLst>
              <a:ext uri="{FF2B5EF4-FFF2-40B4-BE49-F238E27FC236}">
                <a16:creationId xmlns:a16="http://schemas.microsoft.com/office/drawing/2014/main" id="{23672F37-6441-4E35-BCDB-E576CB0AA05F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01" name="Line 68">
            <a:extLst>
              <a:ext uri="{FF2B5EF4-FFF2-40B4-BE49-F238E27FC236}">
                <a16:creationId xmlns:a16="http://schemas.microsoft.com/office/drawing/2014/main" id="{5A810436-147F-4F0A-82FF-77550BCFDC05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02" name="Line 69">
            <a:extLst>
              <a:ext uri="{FF2B5EF4-FFF2-40B4-BE49-F238E27FC236}">
                <a16:creationId xmlns:a16="http://schemas.microsoft.com/office/drawing/2014/main" id="{B90F4A3B-8571-40EB-B5F3-4F7B6089DD48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4" name="Text Box 70">
            <a:extLst>
              <a:ext uri="{FF2B5EF4-FFF2-40B4-BE49-F238E27FC236}">
                <a16:creationId xmlns:a16="http://schemas.microsoft.com/office/drawing/2014/main" id="{BB758532-7708-41A8-8F0D-F415129383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95" name="Text Box 71">
            <a:extLst>
              <a:ext uri="{FF2B5EF4-FFF2-40B4-BE49-F238E27FC236}">
                <a16:creationId xmlns:a16="http://schemas.microsoft.com/office/drawing/2014/main" id="{2D905975-A83F-4634-B36F-129ED0BC65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96" name="Text Box 72">
            <a:extLst>
              <a:ext uri="{FF2B5EF4-FFF2-40B4-BE49-F238E27FC236}">
                <a16:creationId xmlns:a16="http://schemas.microsoft.com/office/drawing/2014/main" id="{FDFADA87-A74D-4B9D-8A30-496AFAD3CF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97" name="Text Box 73">
            <a:extLst>
              <a:ext uri="{FF2B5EF4-FFF2-40B4-BE49-F238E27FC236}">
                <a16:creationId xmlns:a16="http://schemas.microsoft.com/office/drawing/2014/main" id="{930A7B7D-4668-463B-A31D-697F7C0693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098" name="Text Box 74">
            <a:extLst>
              <a:ext uri="{FF2B5EF4-FFF2-40B4-BE49-F238E27FC236}">
                <a16:creationId xmlns:a16="http://schemas.microsoft.com/office/drawing/2014/main" id="{C3539548-0FC9-4A46-B247-3EE8EE8998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099" name="Text Box 75">
            <a:extLst>
              <a:ext uri="{FF2B5EF4-FFF2-40B4-BE49-F238E27FC236}">
                <a16:creationId xmlns:a16="http://schemas.microsoft.com/office/drawing/2014/main" id="{853B9E1A-3775-4EA6-A5CF-5EF00CFCED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0" name="Text Box 76">
            <a:extLst>
              <a:ext uri="{FF2B5EF4-FFF2-40B4-BE49-F238E27FC236}">
                <a16:creationId xmlns:a16="http://schemas.microsoft.com/office/drawing/2014/main" id="{A521F18E-B39B-465E-89D2-44F7B16839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66675</xdr:colOff>
      <xdr:row>24</xdr:row>
      <xdr:rowOff>190500</xdr:rowOff>
    </xdr:from>
    <xdr:to>
      <xdr:col>40</xdr:col>
      <xdr:colOff>123825</xdr:colOff>
      <xdr:row>33</xdr:row>
      <xdr:rowOff>238125</xdr:rowOff>
    </xdr:to>
    <xdr:grpSp>
      <xdr:nvGrpSpPr>
        <xdr:cNvPr id="15521" name="Group 115">
          <a:extLst>
            <a:ext uri="{FF2B5EF4-FFF2-40B4-BE49-F238E27FC236}">
              <a16:creationId xmlns:a16="http://schemas.microsoft.com/office/drawing/2014/main" id="{DEC42705-E8FE-40C7-BAA3-6C8D1BC38E55}"/>
            </a:ext>
          </a:extLst>
        </xdr:cNvPr>
        <xdr:cNvGrpSpPr>
          <a:grpSpLocks/>
        </xdr:cNvGrpSpPr>
      </xdr:nvGrpSpPr>
      <xdr:grpSpPr bwMode="auto">
        <a:xfrm>
          <a:off x="3133725" y="6343650"/>
          <a:ext cx="2324100" cy="2333625"/>
          <a:chOff x="2" y="102"/>
          <a:chExt cx="1461" cy="1423"/>
        </a:xfrm>
      </xdr:grpSpPr>
      <xdr:sp macro="" textlink="">
        <xdr:nvSpPr>
          <xdr:cNvPr id="15636" name="Line 116">
            <a:extLst>
              <a:ext uri="{FF2B5EF4-FFF2-40B4-BE49-F238E27FC236}">
                <a16:creationId xmlns:a16="http://schemas.microsoft.com/office/drawing/2014/main" id="{AD071FF9-AE37-4581-993B-06AFCAC0E75E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37" name="Line 117">
            <a:extLst>
              <a:ext uri="{FF2B5EF4-FFF2-40B4-BE49-F238E27FC236}">
                <a16:creationId xmlns:a16="http://schemas.microsoft.com/office/drawing/2014/main" id="{28B0AECA-8C4A-49E2-972A-2BF035FA188D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38" name="Line 118">
            <a:extLst>
              <a:ext uri="{FF2B5EF4-FFF2-40B4-BE49-F238E27FC236}">
                <a16:creationId xmlns:a16="http://schemas.microsoft.com/office/drawing/2014/main" id="{92802B2D-74AD-41B3-9838-8EBBACD832C6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39" name="Line 119">
            <a:extLst>
              <a:ext uri="{FF2B5EF4-FFF2-40B4-BE49-F238E27FC236}">
                <a16:creationId xmlns:a16="http://schemas.microsoft.com/office/drawing/2014/main" id="{AD7272F4-9707-48ED-B7DC-141DA9E4F655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0" name="Line 120">
            <a:extLst>
              <a:ext uri="{FF2B5EF4-FFF2-40B4-BE49-F238E27FC236}">
                <a16:creationId xmlns:a16="http://schemas.microsoft.com/office/drawing/2014/main" id="{1026A321-45BA-4839-814F-1AEB514C3EE0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1" name="Line 121">
            <a:extLst>
              <a:ext uri="{FF2B5EF4-FFF2-40B4-BE49-F238E27FC236}">
                <a16:creationId xmlns:a16="http://schemas.microsoft.com/office/drawing/2014/main" id="{04C6DFF4-E0CA-4EC4-B7D0-A5FD93CB4E65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2" name="Line 122">
            <a:extLst>
              <a:ext uri="{FF2B5EF4-FFF2-40B4-BE49-F238E27FC236}">
                <a16:creationId xmlns:a16="http://schemas.microsoft.com/office/drawing/2014/main" id="{B8951721-63BD-4D9D-9661-71491972CBAB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3" name="Line 123">
            <a:extLst>
              <a:ext uri="{FF2B5EF4-FFF2-40B4-BE49-F238E27FC236}">
                <a16:creationId xmlns:a16="http://schemas.microsoft.com/office/drawing/2014/main" id="{008F24C7-D517-4C8D-BB28-D75FAE3165F3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4" name="Line 124">
            <a:extLst>
              <a:ext uri="{FF2B5EF4-FFF2-40B4-BE49-F238E27FC236}">
                <a16:creationId xmlns:a16="http://schemas.microsoft.com/office/drawing/2014/main" id="{6D8E0051-850D-4E28-AD06-EF8E5A14562F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5" name="Line 125">
            <a:extLst>
              <a:ext uri="{FF2B5EF4-FFF2-40B4-BE49-F238E27FC236}">
                <a16:creationId xmlns:a16="http://schemas.microsoft.com/office/drawing/2014/main" id="{43282976-0A35-40C4-AD54-F85B2EC32077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6" name="Line 126">
            <a:extLst>
              <a:ext uri="{FF2B5EF4-FFF2-40B4-BE49-F238E27FC236}">
                <a16:creationId xmlns:a16="http://schemas.microsoft.com/office/drawing/2014/main" id="{9532FEF3-6DFA-4324-BCF1-95056FE66E62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7" name="Line 127">
            <a:extLst>
              <a:ext uri="{FF2B5EF4-FFF2-40B4-BE49-F238E27FC236}">
                <a16:creationId xmlns:a16="http://schemas.microsoft.com/office/drawing/2014/main" id="{B753F773-B441-4230-9667-C2203A35B1F7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8" name="Line 128">
            <a:extLst>
              <a:ext uri="{FF2B5EF4-FFF2-40B4-BE49-F238E27FC236}">
                <a16:creationId xmlns:a16="http://schemas.microsoft.com/office/drawing/2014/main" id="{48EE2DCB-62C7-4409-8C87-3C2222DFBB5E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49" name="Line 129">
            <a:extLst>
              <a:ext uri="{FF2B5EF4-FFF2-40B4-BE49-F238E27FC236}">
                <a16:creationId xmlns:a16="http://schemas.microsoft.com/office/drawing/2014/main" id="{5A07D245-5735-4DE0-8C1C-E6A5096DF9F7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0" name="Line 130">
            <a:extLst>
              <a:ext uri="{FF2B5EF4-FFF2-40B4-BE49-F238E27FC236}">
                <a16:creationId xmlns:a16="http://schemas.microsoft.com/office/drawing/2014/main" id="{B992118B-4E9F-4235-9132-87CC698E5612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1" name="Line 131">
            <a:extLst>
              <a:ext uri="{FF2B5EF4-FFF2-40B4-BE49-F238E27FC236}">
                <a16:creationId xmlns:a16="http://schemas.microsoft.com/office/drawing/2014/main" id="{8E40C57C-C6FF-49DF-9D2F-F91B49944D90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2" name="Line 132">
            <a:extLst>
              <a:ext uri="{FF2B5EF4-FFF2-40B4-BE49-F238E27FC236}">
                <a16:creationId xmlns:a16="http://schemas.microsoft.com/office/drawing/2014/main" id="{F5EC97B6-DA7D-4A68-9F17-DC708765E09B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3" name="Line 133">
            <a:extLst>
              <a:ext uri="{FF2B5EF4-FFF2-40B4-BE49-F238E27FC236}">
                <a16:creationId xmlns:a16="http://schemas.microsoft.com/office/drawing/2014/main" id="{7A5ACD29-397D-40A1-846D-BB62B852495C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4" name="Line 134">
            <a:extLst>
              <a:ext uri="{FF2B5EF4-FFF2-40B4-BE49-F238E27FC236}">
                <a16:creationId xmlns:a16="http://schemas.microsoft.com/office/drawing/2014/main" id="{8D212BE7-8AA4-49C2-B65D-EE99CA98C119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5" name="Line 135">
            <a:extLst>
              <a:ext uri="{FF2B5EF4-FFF2-40B4-BE49-F238E27FC236}">
                <a16:creationId xmlns:a16="http://schemas.microsoft.com/office/drawing/2014/main" id="{67525112-1EE7-4592-85BB-4099A7FC36AE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6" name="Line 136">
            <a:extLst>
              <a:ext uri="{FF2B5EF4-FFF2-40B4-BE49-F238E27FC236}">
                <a16:creationId xmlns:a16="http://schemas.microsoft.com/office/drawing/2014/main" id="{9175F867-F56D-4DD8-BC15-7930B80A6FD1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7" name="Line 137">
            <a:extLst>
              <a:ext uri="{FF2B5EF4-FFF2-40B4-BE49-F238E27FC236}">
                <a16:creationId xmlns:a16="http://schemas.microsoft.com/office/drawing/2014/main" id="{31C1444E-6652-4043-AF75-6D9163630AE7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8" name="Line 138">
            <a:extLst>
              <a:ext uri="{FF2B5EF4-FFF2-40B4-BE49-F238E27FC236}">
                <a16:creationId xmlns:a16="http://schemas.microsoft.com/office/drawing/2014/main" id="{EC10B589-A8E9-4FA9-9CD0-82C8AF89194A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59" name="Line 139">
            <a:extLst>
              <a:ext uri="{FF2B5EF4-FFF2-40B4-BE49-F238E27FC236}">
                <a16:creationId xmlns:a16="http://schemas.microsoft.com/office/drawing/2014/main" id="{EEDEA682-91B5-45F9-80E2-29B7575DFCEA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0" name="Line 140">
            <a:extLst>
              <a:ext uri="{FF2B5EF4-FFF2-40B4-BE49-F238E27FC236}">
                <a16:creationId xmlns:a16="http://schemas.microsoft.com/office/drawing/2014/main" id="{ABE9B294-0CA6-47B1-91D1-2AB42F632475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1" name="Line 141">
            <a:extLst>
              <a:ext uri="{FF2B5EF4-FFF2-40B4-BE49-F238E27FC236}">
                <a16:creationId xmlns:a16="http://schemas.microsoft.com/office/drawing/2014/main" id="{58E4666A-D3D8-4F87-BFB4-83435C2D47D8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2" name="Line 142">
            <a:extLst>
              <a:ext uri="{FF2B5EF4-FFF2-40B4-BE49-F238E27FC236}">
                <a16:creationId xmlns:a16="http://schemas.microsoft.com/office/drawing/2014/main" id="{DA91A6D3-6FC4-4580-B5BC-4D7579660528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3" name="Line 143">
            <a:extLst>
              <a:ext uri="{FF2B5EF4-FFF2-40B4-BE49-F238E27FC236}">
                <a16:creationId xmlns:a16="http://schemas.microsoft.com/office/drawing/2014/main" id="{D6FC2B03-D3B9-4913-A54D-DE51FB357F44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4" name="Line 144">
            <a:extLst>
              <a:ext uri="{FF2B5EF4-FFF2-40B4-BE49-F238E27FC236}">
                <a16:creationId xmlns:a16="http://schemas.microsoft.com/office/drawing/2014/main" id="{0928903E-6E67-42DA-A6F4-B297FA059B2B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65" name="Line 145">
            <a:extLst>
              <a:ext uri="{FF2B5EF4-FFF2-40B4-BE49-F238E27FC236}">
                <a16:creationId xmlns:a16="http://schemas.microsoft.com/office/drawing/2014/main" id="{7D3AA826-8F45-4E94-8705-2A2A06A0A65C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0" name="Text Box 146">
            <a:extLst>
              <a:ext uri="{FF2B5EF4-FFF2-40B4-BE49-F238E27FC236}">
                <a16:creationId xmlns:a16="http://schemas.microsoft.com/office/drawing/2014/main" id="{FD0B9BC1-6F52-4DE2-9CB1-CEFCE9A9E4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71" name="Text Box 147">
            <a:extLst>
              <a:ext uri="{FF2B5EF4-FFF2-40B4-BE49-F238E27FC236}">
                <a16:creationId xmlns:a16="http://schemas.microsoft.com/office/drawing/2014/main" id="{26C6CF20-1738-458C-AC54-CA4731E5C7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72" name="Text Box 148">
            <a:extLst>
              <a:ext uri="{FF2B5EF4-FFF2-40B4-BE49-F238E27FC236}">
                <a16:creationId xmlns:a16="http://schemas.microsoft.com/office/drawing/2014/main" id="{DCBFE198-2B18-490F-BAC0-FF066673FC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73" name="Text Box 149">
            <a:extLst>
              <a:ext uri="{FF2B5EF4-FFF2-40B4-BE49-F238E27FC236}">
                <a16:creationId xmlns:a16="http://schemas.microsoft.com/office/drawing/2014/main" id="{D2A31122-8869-40EC-AC35-8A9E4A4AAA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174" name="Text Box 150">
            <a:extLst>
              <a:ext uri="{FF2B5EF4-FFF2-40B4-BE49-F238E27FC236}">
                <a16:creationId xmlns:a16="http://schemas.microsoft.com/office/drawing/2014/main" id="{2EB8B7C0-15CD-4FE5-92E4-239A1848A4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175" name="Text Box 151">
            <a:extLst>
              <a:ext uri="{FF2B5EF4-FFF2-40B4-BE49-F238E27FC236}">
                <a16:creationId xmlns:a16="http://schemas.microsoft.com/office/drawing/2014/main" id="{E06F158D-DCFB-4156-87DB-A13C4F286F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76" name="Text Box 152">
            <a:extLst>
              <a:ext uri="{FF2B5EF4-FFF2-40B4-BE49-F238E27FC236}">
                <a16:creationId xmlns:a16="http://schemas.microsoft.com/office/drawing/2014/main" id="{C5705D5C-1C7A-4E2F-A7A2-FC5AB7C64F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76200</xdr:colOff>
      <xdr:row>40</xdr:row>
      <xdr:rowOff>9525</xdr:rowOff>
    </xdr:from>
    <xdr:to>
      <xdr:col>41</xdr:col>
      <xdr:colOff>0</xdr:colOff>
      <xdr:row>49</xdr:row>
      <xdr:rowOff>57150</xdr:rowOff>
    </xdr:to>
    <xdr:grpSp>
      <xdr:nvGrpSpPr>
        <xdr:cNvPr id="15522" name="Group 153">
          <a:extLst>
            <a:ext uri="{FF2B5EF4-FFF2-40B4-BE49-F238E27FC236}">
              <a16:creationId xmlns:a16="http://schemas.microsoft.com/office/drawing/2014/main" id="{12697096-0822-4BBD-BF85-11AF6E66732D}"/>
            </a:ext>
          </a:extLst>
        </xdr:cNvPr>
        <xdr:cNvGrpSpPr>
          <a:grpSpLocks/>
        </xdr:cNvGrpSpPr>
      </xdr:nvGrpSpPr>
      <xdr:grpSpPr bwMode="auto">
        <a:xfrm>
          <a:off x="3143250" y="10290175"/>
          <a:ext cx="2324100" cy="2333625"/>
          <a:chOff x="2" y="102"/>
          <a:chExt cx="1461" cy="1423"/>
        </a:xfrm>
      </xdr:grpSpPr>
      <xdr:sp macro="" textlink="">
        <xdr:nvSpPr>
          <xdr:cNvPr id="15599" name="Line 154">
            <a:extLst>
              <a:ext uri="{FF2B5EF4-FFF2-40B4-BE49-F238E27FC236}">
                <a16:creationId xmlns:a16="http://schemas.microsoft.com/office/drawing/2014/main" id="{42755F96-E1CD-4A60-AC88-3D8EE5BC6B86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0" name="Line 155">
            <a:extLst>
              <a:ext uri="{FF2B5EF4-FFF2-40B4-BE49-F238E27FC236}">
                <a16:creationId xmlns:a16="http://schemas.microsoft.com/office/drawing/2014/main" id="{2E5A9BF8-B57F-46F7-9072-FC3713E3E9D9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1" name="Line 156">
            <a:extLst>
              <a:ext uri="{FF2B5EF4-FFF2-40B4-BE49-F238E27FC236}">
                <a16:creationId xmlns:a16="http://schemas.microsoft.com/office/drawing/2014/main" id="{50181E67-FE8B-4AAB-B535-779F54D1D66A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2" name="Line 157">
            <a:extLst>
              <a:ext uri="{FF2B5EF4-FFF2-40B4-BE49-F238E27FC236}">
                <a16:creationId xmlns:a16="http://schemas.microsoft.com/office/drawing/2014/main" id="{95336E2F-71EC-40A3-AE74-02E72EA4ECBB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3" name="Line 158">
            <a:extLst>
              <a:ext uri="{FF2B5EF4-FFF2-40B4-BE49-F238E27FC236}">
                <a16:creationId xmlns:a16="http://schemas.microsoft.com/office/drawing/2014/main" id="{7FE7D0C2-8B35-4CDF-819A-75E699551AB4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4" name="Line 159">
            <a:extLst>
              <a:ext uri="{FF2B5EF4-FFF2-40B4-BE49-F238E27FC236}">
                <a16:creationId xmlns:a16="http://schemas.microsoft.com/office/drawing/2014/main" id="{D4686353-24F3-43CB-86B9-EFD0A50984E8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5" name="Line 160">
            <a:extLst>
              <a:ext uri="{FF2B5EF4-FFF2-40B4-BE49-F238E27FC236}">
                <a16:creationId xmlns:a16="http://schemas.microsoft.com/office/drawing/2014/main" id="{1B6886CA-2570-446E-8B1A-2B4AC8E5C046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6" name="Line 161">
            <a:extLst>
              <a:ext uri="{FF2B5EF4-FFF2-40B4-BE49-F238E27FC236}">
                <a16:creationId xmlns:a16="http://schemas.microsoft.com/office/drawing/2014/main" id="{1E7F7FB1-006A-4D4B-A425-C4F6AB1D2D47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7" name="Line 162">
            <a:extLst>
              <a:ext uri="{FF2B5EF4-FFF2-40B4-BE49-F238E27FC236}">
                <a16:creationId xmlns:a16="http://schemas.microsoft.com/office/drawing/2014/main" id="{EB7B2F6B-7B5E-4370-9385-66E2062BBA92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8" name="Line 163">
            <a:extLst>
              <a:ext uri="{FF2B5EF4-FFF2-40B4-BE49-F238E27FC236}">
                <a16:creationId xmlns:a16="http://schemas.microsoft.com/office/drawing/2014/main" id="{B8A2FE49-FDCF-444F-99E0-388DDF3AFFAF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09" name="Line 164">
            <a:extLst>
              <a:ext uri="{FF2B5EF4-FFF2-40B4-BE49-F238E27FC236}">
                <a16:creationId xmlns:a16="http://schemas.microsoft.com/office/drawing/2014/main" id="{05DC9B91-61D5-48C3-9807-0A90DAC193B6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0" name="Line 165">
            <a:extLst>
              <a:ext uri="{FF2B5EF4-FFF2-40B4-BE49-F238E27FC236}">
                <a16:creationId xmlns:a16="http://schemas.microsoft.com/office/drawing/2014/main" id="{2EC774B3-732C-461F-9695-0223E2E49C40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1" name="Line 166">
            <a:extLst>
              <a:ext uri="{FF2B5EF4-FFF2-40B4-BE49-F238E27FC236}">
                <a16:creationId xmlns:a16="http://schemas.microsoft.com/office/drawing/2014/main" id="{59051889-50D5-4F7C-B439-88BB6F04CCDB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2" name="Line 167">
            <a:extLst>
              <a:ext uri="{FF2B5EF4-FFF2-40B4-BE49-F238E27FC236}">
                <a16:creationId xmlns:a16="http://schemas.microsoft.com/office/drawing/2014/main" id="{65C09C69-E3C2-4314-A9EA-8E419A9CFFCA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3" name="Line 168">
            <a:extLst>
              <a:ext uri="{FF2B5EF4-FFF2-40B4-BE49-F238E27FC236}">
                <a16:creationId xmlns:a16="http://schemas.microsoft.com/office/drawing/2014/main" id="{24E22521-F36D-4252-BC6B-3A1000739214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4" name="Line 169">
            <a:extLst>
              <a:ext uri="{FF2B5EF4-FFF2-40B4-BE49-F238E27FC236}">
                <a16:creationId xmlns:a16="http://schemas.microsoft.com/office/drawing/2014/main" id="{6D98003A-ADFD-4F2D-85A4-09DBC6369EF4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5" name="Line 170">
            <a:extLst>
              <a:ext uri="{FF2B5EF4-FFF2-40B4-BE49-F238E27FC236}">
                <a16:creationId xmlns:a16="http://schemas.microsoft.com/office/drawing/2014/main" id="{42F1C924-4E93-4B93-912D-2FAFA0AFEC2D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6" name="Line 171">
            <a:extLst>
              <a:ext uri="{FF2B5EF4-FFF2-40B4-BE49-F238E27FC236}">
                <a16:creationId xmlns:a16="http://schemas.microsoft.com/office/drawing/2014/main" id="{41C0025E-6EBB-42A2-903D-26EABDF0B2B2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7" name="Line 172">
            <a:extLst>
              <a:ext uri="{FF2B5EF4-FFF2-40B4-BE49-F238E27FC236}">
                <a16:creationId xmlns:a16="http://schemas.microsoft.com/office/drawing/2014/main" id="{D855FB75-E83D-43DE-9131-5CB9A8A9936A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8" name="Line 173">
            <a:extLst>
              <a:ext uri="{FF2B5EF4-FFF2-40B4-BE49-F238E27FC236}">
                <a16:creationId xmlns:a16="http://schemas.microsoft.com/office/drawing/2014/main" id="{28BA63B9-6B2F-4FEF-AB27-AA5139F2119C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19" name="Line 174">
            <a:extLst>
              <a:ext uri="{FF2B5EF4-FFF2-40B4-BE49-F238E27FC236}">
                <a16:creationId xmlns:a16="http://schemas.microsoft.com/office/drawing/2014/main" id="{17645B93-03ED-453C-804E-85855A3F6B90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0" name="Line 175">
            <a:extLst>
              <a:ext uri="{FF2B5EF4-FFF2-40B4-BE49-F238E27FC236}">
                <a16:creationId xmlns:a16="http://schemas.microsoft.com/office/drawing/2014/main" id="{04BA3242-A06A-4A02-AC05-AE2ECDF87252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1" name="Line 176">
            <a:extLst>
              <a:ext uri="{FF2B5EF4-FFF2-40B4-BE49-F238E27FC236}">
                <a16:creationId xmlns:a16="http://schemas.microsoft.com/office/drawing/2014/main" id="{87A4D637-B8FE-451E-B195-83C276FBB54F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2" name="Line 177">
            <a:extLst>
              <a:ext uri="{FF2B5EF4-FFF2-40B4-BE49-F238E27FC236}">
                <a16:creationId xmlns:a16="http://schemas.microsoft.com/office/drawing/2014/main" id="{C8B2C592-81F3-4BFD-A477-ACE121FEFB9F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3" name="Line 178">
            <a:extLst>
              <a:ext uri="{FF2B5EF4-FFF2-40B4-BE49-F238E27FC236}">
                <a16:creationId xmlns:a16="http://schemas.microsoft.com/office/drawing/2014/main" id="{F3E92DAB-8DC7-46AE-9562-08D5E4BF99DE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4" name="Line 179">
            <a:extLst>
              <a:ext uri="{FF2B5EF4-FFF2-40B4-BE49-F238E27FC236}">
                <a16:creationId xmlns:a16="http://schemas.microsoft.com/office/drawing/2014/main" id="{9ABC096D-A970-4E07-B52A-99A0D4D71F42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5" name="Line 180">
            <a:extLst>
              <a:ext uri="{FF2B5EF4-FFF2-40B4-BE49-F238E27FC236}">
                <a16:creationId xmlns:a16="http://schemas.microsoft.com/office/drawing/2014/main" id="{AECD0A74-CDE1-44A6-BAAF-AA2DF5D0BC8C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6" name="Line 181">
            <a:extLst>
              <a:ext uri="{FF2B5EF4-FFF2-40B4-BE49-F238E27FC236}">
                <a16:creationId xmlns:a16="http://schemas.microsoft.com/office/drawing/2014/main" id="{62A7BFCE-42DB-4414-9289-920BB83447DC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7" name="Line 182">
            <a:extLst>
              <a:ext uri="{FF2B5EF4-FFF2-40B4-BE49-F238E27FC236}">
                <a16:creationId xmlns:a16="http://schemas.microsoft.com/office/drawing/2014/main" id="{C8838AEE-CE75-4D43-BFE6-00C33CB9304B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28" name="Line 183">
            <a:extLst>
              <a:ext uri="{FF2B5EF4-FFF2-40B4-BE49-F238E27FC236}">
                <a16:creationId xmlns:a16="http://schemas.microsoft.com/office/drawing/2014/main" id="{F2D2170B-14EA-4143-B4C5-22E5F97BAD4B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8" name="Text Box 184">
            <a:extLst>
              <a:ext uri="{FF2B5EF4-FFF2-40B4-BE49-F238E27FC236}">
                <a16:creationId xmlns:a16="http://schemas.microsoft.com/office/drawing/2014/main" id="{86F86906-FB4B-455C-A3E8-3C9E097CBD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1" y="793"/>
            <a:ext cx="114" cy="1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09" name="Text Box 185">
            <a:extLst>
              <a:ext uri="{FF2B5EF4-FFF2-40B4-BE49-F238E27FC236}">
                <a16:creationId xmlns:a16="http://schemas.microsoft.com/office/drawing/2014/main" id="{2573A695-5A14-4E94-991D-9E06DD1B5D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10" name="Text Box 186">
            <a:extLst>
              <a:ext uri="{FF2B5EF4-FFF2-40B4-BE49-F238E27FC236}">
                <a16:creationId xmlns:a16="http://schemas.microsoft.com/office/drawing/2014/main" id="{9FE1BEF9-6E56-4F7B-9693-6DDA6ECDCB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11" name="Text Box 187">
            <a:extLst>
              <a:ext uri="{FF2B5EF4-FFF2-40B4-BE49-F238E27FC236}">
                <a16:creationId xmlns:a16="http://schemas.microsoft.com/office/drawing/2014/main" id="{F5E5E8D8-7C18-45B4-98C6-1DA2E045AB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12" name="Text Box 188">
            <a:extLst>
              <a:ext uri="{FF2B5EF4-FFF2-40B4-BE49-F238E27FC236}">
                <a16:creationId xmlns:a16="http://schemas.microsoft.com/office/drawing/2014/main" id="{7CA08FDE-056E-4D00-ACF5-CC8D09BB04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13" name="Text Box 189">
            <a:extLst>
              <a:ext uri="{FF2B5EF4-FFF2-40B4-BE49-F238E27FC236}">
                <a16:creationId xmlns:a16="http://schemas.microsoft.com/office/drawing/2014/main" id="{7A8C6D3D-6334-42A5-AB55-77BFFD131D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14" name="Text Box 190">
            <a:extLst>
              <a:ext uri="{FF2B5EF4-FFF2-40B4-BE49-F238E27FC236}">
                <a16:creationId xmlns:a16="http://schemas.microsoft.com/office/drawing/2014/main" id="{1BB59F5F-B5FA-4896-A557-D3BB6ACFF6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114300</xdr:colOff>
      <xdr:row>51</xdr:row>
      <xdr:rowOff>28575</xdr:rowOff>
    </xdr:from>
    <xdr:to>
      <xdr:col>41</xdr:col>
      <xdr:colOff>38100</xdr:colOff>
      <xdr:row>60</xdr:row>
      <xdr:rowOff>76200</xdr:rowOff>
    </xdr:to>
    <xdr:grpSp>
      <xdr:nvGrpSpPr>
        <xdr:cNvPr id="15523" name="Group 191">
          <a:extLst>
            <a:ext uri="{FF2B5EF4-FFF2-40B4-BE49-F238E27FC236}">
              <a16:creationId xmlns:a16="http://schemas.microsoft.com/office/drawing/2014/main" id="{874BCEA5-6AF1-4F18-9A74-16F5F09266E3}"/>
            </a:ext>
          </a:extLst>
        </xdr:cNvPr>
        <xdr:cNvGrpSpPr>
          <a:grpSpLocks/>
        </xdr:cNvGrpSpPr>
      </xdr:nvGrpSpPr>
      <xdr:grpSpPr bwMode="auto">
        <a:xfrm>
          <a:off x="3181350" y="13103225"/>
          <a:ext cx="2324100" cy="2333625"/>
          <a:chOff x="2" y="102"/>
          <a:chExt cx="1461" cy="1423"/>
        </a:xfrm>
      </xdr:grpSpPr>
      <xdr:sp macro="" textlink="">
        <xdr:nvSpPr>
          <xdr:cNvPr id="15562" name="Line 192">
            <a:extLst>
              <a:ext uri="{FF2B5EF4-FFF2-40B4-BE49-F238E27FC236}">
                <a16:creationId xmlns:a16="http://schemas.microsoft.com/office/drawing/2014/main" id="{6B500001-EE19-4EE6-B020-EB91A8530EA1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3" name="Line 193">
            <a:extLst>
              <a:ext uri="{FF2B5EF4-FFF2-40B4-BE49-F238E27FC236}">
                <a16:creationId xmlns:a16="http://schemas.microsoft.com/office/drawing/2014/main" id="{1BFFDDAD-1982-4416-95F1-5ED209FBC798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4" name="Line 194">
            <a:extLst>
              <a:ext uri="{FF2B5EF4-FFF2-40B4-BE49-F238E27FC236}">
                <a16:creationId xmlns:a16="http://schemas.microsoft.com/office/drawing/2014/main" id="{0D82D2FA-D0E8-4DA5-ADD2-9CC1C229C02B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5" name="Line 195">
            <a:extLst>
              <a:ext uri="{FF2B5EF4-FFF2-40B4-BE49-F238E27FC236}">
                <a16:creationId xmlns:a16="http://schemas.microsoft.com/office/drawing/2014/main" id="{AB2A2CE8-B0A5-4AA9-9422-91CDE0D17D8B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6" name="Line 196">
            <a:extLst>
              <a:ext uri="{FF2B5EF4-FFF2-40B4-BE49-F238E27FC236}">
                <a16:creationId xmlns:a16="http://schemas.microsoft.com/office/drawing/2014/main" id="{1CF9F8C1-2028-4EAF-869D-08BCCFC119AC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7" name="Line 197">
            <a:extLst>
              <a:ext uri="{FF2B5EF4-FFF2-40B4-BE49-F238E27FC236}">
                <a16:creationId xmlns:a16="http://schemas.microsoft.com/office/drawing/2014/main" id="{49648DB2-7D55-4E50-867A-8E4DFC8479AD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8" name="Line 198">
            <a:extLst>
              <a:ext uri="{FF2B5EF4-FFF2-40B4-BE49-F238E27FC236}">
                <a16:creationId xmlns:a16="http://schemas.microsoft.com/office/drawing/2014/main" id="{41340630-5F92-41A1-960F-D19AB21B2BC4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69" name="Line 199">
            <a:extLst>
              <a:ext uri="{FF2B5EF4-FFF2-40B4-BE49-F238E27FC236}">
                <a16:creationId xmlns:a16="http://schemas.microsoft.com/office/drawing/2014/main" id="{B304CF2C-EB29-4449-B177-4958EFE70529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0" name="Line 200">
            <a:extLst>
              <a:ext uri="{FF2B5EF4-FFF2-40B4-BE49-F238E27FC236}">
                <a16:creationId xmlns:a16="http://schemas.microsoft.com/office/drawing/2014/main" id="{E22C8F58-D20B-4D7C-A355-7ABD9D8B8D3F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1" name="Line 201">
            <a:extLst>
              <a:ext uri="{FF2B5EF4-FFF2-40B4-BE49-F238E27FC236}">
                <a16:creationId xmlns:a16="http://schemas.microsoft.com/office/drawing/2014/main" id="{2BFAD959-2606-4284-BDB9-1AF842FDDE1C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2" name="Line 202">
            <a:extLst>
              <a:ext uri="{FF2B5EF4-FFF2-40B4-BE49-F238E27FC236}">
                <a16:creationId xmlns:a16="http://schemas.microsoft.com/office/drawing/2014/main" id="{FCBD99DF-3CC1-4796-801A-8629888CD8D9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3" name="Line 203">
            <a:extLst>
              <a:ext uri="{FF2B5EF4-FFF2-40B4-BE49-F238E27FC236}">
                <a16:creationId xmlns:a16="http://schemas.microsoft.com/office/drawing/2014/main" id="{839F14C3-8EDC-4363-889A-57C2A49FE09A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4" name="Line 204">
            <a:extLst>
              <a:ext uri="{FF2B5EF4-FFF2-40B4-BE49-F238E27FC236}">
                <a16:creationId xmlns:a16="http://schemas.microsoft.com/office/drawing/2014/main" id="{5420DFB9-A8A7-422C-A07C-07E574E3B91E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5" name="Line 205">
            <a:extLst>
              <a:ext uri="{FF2B5EF4-FFF2-40B4-BE49-F238E27FC236}">
                <a16:creationId xmlns:a16="http://schemas.microsoft.com/office/drawing/2014/main" id="{8334905B-23C5-4E8D-A14E-60D15F89DA5A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6" name="Line 206">
            <a:extLst>
              <a:ext uri="{FF2B5EF4-FFF2-40B4-BE49-F238E27FC236}">
                <a16:creationId xmlns:a16="http://schemas.microsoft.com/office/drawing/2014/main" id="{3EF99356-733C-4C59-8275-85F3D7359842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7" name="Line 207">
            <a:extLst>
              <a:ext uri="{FF2B5EF4-FFF2-40B4-BE49-F238E27FC236}">
                <a16:creationId xmlns:a16="http://schemas.microsoft.com/office/drawing/2014/main" id="{D3FBB697-8B48-4F80-B910-94E52C0E0F6C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8" name="Line 208">
            <a:extLst>
              <a:ext uri="{FF2B5EF4-FFF2-40B4-BE49-F238E27FC236}">
                <a16:creationId xmlns:a16="http://schemas.microsoft.com/office/drawing/2014/main" id="{069E2C60-AC95-43C5-A051-B05DB38D78DF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79" name="Line 209">
            <a:extLst>
              <a:ext uri="{FF2B5EF4-FFF2-40B4-BE49-F238E27FC236}">
                <a16:creationId xmlns:a16="http://schemas.microsoft.com/office/drawing/2014/main" id="{1F2DFB63-EC82-4DE3-BDA2-8A30788DB4AB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0" name="Line 210">
            <a:extLst>
              <a:ext uri="{FF2B5EF4-FFF2-40B4-BE49-F238E27FC236}">
                <a16:creationId xmlns:a16="http://schemas.microsoft.com/office/drawing/2014/main" id="{E32E06F9-ED21-4393-8928-653DD0A5B707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1" name="Line 211">
            <a:extLst>
              <a:ext uri="{FF2B5EF4-FFF2-40B4-BE49-F238E27FC236}">
                <a16:creationId xmlns:a16="http://schemas.microsoft.com/office/drawing/2014/main" id="{1D20229A-F5EC-4694-9E60-5219BDE4F468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2" name="Line 212">
            <a:extLst>
              <a:ext uri="{FF2B5EF4-FFF2-40B4-BE49-F238E27FC236}">
                <a16:creationId xmlns:a16="http://schemas.microsoft.com/office/drawing/2014/main" id="{8D20DB70-CC60-413A-AD94-0DD9FB13B47A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3" name="Line 213">
            <a:extLst>
              <a:ext uri="{FF2B5EF4-FFF2-40B4-BE49-F238E27FC236}">
                <a16:creationId xmlns:a16="http://schemas.microsoft.com/office/drawing/2014/main" id="{73EA433B-643E-402C-AD01-7A3DD1675320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4" name="Line 214">
            <a:extLst>
              <a:ext uri="{FF2B5EF4-FFF2-40B4-BE49-F238E27FC236}">
                <a16:creationId xmlns:a16="http://schemas.microsoft.com/office/drawing/2014/main" id="{A37D7B4C-5DEE-4C00-BFEB-C4497984E6DE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5" name="Line 215">
            <a:extLst>
              <a:ext uri="{FF2B5EF4-FFF2-40B4-BE49-F238E27FC236}">
                <a16:creationId xmlns:a16="http://schemas.microsoft.com/office/drawing/2014/main" id="{62C68A70-4263-41AC-9015-BBB5EC12A234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6" name="Line 216">
            <a:extLst>
              <a:ext uri="{FF2B5EF4-FFF2-40B4-BE49-F238E27FC236}">
                <a16:creationId xmlns:a16="http://schemas.microsoft.com/office/drawing/2014/main" id="{94450219-11F4-4A89-8A1D-4B1F6BDEC4C0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7" name="Line 217">
            <a:extLst>
              <a:ext uri="{FF2B5EF4-FFF2-40B4-BE49-F238E27FC236}">
                <a16:creationId xmlns:a16="http://schemas.microsoft.com/office/drawing/2014/main" id="{9D051AB6-BB44-4921-BE5F-CCB29A49334D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8" name="Line 218">
            <a:extLst>
              <a:ext uri="{FF2B5EF4-FFF2-40B4-BE49-F238E27FC236}">
                <a16:creationId xmlns:a16="http://schemas.microsoft.com/office/drawing/2014/main" id="{6E65F2D2-E4CC-4E6B-8768-A67628164226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89" name="Line 219">
            <a:extLst>
              <a:ext uri="{FF2B5EF4-FFF2-40B4-BE49-F238E27FC236}">
                <a16:creationId xmlns:a16="http://schemas.microsoft.com/office/drawing/2014/main" id="{424D05AC-4E7B-4CE8-B7B5-C7B5B3E588A4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90" name="Line 220">
            <a:extLst>
              <a:ext uri="{FF2B5EF4-FFF2-40B4-BE49-F238E27FC236}">
                <a16:creationId xmlns:a16="http://schemas.microsoft.com/office/drawing/2014/main" id="{61339FB6-E0D9-49B2-BD92-F9819172F5BD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91" name="Line 221">
            <a:extLst>
              <a:ext uri="{FF2B5EF4-FFF2-40B4-BE49-F238E27FC236}">
                <a16:creationId xmlns:a16="http://schemas.microsoft.com/office/drawing/2014/main" id="{6C0BDD65-EEF1-413B-A50A-3712727D447B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6" name="Text Box 222">
            <a:extLst>
              <a:ext uri="{FF2B5EF4-FFF2-40B4-BE49-F238E27FC236}">
                <a16:creationId xmlns:a16="http://schemas.microsoft.com/office/drawing/2014/main" id="{509E8031-0BE6-42A8-AAD3-55B323735F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1" y="793"/>
            <a:ext cx="126" cy="1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47" name="Text Box 223">
            <a:extLst>
              <a:ext uri="{FF2B5EF4-FFF2-40B4-BE49-F238E27FC236}">
                <a16:creationId xmlns:a16="http://schemas.microsoft.com/office/drawing/2014/main" id="{D8B7F936-6173-4178-B9E8-1772361566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48" name="Text Box 224">
            <a:extLst>
              <a:ext uri="{FF2B5EF4-FFF2-40B4-BE49-F238E27FC236}">
                <a16:creationId xmlns:a16="http://schemas.microsoft.com/office/drawing/2014/main" id="{B262C5E9-DBA0-477C-BE51-6D6B5A24E0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49" name="Text Box 225">
            <a:extLst>
              <a:ext uri="{FF2B5EF4-FFF2-40B4-BE49-F238E27FC236}">
                <a16:creationId xmlns:a16="http://schemas.microsoft.com/office/drawing/2014/main" id="{06D73C8D-0108-4647-9B84-04C0E1BAB6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50" name="Text Box 226">
            <a:extLst>
              <a:ext uri="{FF2B5EF4-FFF2-40B4-BE49-F238E27FC236}">
                <a16:creationId xmlns:a16="http://schemas.microsoft.com/office/drawing/2014/main" id="{0E0CE488-CEC5-41B2-89E0-62B59FB72F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51" name="Text Box 227">
            <a:extLst>
              <a:ext uri="{FF2B5EF4-FFF2-40B4-BE49-F238E27FC236}">
                <a16:creationId xmlns:a16="http://schemas.microsoft.com/office/drawing/2014/main" id="{22B0F8DE-36D0-4434-A8CA-097789EB4D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52" name="Text Box 228">
            <a:extLst>
              <a:ext uri="{FF2B5EF4-FFF2-40B4-BE49-F238E27FC236}">
                <a16:creationId xmlns:a16="http://schemas.microsoft.com/office/drawing/2014/main" id="{03C6ACB3-7511-4EC9-A191-2E6550E5E1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9525</xdr:colOff>
      <xdr:row>61</xdr:row>
      <xdr:rowOff>200025</xdr:rowOff>
    </xdr:from>
    <xdr:to>
      <xdr:col>41</xdr:col>
      <xdr:colOff>66675</xdr:colOff>
      <xdr:row>71</xdr:row>
      <xdr:rowOff>0</xdr:rowOff>
    </xdr:to>
    <xdr:grpSp>
      <xdr:nvGrpSpPr>
        <xdr:cNvPr id="15524" name="Group 229">
          <a:extLst>
            <a:ext uri="{FF2B5EF4-FFF2-40B4-BE49-F238E27FC236}">
              <a16:creationId xmlns:a16="http://schemas.microsoft.com/office/drawing/2014/main" id="{8A413907-6ED8-4A20-8449-AC014537CD08}"/>
            </a:ext>
          </a:extLst>
        </xdr:cNvPr>
        <xdr:cNvGrpSpPr>
          <a:grpSpLocks/>
        </xdr:cNvGrpSpPr>
      </xdr:nvGrpSpPr>
      <xdr:grpSpPr bwMode="auto">
        <a:xfrm>
          <a:off x="3209925" y="15814675"/>
          <a:ext cx="2324100" cy="2339975"/>
          <a:chOff x="2" y="102"/>
          <a:chExt cx="1461" cy="1423"/>
        </a:xfrm>
      </xdr:grpSpPr>
      <xdr:sp macro="" textlink="">
        <xdr:nvSpPr>
          <xdr:cNvPr id="15525" name="Line 230">
            <a:extLst>
              <a:ext uri="{FF2B5EF4-FFF2-40B4-BE49-F238E27FC236}">
                <a16:creationId xmlns:a16="http://schemas.microsoft.com/office/drawing/2014/main" id="{0B8E0E60-8895-4F57-90DF-5AB0F9EFE9BA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26" name="Line 231">
            <a:extLst>
              <a:ext uri="{FF2B5EF4-FFF2-40B4-BE49-F238E27FC236}">
                <a16:creationId xmlns:a16="http://schemas.microsoft.com/office/drawing/2014/main" id="{C61AED02-3864-4E25-8081-D38CC3A75794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27" name="Line 232">
            <a:extLst>
              <a:ext uri="{FF2B5EF4-FFF2-40B4-BE49-F238E27FC236}">
                <a16:creationId xmlns:a16="http://schemas.microsoft.com/office/drawing/2014/main" id="{E6773589-D18C-4B8B-9718-3BB3E6EE2470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28" name="Line 233">
            <a:extLst>
              <a:ext uri="{FF2B5EF4-FFF2-40B4-BE49-F238E27FC236}">
                <a16:creationId xmlns:a16="http://schemas.microsoft.com/office/drawing/2014/main" id="{18C46514-5E5B-484C-83EA-E6C174BDBD1B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29" name="Line 234">
            <a:extLst>
              <a:ext uri="{FF2B5EF4-FFF2-40B4-BE49-F238E27FC236}">
                <a16:creationId xmlns:a16="http://schemas.microsoft.com/office/drawing/2014/main" id="{3D95F4D3-C114-4758-9A64-BE204ACF24F6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0" name="Line 235">
            <a:extLst>
              <a:ext uri="{FF2B5EF4-FFF2-40B4-BE49-F238E27FC236}">
                <a16:creationId xmlns:a16="http://schemas.microsoft.com/office/drawing/2014/main" id="{8F5716A6-16D8-470F-8272-9E52D85ECB0F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1" name="Line 236">
            <a:extLst>
              <a:ext uri="{FF2B5EF4-FFF2-40B4-BE49-F238E27FC236}">
                <a16:creationId xmlns:a16="http://schemas.microsoft.com/office/drawing/2014/main" id="{E349CAD6-293E-4761-81D7-8D74042482A9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2" name="Line 237">
            <a:extLst>
              <a:ext uri="{FF2B5EF4-FFF2-40B4-BE49-F238E27FC236}">
                <a16:creationId xmlns:a16="http://schemas.microsoft.com/office/drawing/2014/main" id="{EEDF9A8E-445F-453D-9F2C-207861867D23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3" name="Line 238">
            <a:extLst>
              <a:ext uri="{FF2B5EF4-FFF2-40B4-BE49-F238E27FC236}">
                <a16:creationId xmlns:a16="http://schemas.microsoft.com/office/drawing/2014/main" id="{552FB0AA-650B-4B8C-A463-08763A91999E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4" name="Line 239">
            <a:extLst>
              <a:ext uri="{FF2B5EF4-FFF2-40B4-BE49-F238E27FC236}">
                <a16:creationId xmlns:a16="http://schemas.microsoft.com/office/drawing/2014/main" id="{C138C2F6-7247-4323-8C6A-10247583F1E6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5" name="Line 240">
            <a:extLst>
              <a:ext uri="{FF2B5EF4-FFF2-40B4-BE49-F238E27FC236}">
                <a16:creationId xmlns:a16="http://schemas.microsoft.com/office/drawing/2014/main" id="{458CFCDA-6066-446D-8E26-E142E5D7C4C9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6" name="Line 241">
            <a:extLst>
              <a:ext uri="{FF2B5EF4-FFF2-40B4-BE49-F238E27FC236}">
                <a16:creationId xmlns:a16="http://schemas.microsoft.com/office/drawing/2014/main" id="{F1F32F9A-D667-4B05-89AD-6218571FBF74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7" name="Line 242">
            <a:extLst>
              <a:ext uri="{FF2B5EF4-FFF2-40B4-BE49-F238E27FC236}">
                <a16:creationId xmlns:a16="http://schemas.microsoft.com/office/drawing/2014/main" id="{4C97DBA1-1766-4E9E-AEE5-F382B96DC59F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8" name="Line 243">
            <a:extLst>
              <a:ext uri="{FF2B5EF4-FFF2-40B4-BE49-F238E27FC236}">
                <a16:creationId xmlns:a16="http://schemas.microsoft.com/office/drawing/2014/main" id="{13B1FCC3-A819-4914-842F-E59D19E7BE58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39" name="Line 244">
            <a:extLst>
              <a:ext uri="{FF2B5EF4-FFF2-40B4-BE49-F238E27FC236}">
                <a16:creationId xmlns:a16="http://schemas.microsoft.com/office/drawing/2014/main" id="{98B4906E-E3C0-4140-B9EA-3382210D1D7F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0" name="Line 245">
            <a:extLst>
              <a:ext uri="{FF2B5EF4-FFF2-40B4-BE49-F238E27FC236}">
                <a16:creationId xmlns:a16="http://schemas.microsoft.com/office/drawing/2014/main" id="{7224F215-5A61-4AAA-AF60-CB331256F096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1" name="Line 246">
            <a:extLst>
              <a:ext uri="{FF2B5EF4-FFF2-40B4-BE49-F238E27FC236}">
                <a16:creationId xmlns:a16="http://schemas.microsoft.com/office/drawing/2014/main" id="{41883FE8-F2EB-464C-A951-9C2D3001735E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2" name="Line 247">
            <a:extLst>
              <a:ext uri="{FF2B5EF4-FFF2-40B4-BE49-F238E27FC236}">
                <a16:creationId xmlns:a16="http://schemas.microsoft.com/office/drawing/2014/main" id="{AB038ED1-F588-4FB8-A468-3182B75EF6CA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3" name="Line 248">
            <a:extLst>
              <a:ext uri="{FF2B5EF4-FFF2-40B4-BE49-F238E27FC236}">
                <a16:creationId xmlns:a16="http://schemas.microsoft.com/office/drawing/2014/main" id="{FD2B681F-B635-4F6A-B01F-C8D60055F225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4" name="Line 249">
            <a:extLst>
              <a:ext uri="{FF2B5EF4-FFF2-40B4-BE49-F238E27FC236}">
                <a16:creationId xmlns:a16="http://schemas.microsoft.com/office/drawing/2014/main" id="{C9E6A2E7-D0DE-41A4-AB56-B3647F28851D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5" name="Line 250">
            <a:extLst>
              <a:ext uri="{FF2B5EF4-FFF2-40B4-BE49-F238E27FC236}">
                <a16:creationId xmlns:a16="http://schemas.microsoft.com/office/drawing/2014/main" id="{F13A623A-E1D3-4C75-8771-4063AA3E7754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6" name="Line 251">
            <a:extLst>
              <a:ext uri="{FF2B5EF4-FFF2-40B4-BE49-F238E27FC236}">
                <a16:creationId xmlns:a16="http://schemas.microsoft.com/office/drawing/2014/main" id="{218113C7-17F2-49A7-B8A4-8DBE2C5E7E28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7" name="Line 252">
            <a:extLst>
              <a:ext uri="{FF2B5EF4-FFF2-40B4-BE49-F238E27FC236}">
                <a16:creationId xmlns:a16="http://schemas.microsoft.com/office/drawing/2014/main" id="{E27DBE81-C37C-4F5D-A65F-A4C6589EC983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8" name="Line 253">
            <a:extLst>
              <a:ext uri="{FF2B5EF4-FFF2-40B4-BE49-F238E27FC236}">
                <a16:creationId xmlns:a16="http://schemas.microsoft.com/office/drawing/2014/main" id="{DD97589F-AFF7-4564-BF86-B65A47BE4D69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49" name="Line 254">
            <a:extLst>
              <a:ext uri="{FF2B5EF4-FFF2-40B4-BE49-F238E27FC236}">
                <a16:creationId xmlns:a16="http://schemas.microsoft.com/office/drawing/2014/main" id="{F31E5DA6-9359-4433-B57B-9C6D49AB3A61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50" name="Line 255">
            <a:extLst>
              <a:ext uri="{FF2B5EF4-FFF2-40B4-BE49-F238E27FC236}">
                <a16:creationId xmlns:a16="http://schemas.microsoft.com/office/drawing/2014/main" id="{CFB2762C-6D73-46EA-8AB8-E290F64C2110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51" name="Line 256">
            <a:extLst>
              <a:ext uri="{FF2B5EF4-FFF2-40B4-BE49-F238E27FC236}">
                <a16:creationId xmlns:a16="http://schemas.microsoft.com/office/drawing/2014/main" id="{9020A398-A077-44A8-AC64-D7E25CC74D3F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52" name="Line 257">
            <a:extLst>
              <a:ext uri="{FF2B5EF4-FFF2-40B4-BE49-F238E27FC236}">
                <a16:creationId xmlns:a16="http://schemas.microsoft.com/office/drawing/2014/main" id="{C09024FD-B31A-44D4-A1C1-57A6FB923132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53" name="Line 258">
            <a:extLst>
              <a:ext uri="{FF2B5EF4-FFF2-40B4-BE49-F238E27FC236}">
                <a16:creationId xmlns:a16="http://schemas.microsoft.com/office/drawing/2014/main" id="{E2F6A716-883C-45E4-82A2-7BDAEF537A01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54" name="Line 259">
            <a:extLst>
              <a:ext uri="{FF2B5EF4-FFF2-40B4-BE49-F238E27FC236}">
                <a16:creationId xmlns:a16="http://schemas.microsoft.com/office/drawing/2014/main" id="{867C1575-BB9C-48EC-BB3E-CF0D78E8C3F8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4" name="Text Box 260">
            <a:extLst>
              <a:ext uri="{FF2B5EF4-FFF2-40B4-BE49-F238E27FC236}">
                <a16:creationId xmlns:a16="http://schemas.microsoft.com/office/drawing/2014/main" id="{B9721B6C-44E0-4C4E-AD37-DD5FAE4F03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1" y="799"/>
            <a:ext cx="126" cy="1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5" name="Text Box 261">
            <a:extLst>
              <a:ext uri="{FF2B5EF4-FFF2-40B4-BE49-F238E27FC236}">
                <a16:creationId xmlns:a16="http://schemas.microsoft.com/office/drawing/2014/main" id="{3D181B9E-F522-4712-855B-AF630C9F2A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6" name="Text Box 262">
            <a:extLst>
              <a:ext uri="{FF2B5EF4-FFF2-40B4-BE49-F238E27FC236}">
                <a16:creationId xmlns:a16="http://schemas.microsoft.com/office/drawing/2014/main" id="{ADB1F1ED-76B3-414F-A9E0-2F9ADDCA8F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7" name="Text Box 263">
            <a:extLst>
              <a:ext uri="{FF2B5EF4-FFF2-40B4-BE49-F238E27FC236}">
                <a16:creationId xmlns:a16="http://schemas.microsoft.com/office/drawing/2014/main" id="{6F7D5254-98C2-4A0F-B845-892E94FD38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88" name="Text Box 264">
            <a:extLst>
              <a:ext uri="{FF2B5EF4-FFF2-40B4-BE49-F238E27FC236}">
                <a16:creationId xmlns:a16="http://schemas.microsoft.com/office/drawing/2014/main" id="{3422B750-BCFD-4309-BBCE-AA842FEC43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89" name="Text Box 265">
            <a:extLst>
              <a:ext uri="{FF2B5EF4-FFF2-40B4-BE49-F238E27FC236}">
                <a16:creationId xmlns:a16="http://schemas.microsoft.com/office/drawing/2014/main" id="{E5FCF9E5-03BA-492F-A268-A3864E46B5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90" name="Text Box 266">
            <a:extLst>
              <a:ext uri="{FF2B5EF4-FFF2-40B4-BE49-F238E27FC236}">
                <a16:creationId xmlns:a16="http://schemas.microsoft.com/office/drawing/2014/main" id="{5969F856-F0EB-4459-9244-18858CB374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114300</xdr:colOff>
      <xdr:row>22</xdr:row>
      <xdr:rowOff>47625</xdr:rowOff>
    </xdr:from>
    <xdr:to>
      <xdr:col>41</xdr:col>
      <xdr:colOff>38100</xdr:colOff>
      <xdr:row>31</xdr:row>
      <xdr:rowOff>95250</xdr:rowOff>
    </xdr:to>
    <xdr:grpSp>
      <xdr:nvGrpSpPr>
        <xdr:cNvPr id="16425" name="Group 1">
          <a:extLst>
            <a:ext uri="{FF2B5EF4-FFF2-40B4-BE49-F238E27FC236}">
              <a16:creationId xmlns:a16="http://schemas.microsoft.com/office/drawing/2014/main" id="{EA7ABBF3-E27C-4716-B720-4F8FC69FC3F4}"/>
            </a:ext>
          </a:extLst>
        </xdr:cNvPr>
        <xdr:cNvGrpSpPr>
          <a:grpSpLocks/>
        </xdr:cNvGrpSpPr>
      </xdr:nvGrpSpPr>
      <xdr:grpSpPr bwMode="auto">
        <a:xfrm>
          <a:off x="3181350" y="5692775"/>
          <a:ext cx="2324100" cy="2333625"/>
          <a:chOff x="2" y="102"/>
          <a:chExt cx="1461" cy="1423"/>
        </a:xfrm>
      </xdr:grpSpPr>
      <xdr:sp macro="" textlink="">
        <xdr:nvSpPr>
          <xdr:cNvPr id="16464" name="Line 2">
            <a:extLst>
              <a:ext uri="{FF2B5EF4-FFF2-40B4-BE49-F238E27FC236}">
                <a16:creationId xmlns:a16="http://schemas.microsoft.com/office/drawing/2014/main" id="{317285C5-1D47-46FC-AD93-5B0E992EA4F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5" name="Line 3">
            <a:extLst>
              <a:ext uri="{FF2B5EF4-FFF2-40B4-BE49-F238E27FC236}">
                <a16:creationId xmlns:a16="http://schemas.microsoft.com/office/drawing/2014/main" id="{8EEE3C72-AE84-433D-B4A1-31CBA31170EA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6" name="Line 4">
            <a:extLst>
              <a:ext uri="{FF2B5EF4-FFF2-40B4-BE49-F238E27FC236}">
                <a16:creationId xmlns:a16="http://schemas.microsoft.com/office/drawing/2014/main" id="{B435D925-0B75-4166-9D12-50582C1767D8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7" name="Line 5">
            <a:extLst>
              <a:ext uri="{FF2B5EF4-FFF2-40B4-BE49-F238E27FC236}">
                <a16:creationId xmlns:a16="http://schemas.microsoft.com/office/drawing/2014/main" id="{0E552726-17F8-4FE8-A597-888D198BD160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8" name="Line 6">
            <a:extLst>
              <a:ext uri="{FF2B5EF4-FFF2-40B4-BE49-F238E27FC236}">
                <a16:creationId xmlns:a16="http://schemas.microsoft.com/office/drawing/2014/main" id="{8757A752-BD2C-4A17-AF47-04B65C836CDA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69" name="Line 7">
            <a:extLst>
              <a:ext uri="{FF2B5EF4-FFF2-40B4-BE49-F238E27FC236}">
                <a16:creationId xmlns:a16="http://schemas.microsoft.com/office/drawing/2014/main" id="{D6FEF9D6-1224-492A-A25A-90542CA7659F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0" name="Line 8">
            <a:extLst>
              <a:ext uri="{FF2B5EF4-FFF2-40B4-BE49-F238E27FC236}">
                <a16:creationId xmlns:a16="http://schemas.microsoft.com/office/drawing/2014/main" id="{3C9FF479-5355-4E1C-8DA6-A6869FCD5B85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1" name="Line 9">
            <a:extLst>
              <a:ext uri="{FF2B5EF4-FFF2-40B4-BE49-F238E27FC236}">
                <a16:creationId xmlns:a16="http://schemas.microsoft.com/office/drawing/2014/main" id="{10140146-C550-4023-9460-E616F753DAF1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2" name="Line 10">
            <a:extLst>
              <a:ext uri="{FF2B5EF4-FFF2-40B4-BE49-F238E27FC236}">
                <a16:creationId xmlns:a16="http://schemas.microsoft.com/office/drawing/2014/main" id="{B5661061-1A98-4AD7-A292-28B430DD24FC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3" name="Line 11">
            <a:extLst>
              <a:ext uri="{FF2B5EF4-FFF2-40B4-BE49-F238E27FC236}">
                <a16:creationId xmlns:a16="http://schemas.microsoft.com/office/drawing/2014/main" id="{9299D54C-C2C8-49F3-8975-9D0E624502DC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4" name="Line 12">
            <a:extLst>
              <a:ext uri="{FF2B5EF4-FFF2-40B4-BE49-F238E27FC236}">
                <a16:creationId xmlns:a16="http://schemas.microsoft.com/office/drawing/2014/main" id="{4E183184-01AB-4F45-9901-F53FF079B653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5" name="Line 13">
            <a:extLst>
              <a:ext uri="{FF2B5EF4-FFF2-40B4-BE49-F238E27FC236}">
                <a16:creationId xmlns:a16="http://schemas.microsoft.com/office/drawing/2014/main" id="{7BEF6117-B4CD-46C5-8A5F-92902CE22F74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6" name="Line 14">
            <a:extLst>
              <a:ext uri="{FF2B5EF4-FFF2-40B4-BE49-F238E27FC236}">
                <a16:creationId xmlns:a16="http://schemas.microsoft.com/office/drawing/2014/main" id="{A559803E-C1D5-4B65-9630-E15E49C2CB45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7" name="Line 15">
            <a:extLst>
              <a:ext uri="{FF2B5EF4-FFF2-40B4-BE49-F238E27FC236}">
                <a16:creationId xmlns:a16="http://schemas.microsoft.com/office/drawing/2014/main" id="{76B418A1-ECE4-4BB4-87D4-0D72280A24B9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8" name="Line 16">
            <a:extLst>
              <a:ext uri="{FF2B5EF4-FFF2-40B4-BE49-F238E27FC236}">
                <a16:creationId xmlns:a16="http://schemas.microsoft.com/office/drawing/2014/main" id="{F1B35FF0-E74C-4F5A-9162-2E25AB91E6BE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79" name="Line 17">
            <a:extLst>
              <a:ext uri="{FF2B5EF4-FFF2-40B4-BE49-F238E27FC236}">
                <a16:creationId xmlns:a16="http://schemas.microsoft.com/office/drawing/2014/main" id="{80E128B8-B6E2-4ED8-AFFF-68037C433C70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0" name="Line 18">
            <a:extLst>
              <a:ext uri="{FF2B5EF4-FFF2-40B4-BE49-F238E27FC236}">
                <a16:creationId xmlns:a16="http://schemas.microsoft.com/office/drawing/2014/main" id="{899EF860-C33C-47C7-8B4B-8BC2F087EE81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1" name="Line 19">
            <a:extLst>
              <a:ext uri="{FF2B5EF4-FFF2-40B4-BE49-F238E27FC236}">
                <a16:creationId xmlns:a16="http://schemas.microsoft.com/office/drawing/2014/main" id="{741C6844-75F3-473E-9DAE-0EA540D49CB2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2" name="Line 20">
            <a:extLst>
              <a:ext uri="{FF2B5EF4-FFF2-40B4-BE49-F238E27FC236}">
                <a16:creationId xmlns:a16="http://schemas.microsoft.com/office/drawing/2014/main" id="{8CB57407-43B3-48E0-85A6-3FFE5EB88752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3" name="Line 21">
            <a:extLst>
              <a:ext uri="{FF2B5EF4-FFF2-40B4-BE49-F238E27FC236}">
                <a16:creationId xmlns:a16="http://schemas.microsoft.com/office/drawing/2014/main" id="{F9BDA903-9E41-4332-9CBC-864E05237395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4" name="Line 22">
            <a:extLst>
              <a:ext uri="{FF2B5EF4-FFF2-40B4-BE49-F238E27FC236}">
                <a16:creationId xmlns:a16="http://schemas.microsoft.com/office/drawing/2014/main" id="{FF60C67D-8782-4A61-8AC2-CB0E9A73EFE1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5" name="Line 23">
            <a:extLst>
              <a:ext uri="{FF2B5EF4-FFF2-40B4-BE49-F238E27FC236}">
                <a16:creationId xmlns:a16="http://schemas.microsoft.com/office/drawing/2014/main" id="{88D0BAB6-554C-4F8F-988B-D005F195031D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6" name="Line 24">
            <a:extLst>
              <a:ext uri="{FF2B5EF4-FFF2-40B4-BE49-F238E27FC236}">
                <a16:creationId xmlns:a16="http://schemas.microsoft.com/office/drawing/2014/main" id="{89422F66-A874-4C4C-A92D-920F95B4079D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7" name="Line 25">
            <a:extLst>
              <a:ext uri="{FF2B5EF4-FFF2-40B4-BE49-F238E27FC236}">
                <a16:creationId xmlns:a16="http://schemas.microsoft.com/office/drawing/2014/main" id="{9AACB175-89ED-45F6-A5E7-3A8F2573BC72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8" name="Line 26">
            <a:extLst>
              <a:ext uri="{FF2B5EF4-FFF2-40B4-BE49-F238E27FC236}">
                <a16:creationId xmlns:a16="http://schemas.microsoft.com/office/drawing/2014/main" id="{CDA04B31-3D06-440D-99BD-731BCC61D4F4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89" name="Line 27">
            <a:extLst>
              <a:ext uri="{FF2B5EF4-FFF2-40B4-BE49-F238E27FC236}">
                <a16:creationId xmlns:a16="http://schemas.microsoft.com/office/drawing/2014/main" id="{6FA75F6B-31DA-4BAE-92D6-83C3A88C1DFD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90" name="Line 28">
            <a:extLst>
              <a:ext uri="{FF2B5EF4-FFF2-40B4-BE49-F238E27FC236}">
                <a16:creationId xmlns:a16="http://schemas.microsoft.com/office/drawing/2014/main" id="{4706931D-39F3-475A-9684-35A0597F930C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91" name="Line 29">
            <a:extLst>
              <a:ext uri="{FF2B5EF4-FFF2-40B4-BE49-F238E27FC236}">
                <a16:creationId xmlns:a16="http://schemas.microsoft.com/office/drawing/2014/main" id="{C7821357-B430-4227-9502-555452CF60DD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92" name="Line 30">
            <a:extLst>
              <a:ext uri="{FF2B5EF4-FFF2-40B4-BE49-F238E27FC236}">
                <a16:creationId xmlns:a16="http://schemas.microsoft.com/office/drawing/2014/main" id="{4D7DE51C-45F5-476D-B04E-0B81D85D92B3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93" name="Line 31">
            <a:extLst>
              <a:ext uri="{FF2B5EF4-FFF2-40B4-BE49-F238E27FC236}">
                <a16:creationId xmlns:a16="http://schemas.microsoft.com/office/drawing/2014/main" id="{76104E0D-124C-4BA1-A09D-74A482AD42FF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" name="Text Box 32">
            <a:extLst>
              <a:ext uri="{FF2B5EF4-FFF2-40B4-BE49-F238E27FC236}">
                <a16:creationId xmlns:a16="http://schemas.microsoft.com/office/drawing/2014/main" id="{1AD617D9-9414-4AB8-AFAD-E8556EF390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81" name="Text Box 33">
            <a:extLst>
              <a:ext uri="{FF2B5EF4-FFF2-40B4-BE49-F238E27FC236}">
                <a16:creationId xmlns:a16="http://schemas.microsoft.com/office/drawing/2014/main" id="{A21C1A42-6BA3-421D-9B45-8552275DE3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82" name="Text Box 34">
            <a:extLst>
              <a:ext uri="{FF2B5EF4-FFF2-40B4-BE49-F238E27FC236}">
                <a16:creationId xmlns:a16="http://schemas.microsoft.com/office/drawing/2014/main" id="{12CB625A-5CFD-4B20-8C8B-F2C8CD3368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83" name="Text Box 35">
            <a:extLst>
              <a:ext uri="{FF2B5EF4-FFF2-40B4-BE49-F238E27FC236}">
                <a16:creationId xmlns:a16="http://schemas.microsoft.com/office/drawing/2014/main" id="{BF7D6E91-A2D0-484A-ABFC-7161423B4F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084" name="Text Box 36">
            <a:extLst>
              <a:ext uri="{FF2B5EF4-FFF2-40B4-BE49-F238E27FC236}">
                <a16:creationId xmlns:a16="http://schemas.microsoft.com/office/drawing/2014/main" id="{0003B845-6957-413C-BA22-7A441D1710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085" name="Text Box 37">
            <a:extLst>
              <a:ext uri="{FF2B5EF4-FFF2-40B4-BE49-F238E27FC236}">
                <a16:creationId xmlns:a16="http://schemas.microsoft.com/office/drawing/2014/main" id="{4D413981-F716-4B17-B763-F66E0D175E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86" name="Text Box 38">
            <a:extLst>
              <a:ext uri="{FF2B5EF4-FFF2-40B4-BE49-F238E27FC236}">
                <a16:creationId xmlns:a16="http://schemas.microsoft.com/office/drawing/2014/main" id="{BC0E132B-72DB-422F-9366-AA603C332E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9525</xdr:colOff>
      <xdr:row>59</xdr:row>
      <xdr:rowOff>76200</xdr:rowOff>
    </xdr:from>
    <xdr:to>
      <xdr:col>41</xdr:col>
      <xdr:colOff>66675</xdr:colOff>
      <xdr:row>68</xdr:row>
      <xdr:rowOff>123825</xdr:rowOff>
    </xdr:to>
    <xdr:grpSp>
      <xdr:nvGrpSpPr>
        <xdr:cNvPr id="16426" name="Group 39">
          <a:extLst>
            <a:ext uri="{FF2B5EF4-FFF2-40B4-BE49-F238E27FC236}">
              <a16:creationId xmlns:a16="http://schemas.microsoft.com/office/drawing/2014/main" id="{3F3D194E-186D-44B8-B5D9-2A73F3E611FE}"/>
            </a:ext>
          </a:extLst>
        </xdr:cNvPr>
        <xdr:cNvGrpSpPr>
          <a:grpSpLocks/>
        </xdr:cNvGrpSpPr>
      </xdr:nvGrpSpPr>
      <xdr:grpSpPr bwMode="auto">
        <a:xfrm>
          <a:off x="3209925" y="15182850"/>
          <a:ext cx="2324100" cy="2333625"/>
          <a:chOff x="2" y="102"/>
          <a:chExt cx="1461" cy="1423"/>
        </a:xfrm>
      </xdr:grpSpPr>
      <xdr:sp macro="" textlink="">
        <xdr:nvSpPr>
          <xdr:cNvPr id="16427" name="Line 40">
            <a:extLst>
              <a:ext uri="{FF2B5EF4-FFF2-40B4-BE49-F238E27FC236}">
                <a16:creationId xmlns:a16="http://schemas.microsoft.com/office/drawing/2014/main" id="{2BB1D454-23D5-48A9-85A9-DFB8709D8799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8" name="Line 41">
            <a:extLst>
              <a:ext uri="{FF2B5EF4-FFF2-40B4-BE49-F238E27FC236}">
                <a16:creationId xmlns:a16="http://schemas.microsoft.com/office/drawing/2014/main" id="{8348789B-2297-4FC1-93E0-40A605D63587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9" name="Line 42">
            <a:extLst>
              <a:ext uri="{FF2B5EF4-FFF2-40B4-BE49-F238E27FC236}">
                <a16:creationId xmlns:a16="http://schemas.microsoft.com/office/drawing/2014/main" id="{9C4770CC-5135-4D26-8FD9-78726414B309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0" name="Line 43">
            <a:extLst>
              <a:ext uri="{FF2B5EF4-FFF2-40B4-BE49-F238E27FC236}">
                <a16:creationId xmlns:a16="http://schemas.microsoft.com/office/drawing/2014/main" id="{DFC304B9-3066-4A84-BAC7-58626C8E52EF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1" name="Line 44">
            <a:extLst>
              <a:ext uri="{FF2B5EF4-FFF2-40B4-BE49-F238E27FC236}">
                <a16:creationId xmlns:a16="http://schemas.microsoft.com/office/drawing/2014/main" id="{C5E896A3-A6BF-488D-AC8E-FE1F7DC999FD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2" name="Line 45">
            <a:extLst>
              <a:ext uri="{FF2B5EF4-FFF2-40B4-BE49-F238E27FC236}">
                <a16:creationId xmlns:a16="http://schemas.microsoft.com/office/drawing/2014/main" id="{61906415-3DCE-4188-BAC6-D0BCE4E6C95E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3" name="Line 46">
            <a:extLst>
              <a:ext uri="{FF2B5EF4-FFF2-40B4-BE49-F238E27FC236}">
                <a16:creationId xmlns:a16="http://schemas.microsoft.com/office/drawing/2014/main" id="{1A8CFD46-4C00-4762-82ED-221C0CD95EE0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4" name="Line 47">
            <a:extLst>
              <a:ext uri="{FF2B5EF4-FFF2-40B4-BE49-F238E27FC236}">
                <a16:creationId xmlns:a16="http://schemas.microsoft.com/office/drawing/2014/main" id="{82723F56-DE19-4F45-8EE5-CE534E241F81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5" name="Line 48">
            <a:extLst>
              <a:ext uri="{FF2B5EF4-FFF2-40B4-BE49-F238E27FC236}">
                <a16:creationId xmlns:a16="http://schemas.microsoft.com/office/drawing/2014/main" id="{57FC4F2F-5AA2-4696-AEF6-E6F97CCE9BB8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6" name="Line 49">
            <a:extLst>
              <a:ext uri="{FF2B5EF4-FFF2-40B4-BE49-F238E27FC236}">
                <a16:creationId xmlns:a16="http://schemas.microsoft.com/office/drawing/2014/main" id="{F780EA08-4F2C-49B3-B2F9-ADD483D743CF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7" name="Line 50">
            <a:extLst>
              <a:ext uri="{FF2B5EF4-FFF2-40B4-BE49-F238E27FC236}">
                <a16:creationId xmlns:a16="http://schemas.microsoft.com/office/drawing/2014/main" id="{EA5AA8AC-0779-440B-BEEF-04B0D060141D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8" name="Line 51">
            <a:extLst>
              <a:ext uri="{FF2B5EF4-FFF2-40B4-BE49-F238E27FC236}">
                <a16:creationId xmlns:a16="http://schemas.microsoft.com/office/drawing/2014/main" id="{99B5B7F0-5E3E-4181-8F85-3112380272DF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9" name="Line 52">
            <a:extLst>
              <a:ext uri="{FF2B5EF4-FFF2-40B4-BE49-F238E27FC236}">
                <a16:creationId xmlns:a16="http://schemas.microsoft.com/office/drawing/2014/main" id="{B16855FB-4E08-467A-8174-92928F459559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0" name="Line 53">
            <a:extLst>
              <a:ext uri="{FF2B5EF4-FFF2-40B4-BE49-F238E27FC236}">
                <a16:creationId xmlns:a16="http://schemas.microsoft.com/office/drawing/2014/main" id="{91FA34A7-60CC-4D5C-81AA-E04A19CC807D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1" name="Line 54">
            <a:extLst>
              <a:ext uri="{FF2B5EF4-FFF2-40B4-BE49-F238E27FC236}">
                <a16:creationId xmlns:a16="http://schemas.microsoft.com/office/drawing/2014/main" id="{B5A3243C-7A21-4DFC-88AB-08AE75C0EBE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2" name="Line 55">
            <a:extLst>
              <a:ext uri="{FF2B5EF4-FFF2-40B4-BE49-F238E27FC236}">
                <a16:creationId xmlns:a16="http://schemas.microsoft.com/office/drawing/2014/main" id="{47E02151-2F77-4B04-81EB-A63ECE9A8BCD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3" name="Line 56">
            <a:extLst>
              <a:ext uri="{FF2B5EF4-FFF2-40B4-BE49-F238E27FC236}">
                <a16:creationId xmlns:a16="http://schemas.microsoft.com/office/drawing/2014/main" id="{9BD026DA-9280-4000-A28E-CE4927B745B1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4" name="Line 57">
            <a:extLst>
              <a:ext uri="{FF2B5EF4-FFF2-40B4-BE49-F238E27FC236}">
                <a16:creationId xmlns:a16="http://schemas.microsoft.com/office/drawing/2014/main" id="{B4D6D4E4-B897-43DE-9D5F-EC25F704FE15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5" name="Line 58">
            <a:extLst>
              <a:ext uri="{FF2B5EF4-FFF2-40B4-BE49-F238E27FC236}">
                <a16:creationId xmlns:a16="http://schemas.microsoft.com/office/drawing/2014/main" id="{CF944AA1-6EC6-42B7-B522-23FDD4AE1317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6" name="Line 59">
            <a:extLst>
              <a:ext uri="{FF2B5EF4-FFF2-40B4-BE49-F238E27FC236}">
                <a16:creationId xmlns:a16="http://schemas.microsoft.com/office/drawing/2014/main" id="{D277FC3A-018F-4501-AA79-D94861508641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7" name="Line 60">
            <a:extLst>
              <a:ext uri="{FF2B5EF4-FFF2-40B4-BE49-F238E27FC236}">
                <a16:creationId xmlns:a16="http://schemas.microsoft.com/office/drawing/2014/main" id="{D543D6F5-6C44-4C50-8F11-21FDAB775B7F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8" name="Line 61">
            <a:extLst>
              <a:ext uri="{FF2B5EF4-FFF2-40B4-BE49-F238E27FC236}">
                <a16:creationId xmlns:a16="http://schemas.microsoft.com/office/drawing/2014/main" id="{BF1F2C2A-DE84-4FBA-BAE7-40140CDAE5AC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49" name="Line 62">
            <a:extLst>
              <a:ext uri="{FF2B5EF4-FFF2-40B4-BE49-F238E27FC236}">
                <a16:creationId xmlns:a16="http://schemas.microsoft.com/office/drawing/2014/main" id="{5BADD642-38A8-4614-820E-1EB477E35F04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0" name="Line 63">
            <a:extLst>
              <a:ext uri="{FF2B5EF4-FFF2-40B4-BE49-F238E27FC236}">
                <a16:creationId xmlns:a16="http://schemas.microsoft.com/office/drawing/2014/main" id="{1EE8E39C-8160-44E1-A2A2-ED273F0C72B0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1" name="Line 64">
            <a:extLst>
              <a:ext uri="{FF2B5EF4-FFF2-40B4-BE49-F238E27FC236}">
                <a16:creationId xmlns:a16="http://schemas.microsoft.com/office/drawing/2014/main" id="{9BF33876-ADA6-4130-AC15-ED2507A5519A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2" name="Line 65">
            <a:extLst>
              <a:ext uri="{FF2B5EF4-FFF2-40B4-BE49-F238E27FC236}">
                <a16:creationId xmlns:a16="http://schemas.microsoft.com/office/drawing/2014/main" id="{2B074ECB-FE6D-4D15-ACF2-9BFF06D3AB54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3" name="Line 66">
            <a:extLst>
              <a:ext uri="{FF2B5EF4-FFF2-40B4-BE49-F238E27FC236}">
                <a16:creationId xmlns:a16="http://schemas.microsoft.com/office/drawing/2014/main" id="{ED637CEF-D2D0-4E82-AF64-400556E6AE08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4" name="Line 67">
            <a:extLst>
              <a:ext uri="{FF2B5EF4-FFF2-40B4-BE49-F238E27FC236}">
                <a16:creationId xmlns:a16="http://schemas.microsoft.com/office/drawing/2014/main" id="{2A77DE1A-5ADB-43F5-9682-3893EFDEB721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5" name="Line 68">
            <a:extLst>
              <a:ext uri="{FF2B5EF4-FFF2-40B4-BE49-F238E27FC236}">
                <a16:creationId xmlns:a16="http://schemas.microsoft.com/office/drawing/2014/main" id="{96EE0786-79FA-432F-92C2-8B9393F8F1A1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56" name="Line 69">
            <a:extLst>
              <a:ext uri="{FF2B5EF4-FFF2-40B4-BE49-F238E27FC236}">
                <a16:creationId xmlns:a16="http://schemas.microsoft.com/office/drawing/2014/main" id="{B139835D-6297-4859-8AFA-BAEF4439A88F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8" name="Text Box 70">
            <a:extLst>
              <a:ext uri="{FF2B5EF4-FFF2-40B4-BE49-F238E27FC236}">
                <a16:creationId xmlns:a16="http://schemas.microsoft.com/office/drawing/2014/main" id="{A5CC472D-00FE-4712-9785-188D996BE7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19" name="Text Box 71">
            <a:extLst>
              <a:ext uri="{FF2B5EF4-FFF2-40B4-BE49-F238E27FC236}">
                <a16:creationId xmlns:a16="http://schemas.microsoft.com/office/drawing/2014/main" id="{066B6C5C-64CE-48DF-B166-65DC8F1BAC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0" name="Text Box 72">
            <a:extLst>
              <a:ext uri="{FF2B5EF4-FFF2-40B4-BE49-F238E27FC236}">
                <a16:creationId xmlns:a16="http://schemas.microsoft.com/office/drawing/2014/main" id="{649E541F-FA31-42B2-96CF-66BD00BE8D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1" name="Text Box 73">
            <a:extLst>
              <a:ext uri="{FF2B5EF4-FFF2-40B4-BE49-F238E27FC236}">
                <a16:creationId xmlns:a16="http://schemas.microsoft.com/office/drawing/2014/main" id="{80B3EAC0-BC9A-4981-A8DC-3403014E81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122" name="Text Box 74">
            <a:extLst>
              <a:ext uri="{FF2B5EF4-FFF2-40B4-BE49-F238E27FC236}">
                <a16:creationId xmlns:a16="http://schemas.microsoft.com/office/drawing/2014/main" id="{A70D8D5B-FF93-43D6-9AC0-E8DE52FC1A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123" name="Text Box 75">
            <a:extLst>
              <a:ext uri="{FF2B5EF4-FFF2-40B4-BE49-F238E27FC236}">
                <a16:creationId xmlns:a16="http://schemas.microsoft.com/office/drawing/2014/main" id="{DFA95A52-A314-466F-8E47-1B104857DB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4" name="Text Box 76">
            <a:extLst>
              <a:ext uri="{FF2B5EF4-FFF2-40B4-BE49-F238E27FC236}">
                <a16:creationId xmlns:a16="http://schemas.microsoft.com/office/drawing/2014/main" id="{661A0356-3E30-418E-BD48-A1BFA59589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2</xdr:row>
      <xdr:rowOff>238125</xdr:rowOff>
    </xdr:from>
    <xdr:to>
      <xdr:col>42</xdr:col>
      <xdr:colOff>19050</xdr:colOff>
      <xdr:row>12</xdr:row>
      <xdr:rowOff>38100</xdr:rowOff>
    </xdr:to>
    <xdr:grpSp>
      <xdr:nvGrpSpPr>
        <xdr:cNvPr id="17449" name="Group 1">
          <a:extLst>
            <a:ext uri="{FF2B5EF4-FFF2-40B4-BE49-F238E27FC236}">
              <a16:creationId xmlns:a16="http://schemas.microsoft.com/office/drawing/2014/main" id="{49C029BD-464A-4CE4-AA35-E2834B7AEFAD}"/>
            </a:ext>
          </a:extLst>
        </xdr:cNvPr>
        <xdr:cNvGrpSpPr>
          <a:grpSpLocks/>
        </xdr:cNvGrpSpPr>
      </xdr:nvGrpSpPr>
      <xdr:grpSpPr bwMode="auto">
        <a:xfrm>
          <a:off x="3295650" y="803275"/>
          <a:ext cx="2324100" cy="2339975"/>
          <a:chOff x="2" y="102"/>
          <a:chExt cx="1461" cy="1423"/>
        </a:xfrm>
      </xdr:grpSpPr>
      <xdr:sp macro="" textlink="">
        <xdr:nvSpPr>
          <xdr:cNvPr id="17488" name="Line 2">
            <a:extLst>
              <a:ext uri="{FF2B5EF4-FFF2-40B4-BE49-F238E27FC236}">
                <a16:creationId xmlns:a16="http://schemas.microsoft.com/office/drawing/2014/main" id="{99EFA7AC-6B56-47EB-A3CE-405F7A6DF44F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89" name="Line 3">
            <a:extLst>
              <a:ext uri="{FF2B5EF4-FFF2-40B4-BE49-F238E27FC236}">
                <a16:creationId xmlns:a16="http://schemas.microsoft.com/office/drawing/2014/main" id="{0805AA8A-CC36-4D2D-89E8-3E4FE0C89CAA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0" name="Line 4">
            <a:extLst>
              <a:ext uri="{FF2B5EF4-FFF2-40B4-BE49-F238E27FC236}">
                <a16:creationId xmlns:a16="http://schemas.microsoft.com/office/drawing/2014/main" id="{46C0C679-98F1-4A0A-9700-90A3BDF217AB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1" name="Line 5">
            <a:extLst>
              <a:ext uri="{FF2B5EF4-FFF2-40B4-BE49-F238E27FC236}">
                <a16:creationId xmlns:a16="http://schemas.microsoft.com/office/drawing/2014/main" id="{566C69E9-F120-4C43-A822-5BFAC8D571F4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2" name="Line 6">
            <a:extLst>
              <a:ext uri="{FF2B5EF4-FFF2-40B4-BE49-F238E27FC236}">
                <a16:creationId xmlns:a16="http://schemas.microsoft.com/office/drawing/2014/main" id="{1B211C87-C36E-425E-8C0A-AF640EAEDA8E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3" name="Line 7">
            <a:extLst>
              <a:ext uri="{FF2B5EF4-FFF2-40B4-BE49-F238E27FC236}">
                <a16:creationId xmlns:a16="http://schemas.microsoft.com/office/drawing/2014/main" id="{E97FA4F5-363F-45A3-8FD3-49E44158E5F4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4" name="Line 8">
            <a:extLst>
              <a:ext uri="{FF2B5EF4-FFF2-40B4-BE49-F238E27FC236}">
                <a16:creationId xmlns:a16="http://schemas.microsoft.com/office/drawing/2014/main" id="{36BBC928-6863-4073-9760-4E8AF8421F64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5" name="Line 9">
            <a:extLst>
              <a:ext uri="{FF2B5EF4-FFF2-40B4-BE49-F238E27FC236}">
                <a16:creationId xmlns:a16="http://schemas.microsoft.com/office/drawing/2014/main" id="{46888F2C-CB6C-44F4-A160-9BB44AE2E9E5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6" name="Line 10">
            <a:extLst>
              <a:ext uri="{FF2B5EF4-FFF2-40B4-BE49-F238E27FC236}">
                <a16:creationId xmlns:a16="http://schemas.microsoft.com/office/drawing/2014/main" id="{DDDF4622-FDFB-4201-ADDF-2D166244D27C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7" name="Line 11">
            <a:extLst>
              <a:ext uri="{FF2B5EF4-FFF2-40B4-BE49-F238E27FC236}">
                <a16:creationId xmlns:a16="http://schemas.microsoft.com/office/drawing/2014/main" id="{39128ED2-60AC-4B27-B5EB-21F4D7DB7413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8" name="Line 12">
            <a:extLst>
              <a:ext uri="{FF2B5EF4-FFF2-40B4-BE49-F238E27FC236}">
                <a16:creationId xmlns:a16="http://schemas.microsoft.com/office/drawing/2014/main" id="{9A403C9C-83FE-498D-997E-379D2AE40581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99" name="Line 13">
            <a:extLst>
              <a:ext uri="{FF2B5EF4-FFF2-40B4-BE49-F238E27FC236}">
                <a16:creationId xmlns:a16="http://schemas.microsoft.com/office/drawing/2014/main" id="{ED0D3CE4-4C5F-49A3-A08E-478BA51EF392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0" name="Line 14">
            <a:extLst>
              <a:ext uri="{FF2B5EF4-FFF2-40B4-BE49-F238E27FC236}">
                <a16:creationId xmlns:a16="http://schemas.microsoft.com/office/drawing/2014/main" id="{3C81AF74-E19A-4817-B3AA-FB3B9C8E3DF9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1" name="Line 15">
            <a:extLst>
              <a:ext uri="{FF2B5EF4-FFF2-40B4-BE49-F238E27FC236}">
                <a16:creationId xmlns:a16="http://schemas.microsoft.com/office/drawing/2014/main" id="{85228038-4247-4FCB-B85E-98495A49D719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2" name="Line 16">
            <a:extLst>
              <a:ext uri="{FF2B5EF4-FFF2-40B4-BE49-F238E27FC236}">
                <a16:creationId xmlns:a16="http://schemas.microsoft.com/office/drawing/2014/main" id="{D3E2B4F3-D2BD-4E3B-9D4A-A977213392F3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3" name="Line 17">
            <a:extLst>
              <a:ext uri="{FF2B5EF4-FFF2-40B4-BE49-F238E27FC236}">
                <a16:creationId xmlns:a16="http://schemas.microsoft.com/office/drawing/2014/main" id="{DE00CB7C-4417-40A8-9899-58FCFB50340B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4" name="Line 18">
            <a:extLst>
              <a:ext uri="{FF2B5EF4-FFF2-40B4-BE49-F238E27FC236}">
                <a16:creationId xmlns:a16="http://schemas.microsoft.com/office/drawing/2014/main" id="{987E938B-0645-49EA-A8C2-02012D67A2CD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5" name="Line 19">
            <a:extLst>
              <a:ext uri="{FF2B5EF4-FFF2-40B4-BE49-F238E27FC236}">
                <a16:creationId xmlns:a16="http://schemas.microsoft.com/office/drawing/2014/main" id="{09DDB59C-105E-40B8-9944-CB4653CB049F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6" name="Line 20">
            <a:extLst>
              <a:ext uri="{FF2B5EF4-FFF2-40B4-BE49-F238E27FC236}">
                <a16:creationId xmlns:a16="http://schemas.microsoft.com/office/drawing/2014/main" id="{ECEBBAE4-A62C-426F-8EB7-107FC2BCBDFA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7" name="Line 21">
            <a:extLst>
              <a:ext uri="{FF2B5EF4-FFF2-40B4-BE49-F238E27FC236}">
                <a16:creationId xmlns:a16="http://schemas.microsoft.com/office/drawing/2014/main" id="{02FC30CE-B27F-4E8F-ABD5-EE7CE8FCDED9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8" name="Line 22">
            <a:extLst>
              <a:ext uri="{FF2B5EF4-FFF2-40B4-BE49-F238E27FC236}">
                <a16:creationId xmlns:a16="http://schemas.microsoft.com/office/drawing/2014/main" id="{3DCE0CC8-8329-4B7F-86D7-BACFD70E4D74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09" name="Line 23">
            <a:extLst>
              <a:ext uri="{FF2B5EF4-FFF2-40B4-BE49-F238E27FC236}">
                <a16:creationId xmlns:a16="http://schemas.microsoft.com/office/drawing/2014/main" id="{ACBF0F24-9886-4544-BDE1-08A981FAE6C7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0" name="Line 24">
            <a:extLst>
              <a:ext uri="{FF2B5EF4-FFF2-40B4-BE49-F238E27FC236}">
                <a16:creationId xmlns:a16="http://schemas.microsoft.com/office/drawing/2014/main" id="{A47D304B-970F-4CD4-BF6A-58D2EF668293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1" name="Line 25">
            <a:extLst>
              <a:ext uri="{FF2B5EF4-FFF2-40B4-BE49-F238E27FC236}">
                <a16:creationId xmlns:a16="http://schemas.microsoft.com/office/drawing/2014/main" id="{47F7000D-6F93-409C-B002-5E35E0767184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2" name="Line 26">
            <a:extLst>
              <a:ext uri="{FF2B5EF4-FFF2-40B4-BE49-F238E27FC236}">
                <a16:creationId xmlns:a16="http://schemas.microsoft.com/office/drawing/2014/main" id="{23F8D800-06C8-4690-BB2D-6C23859C1EE1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3" name="Line 27">
            <a:extLst>
              <a:ext uri="{FF2B5EF4-FFF2-40B4-BE49-F238E27FC236}">
                <a16:creationId xmlns:a16="http://schemas.microsoft.com/office/drawing/2014/main" id="{B4BB7DD1-43A3-4376-95D5-8B8D9C14E63D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4" name="Line 28">
            <a:extLst>
              <a:ext uri="{FF2B5EF4-FFF2-40B4-BE49-F238E27FC236}">
                <a16:creationId xmlns:a16="http://schemas.microsoft.com/office/drawing/2014/main" id="{674A5AE9-F41F-4370-ABEA-31FED9C27AFB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5" name="Line 29">
            <a:extLst>
              <a:ext uri="{FF2B5EF4-FFF2-40B4-BE49-F238E27FC236}">
                <a16:creationId xmlns:a16="http://schemas.microsoft.com/office/drawing/2014/main" id="{469DDD25-741E-4B2A-8309-250CAC65B5BA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6" name="Line 30">
            <a:extLst>
              <a:ext uri="{FF2B5EF4-FFF2-40B4-BE49-F238E27FC236}">
                <a16:creationId xmlns:a16="http://schemas.microsoft.com/office/drawing/2014/main" id="{BCF1CED8-9A37-408A-9EAA-F3BE285715C0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17" name="Line 31">
            <a:extLst>
              <a:ext uri="{FF2B5EF4-FFF2-40B4-BE49-F238E27FC236}">
                <a16:creationId xmlns:a16="http://schemas.microsoft.com/office/drawing/2014/main" id="{D7788AC4-80D6-4F9A-9B7D-05086CE15ED2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4" name="Text Box 32">
            <a:extLst>
              <a:ext uri="{FF2B5EF4-FFF2-40B4-BE49-F238E27FC236}">
                <a16:creationId xmlns:a16="http://schemas.microsoft.com/office/drawing/2014/main" id="{A5170300-053D-47D3-A786-109365CF47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1" y="787"/>
            <a:ext cx="102" cy="1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05" name="Text Box 33">
            <a:extLst>
              <a:ext uri="{FF2B5EF4-FFF2-40B4-BE49-F238E27FC236}">
                <a16:creationId xmlns:a16="http://schemas.microsoft.com/office/drawing/2014/main" id="{00A5BB78-5660-4533-A0DF-7D773DD163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06" name="Text Box 34">
            <a:extLst>
              <a:ext uri="{FF2B5EF4-FFF2-40B4-BE49-F238E27FC236}">
                <a16:creationId xmlns:a16="http://schemas.microsoft.com/office/drawing/2014/main" id="{0432E639-A7AD-4BBA-AC76-E00F46C70D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07" name="Text Box 35">
            <a:extLst>
              <a:ext uri="{FF2B5EF4-FFF2-40B4-BE49-F238E27FC236}">
                <a16:creationId xmlns:a16="http://schemas.microsoft.com/office/drawing/2014/main" id="{F28C0713-A4A9-43E2-804D-24F69358CF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3108" name="Text Box 36">
            <a:extLst>
              <a:ext uri="{FF2B5EF4-FFF2-40B4-BE49-F238E27FC236}">
                <a16:creationId xmlns:a16="http://schemas.microsoft.com/office/drawing/2014/main" id="{3226C4F8-3E85-44DF-B759-E2720FE163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3109" name="Text Box 37">
            <a:extLst>
              <a:ext uri="{FF2B5EF4-FFF2-40B4-BE49-F238E27FC236}">
                <a16:creationId xmlns:a16="http://schemas.microsoft.com/office/drawing/2014/main" id="{04362F39-B496-4BD5-AA49-AB7B2DDCF2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0" name="Text Box 38">
            <a:extLst>
              <a:ext uri="{FF2B5EF4-FFF2-40B4-BE49-F238E27FC236}">
                <a16:creationId xmlns:a16="http://schemas.microsoft.com/office/drawing/2014/main" id="{85FB1242-9FF5-434A-AC59-4DB8E347DC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57150</xdr:colOff>
      <xdr:row>39</xdr:row>
      <xdr:rowOff>238125</xdr:rowOff>
    </xdr:from>
    <xdr:to>
      <xdr:col>41</xdr:col>
      <xdr:colOff>114300</xdr:colOff>
      <xdr:row>49</xdr:row>
      <xdr:rowOff>38100</xdr:rowOff>
    </xdr:to>
    <xdr:grpSp>
      <xdr:nvGrpSpPr>
        <xdr:cNvPr id="17450" name="Group 39">
          <a:extLst>
            <a:ext uri="{FF2B5EF4-FFF2-40B4-BE49-F238E27FC236}">
              <a16:creationId xmlns:a16="http://schemas.microsoft.com/office/drawing/2014/main" id="{685BA4C9-6150-44F2-B0D0-D4EAB337DEF4}"/>
            </a:ext>
          </a:extLst>
        </xdr:cNvPr>
        <xdr:cNvGrpSpPr>
          <a:grpSpLocks/>
        </xdr:cNvGrpSpPr>
      </xdr:nvGrpSpPr>
      <xdr:grpSpPr bwMode="auto">
        <a:xfrm>
          <a:off x="3257550" y="10264775"/>
          <a:ext cx="2324100" cy="2339975"/>
          <a:chOff x="2" y="102"/>
          <a:chExt cx="1461" cy="1423"/>
        </a:xfrm>
      </xdr:grpSpPr>
      <xdr:sp macro="" textlink="">
        <xdr:nvSpPr>
          <xdr:cNvPr id="17451" name="Line 40">
            <a:extLst>
              <a:ext uri="{FF2B5EF4-FFF2-40B4-BE49-F238E27FC236}">
                <a16:creationId xmlns:a16="http://schemas.microsoft.com/office/drawing/2014/main" id="{08A3671A-172B-47BB-9D16-A45D61A6823C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2" name="Line 41">
            <a:extLst>
              <a:ext uri="{FF2B5EF4-FFF2-40B4-BE49-F238E27FC236}">
                <a16:creationId xmlns:a16="http://schemas.microsoft.com/office/drawing/2014/main" id="{8A2198D8-772C-4F08-A801-73F196BB953D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3" name="Line 42">
            <a:extLst>
              <a:ext uri="{FF2B5EF4-FFF2-40B4-BE49-F238E27FC236}">
                <a16:creationId xmlns:a16="http://schemas.microsoft.com/office/drawing/2014/main" id="{B17AA6CB-350A-4A27-85DC-9DC03266FF49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4" name="Line 43">
            <a:extLst>
              <a:ext uri="{FF2B5EF4-FFF2-40B4-BE49-F238E27FC236}">
                <a16:creationId xmlns:a16="http://schemas.microsoft.com/office/drawing/2014/main" id="{EA312781-FE3B-44CA-A98C-D5312246C7CB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5" name="Line 44">
            <a:extLst>
              <a:ext uri="{FF2B5EF4-FFF2-40B4-BE49-F238E27FC236}">
                <a16:creationId xmlns:a16="http://schemas.microsoft.com/office/drawing/2014/main" id="{AA329B4F-FCF0-46B5-A313-9FD3E5EC12C6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6" name="Line 45">
            <a:extLst>
              <a:ext uri="{FF2B5EF4-FFF2-40B4-BE49-F238E27FC236}">
                <a16:creationId xmlns:a16="http://schemas.microsoft.com/office/drawing/2014/main" id="{67C8CC13-5EF3-42E8-8266-456D393EC44B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7" name="Line 46">
            <a:extLst>
              <a:ext uri="{FF2B5EF4-FFF2-40B4-BE49-F238E27FC236}">
                <a16:creationId xmlns:a16="http://schemas.microsoft.com/office/drawing/2014/main" id="{671FB375-8A9F-4BE8-B8C3-DA3C66F159D5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8" name="Line 47">
            <a:extLst>
              <a:ext uri="{FF2B5EF4-FFF2-40B4-BE49-F238E27FC236}">
                <a16:creationId xmlns:a16="http://schemas.microsoft.com/office/drawing/2014/main" id="{E30A92E0-1EAA-4356-918A-C2812CF870A1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59" name="Line 48">
            <a:extLst>
              <a:ext uri="{FF2B5EF4-FFF2-40B4-BE49-F238E27FC236}">
                <a16:creationId xmlns:a16="http://schemas.microsoft.com/office/drawing/2014/main" id="{C9376D48-C246-4281-829B-D02A9128C080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0" name="Line 49">
            <a:extLst>
              <a:ext uri="{FF2B5EF4-FFF2-40B4-BE49-F238E27FC236}">
                <a16:creationId xmlns:a16="http://schemas.microsoft.com/office/drawing/2014/main" id="{DFD8AF9F-5D57-48DB-AAEC-FF47924B4810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1" name="Line 50">
            <a:extLst>
              <a:ext uri="{FF2B5EF4-FFF2-40B4-BE49-F238E27FC236}">
                <a16:creationId xmlns:a16="http://schemas.microsoft.com/office/drawing/2014/main" id="{FC60057B-9AD2-484A-A893-16A82BAAC1B9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2" name="Line 51">
            <a:extLst>
              <a:ext uri="{FF2B5EF4-FFF2-40B4-BE49-F238E27FC236}">
                <a16:creationId xmlns:a16="http://schemas.microsoft.com/office/drawing/2014/main" id="{8367CBDE-0A56-4699-8E61-5D73AD46C848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3" name="Line 52">
            <a:extLst>
              <a:ext uri="{FF2B5EF4-FFF2-40B4-BE49-F238E27FC236}">
                <a16:creationId xmlns:a16="http://schemas.microsoft.com/office/drawing/2014/main" id="{A26B56AA-91D8-4909-8711-7B3F6810E5F0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4" name="Line 53">
            <a:extLst>
              <a:ext uri="{FF2B5EF4-FFF2-40B4-BE49-F238E27FC236}">
                <a16:creationId xmlns:a16="http://schemas.microsoft.com/office/drawing/2014/main" id="{6DB5985A-0B3E-41A6-BCB7-96D849DDA709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5" name="Line 54">
            <a:extLst>
              <a:ext uri="{FF2B5EF4-FFF2-40B4-BE49-F238E27FC236}">
                <a16:creationId xmlns:a16="http://schemas.microsoft.com/office/drawing/2014/main" id="{01706414-2E5C-4C17-9828-F49AA8C3DB76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6" name="Line 55">
            <a:extLst>
              <a:ext uri="{FF2B5EF4-FFF2-40B4-BE49-F238E27FC236}">
                <a16:creationId xmlns:a16="http://schemas.microsoft.com/office/drawing/2014/main" id="{13B2AF8C-31B1-42CD-93B6-DD78AC2F42F9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7" name="Line 56">
            <a:extLst>
              <a:ext uri="{FF2B5EF4-FFF2-40B4-BE49-F238E27FC236}">
                <a16:creationId xmlns:a16="http://schemas.microsoft.com/office/drawing/2014/main" id="{1EF4985C-938C-4FCF-A451-EF787AF98BDC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8" name="Line 57">
            <a:extLst>
              <a:ext uri="{FF2B5EF4-FFF2-40B4-BE49-F238E27FC236}">
                <a16:creationId xmlns:a16="http://schemas.microsoft.com/office/drawing/2014/main" id="{9456790C-0D98-4E3C-9B23-F926649685E9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69" name="Line 58">
            <a:extLst>
              <a:ext uri="{FF2B5EF4-FFF2-40B4-BE49-F238E27FC236}">
                <a16:creationId xmlns:a16="http://schemas.microsoft.com/office/drawing/2014/main" id="{85C7CFA8-0C27-4AD9-ADE4-B1B60F14DB4B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0" name="Line 59">
            <a:extLst>
              <a:ext uri="{FF2B5EF4-FFF2-40B4-BE49-F238E27FC236}">
                <a16:creationId xmlns:a16="http://schemas.microsoft.com/office/drawing/2014/main" id="{570A2F2C-50E5-41B0-9473-4EBF164D64B5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1" name="Line 60">
            <a:extLst>
              <a:ext uri="{FF2B5EF4-FFF2-40B4-BE49-F238E27FC236}">
                <a16:creationId xmlns:a16="http://schemas.microsoft.com/office/drawing/2014/main" id="{6AA7F53C-8C5B-481D-ABA7-028B341B7B1C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2" name="Line 61">
            <a:extLst>
              <a:ext uri="{FF2B5EF4-FFF2-40B4-BE49-F238E27FC236}">
                <a16:creationId xmlns:a16="http://schemas.microsoft.com/office/drawing/2014/main" id="{897DC690-2AED-4EAA-B3D9-D7A8FDCF77F6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3" name="Line 62">
            <a:extLst>
              <a:ext uri="{FF2B5EF4-FFF2-40B4-BE49-F238E27FC236}">
                <a16:creationId xmlns:a16="http://schemas.microsoft.com/office/drawing/2014/main" id="{6CAFF4B3-134F-4085-8924-6C98E8072F53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4" name="Line 63">
            <a:extLst>
              <a:ext uri="{FF2B5EF4-FFF2-40B4-BE49-F238E27FC236}">
                <a16:creationId xmlns:a16="http://schemas.microsoft.com/office/drawing/2014/main" id="{DEF26F41-7EEC-491B-BBEF-821FF139A1E4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5" name="Line 64">
            <a:extLst>
              <a:ext uri="{FF2B5EF4-FFF2-40B4-BE49-F238E27FC236}">
                <a16:creationId xmlns:a16="http://schemas.microsoft.com/office/drawing/2014/main" id="{E99D4A85-3298-4477-AD4A-4A772A408F39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6" name="Line 65">
            <a:extLst>
              <a:ext uri="{FF2B5EF4-FFF2-40B4-BE49-F238E27FC236}">
                <a16:creationId xmlns:a16="http://schemas.microsoft.com/office/drawing/2014/main" id="{2C8445A6-209E-4508-8D6B-D2761017F524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7" name="Line 66">
            <a:extLst>
              <a:ext uri="{FF2B5EF4-FFF2-40B4-BE49-F238E27FC236}">
                <a16:creationId xmlns:a16="http://schemas.microsoft.com/office/drawing/2014/main" id="{C3E666DB-CFC7-4A24-ABED-DB7B726F4FF1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8" name="Line 67">
            <a:extLst>
              <a:ext uri="{FF2B5EF4-FFF2-40B4-BE49-F238E27FC236}">
                <a16:creationId xmlns:a16="http://schemas.microsoft.com/office/drawing/2014/main" id="{367E8134-4E00-4578-B478-3E3AB3820411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79" name="Line 68">
            <a:extLst>
              <a:ext uri="{FF2B5EF4-FFF2-40B4-BE49-F238E27FC236}">
                <a16:creationId xmlns:a16="http://schemas.microsoft.com/office/drawing/2014/main" id="{1CF253F9-B330-42AA-A8F8-2AB1944B4C9C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80" name="Line 69">
            <a:extLst>
              <a:ext uri="{FF2B5EF4-FFF2-40B4-BE49-F238E27FC236}">
                <a16:creationId xmlns:a16="http://schemas.microsoft.com/office/drawing/2014/main" id="{5541EA19-463D-49B0-ABE6-B22342712218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42" name="Text Box 70">
            <a:extLst>
              <a:ext uri="{FF2B5EF4-FFF2-40B4-BE49-F238E27FC236}">
                <a16:creationId xmlns:a16="http://schemas.microsoft.com/office/drawing/2014/main" id="{DACC43DA-7130-48B5-8B7A-C456CAB52D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1" y="799"/>
            <a:ext cx="156" cy="14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43" name="Text Box 71">
            <a:extLst>
              <a:ext uri="{FF2B5EF4-FFF2-40B4-BE49-F238E27FC236}">
                <a16:creationId xmlns:a16="http://schemas.microsoft.com/office/drawing/2014/main" id="{EB4B74D7-26FC-44DB-B98E-DDA287C2E7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44" name="Text Box 72">
            <a:extLst>
              <a:ext uri="{FF2B5EF4-FFF2-40B4-BE49-F238E27FC236}">
                <a16:creationId xmlns:a16="http://schemas.microsoft.com/office/drawing/2014/main" id="{26F3E30D-A0E5-4821-97CC-2F88BF5100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45" name="Text Box 73">
            <a:extLst>
              <a:ext uri="{FF2B5EF4-FFF2-40B4-BE49-F238E27FC236}">
                <a16:creationId xmlns:a16="http://schemas.microsoft.com/office/drawing/2014/main" id="{9DFC08DF-BFAB-4EBB-BEFD-3A3D81DE94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3146" name="Text Box 74">
            <a:extLst>
              <a:ext uri="{FF2B5EF4-FFF2-40B4-BE49-F238E27FC236}">
                <a16:creationId xmlns:a16="http://schemas.microsoft.com/office/drawing/2014/main" id="{B080D9A1-35CA-4CA3-8F90-F8668EF12A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3147" name="Text Box 75">
            <a:extLst>
              <a:ext uri="{FF2B5EF4-FFF2-40B4-BE49-F238E27FC236}">
                <a16:creationId xmlns:a16="http://schemas.microsoft.com/office/drawing/2014/main" id="{D6C9486D-F556-4DDD-AF02-E000E862EB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48" name="Text Box 76">
            <a:extLst>
              <a:ext uri="{FF2B5EF4-FFF2-40B4-BE49-F238E27FC236}">
                <a16:creationId xmlns:a16="http://schemas.microsoft.com/office/drawing/2014/main" id="{7398B70E-27E9-4EF2-8473-5681857433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104775</xdr:colOff>
      <xdr:row>3</xdr:row>
      <xdr:rowOff>133350</xdr:rowOff>
    </xdr:from>
    <xdr:to>
      <xdr:col>42</xdr:col>
      <xdr:colOff>28575</xdr:colOff>
      <xdr:row>12</xdr:row>
      <xdr:rowOff>180975</xdr:rowOff>
    </xdr:to>
    <xdr:grpSp>
      <xdr:nvGrpSpPr>
        <xdr:cNvPr id="18553" name="Group 1">
          <a:extLst>
            <a:ext uri="{FF2B5EF4-FFF2-40B4-BE49-F238E27FC236}">
              <a16:creationId xmlns:a16="http://schemas.microsoft.com/office/drawing/2014/main" id="{E2E0224B-B458-4B1F-9DD0-3E37E0A496C9}"/>
            </a:ext>
          </a:extLst>
        </xdr:cNvPr>
        <xdr:cNvGrpSpPr>
          <a:grpSpLocks/>
        </xdr:cNvGrpSpPr>
      </xdr:nvGrpSpPr>
      <xdr:grpSpPr bwMode="auto">
        <a:xfrm>
          <a:off x="3305175" y="952500"/>
          <a:ext cx="2324100" cy="2333625"/>
          <a:chOff x="2" y="102"/>
          <a:chExt cx="1461" cy="1423"/>
        </a:xfrm>
      </xdr:grpSpPr>
      <xdr:sp macro="" textlink="">
        <xdr:nvSpPr>
          <xdr:cNvPr id="18744" name="Line 2">
            <a:extLst>
              <a:ext uri="{FF2B5EF4-FFF2-40B4-BE49-F238E27FC236}">
                <a16:creationId xmlns:a16="http://schemas.microsoft.com/office/drawing/2014/main" id="{34CCBBCB-7B60-4202-B05D-B67CF6092D53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45" name="Line 3">
            <a:extLst>
              <a:ext uri="{FF2B5EF4-FFF2-40B4-BE49-F238E27FC236}">
                <a16:creationId xmlns:a16="http://schemas.microsoft.com/office/drawing/2014/main" id="{0E423E1A-9D5D-4A6E-BA02-A6420EDFA693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46" name="Line 4">
            <a:extLst>
              <a:ext uri="{FF2B5EF4-FFF2-40B4-BE49-F238E27FC236}">
                <a16:creationId xmlns:a16="http://schemas.microsoft.com/office/drawing/2014/main" id="{43B1A92E-0E23-4982-8983-3D057AEE471C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47" name="Line 5">
            <a:extLst>
              <a:ext uri="{FF2B5EF4-FFF2-40B4-BE49-F238E27FC236}">
                <a16:creationId xmlns:a16="http://schemas.microsoft.com/office/drawing/2014/main" id="{00B199D8-C005-4372-9248-67E955D648D4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48" name="Line 6">
            <a:extLst>
              <a:ext uri="{FF2B5EF4-FFF2-40B4-BE49-F238E27FC236}">
                <a16:creationId xmlns:a16="http://schemas.microsoft.com/office/drawing/2014/main" id="{DA903E9D-A78B-47AE-BC4D-5BDA45454ECC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49" name="Line 7">
            <a:extLst>
              <a:ext uri="{FF2B5EF4-FFF2-40B4-BE49-F238E27FC236}">
                <a16:creationId xmlns:a16="http://schemas.microsoft.com/office/drawing/2014/main" id="{EA00EF68-B09C-433F-AC5A-CA70C03CBFA7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0" name="Line 8">
            <a:extLst>
              <a:ext uri="{FF2B5EF4-FFF2-40B4-BE49-F238E27FC236}">
                <a16:creationId xmlns:a16="http://schemas.microsoft.com/office/drawing/2014/main" id="{9F186A59-8F28-47B4-BEF9-6EE33A07EC70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1" name="Line 9">
            <a:extLst>
              <a:ext uri="{FF2B5EF4-FFF2-40B4-BE49-F238E27FC236}">
                <a16:creationId xmlns:a16="http://schemas.microsoft.com/office/drawing/2014/main" id="{71584199-988F-4683-900E-E0FA80782E94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2" name="Line 10">
            <a:extLst>
              <a:ext uri="{FF2B5EF4-FFF2-40B4-BE49-F238E27FC236}">
                <a16:creationId xmlns:a16="http://schemas.microsoft.com/office/drawing/2014/main" id="{15C21F05-F75F-4AD4-B5E4-221CDE161090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3" name="Line 11">
            <a:extLst>
              <a:ext uri="{FF2B5EF4-FFF2-40B4-BE49-F238E27FC236}">
                <a16:creationId xmlns:a16="http://schemas.microsoft.com/office/drawing/2014/main" id="{7A6C11A0-00A3-4837-81AE-6E6879D86F05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4" name="Line 12">
            <a:extLst>
              <a:ext uri="{FF2B5EF4-FFF2-40B4-BE49-F238E27FC236}">
                <a16:creationId xmlns:a16="http://schemas.microsoft.com/office/drawing/2014/main" id="{72AE2CCB-305F-4414-9071-97AE6F361C74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5" name="Line 13">
            <a:extLst>
              <a:ext uri="{FF2B5EF4-FFF2-40B4-BE49-F238E27FC236}">
                <a16:creationId xmlns:a16="http://schemas.microsoft.com/office/drawing/2014/main" id="{421BBD98-68FE-4350-BE2C-776CE1C4F7FE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6" name="Line 14">
            <a:extLst>
              <a:ext uri="{FF2B5EF4-FFF2-40B4-BE49-F238E27FC236}">
                <a16:creationId xmlns:a16="http://schemas.microsoft.com/office/drawing/2014/main" id="{AA219DF9-ED08-4DFC-AE5F-413877909278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7" name="Line 15">
            <a:extLst>
              <a:ext uri="{FF2B5EF4-FFF2-40B4-BE49-F238E27FC236}">
                <a16:creationId xmlns:a16="http://schemas.microsoft.com/office/drawing/2014/main" id="{08005404-08E5-4C97-8C10-809E0033506C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8" name="Line 16">
            <a:extLst>
              <a:ext uri="{FF2B5EF4-FFF2-40B4-BE49-F238E27FC236}">
                <a16:creationId xmlns:a16="http://schemas.microsoft.com/office/drawing/2014/main" id="{4D62DF4B-7955-4776-B1B7-FE951722E5D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9" name="Line 17">
            <a:extLst>
              <a:ext uri="{FF2B5EF4-FFF2-40B4-BE49-F238E27FC236}">
                <a16:creationId xmlns:a16="http://schemas.microsoft.com/office/drawing/2014/main" id="{D85727D7-0DAB-4656-BC70-26E79CD2F2CC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0" name="Line 18">
            <a:extLst>
              <a:ext uri="{FF2B5EF4-FFF2-40B4-BE49-F238E27FC236}">
                <a16:creationId xmlns:a16="http://schemas.microsoft.com/office/drawing/2014/main" id="{A515F25E-FEE4-46AF-8592-A370523A2309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1" name="Line 19">
            <a:extLst>
              <a:ext uri="{FF2B5EF4-FFF2-40B4-BE49-F238E27FC236}">
                <a16:creationId xmlns:a16="http://schemas.microsoft.com/office/drawing/2014/main" id="{EB1DB9BB-F455-4F68-96DD-470C9B4B7AC7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2" name="Line 20">
            <a:extLst>
              <a:ext uri="{FF2B5EF4-FFF2-40B4-BE49-F238E27FC236}">
                <a16:creationId xmlns:a16="http://schemas.microsoft.com/office/drawing/2014/main" id="{8230D7DC-2888-43F7-BDFE-041774BA4BA9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3" name="Line 21">
            <a:extLst>
              <a:ext uri="{FF2B5EF4-FFF2-40B4-BE49-F238E27FC236}">
                <a16:creationId xmlns:a16="http://schemas.microsoft.com/office/drawing/2014/main" id="{5F071B63-D81F-422E-914A-CC8A1F4F86B3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4" name="Line 22">
            <a:extLst>
              <a:ext uri="{FF2B5EF4-FFF2-40B4-BE49-F238E27FC236}">
                <a16:creationId xmlns:a16="http://schemas.microsoft.com/office/drawing/2014/main" id="{5DF0A4ED-9C88-4775-983D-A7E01C7E53ED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5" name="Line 23">
            <a:extLst>
              <a:ext uri="{FF2B5EF4-FFF2-40B4-BE49-F238E27FC236}">
                <a16:creationId xmlns:a16="http://schemas.microsoft.com/office/drawing/2014/main" id="{A1EE053F-C3A6-49D7-9A95-BEC3CC62C17B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6" name="Line 24">
            <a:extLst>
              <a:ext uri="{FF2B5EF4-FFF2-40B4-BE49-F238E27FC236}">
                <a16:creationId xmlns:a16="http://schemas.microsoft.com/office/drawing/2014/main" id="{CD49FEA5-28CD-4665-BAEB-DA2EFC2B789C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7" name="Line 25">
            <a:extLst>
              <a:ext uri="{FF2B5EF4-FFF2-40B4-BE49-F238E27FC236}">
                <a16:creationId xmlns:a16="http://schemas.microsoft.com/office/drawing/2014/main" id="{20EC26B1-7CFC-4A67-9EE8-BC531F51E6FB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8" name="Line 26">
            <a:extLst>
              <a:ext uri="{FF2B5EF4-FFF2-40B4-BE49-F238E27FC236}">
                <a16:creationId xmlns:a16="http://schemas.microsoft.com/office/drawing/2014/main" id="{6A412710-0638-4644-812E-04558B6E4269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9" name="Line 27">
            <a:extLst>
              <a:ext uri="{FF2B5EF4-FFF2-40B4-BE49-F238E27FC236}">
                <a16:creationId xmlns:a16="http://schemas.microsoft.com/office/drawing/2014/main" id="{6AF39961-6D12-4C3E-A8C8-596943849D71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70" name="Line 28">
            <a:extLst>
              <a:ext uri="{FF2B5EF4-FFF2-40B4-BE49-F238E27FC236}">
                <a16:creationId xmlns:a16="http://schemas.microsoft.com/office/drawing/2014/main" id="{91A92098-7048-4E07-8FD2-D6679E88D10B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71" name="Line 29">
            <a:extLst>
              <a:ext uri="{FF2B5EF4-FFF2-40B4-BE49-F238E27FC236}">
                <a16:creationId xmlns:a16="http://schemas.microsoft.com/office/drawing/2014/main" id="{F83DFF9E-9076-4A13-B6A4-2882BE9B8D1D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72" name="Line 30">
            <a:extLst>
              <a:ext uri="{FF2B5EF4-FFF2-40B4-BE49-F238E27FC236}">
                <a16:creationId xmlns:a16="http://schemas.microsoft.com/office/drawing/2014/main" id="{60BA42E1-1A22-4915-AC51-ACFD893F73F5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73" name="Line 31">
            <a:extLst>
              <a:ext uri="{FF2B5EF4-FFF2-40B4-BE49-F238E27FC236}">
                <a16:creationId xmlns:a16="http://schemas.microsoft.com/office/drawing/2014/main" id="{5F7A2044-29A1-4002-A1FF-D1B4F3D508DD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8" name="Text Box 32">
            <a:extLst>
              <a:ext uri="{FF2B5EF4-FFF2-40B4-BE49-F238E27FC236}">
                <a16:creationId xmlns:a16="http://schemas.microsoft.com/office/drawing/2014/main" id="{906414F9-55EA-43CF-93BD-1F8D935D21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9" name="Text Box 33">
            <a:extLst>
              <a:ext uri="{FF2B5EF4-FFF2-40B4-BE49-F238E27FC236}">
                <a16:creationId xmlns:a16="http://schemas.microsoft.com/office/drawing/2014/main" id="{F44CE896-9A7D-456D-9699-24B7723058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0" name="Text Box 34">
            <a:extLst>
              <a:ext uri="{FF2B5EF4-FFF2-40B4-BE49-F238E27FC236}">
                <a16:creationId xmlns:a16="http://schemas.microsoft.com/office/drawing/2014/main" id="{AD27C93A-1AA9-40BD-97BD-ACD28A69FB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1" name="Text Box 35">
            <a:extLst>
              <a:ext uri="{FF2B5EF4-FFF2-40B4-BE49-F238E27FC236}">
                <a16:creationId xmlns:a16="http://schemas.microsoft.com/office/drawing/2014/main" id="{CC67EFD3-F410-44A9-883B-6E4A09D0E0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32" name="Text Box 36">
            <a:extLst>
              <a:ext uri="{FF2B5EF4-FFF2-40B4-BE49-F238E27FC236}">
                <a16:creationId xmlns:a16="http://schemas.microsoft.com/office/drawing/2014/main" id="{FADDAF02-2DFC-42E8-9887-97B0068A5A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33" name="Text Box 37">
            <a:extLst>
              <a:ext uri="{FF2B5EF4-FFF2-40B4-BE49-F238E27FC236}">
                <a16:creationId xmlns:a16="http://schemas.microsoft.com/office/drawing/2014/main" id="{4021AB61-1E49-4C41-A02D-81F3D27076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4" name="Text Box 38">
            <a:extLst>
              <a:ext uri="{FF2B5EF4-FFF2-40B4-BE49-F238E27FC236}">
                <a16:creationId xmlns:a16="http://schemas.microsoft.com/office/drawing/2014/main" id="{AC1E66C5-50C9-4E3E-88FD-3DA4D8E942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104775</xdr:colOff>
      <xdr:row>14</xdr:row>
      <xdr:rowOff>0</xdr:rowOff>
    </xdr:from>
    <xdr:to>
      <xdr:col>42</xdr:col>
      <xdr:colOff>28575</xdr:colOff>
      <xdr:row>23</xdr:row>
      <xdr:rowOff>47625</xdr:rowOff>
    </xdr:to>
    <xdr:grpSp>
      <xdr:nvGrpSpPr>
        <xdr:cNvPr id="18554" name="Group 39">
          <a:extLst>
            <a:ext uri="{FF2B5EF4-FFF2-40B4-BE49-F238E27FC236}">
              <a16:creationId xmlns:a16="http://schemas.microsoft.com/office/drawing/2014/main" id="{03DE73A3-E99F-4E38-B10C-B9A6056BD992}"/>
            </a:ext>
          </a:extLst>
        </xdr:cNvPr>
        <xdr:cNvGrpSpPr>
          <a:grpSpLocks/>
        </xdr:cNvGrpSpPr>
      </xdr:nvGrpSpPr>
      <xdr:grpSpPr bwMode="auto">
        <a:xfrm>
          <a:off x="3305175" y="3613150"/>
          <a:ext cx="2324100" cy="2333625"/>
          <a:chOff x="2" y="102"/>
          <a:chExt cx="1461" cy="1423"/>
        </a:xfrm>
      </xdr:grpSpPr>
      <xdr:sp macro="" textlink="">
        <xdr:nvSpPr>
          <xdr:cNvPr id="18707" name="Line 40">
            <a:extLst>
              <a:ext uri="{FF2B5EF4-FFF2-40B4-BE49-F238E27FC236}">
                <a16:creationId xmlns:a16="http://schemas.microsoft.com/office/drawing/2014/main" id="{4E6F3291-6700-4F64-BC1C-8767A802DE95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08" name="Line 41">
            <a:extLst>
              <a:ext uri="{FF2B5EF4-FFF2-40B4-BE49-F238E27FC236}">
                <a16:creationId xmlns:a16="http://schemas.microsoft.com/office/drawing/2014/main" id="{C755B65A-8530-453B-8E47-24927B2BFE46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09" name="Line 42">
            <a:extLst>
              <a:ext uri="{FF2B5EF4-FFF2-40B4-BE49-F238E27FC236}">
                <a16:creationId xmlns:a16="http://schemas.microsoft.com/office/drawing/2014/main" id="{633BDD05-10A1-42B5-96D4-47C36DD78441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0" name="Line 43">
            <a:extLst>
              <a:ext uri="{FF2B5EF4-FFF2-40B4-BE49-F238E27FC236}">
                <a16:creationId xmlns:a16="http://schemas.microsoft.com/office/drawing/2014/main" id="{6E78FB5E-83FA-44F7-ABED-B12B0326282B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1" name="Line 44">
            <a:extLst>
              <a:ext uri="{FF2B5EF4-FFF2-40B4-BE49-F238E27FC236}">
                <a16:creationId xmlns:a16="http://schemas.microsoft.com/office/drawing/2014/main" id="{BAB16189-8A39-4ED6-BE26-211AABBF86AE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2" name="Line 45">
            <a:extLst>
              <a:ext uri="{FF2B5EF4-FFF2-40B4-BE49-F238E27FC236}">
                <a16:creationId xmlns:a16="http://schemas.microsoft.com/office/drawing/2014/main" id="{BBCB01F0-CE9A-4E88-9008-E4BA815F6C03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3" name="Line 46">
            <a:extLst>
              <a:ext uri="{FF2B5EF4-FFF2-40B4-BE49-F238E27FC236}">
                <a16:creationId xmlns:a16="http://schemas.microsoft.com/office/drawing/2014/main" id="{8B65BB7B-52C6-49F2-9355-F22312D32B9B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4" name="Line 47">
            <a:extLst>
              <a:ext uri="{FF2B5EF4-FFF2-40B4-BE49-F238E27FC236}">
                <a16:creationId xmlns:a16="http://schemas.microsoft.com/office/drawing/2014/main" id="{6FFDD4B2-FDBA-458A-9643-57332F7FA1D8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5" name="Line 48">
            <a:extLst>
              <a:ext uri="{FF2B5EF4-FFF2-40B4-BE49-F238E27FC236}">
                <a16:creationId xmlns:a16="http://schemas.microsoft.com/office/drawing/2014/main" id="{F3896357-837B-4154-B4C5-13A35DE9AFE3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6" name="Line 49">
            <a:extLst>
              <a:ext uri="{FF2B5EF4-FFF2-40B4-BE49-F238E27FC236}">
                <a16:creationId xmlns:a16="http://schemas.microsoft.com/office/drawing/2014/main" id="{04C54E85-8391-473F-B74A-A587921105B3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7" name="Line 50">
            <a:extLst>
              <a:ext uri="{FF2B5EF4-FFF2-40B4-BE49-F238E27FC236}">
                <a16:creationId xmlns:a16="http://schemas.microsoft.com/office/drawing/2014/main" id="{C2380F8E-10C9-45FB-913A-7D2A0B0F9B3D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8" name="Line 51">
            <a:extLst>
              <a:ext uri="{FF2B5EF4-FFF2-40B4-BE49-F238E27FC236}">
                <a16:creationId xmlns:a16="http://schemas.microsoft.com/office/drawing/2014/main" id="{E697ED92-9E80-4247-9FC1-94E5EA1DE16F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19" name="Line 52">
            <a:extLst>
              <a:ext uri="{FF2B5EF4-FFF2-40B4-BE49-F238E27FC236}">
                <a16:creationId xmlns:a16="http://schemas.microsoft.com/office/drawing/2014/main" id="{08814AB8-C5E5-4C21-B414-CCB15E1355F8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0" name="Line 53">
            <a:extLst>
              <a:ext uri="{FF2B5EF4-FFF2-40B4-BE49-F238E27FC236}">
                <a16:creationId xmlns:a16="http://schemas.microsoft.com/office/drawing/2014/main" id="{5A4F2E45-6128-4C70-99E7-8324A75B3CB3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1" name="Line 54">
            <a:extLst>
              <a:ext uri="{FF2B5EF4-FFF2-40B4-BE49-F238E27FC236}">
                <a16:creationId xmlns:a16="http://schemas.microsoft.com/office/drawing/2014/main" id="{D79D9BB1-2A1E-478E-807B-C3DDABE97759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2" name="Line 55">
            <a:extLst>
              <a:ext uri="{FF2B5EF4-FFF2-40B4-BE49-F238E27FC236}">
                <a16:creationId xmlns:a16="http://schemas.microsoft.com/office/drawing/2014/main" id="{060308A6-BD83-4DD2-990C-1FE680ADBA10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3" name="Line 56">
            <a:extLst>
              <a:ext uri="{FF2B5EF4-FFF2-40B4-BE49-F238E27FC236}">
                <a16:creationId xmlns:a16="http://schemas.microsoft.com/office/drawing/2014/main" id="{92FF6E49-33A8-4555-9810-7A5DEBF541F8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4" name="Line 57">
            <a:extLst>
              <a:ext uri="{FF2B5EF4-FFF2-40B4-BE49-F238E27FC236}">
                <a16:creationId xmlns:a16="http://schemas.microsoft.com/office/drawing/2014/main" id="{F8F1E69E-4A2C-4E5E-A725-FF01AB5EF23A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5" name="Line 58">
            <a:extLst>
              <a:ext uri="{FF2B5EF4-FFF2-40B4-BE49-F238E27FC236}">
                <a16:creationId xmlns:a16="http://schemas.microsoft.com/office/drawing/2014/main" id="{CFB55BBB-22E1-4FBF-A595-609B783E4087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6" name="Line 59">
            <a:extLst>
              <a:ext uri="{FF2B5EF4-FFF2-40B4-BE49-F238E27FC236}">
                <a16:creationId xmlns:a16="http://schemas.microsoft.com/office/drawing/2014/main" id="{82449619-7584-43BB-92EF-C2342B60770B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7" name="Line 60">
            <a:extLst>
              <a:ext uri="{FF2B5EF4-FFF2-40B4-BE49-F238E27FC236}">
                <a16:creationId xmlns:a16="http://schemas.microsoft.com/office/drawing/2014/main" id="{0966BEE3-2AC6-4EC1-BFF9-0D22E425B84B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8" name="Line 61">
            <a:extLst>
              <a:ext uri="{FF2B5EF4-FFF2-40B4-BE49-F238E27FC236}">
                <a16:creationId xmlns:a16="http://schemas.microsoft.com/office/drawing/2014/main" id="{F0CA9771-388D-4625-B12D-6551D499CF04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29" name="Line 62">
            <a:extLst>
              <a:ext uri="{FF2B5EF4-FFF2-40B4-BE49-F238E27FC236}">
                <a16:creationId xmlns:a16="http://schemas.microsoft.com/office/drawing/2014/main" id="{F7722685-25CB-4B03-852F-BE62CB718990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0" name="Line 63">
            <a:extLst>
              <a:ext uri="{FF2B5EF4-FFF2-40B4-BE49-F238E27FC236}">
                <a16:creationId xmlns:a16="http://schemas.microsoft.com/office/drawing/2014/main" id="{C02F8A90-9A48-418A-B038-EF42FCDE6895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1" name="Line 64">
            <a:extLst>
              <a:ext uri="{FF2B5EF4-FFF2-40B4-BE49-F238E27FC236}">
                <a16:creationId xmlns:a16="http://schemas.microsoft.com/office/drawing/2014/main" id="{B83E01A8-1C26-47B1-945D-B5103B6B3087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2" name="Line 65">
            <a:extLst>
              <a:ext uri="{FF2B5EF4-FFF2-40B4-BE49-F238E27FC236}">
                <a16:creationId xmlns:a16="http://schemas.microsoft.com/office/drawing/2014/main" id="{FC5A76C6-353E-431D-8757-D6F1E614FF89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3" name="Line 66">
            <a:extLst>
              <a:ext uri="{FF2B5EF4-FFF2-40B4-BE49-F238E27FC236}">
                <a16:creationId xmlns:a16="http://schemas.microsoft.com/office/drawing/2014/main" id="{1403606A-C83D-490B-9004-5276512F0ED8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4" name="Line 67">
            <a:extLst>
              <a:ext uri="{FF2B5EF4-FFF2-40B4-BE49-F238E27FC236}">
                <a16:creationId xmlns:a16="http://schemas.microsoft.com/office/drawing/2014/main" id="{BBDBFF4C-9B61-4A68-A177-28811DB954FD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5" name="Line 68">
            <a:extLst>
              <a:ext uri="{FF2B5EF4-FFF2-40B4-BE49-F238E27FC236}">
                <a16:creationId xmlns:a16="http://schemas.microsoft.com/office/drawing/2014/main" id="{8A02E1BC-88D4-4ED1-B1EE-00F5095D2F4F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36" name="Line 69">
            <a:extLst>
              <a:ext uri="{FF2B5EF4-FFF2-40B4-BE49-F238E27FC236}">
                <a16:creationId xmlns:a16="http://schemas.microsoft.com/office/drawing/2014/main" id="{1004BBE7-BA7F-47AF-A41D-703105BF67C1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6" name="Text Box 70">
            <a:extLst>
              <a:ext uri="{FF2B5EF4-FFF2-40B4-BE49-F238E27FC236}">
                <a16:creationId xmlns:a16="http://schemas.microsoft.com/office/drawing/2014/main" id="{CB0723DD-A1C2-4561-B79F-528B2666AF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7" name="Text Box 71">
            <a:extLst>
              <a:ext uri="{FF2B5EF4-FFF2-40B4-BE49-F238E27FC236}">
                <a16:creationId xmlns:a16="http://schemas.microsoft.com/office/drawing/2014/main" id="{9601A91E-299E-444F-8ACF-8828D039D9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8" name="Text Box 72">
            <a:extLst>
              <a:ext uri="{FF2B5EF4-FFF2-40B4-BE49-F238E27FC236}">
                <a16:creationId xmlns:a16="http://schemas.microsoft.com/office/drawing/2014/main" id="{6757F4DE-6046-4D4F-91E5-707A1161C9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9" name="Text Box 73">
            <a:extLst>
              <a:ext uri="{FF2B5EF4-FFF2-40B4-BE49-F238E27FC236}">
                <a16:creationId xmlns:a16="http://schemas.microsoft.com/office/drawing/2014/main" id="{6205C4A4-27F8-4C11-A5AF-F49BFC39DE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70" name="Text Box 74">
            <a:extLst>
              <a:ext uri="{FF2B5EF4-FFF2-40B4-BE49-F238E27FC236}">
                <a16:creationId xmlns:a16="http://schemas.microsoft.com/office/drawing/2014/main" id="{7C28595A-E039-4C10-BFC2-268256F436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71" name="Text Box 75">
            <a:extLst>
              <a:ext uri="{FF2B5EF4-FFF2-40B4-BE49-F238E27FC236}">
                <a16:creationId xmlns:a16="http://schemas.microsoft.com/office/drawing/2014/main" id="{009DBCF2-D61A-45D0-B549-82DDAF8BB03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2" name="Text Box 76">
            <a:extLst>
              <a:ext uri="{FF2B5EF4-FFF2-40B4-BE49-F238E27FC236}">
                <a16:creationId xmlns:a16="http://schemas.microsoft.com/office/drawing/2014/main" id="{D2974623-1CC9-4969-8EFE-ACB0036AF4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104775</xdr:colOff>
      <xdr:row>25</xdr:row>
      <xdr:rowOff>0</xdr:rowOff>
    </xdr:from>
    <xdr:to>
      <xdr:col>42</xdr:col>
      <xdr:colOff>28575</xdr:colOff>
      <xdr:row>34</xdr:row>
      <xdr:rowOff>47625</xdr:rowOff>
    </xdr:to>
    <xdr:grpSp>
      <xdr:nvGrpSpPr>
        <xdr:cNvPr id="18555" name="Group 77">
          <a:extLst>
            <a:ext uri="{FF2B5EF4-FFF2-40B4-BE49-F238E27FC236}">
              <a16:creationId xmlns:a16="http://schemas.microsoft.com/office/drawing/2014/main" id="{C8391EEA-A865-497D-BB37-55CE8FF76B3C}"/>
            </a:ext>
          </a:extLst>
        </xdr:cNvPr>
        <xdr:cNvGrpSpPr>
          <a:grpSpLocks/>
        </xdr:cNvGrpSpPr>
      </xdr:nvGrpSpPr>
      <xdr:grpSpPr bwMode="auto">
        <a:xfrm>
          <a:off x="3305175" y="6407150"/>
          <a:ext cx="2324100" cy="2333625"/>
          <a:chOff x="2" y="102"/>
          <a:chExt cx="1461" cy="1423"/>
        </a:xfrm>
      </xdr:grpSpPr>
      <xdr:sp macro="" textlink="">
        <xdr:nvSpPr>
          <xdr:cNvPr id="18670" name="Line 78">
            <a:extLst>
              <a:ext uri="{FF2B5EF4-FFF2-40B4-BE49-F238E27FC236}">
                <a16:creationId xmlns:a16="http://schemas.microsoft.com/office/drawing/2014/main" id="{6EE0D9C5-0DEA-4831-A530-FE239016C02F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1" name="Line 79">
            <a:extLst>
              <a:ext uri="{FF2B5EF4-FFF2-40B4-BE49-F238E27FC236}">
                <a16:creationId xmlns:a16="http://schemas.microsoft.com/office/drawing/2014/main" id="{EFFD38D6-4E22-4B89-8632-7BB92368ED02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2" name="Line 80">
            <a:extLst>
              <a:ext uri="{FF2B5EF4-FFF2-40B4-BE49-F238E27FC236}">
                <a16:creationId xmlns:a16="http://schemas.microsoft.com/office/drawing/2014/main" id="{D7B047B1-5DC1-48D0-A503-85AEFA42440B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3" name="Line 81">
            <a:extLst>
              <a:ext uri="{FF2B5EF4-FFF2-40B4-BE49-F238E27FC236}">
                <a16:creationId xmlns:a16="http://schemas.microsoft.com/office/drawing/2014/main" id="{C588B4A6-6BAA-414C-BAE5-2AE4D92221CF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4" name="Line 82">
            <a:extLst>
              <a:ext uri="{FF2B5EF4-FFF2-40B4-BE49-F238E27FC236}">
                <a16:creationId xmlns:a16="http://schemas.microsoft.com/office/drawing/2014/main" id="{610C794B-DE21-44A8-9BF4-E9C69CA55D83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5" name="Line 83">
            <a:extLst>
              <a:ext uri="{FF2B5EF4-FFF2-40B4-BE49-F238E27FC236}">
                <a16:creationId xmlns:a16="http://schemas.microsoft.com/office/drawing/2014/main" id="{160300B9-056F-4DB0-8ACA-20BCF980152C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6" name="Line 84">
            <a:extLst>
              <a:ext uri="{FF2B5EF4-FFF2-40B4-BE49-F238E27FC236}">
                <a16:creationId xmlns:a16="http://schemas.microsoft.com/office/drawing/2014/main" id="{5ABFF518-E37E-4B49-AD77-8897273A1807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7" name="Line 85">
            <a:extLst>
              <a:ext uri="{FF2B5EF4-FFF2-40B4-BE49-F238E27FC236}">
                <a16:creationId xmlns:a16="http://schemas.microsoft.com/office/drawing/2014/main" id="{7A327019-3C3A-45CF-92DF-7A38DB77B8D3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8" name="Line 86">
            <a:extLst>
              <a:ext uri="{FF2B5EF4-FFF2-40B4-BE49-F238E27FC236}">
                <a16:creationId xmlns:a16="http://schemas.microsoft.com/office/drawing/2014/main" id="{27ED8A7F-C28A-45A1-85A3-154C5C518659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79" name="Line 87">
            <a:extLst>
              <a:ext uri="{FF2B5EF4-FFF2-40B4-BE49-F238E27FC236}">
                <a16:creationId xmlns:a16="http://schemas.microsoft.com/office/drawing/2014/main" id="{EFF97AF1-8B5F-4EA1-8925-F5E76865A698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0" name="Line 88">
            <a:extLst>
              <a:ext uri="{FF2B5EF4-FFF2-40B4-BE49-F238E27FC236}">
                <a16:creationId xmlns:a16="http://schemas.microsoft.com/office/drawing/2014/main" id="{C097ED0D-7641-446F-A258-BF7252621790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1" name="Line 89">
            <a:extLst>
              <a:ext uri="{FF2B5EF4-FFF2-40B4-BE49-F238E27FC236}">
                <a16:creationId xmlns:a16="http://schemas.microsoft.com/office/drawing/2014/main" id="{B90C3BCF-BBB9-455F-80EE-C2B84191805C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2" name="Line 90">
            <a:extLst>
              <a:ext uri="{FF2B5EF4-FFF2-40B4-BE49-F238E27FC236}">
                <a16:creationId xmlns:a16="http://schemas.microsoft.com/office/drawing/2014/main" id="{43E24D65-B16F-464F-BF7A-57243F76F25F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3" name="Line 91">
            <a:extLst>
              <a:ext uri="{FF2B5EF4-FFF2-40B4-BE49-F238E27FC236}">
                <a16:creationId xmlns:a16="http://schemas.microsoft.com/office/drawing/2014/main" id="{14A5FE26-5B0F-4CEA-9027-987D19A5A71C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4" name="Line 92">
            <a:extLst>
              <a:ext uri="{FF2B5EF4-FFF2-40B4-BE49-F238E27FC236}">
                <a16:creationId xmlns:a16="http://schemas.microsoft.com/office/drawing/2014/main" id="{005F5139-6B8A-4B2D-80D8-7AD97DEB9A0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5" name="Line 93">
            <a:extLst>
              <a:ext uri="{FF2B5EF4-FFF2-40B4-BE49-F238E27FC236}">
                <a16:creationId xmlns:a16="http://schemas.microsoft.com/office/drawing/2014/main" id="{A571D1C2-B91E-422F-8B7D-686C7FAAC009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6" name="Line 94">
            <a:extLst>
              <a:ext uri="{FF2B5EF4-FFF2-40B4-BE49-F238E27FC236}">
                <a16:creationId xmlns:a16="http://schemas.microsoft.com/office/drawing/2014/main" id="{FFE73AB9-78A8-4228-835E-6882042CBACC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7" name="Line 95">
            <a:extLst>
              <a:ext uri="{FF2B5EF4-FFF2-40B4-BE49-F238E27FC236}">
                <a16:creationId xmlns:a16="http://schemas.microsoft.com/office/drawing/2014/main" id="{73558F94-BC79-41A7-9164-119C5F1AE034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8" name="Line 96">
            <a:extLst>
              <a:ext uri="{FF2B5EF4-FFF2-40B4-BE49-F238E27FC236}">
                <a16:creationId xmlns:a16="http://schemas.microsoft.com/office/drawing/2014/main" id="{3001E777-38CE-4ADE-A686-E5F7D76F9DAE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89" name="Line 97">
            <a:extLst>
              <a:ext uri="{FF2B5EF4-FFF2-40B4-BE49-F238E27FC236}">
                <a16:creationId xmlns:a16="http://schemas.microsoft.com/office/drawing/2014/main" id="{48FBD819-51F7-4AD7-95D1-0448F3FC3D49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0" name="Line 98">
            <a:extLst>
              <a:ext uri="{FF2B5EF4-FFF2-40B4-BE49-F238E27FC236}">
                <a16:creationId xmlns:a16="http://schemas.microsoft.com/office/drawing/2014/main" id="{CA1C2B01-72E6-4232-B7C6-5590E1FBA1E1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1" name="Line 99">
            <a:extLst>
              <a:ext uri="{FF2B5EF4-FFF2-40B4-BE49-F238E27FC236}">
                <a16:creationId xmlns:a16="http://schemas.microsoft.com/office/drawing/2014/main" id="{3BD1D839-2968-482D-87AE-EF10C5F48EBF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2" name="Line 100">
            <a:extLst>
              <a:ext uri="{FF2B5EF4-FFF2-40B4-BE49-F238E27FC236}">
                <a16:creationId xmlns:a16="http://schemas.microsoft.com/office/drawing/2014/main" id="{FEEB8CB7-B39F-42E1-BFA3-6921B190F8E5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3" name="Line 101">
            <a:extLst>
              <a:ext uri="{FF2B5EF4-FFF2-40B4-BE49-F238E27FC236}">
                <a16:creationId xmlns:a16="http://schemas.microsoft.com/office/drawing/2014/main" id="{8BEEE93A-DBAF-40CF-8426-AADF3FC3E722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4" name="Line 102">
            <a:extLst>
              <a:ext uri="{FF2B5EF4-FFF2-40B4-BE49-F238E27FC236}">
                <a16:creationId xmlns:a16="http://schemas.microsoft.com/office/drawing/2014/main" id="{73462DC4-B911-4A0A-BFFC-8D5317CBC9BE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5" name="Line 103">
            <a:extLst>
              <a:ext uri="{FF2B5EF4-FFF2-40B4-BE49-F238E27FC236}">
                <a16:creationId xmlns:a16="http://schemas.microsoft.com/office/drawing/2014/main" id="{B2B93563-CC9B-4401-81AD-DD2D3E8B66B0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6" name="Line 104">
            <a:extLst>
              <a:ext uri="{FF2B5EF4-FFF2-40B4-BE49-F238E27FC236}">
                <a16:creationId xmlns:a16="http://schemas.microsoft.com/office/drawing/2014/main" id="{19E61C17-68A9-4AB6-AAB1-078553435B58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7" name="Line 105">
            <a:extLst>
              <a:ext uri="{FF2B5EF4-FFF2-40B4-BE49-F238E27FC236}">
                <a16:creationId xmlns:a16="http://schemas.microsoft.com/office/drawing/2014/main" id="{49A00821-4289-46E8-8FFF-0420BBD8E6A4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8" name="Line 106">
            <a:extLst>
              <a:ext uri="{FF2B5EF4-FFF2-40B4-BE49-F238E27FC236}">
                <a16:creationId xmlns:a16="http://schemas.microsoft.com/office/drawing/2014/main" id="{B7522A0F-D15B-4DA5-B248-61694B2DE898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99" name="Line 107">
            <a:extLst>
              <a:ext uri="{FF2B5EF4-FFF2-40B4-BE49-F238E27FC236}">
                <a16:creationId xmlns:a16="http://schemas.microsoft.com/office/drawing/2014/main" id="{2BCB774D-82F9-4B38-B857-705ABF57592E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4" name="Text Box 108">
            <a:extLst>
              <a:ext uri="{FF2B5EF4-FFF2-40B4-BE49-F238E27FC236}">
                <a16:creationId xmlns:a16="http://schemas.microsoft.com/office/drawing/2014/main" id="{261D1C34-CD22-4860-900C-8BA4ABE461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05" name="Text Box 109">
            <a:extLst>
              <a:ext uri="{FF2B5EF4-FFF2-40B4-BE49-F238E27FC236}">
                <a16:creationId xmlns:a16="http://schemas.microsoft.com/office/drawing/2014/main" id="{6E900AC1-1CAF-4F2C-A612-9A23C0194A2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06" name="Text Box 110">
            <a:extLst>
              <a:ext uri="{FF2B5EF4-FFF2-40B4-BE49-F238E27FC236}">
                <a16:creationId xmlns:a16="http://schemas.microsoft.com/office/drawing/2014/main" id="{DE0E1617-C3FB-4874-BC9A-583048D7C7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07" name="Text Box 111">
            <a:extLst>
              <a:ext uri="{FF2B5EF4-FFF2-40B4-BE49-F238E27FC236}">
                <a16:creationId xmlns:a16="http://schemas.microsoft.com/office/drawing/2014/main" id="{8A448859-6F87-4973-8A8B-46A9E93247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08" name="Text Box 112">
            <a:extLst>
              <a:ext uri="{FF2B5EF4-FFF2-40B4-BE49-F238E27FC236}">
                <a16:creationId xmlns:a16="http://schemas.microsoft.com/office/drawing/2014/main" id="{1B05CE87-489B-4904-AC9C-986FD5AFB53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09" name="Text Box 113">
            <a:extLst>
              <a:ext uri="{FF2B5EF4-FFF2-40B4-BE49-F238E27FC236}">
                <a16:creationId xmlns:a16="http://schemas.microsoft.com/office/drawing/2014/main" id="{373B8D0E-7728-4643-B281-9BFCC21FAC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10" name="Text Box 114">
            <a:extLst>
              <a:ext uri="{FF2B5EF4-FFF2-40B4-BE49-F238E27FC236}">
                <a16:creationId xmlns:a16="http://schemas.microsoft.com/office/drawing/2014/main" id="{C88D3DE3-FA75-40B8-A3F1-5AAD15F26F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66675</xdr:colOff>
      <xdr:row>40</xdr:row>
      <xdr:rowOff>142875</xdr:rowOff>
    </xdr:from>
    <xdr:to>
      <xdr:col>41</xdr:col>
      <xdr:colOff>123825</xdr:colOff>
      <xdr:row>49</xdr:row>
      <xdr:rowOff>190500</xdr:rowOff>
    </xdr:to>
    <xdr:grpSp>
      <xdr:nvGrpSpPr>
        <xdr:cNvPr id="18556" name="Group 115">
          <a:extLst>
            <a:ext uri="{FF2B5EF4-FFF2-40B4-BE49-F238E27FC236}">
              <a16:creationId xmlns:a16="http://schemas.microsoft.com/office/drawing/2014/main" id="{C92BDE30-CD63-48F1-95C1-2A8048C395E3}"/>
            </a:ext>
          </a:extLst>
        </xdr:cNvPr>
        <xdr:cNvGrpSpPr>
          <a:grpSpLocks/>
        </xdr:cNvGrpSpPr>
      </xdr:nvGrpSpPr>
      <xdr:grpSpPr bwMode="auto">
        <a:xfrm>
          <a:off x="3267075" y="10423525"/>
          <a:ext cx="2324100" cy="2333625"/>
          <a:chOff x="2" y="102"/>
          <a:chExt cx="1461" cy="1423"/>
        </a:xfrm>
      </xdr:grpSpPr>
      <xdr:sp macro="" textlink="">
        <xdr:nvSpPr>
          <xdr:cNvPr id="18633" name="Line 116">
            <a:extLst>
              <a:ext uri="{FF2B5EF4-FFF2-40B4-BE49-F238E27FC236}">
                <a16:creationId xmlns:a16="http://schemas.microsoft.com/office/drawing/2014/main" id="{D91BBB4E-68AF-4E4C-98B0-6319E265FEEC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4" name="Line 117">
            <a:extLst>
              <a:ext uri="{FF2B5EF4-FFF2-40B4-BE49-F238E27FC236}">
                <a16:creationId xmlns:a16="http://schemas.microsoft.com/office/drawing/2014/main" id="{43D77DBD-9447-44F7-BDE6-2609C34AF507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5" name="Line 118">
            <a:extLst>
              <a:ext uri="{FF2B5EF4-FFF2-40B4-BE49-F238E27FC236}">
                <a16:creationId xmlns:a16="http://schemas.microsoft.com/office/drawing/2014/main" id="{DAD920AF-A4FD-4E36-BEA2-CFE869691C84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6" name="Line 119">
            <a:extLst>
              <a:ext uri="{FF2B5EF4-FFF2-40B4-BE49-F238E27FC236}">
                <a16:creationId xmlns:a16="http://schemas.microsoft.com/office/drawing/2014/main" id="{44F52946-A43A-4163-ACEF-F0141402A1B7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7" name="Line 120">
            <a:extLst>
              <a:ext uri="{FF2B5EF4-FFF2-40B4-BE49-F238E27FC236}">
                <a16:creationId xmlns:a16="http://schemas.microsoft.com/office/drawing/2014/main" id="{9922990C-D557-4AD8-9514-0B74DAAF043C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8" name="Line 121">
            <a:extLst>
              <a:ext uri="{FF2B5EF4-FFF2-40B4-BE49-F238E27FC236}">
                <a16:creationId xmlns:a16="http://schemas.microsoft.com/office/drawing/2014/main" id="{ECA54009-5FEE-45AB-99D7-D4C5CC6FE032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9" name="Line 122">
            <a:extLst>
              <a:ext uri="{FF2B5EF4-FFF2-40B4-BE49-F238E27FC236}">
                <a16:creationId xmlns:a16="http://schemas.microsoft.com/office/drawing/2014/main" id="{A2EE2899-DBC2-467D-95EC-D3BF632E0D35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0" name="Line 123">
            <a:extLst>
              <a:ext uri="{FF2B5EF4-FFF2-40B4-BE49-F238E27FC236}">
                <a16:creationId xmlns:a16="http://schemas.microsoft.com/office/drawing/2014/main" id="{51B8E43E-73CC-4A78-82D2-AF51F2D86B44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1" name="Line 124">
            <a:extLst>
              <a:ext uri="{FF2B5EF4-FFF2-40B4-BE49-F238E27FC236}">
                <a16:creationId xmlns:a16="http://schemas.microsoft.com/office/drawing/2014/main" id="{95F07865-EF0F-4448-8B23-A45A1D6EB30E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2" name="Line 125">
            <a:extLst>
              <a:ext uri="{FF2B5EF4-FFF2-40B4-BE49-F238E27FC236}">
                <a16:creationId xmlns:a16="http://schemas.microsoft.com/office/drawing/2014/main" id="{671EF779-FDE7-4D9B-8D11-AB361513B963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3" name="Line 126">
            <a:extLst>
              <a:ext uri="{FF2B5EF4-FFF2-40B4-BE49-F238E27FC236}">
                <a16:creationId xmlns:a16="http://schemas.microsoft.com/office/drawing/2014/main" id="{D7F42125-58AC-4AEA-94C4-7350BCD0A56A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4" name="Line 127">
            <a:extLst>
              <a:ext uri="{FF2B5EF4-FFF2-40B4-BE49-F238E27FC236}">
                <a16:creationId xmlns:a16="http://schemas.microsoft.com/office/drawing/2014/main" id="{58F65702-C184-4C47-91E8-872EE0022F85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5" name="Line 128">
            <a:extLst>
              <a:ext uri="{FF2B5EF4-FFF2-40B4-BE49-F238E27FC236}">
                <a16:creationId xmlns:a16="http://schemas.microsoft.com/office/drawing/2014/main" id="{3BB98DB2-299D-4B04-A11A-A8E138EFD0A8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6" name="Line 129">
            <a:extLst>
              <a:ext uri="{FF2B5EF4-FFF2-40B4-BE49-F238E27FC236}">
                <a16:creationId xmlns:a16="http://schemas.microsoft.com/office/drawing/2014/main" id="{B41A92A0-A924-4789-B717-326D74B76ED6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7" name="Line 130">
            <a:extLst>
              <a:ext uri="{FF2B5EF4-FFF2-40B4-BE49-F238E27FC236}">
                <a16:creationId xmlns:a16="http://schemas.microsoft.com/office/drawing/2014/main" id="{526169EF-7307-4BF9-9E78-2C87E72540A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8" name="Line 131">
            <a:extLst>
              <a:ext uri="{FF2B5EF4-FFF2-40B4-BE49-F238E27FC236}">
                <a16:creationId xmlns:a16="http://schemas.microsoft.com/office/drawing/2014/main" id="{63686F0C-20E8-4EDE-AC21-D6357E81486B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49" name="Line 132">
            <a:extLst>
              <a:ext uri="{FF2B5EF4-FFF2-40B4-BE49-F238E27FC236}">
                <a16:creationId xmlns:a16="http://schemas.microsoft.com/office/drawing/2014/main" id="{9A188081-AAD4-483F-A8E5-A886FFD933ED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0" name="Line 133">
            <a:extLst>
              <a:ext uri="{FF2B5EF4-FFF2-40B4-BE49-F238E27FC236}">
                <a16:creationId xmlns:a16="http://schemas.microsoft.com/office/drawing/2014/main" id="{B91485C2-E3D5-4A98-BD78-8FED83C89476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1" name="Line 134">
            <a:extLst>
              <a:ext uri="{FF2B5EF4-FFF2-40B4-BE49-F238E27FC236}">
                <a16:creationId xmlns:a16="http://schemas.microsoft.com/office/drawing/2014/main" id="{0C6C54CA-2A70-4C25-8347-22ABE6E05AB2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2" name="Line 135">
            <a:extLst>
              <a:ext uri="{FF2B5EF4-FFF2-40B4-BE49-F238E27FC236}">
                <a16:creationId xmlns:a16="http://schemas.microsoft.com/office/drawing/2014/main" id="{7D03A533-33ED-471F-874E-BCE9BF4EE485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3" name="Line 136">
            <a:extLst>
              <a:ext uri="{FF2B5EF4-FFF2-40B4-BE49-F238E27FC236}">
                <a16:creationId xmlns:a16="http://schemas.microsoft.com/office/drawing/2014/main" id="{62BF865F-230A-46B6-96AF-1D705790B795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4" name="Line 137">
            <a:extLst>
              <a:ext uri="{FF2B5EF4-FFF2-40B4-BE49-F238E27FC236}">
                <a16:creationId xmlns:a16="http://schemas.microsoft.com/office/drawing/2014/main" id="{9CE38016-83DF-4B12-99A8-D9E399E8D3E4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5" name="Line 138">
            <a:extLst>
              <a:ext uri="{FF2B5EF4-FFF2-40B4-BE49-F238E27FC236}">
                <a16:creationId xmlns:a16="http://schemas.microsoft.com/office/drawing/2014/main" id="{364BE3D1-A9BB-485A-86E2-B097B1DC4276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6" name="Line 139">
            <a:extLst>
              <a:ext uri="{FF2B5EF4-FFF2-40B4-BE49-F238E27FC236}">
                <a16:creationId xmlns:a16="http://schemas.microsoft.com/office/drawing/2014/main" id="{5A1E7F65-5ACB-42B5-881A-4848DD77288C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7" name="Line 140">
            <a:extLst>
              <a:ext uri="{FF2B5EF4-FFF2-40B4-BE49-F238E27FC236}">
                <a16:creationId xmlns:a16="http://schemas.microsoft.com/office/drawing/2014/main" id="{95797C0E-A23D-43E0-8444-CDA568FD01E1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8" name="Line 141">
            <a:extLst>
              <a:ext uri="{FF2B5EF4-FFF2-40B4-BE49-F238E27FC236}">
                <a16:creationId xmlns:a16="http://schemas.microsoft.com/office/drawing/2014/main" id="{8F6D0C0A-FA7D-40AA-A10A-A8D51CA33FA3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59" name="Line 142">
            <a:extLst>
              <a:ext uri="{FF2B5EF4-FFF2-40B4-BE49-F238E27FC236}">
                <a16:creationId xmlns:a16="http://schemas.microsoft.com/office/drawing/2014/main" id="{4D56AEC3-FEAC-4090-B521-8F9C029D7CEB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60" name="Line 143">
            <a:extLst>
              <a:ext uri="{FF2B5EF4-FFF2-40B4-BE49-F238E27FC236}">
                <a16:creationId xmlns:a16="http://schemas.microsoft.com/office/drawing/2014/main" id="{BE38438B-C3DE-4F1D-ABA0-805A65BE9761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61" name="Line 144">
            <a:extLst>
              <a:ext uri="{FF2B5EF4-FFF2-40B4-BE49-F238E27FC236}">
                <a16:creationId xmlns:a16="http://schemas.microsoft.com/office/drawing/2014/main" id="{2B5F1E69-2B40-4F5A-85DB-20D349F9A71E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62" name="Line 145">
            <a:extLst>
              <a:ext uri="{FF2B5EF4-FFF2-40B4-BE49-F238E27FC236}">
                <a16:creationId xmlns:a16="http://schemas.microsoft.com/office/drawing/2014/main" id="{723839F9-FD2F-4A91-8654-72BDB4781C2A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2" name="Text Box 146">
            <a:extLst>
              <a:ext uri="{FF2B5EF4-FFF2-40B4-BE49-F238E27FC236}">
                <a16:creationId xmlns:a16="http://schemas.microsoft.com/office/drawing/2014/main" id="{D02B3066-FCCD-4ED9-BF85-CF9D8652FE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43" name="Text Box 147">
            <a:extLst>
              <a:ext uri="{FF2B5EF4-FFF2-40B4-BE49-F238E27FC236}">
                <a16:creationId xmlns:a16="http://schemas.microsoft.com/office/drawing/2014/main" id="{BD708D2F-2E0D-4A39-9D2D-6F3A682586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44" name="Text Box 148">
            <a:extLst>
              <a:ext uri="{FF2B5EF4-FFF2-40B4-BE49-F238E27FC236}">
                <a16:creationId xmlns:a16="http://schemas.microsoft.com/office/drawing/2014/main" id="{6F722612-DD0C-4D63-8838-C8BE56E292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45" name="Text Box 149">
            <a:extLst>
              <a:ext uri="{FF2B5EF4-FFF2-40B4-BE49-F238E27FC236}">
                <a16:creationId xmlns:a16="http://schemas.microsoft.com/office/drawing/2014/main" id="{6FC91997-CD7F-4742-BAD3-03CC20F6B4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46" name="Text Box 150">
            <a:extLst>
              <a:ext uri="{FF2B5EF4-FFF2-40B4-BE49-F238E27FC236}">
                <a16:creationId xmlns:a16="http://schemas.microsoft.com/office/drawing/2014/main" id="{21AD2131-20E4-4E94-BB76-0D2AD10CBD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47" name="Text Box 151">
            <a:extLst>
              <a:ext uri="{FF2B5EF4-FFF2-40B4-BE49-F238E27FC236}">
                <a16:creationId xmlns:a16="http://schemas.microsoft.com/office/drawing/2014/main" id="{FB3C89E9-F65D-4D54-ADA3-641C121F79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48" name="Text Box 152">
            <a:extLst>
              <a:ext uri="{FF2B5EF4-FFF2-40B4-BE49-F238E27FC236}">
                <a16:creationId xmlns:a16="http://schemas.microsoft.com/office/drawing/2014/main" id="{6AA29339-13BA-4BF7-8B95-370EF26CCE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85725</xdr:colOff>
      <xdr:row>50</xdr:row>
      <xdr:rowOff>238125</xdr:rowOff>
    </xdr:from>
    <xdr:to>
      <xdr:col>42</xdr:col>
      <xdr:colOff>9525</xdr:colOff>
      <xdr:row>60</xdr:row>
      <xdr:rowOff>38100</xdr:rowOff>
    </xdr:to>
    <xdr:grpSp>
      <xdr:nvGrpSpPr>
        <xdr:cNvPr id="18557" name="Group 153">
          <a:extLst>
            <a:ext uri="{FF2B5EF4-FFF2-40B4-BE49-F238E27FC236}">
              <a16:creationId xmlns:a16="http://schemas.microsoft.com/office/drawing/2014/main" id="{72C35420-3B7E-4290-BB8B-24853D3C145F}"/>
            </a:ext>
          </a:extLst>
        </xdr:cNvPr>
        <xdr:cNvGrpSpPr>
          <a:grpSpLocks/>
        </xdr:cNvGrpSpPr>
      </xdr:nvGrpSpPr>
      <xdr:grpSpPr bwMode="auto">
        <a:xfrm>
          <a:off x="3286125" y="13058775"/>
          <a:ext cx="2324100" cy="2339975"/>
          <a:chOff x="2" y="102"/>
          <a:chExt cx="1461" cy="1423"/>
        </a:xfrm>
      </xdr:grpSpPr>
      <xdr:sp macro="" textlink="">
        <xdr:nvSpPr>
          <xdr:cNvPr id="18596" name="Line 154">
            <a:extLst>
              <a:ext uri="{FF2B5EF4-FFF2-40B4-BE49-F238E27FC236}">
                <a16:creationId xmlns:a16="http://schemas.microsoft.com/office/drawing/2014/main" id="{62200E4D-D628-46DD-B860-B669F7B6FAD2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97" name="Line 155">
            <a:extLst>
              <a:ext uri="{FF2B5EF4-FFF2-40B4-BE49-F238E27FC236}">
                <a16:creationId xmlns:a16="http://schemas.microsoft.com/office/drawing/2014/main" id="{0DEEB0C0-1F4D-4CE2-9675-8A39A61411D1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98" name="Line 156">
            <a:extLst>
              <a:ext uri="{FF2B5EF4-FFF2-40B4-BE49-F238E27FC236}">
                <a16:creationId xmlns:a16="http://schemas.microsoft.com/office/drawing/2014/main" id="{BE57A168-CB22-4DD7-88DE-7EA31E0F3942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99" name="Line 157">
            <a:extLst>
              <a:ext uri="{FF2B5EF4-FFF2-40B4-BE49-F238E27FC236}">
                <a16:creationId xmlns:a16="http://schemas.microsoft.com/office/drawing/2014/main" id="{03E00E6B-E1A0-496E-8AD3-2956181C5930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0" name="Line 158">
            <a:extLst>
              <a:ext uri="{FF2B5EF4-FFF2-40B4-BE49-F238E27FC236}">
                <a16:creationId xmlns:a16="http://schemas.microsoft.com/office/drawing/2014/main" id="{3AE1F5D4-8F8E-44E3-8F24-0007E828985A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1" name="Line 159">
            <a:extLst>
              <a:ext uri="{FF2B5EF4-FFF2-40B4-BE49-F238E27FC236}">
                <a16:creationId xmlns:a16="http://schemas.microsoft.com/office/drawing/2014/main" id="{1403CC85-D93D-4BAC-8C48-B0E16B25B7A8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2" name="Line 160">
            <a:extLst>
              <a:ext uri="{FF2B5EF4-FFF2-40B4-BE49-F238E27FC236}">
                <a16:creationId xmlns:a16="http://schemas.microsoft.com/office/drawing/2014/main" id="{622A656B-7822-48E1-9963-FDE85DFBFDF7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3" name="Line 161">
            <a:extLst>
              <a:ext uri="{FF2B5EF4-FFF2-40B4-BE49-F238E27FC236}">
                <a16:creationId xmlns:a16="http://schemas.microsoft.com/office/drawing/2014/main" id="{26B10CB5-BDC8-4E40-BCB9-76F70208F432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4" name="Line 162">
            <a:extLst>
              <a:ext uri="{FF2B5EF4-FFF2-40B4-BE49-F238E27FC236}">
                <a16:creationId xmlns:a16="http://schemas.microsoft.com/office/drawing/2014/main" id="{0DB681A0-A013-46AA-BF30-1F79696E7EFC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5" name="Line 163">
            <a:extLst>
              <a:ext uri="{FF2B5EF4-FFF2-40B4-BE49-F238E27FC236}">
                <a16:creationId xmlns:a16="http://schemas.microsoft.com/office/drawing/2014/main" id="{58F43516-5C41-4BE8-B932-C1B3A1E58825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6" name="Line 164">
            <a:extLst>
              <a:ext uri="{FF2B5EF4-FFF2-40B4-BE49-F238E27FC236}">
                <a16:creationId xmlns:a16="http://schemas.microsoft.com/office/drawing/2014/main" id="{46C59F2A-352D-47C3-96C3-25E16EA65B1F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7" name="Line 165">
            <a:extLst>
              <a:ext uri="{FF2B5EF4-FFF2-40B4-BE49-F238E27FC236}">
                <a16:creationId xmlns:a16="http://schemas.microsoft.com/office/drawing/2014/main" id="{D7B026F0-9A55-409E-B35D-782FDC977091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8" name="Line 166">
            <a:extLst>
              <a:ext uri="{FF2B5EF4-FFF2-40B4-BE49-F238E27FC236}">
                <a16:creationId xmlns:a16="http://schemas.microsoft.com/office/drawing/2014/main" id="{0F086C94-F826-4D6F-BC29-E6B6EAC621BA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09" name="Line 167">
            <a:extLst>
              <a:ext uri="{FF2B5EF4-FFF2-40B4-BE49-F238E27FC236}">
                <a16:creationId xmlns:a16="http://schemas.microsoft.com/office/drawing/2014/main" id="{D4403BD6-5AD8-4B85-A093-24CB1F4CBDED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0" name="Line 168">
            <a:extLst>
              <a:ext uri="{FF2B5EF4-FFF2-40B4-BE49-F238E27FC236}">
                <a16:creationId xmlns:a16="http://schemas.microsoft.com/office/drawing/2014/main" id="{A9374504-A3EA-4FAF-BA4B-A000FFEC0550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1" name="Line 169">
            <a:extLst>
              <a:ext uri="{FF2B5EF4-FFF2-40B4-BE49-F238E27FC236}">
                <a16:creationId xmlns:a16="http://schemas.microsoft.com/office/drawing/2014/main" id="{F608FD61-644C-4696-BE05-B84289A64205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2" name="Line 170">
            <a:extLst>
              <a:ext uri="{FF2B5EF4-FFF2-40B4-BE49-F238E27FC236}">
                <a16:creationId xmlns:a16="http://schemas.microsoft.com/office/drawing/2014/main" id="{0D80B411-4984-4B14-B5FE-9C34AE9614E2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3" name="Line 171">
            <a:extLst>
              <a:ext uri="{FF2B5EF4-FFF2-40B4-BE49-F238E27FC236}">
                <a16:creationId xmlns:a16="http://schemas.microsoft.com/office/drawing/2014/main" id="{C3E03CF5-C4E1-4E25-BABC-B24A203C120B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4" name="Line 172">
            <a:extLst>
              <a:ext uri="{FF2B5EF4-FFF2-40B4-BE49-F238E27FC236}">
                <a16:creationId xmlns:a16="http://schemas.microsoft.com/office/drawing/2014/main" id="{BD6F1B24-A8BF-4A73-894E-B81B31E9951D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5" name="Line 173">
            <a:extLst>
              <a:ext uri="{FF2B5EF4-FFF2-40B4-BE49-F238E27FC236}">
                <a16:creationId xmlns:a16="http://schemas.microsoft.com/office/drawing/2014/main" id="{15BDFE88-74EA-41E3-B2E3-F29D3AF3247A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6" name="Line 174">
            <a:extLst>
              <a:ext uri="{FF2B5EF4-FFF2-40B4-BE49-F238E27FC236}">
                <a16:creationId xmlns:a16="http://schemas.microsoft.com/office/drawing/2014/main" id="{EBD29EE9-4484-4AE7-BD04-5EB82EBF31D5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7" name="Line 175">
            <a:extLst>
              <a:ext uri="{FF2B5EF4-FFF2-40B4-BE49-F238E27FC236}">
                <a16:creationId xmlns:a16="http://schemas.microsoft.com/office/drawing/2014/main" id="{F87C0CAE-2F7D-4593-B33B-62445C6AA82C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8" name="Line 176">
            <a:extLst>
              <a:ext uri="{FF2B5EF4-FFF2-40B4-BE49-F238E27FC236}">
                <a16:creationId xmlns:a16="http://schemas.microsoft.com/office/drawing/2014/main" id="{6D22BBC2-4020-4955-970A-56AA09AB4D9F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19" name="Line 177">
            <a:extLst>
              <a:ext uri="{FF2B5EF4-FFF2-40B4-BE49-F238E27FC236}">
                <a16:creationId xmlns:a16="http://schemas.microsoft.com/office/drawing/2014/main" id="{4940A2AA-EA10-4175-9B61-994C71D88663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20" name="Line 178">
            <a:extLst>
              <a:ext uri="{FF2B5EF4-FFF2-40B4-BE49-F238E27FC236}">
                <a16:creationId xmlns:a16="http://schemas.microsoft.com/office/drawing/2014/main" id="{E493E96E-097F-4517-BC67-9841D07663E6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21" name="Line 179">
            <a:extLst>
              <a:ext uri="{FF2B5EF4-FFF2-40B4-BE49-F238E27FC236}">
                <a16:creationId xmlns:a16="http://schemas.microsoft.com/office/drawing/2014/main" id="{49519DF5-4E51-4DBF-A078-7D85BF32FBDC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22" name="Line 180">
            <a:extLst>
              <a:ext uri="{FF2B5EF4-FFF2-40B4-BE49-F238E27FC236}">
                <a16:creationId xmlns:a16="http://schemas.microsoft.com/office/drawing/2014/main" id="{B2071279-026F-4710-99B6-AB7330E1AEE8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23" name="Line 181">
            <a:extLst>
              <a:ext uri="{FF2B5EF4-FFF2-40B4-BE49-F238E27FC236}">
                <a16:creationId xmlns:a16="http://schemas.microsoft.com/office/drawing/2014/main" id="{88E73424-E64F-4779-9B55-96699FBC1A19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24" name="Line 182">
            <a:extLst>
              <a:ext uri="{FF2B5EF4-FFF2-40B4-BE49-F238E27FC236}">
                <a16:creationId xmlns:a16="http://schemas.microsoft.com/office/drawing/2014/main" id="{3368DE8E-0673-4118-894C-60D5959921AD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25" name="Line 183">
            <a:extLst>
              <a:ext uri="{FF2B5EF4-FFF2-40B4-BE49-F238E27FC236}">
                <a16:creationId xmlns:a16="http://schemas.microsoft.com/office/drawing/2014/main" id="{D7EA219A-BB85-4A8D-B80D-A4D84B17F7D0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80" name="Text Box 184">
            <a:extLst>
              <a:ext uri="{FF2B5EF4-FFF2-40B4-BE49-F238E27FC236}">
                <a16:creationId xmlns:a16="http://schemas.microsoft.com/office/drawing/2014/main" id="{E5B3FC36-75A4-4F11-91A9-8F5366B5BA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81" name="Text Box 185">
            <a:extLst>
              <a:ext uri="{FF2B5EF4-FFF2-40B4-BE49-F238E27FC236}">
                <a16:creationId xmlns:a16="http://schemas.microsoft.com/office/drawing/2014/main" id="{A5D29E14-CA91-4980-A9FF-4BFA157602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82" name="Text Box 186">
            <a:extLst>
              <a:ext uri="{FF2B5EF4-FFF2-40B4-BE49-F238E27FC236}">
                <a16:creationId xmlns:a16="http://schemas.microsoft.com/office/drawing/2014/main" id="{4865D27D-D7F8-4686-97A6-7047E463FA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83" name="Text Box 187">
            <a:extLst>
              <a:ext uri="{FF2B5EF4-FFF2-40B4-BE49-F238E27FC236}">
                <a16:creationId xmlns:a16="http://schemas.microsoft.com/office/drawing/2014/main" id="{12EFEF74-A629-411A-8592-EC8C56716D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84" name="Text Box 188">
            <a:extLst>
              <a:ext uri="{FF2B5EF4-FFF2-40B4-BE49-F238E27FC236}">
                <a16:creationId xmlns:a16="http://schemas.microsoft.com/office/drawing/2014/main" id="{7CB6479B-8BCF-491A-9948-67500C4F30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85" name="Text Box 189">
            <a:extLst>
              <a:ext uri="{FF2B5EF4-FFF2-40B4-BE49-F238E27FC236}">
                <a16:creationId xmlns:a16="http://schemas.microsoft.com/office/drawing/2014/main" id="{C530B57A-4E19-44D5-BEF6-9FED25C8F4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86" name="Text Box 190">
            <a:extLst>
              <a:ext uri="{FF2B5EF4-FFF2-40B4-BE49-F238E27FC236}">
                <a16:creationId xmlns:a16="http://schemas.microsoft.com/office/drawing/2014/main" id="{C62F3911-C727-45BD-AC5D-A49D9AD55D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76200</xdr:colOff>
      <xdr:row>61</xdr:row>
      <xdr:rowOff>209550</xdr:rowOff>
    </xdr:from>
    <xdr:to>
      <xdr:col>42</xdr:col>
      <xdr:colOff>0</xdr:colOff>
      <xdr:row>71</xdr:row>
      <xdr:rowOff>9525</xdr:rowOff>
    </xdr:to>
    <xdr:grpSp>
      <xdr:nvGrpSpPr>
        <xdr:cNvPr id="18558" name="Group 191">
          <a:extLst>
            <a:ext uri="{FF2B5EF4-FFF2-40B4-BE49-F238E27FC236}">
              <a16:creationId xmlns:a16="http://schemas.microsoft.com/office/drawing/2014/main" id="{BB50F96C-843F-4F06-92B8-FBBCAB830CEF}"/>
            </a:ext>
          </a:extLst>
        </xdr:cNvPr>
        <xdr:cNvGrpSpPr>
          <a:grpSpLocks/>
        </xdr:cNvGrpSpPr>
      </xdr:nvGrpSpPr>
      <xdr:grpSpPr bwMode="auto">
        <a:xfrm>
          <a:off x="3276600" y="15824200"/>
          <a:ext cx="2324100" cy="2339975"/>
          <a:chOff x="2" y="102"/>
          <a:chExt cx="1461" cy="1423"/>
        </a:xfrm>
      </xdr:grpSpPr>
      <xdr:sp macro="" textlink="">
        <xdr:nvSpPr>
          <xdr:cNvPr id="18559" name="Line 192">
            <a:extLst>
              <a:ext uri="{FF2B5EF4-FFF2-40B4-BE49-F238E27FC236}">
                <a16:creationId xmlns:a16="http://schemas.microsoft.com/office/drawing/2014/main" id="{B05976F9-BA42-42FE-BCDC-6D88FA5E9E7E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0" name="Line 193">
            <a:extLst>
              <a:ext uri="{FF2B5EF4-FFF2-40B4-BE49-F238E27FC236}">
                <a16:creationId xmlns:a16="http://schemas.microsoft.com/office/drawing/2014/main" id="{AFA121B0-2319-41A0-AB73-4027590B27D0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1" name="Line 194">
            <a:extLst>
              <a:ext uri="{FF2B5EF4-FFF2-40B4-BE49-F238E27FC236}">
                <a16:creationId xmlns:a16="http://schemas.microsoft.com/office/drawing/2014/main" id="{CF78BF1F-3040-4846-9662-47668EAF9894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2" name="Line 195">
            <a:extLst>
              <a:ext uri="{FF2B5EF4-FFF2-40B4-BE49-F238E27FC236}">
                <a16:creationId xmlns:a16="http://schemas.microsoft.com/office/drawing/2014/main" id="{FFDBB47B-B593-49D8-A288-F696A208E2E9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3" name="Line 196">
            <a:extLst>
              <a:ext uri="{FF2B5EF4-FFF2-40B4-BE49-F238E27FC236}">
                <a16:creationId xmlns:a16="http://schemas.microsoft.com/office/drawing/2014/main" id="{9CB1BFF9-3CD8-4BE6-985B-B6BB7EDCE36D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4" name="Line 197">
            <a:extLst>
              <a:ext uri="{FF2B5EF4-FFF2-40B4-BE49-F238E27FC236}">
                <a16:creationId xmlns:a16="http://schemas.microsoft.com/office/drawing/2014/main" id="{F91264CF-B156-468B-BDEE-7521C2BEEAEB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5" name="Line 198">
            <a:extLst>
              <a:ext uri="{FF2B5EF4-FFF2-40B4-BE49-F238E27FC236}">
                <a16:creationId xmlns:a16="http://schemas.microsoft.com/office/drawing/2014/main" id="{C6959884-1B02-4203-8F25-BDF8451D7594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6" name="Line 199">
            <a:extLst>
              <a:ext uri="{FF2B5EF4-FFF2-40B4-BE49-F238E27FC236}">
                <a16:creationId xmlns:a16="http://schemas.microsoft.com/office/drawing/2014/main" id="{6E1B1283-C0B5-479F-A8C3-299117E84672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7" name="Line 200">
            <a:extLst>
              <a:ext uri="{FF2B5EF4-FFF2-40B4-BE49-F238E27FC236}">
                <a16:creationId xmlns:a16="http://schemas.microsoft.com/office/drawing/2014/main" id="{37B88F9B-FC5E-431D-BB91-D36014DCD60A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8" name="Line 201">
            <a:extLst>
              <a:ext uri="{FF2B5EF4-FFF2-40B4-BE49-F238E27FC236}">
                <a16:creationId xmlns:a16="http://schemas.microsoft.com/office/drawing/2014/main" id="{8F2EA81B-432D-4F02-999F-B1BAE880FD8D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69" name="Line 202">
            <a:extLst>
              <a:ext uri="{FF2B5EF4-FFF2-40B4-BE49-F238E27FC236}">
                <a16:creationId xmlns:a16="http://schemas.microsoft.com/office/drawing/2014/main" id="{E1E0C517-0C57-4511-8755-70BE905BF8A1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0" name="Line 203">
            <a:extLst>
              <a:ext uri="{FF2B5EF4-FFF2-40B4-BE49-F238E27FC236}">
                <a16:creationId xmlns:a16="http://schemas.microsoft.com/office/drawing/2014/main" id="{AD8813A2-26F2-4AC8-B334-D7A863708E06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1" name="Line 204">
            <a:extLst>
              <a:ext uri="{FF2B5EF4-FFF2-40B4-BE49-F238E27FC236}">
                <a16:creationId xmlns:a16="http://schemas.microsoft.com/office/drawing/2014/main" id="{46C8EA16-29E9-4AF5-B466-FEA84C59B33A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2" name="Line 205">
            <a:extLst>
              <a:ext uri="{FF2B5EF4-FFF2-40B4-BE49-F238E27FC236}">
                <a16:creationId xmlns:a16="http://schemas.microsoft.com/office/drawing/2014/main" id="{70308745-8B8F-48E9-AC35-AAB99E6B0359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3" name="Line 206">
            <a:extLst>
              <a:ext uri="{FF2B5EF4-FFF2-40B4-BE49-F238E27FC236}">
                <a16:creationId xmlns:a16="http://schemas.microsoft.com/office/drawing/2014/main" id="{852CD2D4-DBEA-4601-BFC1-B89444B515D7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4" name="Line 207">
            <a:extLst>
              <a:ext uri="{FF2B5EF4-FFF2-40B4-BE49-F238E27FC236}">
                <a16:creationId xmlns:a16="http://schemas.microsoft.com/office/drawing/2014/main" id="{00E88493-7253-4538-BDEB-8D08CB8C8EF3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5" name="Line 208">
            <a:extLst>
              <a:ext uri="{FF2B5EF4-FFF2-40B4-BE49-F238E27FC236}">
                <a16:creationId xmlns:a16="http://schemas.microsoft.com/office/drawing/2014/main" id="{A67004BD-2681-4802-968F-030E12A93140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6" name="Line 209">
            <a:extLst>
              <a:ext uri="{FF2B5EF4-FFF2-40B4-BE49-F238E27FC236}">
                <a16:creationId xmlns:a16="http://schemas.microsoft.com/office/drawing/2014/main" id="{30179B56-84D0-48CD-AB83-30D788254848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7" name="Line 210">
            <a:extLst>
              <a:ext uri="{FF2B5EF4-FFF2-40B4-BE49-F238E27FC236}">
                <a16:creationId xmlns:a16="http://schemas.microsoft.com/office/drawing/2014/main" id="{98EDA80B-0E88-4D59-906F-7656A58D24B5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8" name="Line 211">
            <a:extLst>
              <a:ext uri="{FF2B5EF4-FFF2-40B4-BE49-F238E27FC236}">
                <a16:creationId xmlns:a16="http://schemas.microsoft.com/office/drawing/2014/main" id="{E1C94815-0130-4B61-B7F7-A58B181AD50E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79" name="Line 212">
            <a:extLst>
              <a:ext uri="{FF2B5EF4-FFF2-40B4-BE49-F238E27FC236}">
                <a16:creationId xmlns:a16="http://schemas.microsoft.com/office/drawing/2014/main" id="{D6415034-B7D3-4F3A-8B56-D714A51E6A79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0" name="Line 213">
            <a:extLst>
              <a:ext uri="{FF2B5EF4-FFF2-40B4-BE49-F238E27FC236}">
                <a16:creationId xmlns:a16="http://schemas.microsoft.com/office/drawing/2014/main" id="{87C99D63-603B-411E-A6B3-C4F95B31519D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1" name="Line 214">
            <a:extLst>
              <a:ext uri="{FF2B5EF4-FFF2-40B4-BE49-F238E27FC236}">
                <a16:creationId xmlns:a16="http://schemas.microsoft.com/office/drawing/2014/main" id="{B319C8C2-F0A5-4084-8275-C405A27FD7CF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2" name="Line 215">
            <a:extLst>
              <a:ext uri="{FF2B5EF4-FFF2-40B4-BE49-F238E27FC236}">
                <a16:creationId xmlns:a16="http://schemas.microsoft.com/office/drawing/2014/main" id="{69BA07E5-5562-49B4-A9B0-127A37D7F314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3" name="Line 216">
            <a:extLst>
              <a:ext uri="{FF2B5EF4-FFF2-40B4-BE49-F238E27FC236}">
                <a16:creationId xmlns:a16="http://schemas.microsoft.com/office/drawing/2014/main" id="{B09E598B-0B56-4311-A4BA-164034645F7B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4" name="Line 217">
            <a:extLst>
              <a:ext uri="{FF2B5EF4-FFF2-40B4-BE49-F238E27FC236}">
                <a16:creationId xmlns:a16="http://schemas.microsoft.com/office/drawing/2014/main" id="{7C703FB7-B155-4073-A8E5-DE5482C78F19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5" name="Line 218">
            <a:extLst>
              <a:ext uri="{FF2B5EF4-FFF2-40B4-BE49-F238E27FC236}">
                <a16:creationId xmlns:a16="http://schemas.microsoft.com/office/drawing/2014/main" id="{C1850C37-25CB-4B61-BED9-C956A1FBC53E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6" name="Line 219">
            <a:extLst>
              <a:ext uri="{FF2B5EF4-FFF2-40B4-BE49-F238E27FC236}">
                <a16:creationId xmlns:a16="http://schemas.microsoft.com/office/drawing/2014/main" id="{23574E75-26CC-47B0-BE2A-A0A4E7A3C963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7" name="Line 220">
            <a:extLst>
              <a:ext uri="{FF2B5EF4-FFF2-40B4-BE49-F238E27FC236}">
                <a16:creationId xmlns:a16="http://schemas.microsoft.com/office/drawing/2014/main" id="{3EBDE297-1778-4BEE-B7ED-35E3DBDD1DDF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88" name="Line 221">
            <a:extLst>
              <a:ext uri="{FF2B5EF4-FFF2-40B4-BE49-F238E27FC236}">
                <a16:creationId xmlns:a16="http://schemas.microsoft.com/office/drawing/2014/main" id="{186F81B5-CEA0-453E-BB68-5DD0CB0A4FE6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18" name="Text Box 222">
            <a:extLst>
              <a:ext uri="{FF2B5EF4-FFF2-40B4-BE49-F238E27FC236}">
                <a16:creationId xmlns:a16="http://schemas.microsoft.com/office/drawing/2014/main" id="{02C0D40A-F0E1-49EF-A100-354F072E92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319" name="Text Box 223">
            <a:extLst>
              <a:ext uri="{FF2B5EF4-FFF2-40B4-BE49-F238E27FC236}">
                <a16:creationId xmlns:a16="http://schemas.microsoft.com/office/drawing/2014/main" id="{7AFBDF3A-405F-4884-934A-E76D2EF3BE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320" name="Text Box 224">
            <a:extLst>
              <a:ext uri="{FF2B5EF4-FFF2-40B4-BE49-F238E27FC236}">
                <a16:creationId xmlns:a16="http://schemas.microsoft.com/office/drawing/2014/main" id="{DC89DCF3-651B-4D7F-B1AB-BD07AA462B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321" name="Text Box 225">
            <a:extLst>
              <a:ext uri="{FF2B5EF4-FFF2-40B4-BE49-F238E27FC236}">
                <a16:creationId xmlns:a16="http://schemas.microsoft.com/office/drawing/2014/main" id="{2DDEE80C-D6F7-4018-984B-F04F351153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322" name="Text Box 226">
            <a:extLst>
              <a:ext uri="{FF2B5EF4-FFF2-40B4-BE49-F238E27FC236}">
                <a16:creationId xmlns:a16="http://schemas.microsoft.com/office/drawing/2014/main" id="{07CF6617-48F0-4D2E-A3C9-3D0DADFC72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323" name="Text Box 227">
            <a:extLst>
              <a:ext uri="{FF2B5EF4-FFF2-40B4-BE49-F238E27FC236}">
                <a16:creationId xmlns:a16="http://schemas.microsoft.com/office/drawing/2014/main" id="{21903090-131D-49FC-8556-76D6192458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324" name="Text Box 228">
            <a:extLst>
              <a:ext uri="{FF2B5EF4-FFF2-40B4-BE49-F238E27FC236}">
                <a16:creationId xmlns:a16="http://schemas.microsoft.com/office/drawing/2014/main" id="{B3CF71C3-E070-4B02-AC51-483CE6134A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76200</xdr:colOff>
      <xdr:row>3</xdr:row>
      <xdr:rowOff>142875</xdr:rowOff>
    </xdr:from>
    <xdr:to>
      <xdr:col>42</xdr:col>
      <xdr:colOff>0</xdr:colOff>
      <xdr:row>12</xdr:row>
      <xdr:rowOff>190500</xdr:rowOff>
    </xdr:to>
    <xdr:grpSp>
      <xdr:nvGrpSpPr>
        <xdr:cNvPr id="19577" name="Group 1">
          <a:extLst>
            <a:ext uri="{FF2B5EF4-FFF2-40B4-BE49-F238E27FC236}">
              <a16:creationId xmlns:a16="http://schemas.microsoft.com/office/drawing/2014/main" id="{B8D1E04E-AEDF-476D-A3F0-368AD51E1A17}"/>
            </a:ext>
          </a:extLst>
        </xdr:cNvPr>
        <xdr:cNvGrpSpPr>
          <a:grpSpLocks/>
        </xdr:cNvGrpSpPr>
      </xdr:nvGrpSpPr>
      <xdr:grpSpPr bwMode="auto">
        <a:xfrm>
          <a:off x="3276600" y="962025"/>
          <a:ext cx="2324100" cy="2333625"/>
          <a:chOff x="2" y="102"/>
          <a:chExt cx="1461" cy="1423"/>
        </a:xfrm>
      </xdr:grpSpPr>
      <xdr:sp macro="" textlink="">
        <xdr:nvSpPr>
          <xdr:cNvPr id="19768" name="Line 2">
            <a:extLst>
              <a:ext uri="{FF2B5EF4-FFF2-40B4-BE49-F238E27FC236}">
                <a16:creationId xmlns:a16="http://schemas.microsoft.com/office/drawing/2014/main" id="{447D9F35-0D95-4373-BCA3-BB0620D13157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9" name="Line 3">
            <a:extLst>
              <a:ext uri="{FF2B5EF4-FFF2-40B4-BE49-F238E27FC236}">
                <a16:creationId xmlns:a16="http://schemas.microsoft.com/office/drawing/2014/main" id="{F5D8008F-D73F-4A79-B839-04934DC76350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0" name="Line 4">
            <a:extLst>
              <a:ext uri="{FF2B5EF4-FFF2-40B4-BE49-F238E27FC236}">
                <a16:creationId xmlns:a16="http://schemas.microsoft.com/office/drawing/2014/main" id="{95B729C3-1589-4258-9687-2C7ED1E31DCD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1" name="Line 5">
            <a:extLst>
              <a:ext uri="{FF2B5EF4-FFF2-40B4-BE49-F238E27FC236}">
                <a16:creationId xmlns:a16="http://schemas.microsoft.com/office/drawing/2014/main" id="{9801D193-6BF8-4DE5-98DE-B05CF9BF851C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2" name="Line 6">
            <a:extLst>
              <a:ext uri="{FF2B5EF4-FFF2-40B4-BE49-F238E27FC236}">
                <a16:creationId xmlns:a16="http://schemas.microsoft.com/office/drawing/2014/main" id="{759CB5F0-A65C-4573-A455-9F5C0F02E571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3" name="Line 7">
            <a:extLst>
              <a:ext uri="{FF2B5EF4-FFF2-40B4-BE49-F238E27FC236}">
                <a16:creationId xmlns:a16="http://schemas.microsoft.com/office/drawing/2014/main" id="{FDDE4AC1-76C0-4328-A5E2-34289EB44455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4" name="Line 8">
            <a:extLst>
              <a:ext uri="{FF2B5EF4-FFF2-40B4-BE49-F238E27FC236}">
                <a16:creationId xmlns:a16="http://schemas.microsoft.com/office/drawing/2014/main" id="{76097DB8-4526-42D2-A1FA-6AFE3CD53B2B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5" name="Line 9">
            <a:extLst>
              <a:ext uri="{FF2B5EF4-FFF2-40B4-BE49-F238E27FC236}">
                <a16:creationId xmlns:a16="http://schemas.microsoft.com/office/drawing/2014/main" id="{98BF3110-3923-492D-A650-02CDD39276D2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6" name="Line 10">
            <a:extLst>
              <a:ext uri="{FF2B5EF4-FFF2-40B4-BE49-F238E27FC236}">
                <a16:creationId xmlns:a16="http://schemas.microsoft.com/office/drawing/2014/main" id="{DAC1A2ED-8FBE-45A6-9B14-8B996AFD6077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7" name="Line 11">
            <a:extLst>
              <a:ext uri="{FF2B5EF4-FFF2-40B4-BE49-F238E27FC236}">
                <a16:creationId xmlns:a16="http://schemas.microsoft.com/office/drawing/2014/main" id="{FF7C8383-2143-4274-B996-7E7288B95AFF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8" name="Line 12">
            <a:extLst>
              <a:ext uri="{FF2B5EF4-FFF2-40B4-BE49-F238E27FC236}">
                <a16:creationId xmlns:a16="http://schemas.microsoft.com/office/drawing/2014/main" id="{52FA12B4-A38A-43D3-AB6B-308F6D845D22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9" name="Line 13">
            <a:extLst>
              <a:ext uri="{FF2B5EF4-FFF2-40B4-BE49-F238E27FC236}">
                <a16:creationId xmlns:a16="http://schemas.microsoft.com/office/drawing/2014/main" id="{6CC7549F-DA1B-4BD6-B5F7-674B37401F5F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0" name="Line 14">
            <a:extLst>
              <a:ext uri="{FF2B5EF4-FFF2-40B4-BE49-F238E27FC236}">
                <a16:creationId xmlns:a16="http://schemas.microsoft.com/office/drawing/2014/main" id="{3558D3AF-11E4-49A9-9E7A-045A46CD9992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1" name="Line 15">
            <a:extLst>
              <a:ext uri="{FF2B5EF4-FFF2-40B4-BE49-F238E27FC236}">
                <a16:creationId xmlns:a16="http://schemas.microsoft.com/office/drawing/2014/main" id="{725B6F5E-177E-4A4B-AA4E-2A9EE75B6357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2" name="Line 16">
            <a:extLst>
              <a:ext uri="{FF2B5EF4-FFF2-40B4-BE49-F238E27FC236}">
                <a16:creationId xmlns:a16="http://schemas.microsoft.com/office/drawing/2014/main" id="{33ABCC55-1AF7-4E93-8742-1F0B5E48DD88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3" name="Line 17">
            <a:extLst>
              <a:ext uri="{FF2B5EF4-FFF2-40B4-BE49-F238E27FC236}">
                <a16:creationId xmlns:a16="http://schemas.microsoft.com/office/drawing/2014/main" id="{07C900C9-AEA5-4DDD-B6EB-B67A7F76E30A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4" name="Line 18">
            <a:extLst>
              <a:ext uri="{FF2B5EF4-FFF2-40B4-BE49-F238E27FC236}">
                <a16:creationId xmlns:a16="http://schemas.microsoft.com/office/drawing/2014/main" id="{254FFC2F-C765-4841-82A8-EA17CEE938C1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5" name="Line 19">
            <a:extLst>
              <a:ext uri="{FF2B5EF4-FFF2-40B4-BE49-F238E27FC236}">
                <a16:creationId xmlns:a16="http://schemas.microsoft.com/office/drawing/2014/main" id="{46C67779-82FC-4F56-BFD2-C955175A4A0E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6" name="Line 20">
            <a:extLst>
              <a:ext uri="{FF2B5EF4-FFF2-40B4-BE49-F238E27FC236}">
                <a16:creationId xmlns:a16="http://schemas.microsoft.com/office/drawing/2014/main" id="{36CD9257-0D5A-49EB-9F80-4B14B28611C1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7" name="Line 21">
            <a:extLst>
              <a:ext uri="{FF2B5EF4-FFF2-40B4-BE49-F238E27FC236}">
                <a16:creationId xmlns:a16="http://schemas.microsoft.com/office/drawing/2014/main" id="{5D8A5D18-0DA7-417E-8BAF-34C6801A95FA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8" name="Line 22">
            <a:extLst>
              <a:ext uri="{FF2B5EF4-FFF2-40B4-BE49-F238E27FC236}">
                <a16:creationId xmlns:a16="http://schemas.microsoft.com/office/drawing/2014/main" id="{8920D86F-2868-4A18-AE25-1953A67E376C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9" name="Line 23">
            <a:extLst>
              <a:ext uri="{FF2B5EF4-FFF2-40B4-BE49-F238E27FC236}">
                <a16:creationId xmlns:a16="http://schemas.microsoft.com/office/drawing/2014/main" id="{206EF8B0-752C-4904-9F17-D181FB994177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0" name="Line 24">
            <a:extLst>
              <a:ext uri="{FF2B5EF4-FFF2-40B4-BE49-F238E27FC236}">
                <a16:creationId xmlns:a16="http://schemas.microsoft.com/office/drawing/2014/main" id="{22C68ACC-F3A5-4F32-AD5E-8FBA0A62911C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1" name="Line 25">
            <a:extLst>
              <a:ext uri="{FF2B5EF4-FFF2-40B4-BE49-F238E27FC236}">
                <a16:creationId xmlns:a16="http://schemas.microsoft.com/office/drawing/2014/main" id="{6D2B230A-78FC-4F2B-B7D6-C0F2A47BD020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2" name="Line 26">
            <a:extLst>
              <a:ext uri="{FF2B5EF4-FFF2-40B4-BE49-F238E27FC236}">
                <a16:creationId xmlns:a16="http://schemas.microsoft.com/office/drawing/2014/main" id="{3E691863-A003-4B37-B1D2-C0D4B8992CE4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3" name="Line 27">
            <a:extLst>
              <a:ext uri="{FF2B5EF4-FFF2-40B4-BE49-F238E27FC236}">
                <a16:creationId xmlns:a16="http://schemas.microsoft.com/office/drawing/2014/main" id="{540A21D9-9FA6-4476-8B5D-CFD2684999F0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4" name="Line 28">
            <a:extLst>
              <a:ext uri="{FF2B5EF4-FFF2-40B4-BE49-F238E27FC236}">
                <a16:creationId xmlns:a16="http://schemas.microsoft.com/office/drawing/2014/main" id="{9337ED47-F9D3-42CB-8766-78973156820D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5" name="Line 29">
            <a:extLst>
              <a:ext uri="{FF2B5EF4-FFF2-40B4-BE49-F238E27FC236}">
                <a16:creationId xmlns:a16="http://schemas.microsoft.com/office/drawing/2014/main" id="{999B22A9-A8AD-41FD-804F-7221A309F7DC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6" name="Line 30">
            <a:extLst>
              <a:ext uri="{FF2B5EF4-FFF2-40B4-BE49-F238E27FC236}">
                <a16:creationId xmlns:a16="http://schemas.microsoft.com/office/drawing/2014/main" id="{0E03C29E-A065-4C02-84EA-E4D468CD783C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7" name="Line 31">
            <a:extLst>
              <a:ext uri="{FF2B5EF4-FFF2-40B4-BE49-F238E27FC236}">
                <a16:creationId xmlns:a16="http://schemas.microsoft.com/office/drawing/2014/main" id="{CB5A0090-1414-42EF-ACD9-964386F4B090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52" name="Text Box 32">
            <a:extLst>
              <a:ext uri="{FF2B5EF4-FFF2-40B4-BE49-F238E27FC236}">
                <a16:creationId xmlns:a16="http://schemas.microsoft.com/office/drawing/2014/main" id="{D10FBD62-9A04-4B17-84F3-BB649D760C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3" name="Text Box 33">
            <a:extLst>
              <a:ext uri="{FF2B5EF4-FFF2-40B4-BE49-F238E27FC236}">
                <a16:creationId xmlns:a16="http://schemas.microsoft.com/office/drawing/2014/main" id="{F5E7BE0B-7C6D-49E9-9FD8-E4E2FC4331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4" name="Text Box 34">
            <a:extLst>
              <a:ext uri="{FF2B5EF4-FFF2-40B4-BE49-F238E27FC236}">
                <a16:creationId xmlns:a16="http://schemas.microsoft.com/office/drawing/2014/main" id="{587C3F27-6F9F-4C8B-962D-9166C2B443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5" name="Text Box 35">
            <a:extLst>
              <a:ext uri="{FF2B5EF4-FFF2-40B4-BE49-F238E27FC236}">
                <a16:creationId xmlns:a16="http://schemas.microsoft.com/office/drawing/2014/main" id="{609B300D-1EF5-4E2C-9CD6-563C577B99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156" name="Text Box 36">
            <a:extLst>
              <a:ext uri="{FF2B5EF4-FFF2-40B4-BE49-F238E27FC236}">
                <a16:creationId xmlns:a16="http://schemas.microsoft.com/office/drawing/2014/main" id="{ED053B07-007C-42FB-8F1F-DA00ED07D9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157" name="Text Box 37">
            <a:extLst>
              <a:ext uri="{FF2B5EF4-FFF2-40B4-BE49-F238E27FC236}">
                <a16:creationId xmlns:a16="http://schemas.microsoft.com/office/drawing/2014/main" id="{7D405B17-04D3-4770-B5D1-CD1BADF423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8" name="Text Box 38">
            <a:extLst>
              <a:ext uri="{FF2B5EF4-FFF2-40B4-BE49-F238E27FC236}">
                <a16:creationId xmlns:a16="http://schemas.microsoft.com/office/drawing/2014/main" id="{819B6F0E-DCD8-4E4F-B906-97F83F3D69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95250</xdr:colOff>
      <xdr:row>15</xdr:row>
      <xdr:rowOff>19050</xdr:rowOff>
    </xdr:from>
    <xdr:to>
      <xdr:col>42</xdr:col>
      <xdr:colOff>19050</xdr:colOff>
      <xdr:row>24</xdr:row>
      <xdr:rowOff>66675</xdr:rowOff>
    </xdr:to>
    <xdr:grpSp>
      <xdr:nvGrpSpPr>
        <xdr:cNvPr id="19578" name="Group 39">
          <a:extLst>
            <a:ext uri="{FF2B5EF4-FFF2-40B4-BE49-F238E27FC236}">
              <a16:creationId xmlns:a16="http://schemas.microsoft.com/office/drawing/2014/main" id="{27C89B57-F50E-439D-B10B-3CB10884CA0B}"/>
            </a:ext>
          </a:extLst>
        </xdr:cNvPr>
        <xdr:cNvGrpSpPr>
          <a:grpSpLocks/>
        </xdr:cNvGrpSpPr>
      </xdr:nvGrpSpPr>
      <xdr:grpSpPr bwMode="auto">
        <a:xfrm>
          <a:off x="3295650" y="3886200"/>
          <a:ext cx="2324100" cy="2333625"/>
          <a:chOff x="2" y="102"/>
          <a:chExt cx="1461" cy="1423"/>
        </a:xfrm>
      </xdr:grpSpPr>
      <xdr:sp macro="" textlink="">
        <xdr:nvSpPr>
          <xdr:cNvPr id="19731" name="Line 40">
            <a:extLst>
              <a:ext uri="{FF2B5EF4-FFF2-40B4-BE49-F238E27FC236}">
                <a16:creationId xmlns:a16="http://schemas.microsoft.com/office/drawing/2014/main" id="{4443CD9B-0508-4C2D-B6AC-5112D42A0E9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2" name="Line 41">
            <a:extLst>
              <a:ext uri="{FF2B5EF4-FFF2-40B4-BE49-F238E27FC236}">
                <a16:creationId xmlns:a16="http://schemas.microsoft.com/office/drawing/2014/main" id="{34283CA6-DCAE-4969-B472-2ACFA42E2518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3" name="Line 42">
            <a:extLst>
              <a:ext uri="{FF2B5EF4-FFF2-40B4-BE49-F238E27FC236}">
                <a16:creationId xmlns:a16="http://schemas.microsoft.com/office/drawing/2014/main" id="{529FC410-1BCE-4479-9841-CD55A2821097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4" name="Line 43">
            <a:extLst>
              <a:ext uri="{FF2B5EF4-FFF2-40B4-BE49-F238E27FC236}">
                <a16:creationId xmlns:a16="http://schemas.microsoft.com/office/drawing/2014/main" id="{A4A7C544-7EF4-4060-B658-AAE63F665697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5" name="Line 44">
            <a:extLst>
              <a:ext uri="{FF2B5EF4-FFF2-40B4-BE49-F238E27FC236}">
                <a16:creationId xmlns:a16="http://schemas.microsoft.com/office/drawing/2014/main" id="{FCAAFF45-081D-4E28-BD7B-935542C10BBC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6" name="Line 45">
            <a:extLst>
              <a:ext uri="{FF2B5EF4-FFF2-40B4-BE49-F238E27FC236}">
                <a16:creationId xmlns:a16="http://schemas.microsoft.com/office/drawing/2014/main" id="{26C2BD9F-9F70-4E15-AF1A-F4403BEF1F49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7" name="Line 46">
            <a:extLst>
              <a:ext uri="{FF2B5EF4-FFF2-40B4-BE49-F238E27FC236}">
                <a16:creationId xmlns:a16="http://schemas.microsoft.com/office/drawing/2014/main" id="{7F4F8C3A-D959-4444-9330-07E4B17882BE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8" name="Line 47">
            <a:extLst>
              <a:ext uri="{FF2B5EF4-FFF2-40B4-BE49-F238E27FC236}">
                <a16:creationId xmlns:a16="http://schemas.microsoft.com/office/drawing/2014/main" id="{91EC6B24-D973-49E9-85C7-832176B6385F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9" name="Line 48">
            <a:extLst>
              <a:ext uri="{FF2B5EF4-FFF2-40B4-BE49-F238E27FC236}">
                <a16:creationId xmlns:a16="http://schemas.microsoft.com/office/drawing/2014/main" id="{3634843C-03D0-4815-8411-70709B0A92E7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0" name="Line 49">
            <a:extLst>
              <a:ext uri="{FF2B5EF4-FFF2-40B4-BE49-F238E27FC236}">
                <a16:creationId xmlns:a16="http://schemas.microsoft.com/office/drawing/2014/main" id="{BA449880-1C07-45DF-80C4-DC916406C348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1" name="Line 50">
            <a:extLst>
              <a:ext uri="{FF2B5EF4-FFF2-40B4-BE49-F238E27FC236}">
                <a16:creationId xmlns:a16="http://schemas.microsoft.com/office/drawing/2014/main" id="{B9DF84A5-5B2D-4519-B173-3A073B99CC7F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2" name="Line 51">
            <a:extLst>
              <a:ext uri="{FF2B5EF4-FFF2-40B4-BE49-F238E27FC236}">
                <a16:creationId xmlns:a16="http://schemas.microsoft.com/office/drawing/2014/main" id="{8D47D4CB-6424-4865-9FAA-E747CBF71FA0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3" name="Line 52">
            <a:extLst>
              <a:ext uri="{FF2B5EF4-FFF2-40B4-BE49-F238E27FC236}">
                <a16:creationId xmlns:a16="http://schemas.microsoft.com/office/drawing/2014/main" id="{AFD0E536-EB36-42D9-88F5-F226970A3DE6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4" name="Line 53">
            <a:extLst>
              <a:ext uri="{FF2B5EF4-FFF2-40B4-BE49-F238E27FC236}">
                <a16:creationId xmlns:a16="http://schemas.microsoft.com/office/drawing/2014/main" id="{BABEC4E9-92CD-46FF-BF2E-EA1168CCE373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5" name="Line 54">
            <a:extLst>
              <a:ext uri="{FF2B5EF4-FFF2-40B4-BE49-F238E27FC236}">
                <a16:creationId xmlns:a16="http://schemas.microsoft.com/office/drawing/2014/main" id="{1383863F-D3A3-4BBA-9E27-BC7E3EDA00B5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6" name="Line 55">
            <a:extLst>
              <a:ext uri="{FF2B5EF4-FFF2-40B4-BE49-F238E27FC236}">
                <a16:creationId xmlns:a16="http://schemas.microsoft.com/office/drawing/2014/main" id="{678BA7FF-FB79-4E76-BA39-E522F46C1AA0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7" name="Line 56">
            <a:extLst>
              <a:ext uri="{FF2B5EF4-FFF2-40B4-BE49-F238E27FC236}">
                <a16:creationId xmlns:a16="http://schemas.microsoft.com/office/drawing/2014/main" id="{CC7C9AE3-B6C2-409D-A5C7-28DD2E21A5B3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8" name="Line 57">
            <a:extLst>
              <a:ext uri="{FF2B5EF4-FFF2-40B4-BE49-F238E27FC236}">
                <a16:creationId xmlns:a16="http://schemas.microsoft.com/office/drawing/2014/main" id="{949C361E-9B53-4DA8-BE09-6BBB7F353F70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9" name="Line 58">
            <a:extLst>
              <a:ext uri="{FF2B5EF4-FFF2-40B4-BE49-F238E27FC236}">
                <a16:creationId xmlns:a16="http://schemas.microsoft.com/office/drawing/2014/main" id="{CA7E7491-A115-409C-9008-AAFAB2F53291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0" name="Line 59">
            <a:extLst>
              <a:ext uri="{FF2B5EF4-FFF2-40B4-BE49-F238E27FC236}">
                <a16:creationId xmlns:a16="http://schemas.microsoft.com/office/drawing/2014/main" id="{259C1A72-56A3-4831-87C9-E7387260B73D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1" name="Line 60">
            <a:extLst>
              <a:ext uri="{FF2B5EF4-FFF2-40B4-BE49-F238E27FC236}">
                <a16:creationId xmlns:a16="http://schemas.microsoft.com/office/drawing/2014/main" id="{1F38A98D-E6DF-4D8B-8744-AA66FA08370D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2" name="Line 61">
            <a:extLst>
              <a:ext uri="{FF2B5EF4-FFF2-40B4-BE49-F238E27FC236}">
                <a16:creationId xmlns:a16="http://schemas.microsoft.com/office/drawing/2014/main" id="{58B93774-D667-4D62-BD69-8BB1242D0026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3" name="Line 62">
            <a:extLst>
              <a:ext uri="{FF2B5EF4-FFF2-40B4-BE49-F238E27FC236}">
                <a16:creationId xmlns:a16="http://schemas.microsoft.com/office/drawing/2014/main" id="{7FE0B54B-9204-46BD-9C66-A40B5908AA14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4" name="Line 63">
            <a:extLst>
              <a:ext uri="{FF2B5EF4-FFF2-40B4-BE49-F238E27FC236}">
                <a16:creationId xmlns:a16="http://schemas.microsoft.com/office/drawing/2014/main" id="{1F38E120-F5D1-47B9-9345-EA20116805BF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5" name="Line 64">
            <a:extLst>
              <a:ext uri="{FF2B5EF4-FFF2-40B4-BE49-F238E27FC236}">
                <a16:creationId xmlns:a16="http://schemas.microsoft.com/office/drawing/2014/main" id="{47F60A13-1146-4B53-8C9A-334A7F5664D3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6" name="Line 65">
            <a:extLst>
              <a:ext uri="{FF2B5EF4-FFF2-40B4-BE49-F238E27FC236}">
                <a16:creationId xmlns:a16="http://schemas.microsoft.com/office/drawing/2014/main" id="{15ADD671-E796-49E5-87A4-29BF1D1283B0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7" name="Line 66">
            <a:extLst>
              <a:ext uri="{FF2B5EF4-FFF2-40B4-BE49-F238E27FC236}">
                <a16:creationId xmlns:a16="http://schemas.microsoft.com/office/drawing/2014/main" id="{7E18B648-D5CD-45D9-B888-535EBE64E2ED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8" name="Line 67">
            <a:extLst>
              <a:ext uri="{FF2B5EF4-FFF2-40B4-BE49-F238E27FC236}">
                <a16:creationId xmlns:a16="http://schemas.microsoft.com/office/drawing/2014/main" id="{1DA1903A-6BFF-46AB-B939-1EDB71BF6233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9" name="Line 68">
            <a:extLst>
              <a:ext uri="{FF2B5EF4-FFF2-40B4-BE49-F238E27FC236}">
                <a16:creationId xmlns:a16="http://schemas.microsoft.com/office/drawing/2014/main" id="{12DA137D-605A-46DD-BD61-C63D90A69096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0" name="Line 69">
            <a:extLst>
              <a:ext uri="{FF2B5EF4-FFF2-40B4-BE49-F238E27FC236}">
                <a16:creationId xmlns:a16="http://schemas.microsoft.com/office/drawing/2014/main" id="{0D36081E-8636-4D93-BDCB-C3130FC65DC7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90" name="Text Box 70">
            <a:extLst>
              <a:ext uri="{FF2B5EF4-FFF2-40B4-BE49-F238E27FC236}">
                <a16:creationId xmlns:a16="http://schemas.microsoft.com/office/drawing/2014/main" id="{8CBB6EE7-62DE-4605-8E99-19399241A7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91" name="Text Box 71">
            <a:extLst>
              <a:ext uri="{FF2B5EF4-FFF2-40B4-BE49-F238E27FC236}">
                <a16:creationId xmlns:a16="http://schemas.microsoft.com/office/drawing/2014/main" id="{07D80CD3-C1CA-42C5-AF08-DB6253876B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92" name="Text Box 72">
            <a:extLst>
              <a:ext uri="{FF2B5EF4-FFF2-40B4-BE49-F238E27FC236}">
                <a16:creationId xmlns:a16="http://schemas.microsoft.com/office/drawing/2014/main" id="{60B607D0-4233-49EF-88D2-7DC5D9723C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93" name="Text Box 73">
            <a:extLst>
              <a:ext uri="{FF2B5EF4-FFF2-40B4-BE49-F238E27FC236}">
                <a16:creationId xmlns:a16="http://schemas.microsoft.com/office/drawing/2014/main" id="{2E689DEA-A0E8-46B9-8991-693DCE13F2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194" name="Text Box 74">
            <a:extLst>
              <a:ext uri="{FF2B5EF4-FFF2-40B4-BE49-F238E27FC236}">
                <a16:creationId xmlns:a16="http://schemas.microsoft.com/office/drawing/2014/main" id="{CFA8E098-3739-4A12-890D-9CBCA5B2AC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195" name="Text Box 75">
            <a:extLst>
              <a:ext uri="{FF2B5EF4-FFF2-40B4-BE49-F238E27FC236}">
                <a16:creationId xmlns:a16="http://schemas.microsoft.com/office/drawing/2014/main" id="{27CE7410-6178-43AA-AAAD-450AEF9CBE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96" name="Text Box 76">
            <a:extLst>
              <a:ext uri="{FF2B5EF4-FFF2-40B4-BE49-F238E27FC236}">
                <a16:creationId xmlns:a16="http://schemas.microsoft.com/office/drawing/2014/main" id="{FAC38FB0-A191-46C7-A9EB-1B768936D3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104775</xdr:colOff>
      <xdr:row>26</xdr:row>
      <xdr:rowOff>9525</xdr:rowOff>
    </xdr:from>
    <xdr:to>
      <xdr:col>42</xdr:col>
      <xdr:colOff>28575</xdr:colOff>
      <xdr:row>35</xdr:row>
      <xdr:rowOff>57150</xdr:rowOff>
    </xdr:to>
    <xdr:grpSp>
      <xdr:nvGrpSpPr>
        <xdr:cNvPr id="19579" name="Group 77">
          <a:extLst>
            <a:ext uri="{FF2B5EF4-FFF2-40B4-BE49-F238E27FC236}">
              <a16:creationId xmlns:a16="http://schemas.microsoft.com/office/drawing/2014/main" id="{5BC9DF92-F4E9-4A02-9B0B-6DE61D019E6F}"/>
            </a:ext>
          </a:extLst>
        </xdr:cNvPr>
        <xdr:cNvGrpSpPr>
          <a:grpSpLocks/>
        </xdr:cNvGrpSpPr>
      </xdr:nvGrpSpPr>
      <xdr:grpSpPr bwMode="auto">
        <a:xfrm>
          <a:off x="3305175" y="6670675"/>
          <a:ext cx="2324100" cy="2333625"/>
          <a:chOff x="2" y="102"/>
          <a:chExt cx="1461" cy="1423"/>
        </a:xfrm>
      </xdr:grpSpPr>
      <xdr:sp macro="" textlink="">
        <xdr:nvSpPr>
          <xdr:cNvPr id="19694" name="Line 78">
            <a:extLst>
              <a:ext uri="{FF2B5EF4-FFF2-40B4-BE49-F238E27FC236}">
                <a16:creationId xmlns:a16="http://schemas.microsoft.com/office/drawing/2014/main" id="{7666E14B-0BC0-4710-BAF7-E7FBF1A93B6C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95" name="Line 79">
            <a:extLst>
              <a:ext uri="{FF2B5EF4-FFF2-40B4-BE49-F238E27FC236}">
                <a16:creationId xmlns:a16="http://schemas.microsoft.com/office/drawing/2014/main" id="{15B84106-D17C-4A9E-A3E3-C288F9521949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96" name="Line 80">
            <a:extLst>
              <a:ext uri="{FF2B5EF4-FFF2-40B4-BE49-F238E27FC236}">
                <a16:creationId xmlns:a16="http://schemas.microsoft.com/office/drawing/2014/main" id="{30A0CBCB-29AA-4FEB-B24F-091ACB215AE0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97" name="Line 81">
            <a:extLst>
              <a:ext uri="{FF2B5EF4-FFF2-40B4-BE49-F238E27FC236}">
                <a16:creationId xmlns:a16="http://schemas.microsoft.com/office/drawing/2014/main" id="{DBA2C8CB-4EEF-4B3E-8C0B-67DBF8663257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98" name="Line 82">
            <a:extLst>
              <a:ext uri="{FF2B5EF4-FFF2-40B4-BE49-F238E27FC236}">
                <a16:creationId xmlns:a16="http://schemas.microsoft.com/office/drawing/2014/main" id="{F1656291-6723-4F16-9CF0-7BA34815E9B3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99" name="Line 83">
            <a:extLst>
              <a:ext uri="{FF2B5EF4-FFF2-40B4-BE49-F238E27FC236}">
                <a16:creationId xmlns:a16="http://schemas.microsoft.com/office/drawing/2014/main" id="{384FF6CA-28FD-41CF-860C-65A0CEE9E80B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0" name="Line 84">
            <a:extLst>
              <a:ext uri="{FF2B5EF4-FFF2-40B4-BE49-F238E27FC236}">
                <a16:creationId xmlns:a16="http://schemas.microsoft.com/office/drawing/2014/main" id="{7F5FDC0B-D815-4429-84F4-06659FD768CE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1" name="Line 85">
            <a:extLst>
              <a:ext uri="{FF2B5EF4-FFF2-40B4-BE49-F238E27FC236}">
                <a16:creationId xmlns:a16="http://schemas.microsoft.com/office/drawing/2014/main" id="{3868D22E-C4EE-4AAF-A01B-EA880CA1FC32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2" name="Line 86">
            <a:extLst>
              <a:ext uri="{FF2B5EF4-FFF2-40B4-BE49-F238E27FC236}">
                <a16:creationId xmlns:a16="http://schemas.microsoft.com/office/drawing/2014/main" id="{0CFA4716-F99C-4A99-A116-4ADB5C8BD692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3" name="Line 87">
            <a:extLst>
              <a:ext uri="{FF2B5EF4-FFF2-40B4-BE49-F238E27FC236}">
                <a16:creationId xmlns:a16="http://schemas.microsoft.com/office/drawing/2014/main" id="{58A1260E-C312-4669-9D92-FBD7383556E2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4" name="Line 88">
            <a:extLst>
              <a:ext uri="{FF2B5EF4-FFF2-40B4-BE49-F238E27FC236}">
                <a16:creationId xmlns:a16="http://schemas.microsoft.com/office/drawing/2014/main" id="{6F995329-343E-4FE0-A567-21C56E551CF0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5" name="Line 89">
            <a:extLst>
              <a:ext uri="{FF2B5EF4-FFF2-40B4-BE49-F238E27FC236}">
                <a16:creationId xmlns:a16="http://schemas.microsoft.com/office/drawing/2014/main" id="{B758124C-A2A0-43CC-8ADB-1F23198E2A08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6" name="Line 90">
            <a:extLst>
              <a:ext uri="{FF2B5EF4-FFF2-40B4-BE49-F238E27FC236}">
                <a16:creationId xmlns:a16="http://schemas.microsoft.com/office/drawing/2014/main" id="{5FE17AB9-9B6E-4AB2-BE26-11B37C676340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7" name="Line 91">
            <a:extLst>
              <a:ext uri="{FF2B5EF4-FFF2-40B4-BE49-F238E27FC236}">
                <a16:creationId xmlns:a16="http://schemas.microsoft.com/office/drawing/2014/main" id="{9069E99E-10F9-4F8B-9251-F8AB2F6B651C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8" name="Line 92">
            <a:extLst>
              <a:ext uri="{FF2B5EF4-FFF2-40B4-BE49-F238E27FC236}">
                <a16:creationId xmlns:a16="http://schemas.microsoft.com/office/drawing/2014/main" id="{42A1B5A9-0412-43A9-B8C1-7A542F9D6101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09" name="Line 93">
            <a:extLst>
              <a:ext uri="{FF2B5EF4-FFF2-40B4-BE49-F238E27FC236}">
                <a16:creationId xmlns:a16="http://schemas.microsoft.com/office/drawing/2014/main" id="{51FC0C55-836E-4DFD-A18E-86E048869FFD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0" name="Line 94">
            <a:extLst>
              <a:ext uri="{FF2B5EF4-FFF2-40B4-BE49-F238E27FC236}">
                <a16:creationId xmlns:a16="http://schemas.microsoft.com/office/drawing/2014/main" id="{07CFA046-494E-4A47-A554-2104ECCFA56E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1" name="Line 95">
            <a:extLst>
              <a:ext uri="{FF2B5EF4-FFF2-40B4-BE49-F238E27FC236}">
                <a16:creationId xmlns:a16="http://schemas.microsoft.com/office/drawing/2014/main" id="{49112CC7-F7F3-46CC-89C3-87CD5C806EA0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2" name="Line 96">
            <a:extLst>
              <a:ext uri="{FF2B5EF4-FFF2-40B4-BE49-F238E27FC236}">
                <a16:creationId xmlns:a16="http://schemas.microsoft.com/office/drawing/2014/main" id="{834EF099-A96F-4A59-96EE-7F9127E9E860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3" name="Line 97">
            <a:extLst>
              <a:ext uri="{FF2B5EF4-FFF2-40B4-BE49-F238E27FC236}">
                <a16:creationId xmlns:a16="http://schemas.microsoft.com/office/drawing/2014/main" id="{1F6C934C-0DEA-4591-8787-5AC98CE539B1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4" name="Line 98">
            <a:extLst>
              <a:ext uri="{FF2B5EF4-FFF2-40B4-BE49-F238E27FC236}">
                <a16:creationId xmlns:a16="http://schemas.microsoft.com/office/drawing/2014/main" id="{A127573A-03A2-42F7-B188-634771A0A4B0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5" name="Line 99">
            <a:extLst>
              <a:ext uri="{FF2B5EF4-FFF2-40B4-BE49-F238E27FC236}">
                <a16:creationId xmlns:a16="http://schemas.microsoft.com/office/drawing/2014/main" id="{9920D7AC-76D7-422F-94EC-96340CF4339C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6" name="Line 100">
            <a:extLst>
              <a:ext uri="{FF2B5EF4-FFF2-40B4-BE49-F238E27FC236}">
                <a16:creationId xmlns:a16="http://schemas.microsoft.com/office/drawing/2014/main" id="{AFDCD6CD-5BAF-4259-B2E4-FDE13F3A90A2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7" name="Line 101">
            <a:extLst>
              <a:ext uri="{FF2B5EF4-FFF2-40B4-BE49-F238E27FC236}">
                <a16:creationId xmlns:a16="http://schemas.microsoft.com/office/drawing/2014/main" id="{DE84F7DD-3DBB-46F3-8A09-44EC3282CB8C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8" name="Line 102">
            <a:extLst>
              <a:ext uri="{FF2B5EF4-FFF2-40B4-BE49-F238E27FC236}">
                <a16:creationId xmlns:a16="http://schemas.microsoft.com/office/drawing/2014/main" id="{182702F8-8117-4E0C-81BD-10BA7891C3B7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19" name="Line 103">
            <a:extLst>
              <a:ext uri="{FF2B5EF4-FFF2-40B4-BE49-F238E27FC236}">
                <a16:creationId xmlns:a16="http://schemas.microsoft.com/office/drawing/2014/main" id="{CF5A2703-28B8-43CD-916A-F296492B3599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20" name="Line 104">
            <a:extLst>
              <a:ext uri="{FF2B5EF4-FFF2-40B4-BE49-F238E27FC236}">
                <a16:creationId xmlns:a16="http://schemas.microsoft.com/office/drawing/2014/main" id="{8EE81CA9-3414-4187-8DFE-44F33C97FA65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21" name="Line 105">
            <a:extLst>
              <a:ext uri="{FF2B5EF4-FFF2-40B4-BE49-F238E27FC236}">
                <a16:creationId xmlns:a16="http://schemas.microsoft.com/office/drawing/2014/main" id="{ACFEC5BA-72EC-424A-9244-9315A14885A0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22" name="Line 106">
            <a:extLst>
              <a:ext uri="{FF2B5EF4-FFF2-40B4-BE49-F238E27FC236}">
                <a16:creationId xmlns:a16="http://schemas.microsoft.com/office/drawing/2014/main" id="{8D9BCAFC-653F-4D30-A7F9-F619E54384EC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23" name="Line 107">
            <a:extLst>
              <a:ext uri="{FF2B5EF4-FFF2-40B4-BE49-F238E27FC236}">
                <a16:creationId xmlns:a16="http://schemas.microsoft.com/office/drawing/2014/main" id="{824A04AA-3D48-4C35-8C57-350A10BBB922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28" name="Text Box 108">
            <a:extLst>
              <a:ext uri="{FF2B5EF4-FFF2-40B4-BE49-F238E27FC236}">
                <a16:creationId xmlns:a16="http://schemas.microsoft.com/office/drawing/2014/main" id="{4D73BE42-940F-4CFB-8412-BE31A0173A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29" name="Text Box 109">
            <a:extLst>
              <a:ext uri="{FF2B5EF4-FFF2-40B4-BE49-F238E27FC236}">
                <a16:creationId xmlns:a16="http://schemas.microsoft.com/office/drawing/2014/main" id="{D2C5C08A-2E7F-4330-9B00-DD4931E17B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30" name="Text Box 110">
            <a:extLst>
              <a:ext uri="{FF2B5EF4-FFF2-40B4-BE49-F238E27FC236}">
                <a16:creationId xmlns:a16="http://schemas.microsoft.com/office/drawing/2014/main" id="{EAD13F25-77E8-4E1F-AECE-54CC1EC5C8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31" name="Text Box 111">
            <a:extLst>
              <a:ext uri="{FF2B5EF4-FFF2-40B4-BE49-F238E27FC236}">
                <a16:creationId xmlns:a16="http://schemas.microsoft.com/office/drawing/2014/main" id="{F39544BE-5E8F-42AC-90C9-85868029DD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232" name="Text Box 112">
            <a:extLst>
              <a:ext uri="{FF2B5EF4-FFF2-40B4-BE49-F238E27FC236}">
                <a16:creationId xmlns:a16="http://schemas.microsoft.com/office/drawing/2014/main" id="{11FD0FDD-51C6-40B3-B67C-0F40173DB8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233" name="Text Box 113">
            <a:extLst>
              <a:ext uri="{FF2B5EF4-FFF2-40B4-BE49-F238E27FC236}">
                <a16:creationId xmlns:a16="http://schemas.microsoft.com/office/drawing/2014/main" id="{A9F34EA6-1807-4A89-A0DA-23BBCBCBB1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34" name="Text Box 114">
            <a:extLst>
              <a:ext uri="{FF2B5EF4-FFF2-40B4-BE49-F238E27FC236}">
                <a16:creationId xmlns:a16="http://schemas.microsoft.com/office/drawing/2014/main" id="{78FF14A0-C904-48BC-84DD-B2B78AFF83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95250</xdr:colOff>
      <xdr:row>40</xdr:row>
      <xdr:rowOff>85725</xdr:rowOff>
    </xdr:from>
    <xdr:to>
      <xdr:col>42</xdr:col>
      <xdr:colOff>19050</xdr:colOff>
      <xdr:row>49</xdr:row>
      <xdr:rowOff>133350</xdr:rowOff>
    </xdr:to>
    <xdr:grpSp>
      <xdr:nvGrpSpPr>
        <xdr:cNvPr id="19580" name="Group 115">
          <a:extLst>
            <a:ext uri="{FF2B5EF4-FFF2-40B4-BE49-F238E27FC236}">
              <a16:creationId xmlns:a16="http://schemas.microsoft.com/office/drawing/2014/main" id="{2DB42888-7C42-46F4-A26F-CE0C2CDD5B8C}"/>
            </a:ext>
          </a:extLst>
        </xdr:cNvPr>
        <xdr:cNvGrpSpPr>
          <a:grpSpLocks/>
        </xdr:cNvGrpSpPr>
      </xdr:nvGrpSpPr>
      <xdr:grpSpPr bwMode="auto">
        <a:xfrm>
          <a:off x="3295650" y="10366375"/>
          <a:ext cx="2324100" cy="2333625"/>
          <a:chOff x="2" y="102"/>
          <a:chExt cx="1461" cy="1423"/>
        </a:xfrm>
      </xdr:grpSpPr>
      <xdr:sp macro="" textlink="">
        <xdr:nvSpPr>
          <xdr:cNvPr id="19657" name="Line 116">
            <a:extLst>
              <a:ext uri="{FF2B5EF4-FFF2-40B4-BE49-F238E27FC236}">
                <a16:creationId xmlns:a16="http://schemas.microsoft.com/office/drawing/2014/main" id="{E891D6CF-2B75-49B3-AC9E-FAF39D204A2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58" name="Line 117">
            <a:extLst>
              <a:ext uri="{FF2B5EF4-FFF2-40B4-BE49-F238E27FC236}">
                <a16:creationId xmlns:a16="http://schemas.microsoft.com/office/drawing/2014/main" id="{C8640171-28E1-41C3-BBD6-D810E3681A76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59" name="Line 118">
            <a:extLst>
              <a:ext uri="{FF2B5EF4-FFF2-40B4-BE49-F238E27FC236}">
                <a16:creationId xmlns:a16="http://schemas.microsoft.com/office/drawing/2014/main" id="{47488FDC-242F-4329-84F4-B8FEAD7AE647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0" name="Line 119">
            <a:extLst>
              <a:ext uri="{FF2B5EF4-FFF2-40B4-BE49-F238E27FC236}">
                <a16:creationId xmlns:a16="http://schemas.microsoft.com/office/drawing/2014/main" id="{CE64BDC5-4697-450C-8550-696B7DCFFA5A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1" name="Line 120">
            <a:extLst>
              <a:ext uri="{FF2B5EF4-FFF2-40B4-BE49-F238E27FC236}">
                <a16:creationId xmlns:a16="http://schemas.microsoft.com/office/drawing/2014/main" id="{F7BD83DC-8215-4A86-9890-DC3D3B326B03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2" name="Line 121">
            <a:extLst>
              <a:ext uri="{FF2B5EF4-FFF2-40B4-BE49-F238E27FC236}">
                <a16:creationId xmlns:a16="http://schemas.microsoft.com/office/drawing/2014/main" id="{50E5DD9D-79C6-400B-9860-40A9DDD3BA39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3" name="Line 122">
            <a:extLst>
              <a:ext uri="{FF2B5EF4-FFF2-40B4-BE49-F238E27FC236}">
                <a16:creationId xmlns:a16="http://schemas.microsoft.com/office/drawing/2014/main" id="{9D442888-AC97-4765-8D0A-BE74ACB9EC2D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4" name="Line 123">
            <a:extLst>
              <a:ext uri="{FF2B5EF4-FFF2-40B4-BE49-F238E27FC236}">
                <a16:creationId xmlns:a16="http://schemas.microsoft.com/office/drawing/2014/main" id="{69980D02-208A-4412-8577-981A7E0C5A8D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5" name="Line 124">
            <a:extLst>
              <a:ext uri="{FF2B5EF4-FFF2-40B4-BE49-F238E27FC236}">
                <a16:creationId xmlns:a16="http://schemas.microsoft.com/office/drawing/2014/main" id="{E6E5BD5B-FEF6-490A-8E07-562189D98A02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6" name="Line 125">
            <a:extLst>
              <a:ext uri="{FF2B5EF4-FFF2-40B4-BE49-F238E27FC236}">
                <a16:creationId xmlns:a16="http://schemas.microsoft.com/office/drawing/2014/main" id="{79C48919-89F1-4D09-8E56-091620BF52A8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7" name="Line 126">
            <a:extLst>
              <a:ext uri="{FF2B5EF4-FFF2-40B4-BE49-F238E27FC236}">
                <a16:creationId xmlns:a16="http://schemas.microsoft.com/office/drawing/2014/main" id="{C222C86C-BB17-47EB-8BFF-082B3D347E3F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8" name="Line 127">
            <a:extLst>
              <a:ext uri="{FF2B5EF4-FFF2-40B4-BE49-F238E27FC236}">
                <a16:creationId xmlns:a16="http://schemas.microsoft.com/office/drawing/2014/main" id="{B4BA620A-45F2-42C4-A63E-54EA325644E4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69" name="Line 128">
            <a:extLst>
              <a:ext uri="{FF2B5EF4-FFF2-40B4-BE49-F238E27FC236}">
                <a16:creationId xmlns:a16="http://schemas.microsoft.com/office/drawing/2014/main" id="{6578A402-D024-4FC8-95CE-DD26BD97C95A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0" name="Line 129">
            <a:extLst>
              <a:ext uri="{FF2B5EF4-FFF2-40B4-BE49-F238E27FC236}">
                <a16:creationId xmlns:a16="http://schemas.microsoft.com/office/drawing/2014/main" id="{C87400F9-9C55-4444-96E0-E98BACB44064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1" name="Line 130">
            <a:extLst>
              <a:ext uri="{FF2B5EF4-FFF2-40B4-BE49-F238E27FC236}">
                <a16:creationId xmlns:a16="http://schemas.microsoft.com/office/drawing/2014/main" id="{E2B92D53-8D46-4CD1-9438-76907D671F67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2" name="Line 131">
            <a:extLst>
              <a:ext uri="{FF2B5EF4-FFF2-40B4-BE49-F238E27FC236}">
                <a16:creationId xmlns:a16="http://schemas.microsoft.com/office/drawing/2014/main" id="{25BD65BA-28AC-4A74-9A8B-1A884F758D30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3" name="Line 132">
            <a:extLst>
              <a:ext uri="{FF2B5EF4-FFF2-40B4-BE49-F238E27FC236}">
                <a16:creationId xmlns:a16="http://schemas.microsoft.com/office/drawing/2014/main" id="{144DC8ED-F118-4D7C-AE0D-869799E72A48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4" name="Line 133">
            <a:extLst>
              <a:ext uri="{FF2B5EF4-FFF2-40B4-BE49-F238E27FC236}">
                <a16:creationId xmlns:a16="http://schemas.microsoft.com/office/drawing/2014/main" id="{E8198629-BA62-4C22-AFC1-870E0A5A82AA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5" name="Line 134">
            <a:extLst>
              <a:ext uri="{FF2B5EF4-FFF2-40B4-BE49-F238E27FC236}">
                <a16:creationId xmlns:a16="http://schemas.microsoft.com/office/drawing/2014/main" id="{1FC282EF-0183-45EA-98AD-8DD9ECEFCAE3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6" name="Line 135">
            <a:extLst>
              <a:ext uri="{FF2B5EF4-FFF2-40B4-BE49-F238E27FC236}">
                <a16:creationId xmlns:a16="http://schemas.microsoft.com/office/drawing/2014/main" id="{85666A21-9774-44D9-8A11-6ED91A6B6529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7" name="Line 136">
            <a:extLst>
              <a:ext uri="{FF2B5EF4-FFF2-40B4-BE49-F238E27FC236}">
                <a16:creationId xmlns:a16="http://schemas.microsoft.com/office/drawing/2014/main" id="{B9749913-03A8-4AB2-8781-3D410A6052A5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8" name="Line 137">
            <a:extLst>
              <a:ext uri="{FF2B5EF4-FFF2-40B4-BE49-F238E27FC236}">
                <a16:creationId xmlns:a16="http://schemas.microsoft.com/office/drawing/2014/main" id="{75A137BA-F87B-495C-8B63-E30359F0B716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79" name="Line 138">
            <a:extLst>
              <a:ext uri="{FF2B5EF4-FFF2-40B4-BE49-F238E27FC236}">
                <a16:creationId xmlns:a16="http://schemas.microsoft.com/office/drawing/2014/main" id="{F7BB8A3C-81CF-4215-A3E5-99E9E7207147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0" name="Line 139">
            <a:extLst>
              <a:ext uri="{FF2B5EF4-FFF2-40B4-BE49-F238E27FC236}">
                <a16:creationId xmlns:a16="http://schemas.microsoft.com/office/drawing/2014/main" id="{35551010-87FC-4A65-93EC-85EBEAD690CB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1" name="Line 140">
            <a:extLst>
              <a:ext uri="{FF2B5EF4-FFF2-40B4-BE49-F238E27FC236}">
                <a16:creationId xmlns:a16="http://schemas.microsoft.com/office/drawing/2014/main" id="{5BD987D6-9E80-4CDE-AFDB-46F40846D099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2" name="Line 141">
            <a:extLst>
              <a:ext uri="{FF2B5EF4-FFF2-40B4-BE49-F238E27FC236}">
                <a16:creationId xmlns:a16="http://schemas.microsoft.com/office/drawing/2014/main" id="{AC15A95F-D999-4E19-ABE8-C34D9AEE7339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3" name="Line 142">
            <a:extLst>
              <a:ext uri="{FF2B5EF4-FFF2-40B4-BE49-F238E27FC236}">
                <a16:creationId xmlns:a16="http://schemas.microsoft.com/office/drawing/2014/main" id="{8EA2BF8D-751E-445C-AB2A-5B4903945329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4" name="Line 143">
            <a:extLst>
              <a:ext uri="{FF2B5EF4-FFF2-40B4-BE49-F238E27FC236}">
                <a16:creationId xmlns:a16="http://schemas.microsoft.com/office/drawing/2014/main" id="{78CE2ABF-6BF0-4D9D-A96E-2AB1D5A63B71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5" name="Line 144">
            <a:extLst>
              <a:ext uri="{FF2B5EF4-FFF2-40B4-BE49-F238E27FC236}">
                <a16:creationId xmlns:a16="http://schemas.microsoft.com/office/drawing/2014/main" id="{E7322D28-754D-4F44-8A3D-0926CC507718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86" name="Line 145">
            <a:extLst>
              <a:ext uri="{FF2B5EF4-FFF2-40B4-BE49-F238E27FC236}">
                <a16:creationId xmlns:a16="http://schemas.microsoft.com/office/drawing/2014/main" id="{598A631F-3708-4C1D-94F1-EFEF3CF06503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66" name="Text Box 146">
            <a:extLst>
              <a:ext uri="{FF2B5EF4-FFF2-40B4-BE49-F238E27FC236}">
                <a16:creationId xmlns:a16="http://schemas.microsoft.com/office/drawing/2014/main" id="{14DBDCC3-100D-4859-8F83-B7549CB499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67" name="Text Box 147">
            <a:extLst>
              <a:ext uri="{FF2B5EF4-FFF2-40B4-BE49-F238E27FC236}">
                <a16:creationId xmlns:a16="http://schemas.microsoft.com/office/drawing/2014/main" id="{800901D8-882B-46DD-9DC3-AC9D10D437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68" name="Text Box 148">
            <a:extLst>
              <a:ext uri="{FF2B5EF4-FFF2-40B4-BE49-F238E27FC236}">
                <a16:creationId xmlns:a16="http://schemas.microsoft.com/office/drawing/2014/main" id="{EDF18B48-27BD-42AB-B3D2-0176E87916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69" name="Text Box 149">
            <a:extLst>
              <a:ext uri="{FF2B5EF4-FFF2-40B4-BE49-F238E27FC236}">
                <a16:creationId xmlns:a16="http://schemas.microsoft.com/office/drawing/2014/main" id="{EE138459-4B79-496C-8BCD-E936F3EF33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270" name="Text Box 150">
            <a:extLst>
              <a:ext uri="{FF2B5EF4-FFF2-40B4-BE49-F238E27FC236}">
                <a16:creationId xmlns:a16="http://schemas.microsoft.com/office/drawing/2014/main" id="{4C1F83AA-443B-4382-8C2E-FA4BD737C9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271" name="Text Box 151">
            <a:extLst>
              <a:ext uri="{FF2B5EF4-FFF2-40B4-BE49-F238E27FC236}">
                <a16:creationId xmlns:a16="http://schemas.microsoft.com/office/drawing/2014/main" id="{B7113692-0051-47D2-B928-4AB1F1BBFB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72" name="Text Box 152">
            <a:extLst>
              <a:ext uri="{FF2B5EF4-FFF2-40B4-BE49-F238E27FC236}">
                <a16:creationId xmlns:a16="http://schemas.microsoft.com/office/drawing/2014/main" id="{107F5B7C-A966-49F2-93E2-4D669D53E0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85725</xdr:colOff>
      <xdr:row>51</xdr:row>
      <xdr:rowOff>190500</xdr:rowOff>
    </xdr:from>
    <xdr:to>
      <xdr:col>42</xdr:col>
      <xdr:colOff>9525</xdr:colOff>
      <xdr:row>60</xdr:row>
      <xdr:rowOff>238125</xdr:rowOff>
    </xdr:to>
    <xdr:grpSp>
      <xdr:nvGrpSpPr>
        <xdr:cNvPr id="19581" name="Group 153">
          <a:extLst>
            <a:ext uri="{FF2B5EF4-FFF2-40B4-BE49-F238E27FC236}">
              <a16:creationId xmlns:a16="http://schemas.microsoft.com/office/drawing/2014/main" id="{1CA44C72-828A-4692-8D21-70F4AAC66970}"/>
            </a:ext>
          </a:extLst>
        </xdr:cNvPr>
        <xdr:cNvGrpSpPr>
          <a:grpSpLocks/>
        </xdr:cNvGrpSpPr>
      </xdr:nvGrpSpPr>
      <xdr:grpSpPr bwMode="auto">
        <a:xfrm>
          <a:off x="3286125" y="13265150"/>
          <a:ext cx="2324100" cy="2333625"/>
          <a:chOff x="2" y="102"/>
          <a:chExt cx="1461" cy="1423"/>
        </a:xfrm>
      </xdr:grpSpPr>
      <xdr:sp macro="" textlink="">
        <xdr:nvSpPr>
          <xdr:cNvPr id="19620" name="Line 154">
            <a:extLst>
              <a:ext uri="{FF2B5EF4-FFF2-40B4-BE49-F238E27FC236}">
                <a16:creationId xmlns:a16="http://schemas.microsoft.com/office/drawing/2014/main" id="{422D107D-B692-405C-AF40-F96000301F92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1" name="Line 155">
            <a:extLst>
              <a:ext uri="{FF2B5EF4-FFF2-40B4-BE49-F238E27FC236}">
                <a16:creationId xmlns:a16="http://schemas.microsoft.com/office/drawing/2014/main" id="{14F4F731-51D7-4F1B-B726-CA44E53B18C0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2" name="Line 156">
            <a:extLst>
              <a:ext uri="{FF2B5EF4-FFF2-40B4-BE49-F238E27FC236}">
                <a16:creationId xmlns:a16="http://schemas.microsoft.com/office/drawing/2014/main" id="{902EDDDA-682A-47F2-8188-4CD38EE18745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3" name="Line 157">
            <a:extLst>
              <a:ext uri="{FF2B5EF4-FFF2-40B4-BE49-F238E27FC236}">
                <a16:creationId xmlns:a16="http://schemas.microsoft.com/office/drawing/2014/main" id="{5FB6EE8E-2A2B-48D0-B74C-74FA34886AC3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4" name="Line 158">
            <a:extLst>
              <a:ext uri="{FF2B5EF4-FFF2-40B4-BE49-F238E27FC236}">
                <a16:creationId xmlns:a16="http://schemas.microsoft.com/office/drawing/2014/main" id="{01A71F8E-6007-4699-B045-B6B6414D80C0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5" name="Line 159">
            <a:extLst>
              <a:ext uri="{FF2B5EF4-FFF2-40B4-BE49-F238E27FC236}">
                <a16:creationId xmlns:a16="http://schemas.microsoft.com/office/drawing/2014/main" id="{0F4A4282-B1C6-429E-A03A-479070E1A528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6" name="Line 160">
            <a:extLst>
              <a:ext uri="{FF2B5EF4-FFF2-40B4-BE49-F238E27FC236}">
                <a16:creationId xmlns:a16="http://schemas.microsoft.com/office/drawing/2014/main" id="{50F07B04-AEFC-4066-AD51-93122C75A51C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7" name="Line 161">
            <a:extLst>
              <a:ext uri="{FF2B5EF4-FFF2-40B4-BE49-F238E27FC236}">
                <a16:creationId xmlns:a16="http://schemas.microsoft.com/office/drawing/2014/main" id="{D93380FC-89D7-43AE-8CFE-88D5C5449E76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8" name="Line 162">
            <a:extLst>
              <a:ext uri="{FF2B5EF4-FFF2-40B4-BE49-F238E27FC236}">
                <a16:creationId xmlns:a16="http://schemas.microsoft.com/office/drawing/2014/main" id="{481EC8A1-C614-4C9C-BE30-36BCEF3314EB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29" name="Line 163">
            <a:extLst>
              <a:ext uri="{FF2B5EF4-FFF2-40B4-BE49-F238E27FC236}">
                <a16:creationId xmlns:a16="http://schemas.microsoft.com/office/drawing/2014/main" id="{3AA589D5-CD78-4B9F-8F57-4DB52AEB627C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0" name="Line 164">
            <a:extLst>
              <a:ext uri="{FF2B5EF4-FFF2-40B4-BE49-F238E27FC236}">
                <a16:creationId xmlns:a16="http://schemas.microsoft.com/office/drawing/2014/main" id="{B0309DED-D16D-4150-83CE-559D6BBE2A9C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1" name="Line 165">
            <a:extLst>
              <a:ext uri="{FF2B5EF4-FFF2-40B4-BE49-F238E27FC236}">
                <a16:creationId xmlns:a16="http://schemas.microsoft.com/office/drawing/2014/main" id="{676F7EE8-4F59-4ADF-BAD8-2A6D4BC21622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2" name="Line 166">
            <a:extLst>
              <a:ext uri="{FF2B5EF4-FFF2-40B4-BE49-F238E27FC236}">
                <a16:creationId xmlns:a16="http://schemas.microsoft.com/office/drawing/2014/main" id="{406DA181-35F9-4B4C-973E-03F9CFE12C32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3" name="Line 167">
            <a:extLst>
              <a:ext uri="{FF2B5EF4-FFF2-40B4-BE49-F238E27FC236}">
                <a16:creationId xmlns:a16="http://schemas.microsoft.com/office/drawing/2014/main" id="{16855061-0D87-4280-9BFC-C57D0C52363E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4" name="Line 168">
            <a:extLst>
              <a:ext uri="{FF2B5EF4-FFF2-40B4-BE49-F238E27FC236}">
                <a16:creationId xmlns:a16="http://schemas.microsoft.com/office/drawing/2014/main" id="{6DCE0049-2EC2-4D51-8C5E-52C68CFBCAA9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5" name="Line 169">
            <a:extLst>
              <a:ext uri="{FF2B5EF4-FFF2-40B4-BE49-F238E27FC236}">
                <a16:creationId xmlns:a16="http://schemas.microsoft.com/office/drawing/2014/main" id="{7C0A77F4-AD11-48F9-8974-A37F8CFC716C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6" name="Line 170">
            <a:extLst>
              <a:ext uri="{FF2B5EF4-FFF2-40B4-BE49-F238E27FC236}">
                <a16:creationId xmlns:a16="http://schemas.microsoft.com/office/drawing/2014/main" id="{18D6177D-A352-43CE-9DB8-CCA4290C6B43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7" name="Line 171">
            <a:extLst>
              <a:ext uri="{FF2B5EF4-FFF2-40B4-BE49-F238E27FC236}">
                <a16:creationId xmlns:a16="http://schemas.microsoft.com/office/drawing/2014/main" id="{2C76B998-2609-4DDB-8768-69C87258EBE9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8" name="Line 172">
            <a:extLst>
              <a:ext uri="{FF2B5EF4-FFF2-40B4-BE49-F238E27FC236}">
                <a16:creationId xmlns:a16="http://schemas.microsoft.com/office/drawing/2014/main" id="{324D21FD-8B27-4F21-B37F-EE57126996CC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39" name="Line 173">
            <a:extLst>
              <a:ext uri="{FF2B5EF4-FFF2-40B4-BE49-F238E27FC236}">
                <a16:creationId xmlns:a16="http://schemas.microsoft.com/office/drawing/2014/main" id="{BEAB327C-E890-4219-B28C-B31DFA0327BE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0" name="Line 174">
            <a:extLst>
              <a:ext uri="{FF2B5EF4-FFF2-40B4-BE49-F238E27FC236}">
                <a16:creationId xmlns:a16="http://schemas.microsoft.com/office/drawing/2014/main" id="{F8695FAC-102C-470F-A828-6DBD8D10DC01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1" name="Line 175">
            <a:extLst>
              <a:ext uri="{FF2B5EF4-FFF2-40B4-BE49-F238E27FC236}">
                <a16:creationId xmlns:a16="http://schemas.microsoft.com/office/drawing/2014/main" id="{781B4271-8875-499E-BF80-ED2FC0E60DE0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2" name="Line 176">
            <a:extLst>
              <a:ext uri="{FF2B5EF4-FFF2-40B4-BE49-F238E27FC236}">
                <a16:creationId xmlns:a16="http://schemas.microsoft.com/office/drawing/2014/main" id="{30DBFEA7-04D4-4F07-8B72-FC87497A2AF8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3" name="Line 177">
            <a:extLst>
              <a:ext uri="{FF2B5EF4-FFF2-40B4-BE49-F238E27FC236}">
                <a16:creationId xmlns:a16="http://schemas.microsoft.com/office/drawing/2014/main" id="{E97BEC1D-516C-4DF8-836B-F723DF962CA9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4" name="Line 178">
            <a:extLst>
              <a:ext uri="{FF2B5EF4-FFF2-40B4-BE49-F238E27FC236}">
                <a16:creationId xmlns:a16="http://schemas.microsoft.com/office/drawing/2014/main" id="{844F00FE-1DDF-4930-ABF0-F8F880A9CB75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5" name="Line 179">
            <a:extLst>
              <a:ext uri="{FF2B5EF4-FFF2-40B4-BE49-F238E27FC236}">
                <a16:creationId xmlns:a16="http://schemas.microsoft.com/office/drawing/2014/main" id="{D5630148-6FC6-4F6C-8EAC-9E4ED289D6C6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6" name="Line 180">
            <a:extLst>
              <a:ext uri="{FF2B5EF4-FFF2-40B4-BE49-F238E27FC236}">
                <a16:creationId xmlns:a16="http://schemas.microsoft.com/office/drawing/2014/main" id="{6CCCCAD7-A815-40E5-A84B-DD4255091A2F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7" name="Line 181">
            <a:extLst>
              <a:ext uri="{FF2B5EF4-FFF2-40B4-BE49-F238E27FC236}">
                <a16:creationId xmlns:a16="http://schemas.microsoft.com/office/drawing/2014/main" id="{0016A8F8-30B8-46FC-9682-EECEB1A99996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8" name="Line 182">
            <a:extLst>
              <a:ext uri="{FF2B5EF4-FFF2-40B4-BE49-F238E27FC236}">
                <a16:creationId xmlns:a16="http://schemas.microsoft.com/office/drawing/2014/main" id="{7F34E4A6-FFBB-48C5-AE87-F8DA5FB1A503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49" name="Line 183">
            <a:extLst>
              <a:ext uri="{FF2B5EF4-FFF2-40B4-BE49-F238E27FC236}">
                <a16:creationId xmlns:a16="http://schemas.microsoft.com/office/drawing/2014/main" id="{A0651040-CCAA-4CF2-8540-D20A95267218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04" name="Text Box 184">
            <a:extLst>
              <a:ext uri="{FF2B5EF4-FFF2-40B4-BE49-F238E27FC236}">
                <a16:creationId xmlns:a16="http://schemas.microsoft.com/office/drawing/2014/main" id="{16A726A7-3A85-4F98-808C-07EF8B974B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05" name="Text Box 185">
            <a:extLst>
              <a:ext uri="{FF2B5EF4-FFF2-40B4-BE49-F238E27FC236}">
                <a16:creationId xmlns:a16="http://schemas.microsoft.com/office/drawing/2014/main" id="{806F90E1-F2C2-4E34-AD63-EC185DD19B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06" name="Text Box 186">
            <a:extLst>
              <a:ext uri="{FF2B5EF4-FFF2-40B4-BE49-F238E27FC236}">
                <a16:creationId xmlns:a16="http://schemas.microsoft.com/office/drawing/2014/main" id="{FE66AB3B-8CFF-45AD-9D0C-AD7E45CDAF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07" name="Text Box 187">
            <a:extLst>
              <a:ext uri="{FF2B5EF4-FFF2-40B4-BE49-F238E27FC236}">
                <a16:creationId xmlns:a16="http://schemas.microsoft.com/office/drawing/2014/main" id="{82C0EDEA-70A4-47EE-8B2B-DE378C6A9A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08" name="Text Box 188">
            <a:extLst>
              <a:ext uri="{FF2B5EF4-FFF2-40B4-BE49-F238E27FC236}">
                <a16:creationId xmlns:a16="http://schemas.microsoft.com/office/drawing/2014/main" id="{09523A88-436C-437E-BC36-2FF55302DF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09" name="Text Box 189">
            <a:extLst>
              <a:ext uri="{FF2B5EF4-FFF2-40B4-BE49-F238E27FC236}">
                <a16:creationId xmlns:a16="http://schemas.microsoft.com/office/drawing/2014/main" id="{F5325414-0518-4276-82D4-CEBBED7382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10" name="Text Box 190">
            <a:extLst>
              <a:ext uri="{FF2B5EF4-FFF2-40B4-BE49-F238E27FC236}">
                <a16:creationId xmlns:a16="http://schemas.microsoft.com/office/drawing/2014/main" id="{3C6587F6-B67E-4D18-952C-3D0491F8F6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85725</xdr:colOff>
      <xdr:row>63</xdr:row>
      <xdr:rowOff>0</xdr:rowOff>
    </xdr:from>
    <xdr:to>
      <xdr:col>42</xdr:col>
      <xdr:colOff>9525</xdr:colOff>
      <xdr:row>72</xdr:row>
      <xdr:rowOff>47625</xdr:rowOff>
    </xdr:to>
    <xdr:grpSp>
      <xdr:nvGrpSpPr>
        <xdr:cNvPr id="19582" name="Group 191">
          <a:extLst>
            <a:ext uri="{FF2B5EF4-FFF2-40B4-BE49-F238E27FC236}">
              <a16:creationId xmlns:a16="http://schemas.microsoft.com/office/drawing/2014/main" id="{F8979C0D-5193-4C93-8EE1-4586BC208EC5}"/>
            </a:ext>
          </a:extLst>
        </xdr:cNvPr>
        <xdr:cNvGrpSpPr>
          <a:grpSpLocks/>
        </xdr:cNvGrpSpPr>
      </xdr:nvGrpSpPr>
      <xdr:grpSpPr bwMode="auto">
        <a:xfrm>
          <a:off x="3286125" y="16122650"/>
          <a:ext cx="2324100" cy="2333625"/>
          <a:chOff x="2" y="102"/>
          <a:chExt cx="1461" cy="1423"/>
        </a:xfrm>
      </xdr:grpSpPr>
      <xdr:sp macro="" textlink="">
        <xdr:nvSpPr>
          <xdr:cNvPr id="19583" name="Line 192">
            <a:extLst>
              <a:ext uri="{FF2B5EF4-FFF2-40B4-BE49-F238E27FC236}">
                <a16:creationId xmlns:a16="http://schemas.microsoft.com/office/drawing/2014/main" id="{5D975A3E-F450-465B-9774-7383A8F0E5FD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4" name="Line 193">
            <a:extLst>
              <a:ext uri="{FF2B5EF4-FFF2-40B4-BE49-F238E27FC236}">
                <a16:creationId xmlns:a16="http://schemas.microsoft.com/office/drawing/2014/main" id="{0126FBC2-131D-458B-BC51-4EE3DC7B6E9E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5" name="Line 194">
            <a:extLst>
              <a:ext uri="{FF2B5EF4-FFF2-40B4-BE49-F238E27FC236}">
                <a16:creationId xmlns:a16="http://schemas.microsoft.com/office/drawing/2014/main" id="{7727451F-355A-46EF-A670-F12B7727E027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6" name="Line 195">
            <a:extLst>
              <a:ext uri="{FF2B5EF4-FFF2-40B4-BE49-F238E27FC236}">
                <a16:creationId xmlns:a16="http://schemas.microsoft.com/office/drawing/2014/main" id="{6F3AB9F1-0D1B-49D5-AB2D-01C5DB3D2884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7" name="Line 196">
            <a:extLst>
              <a:ext uri="{FF2B5EF4-FFF2-40B4-BE49-F238E27FC236}">
                <a16:creationId xmlns:a16="http://schemas.microsoft.com/office/drawing/2014/main" id="{B7BF930B-4D59-47E0-BD7C-837781C039CC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8" name="Line 197">
            <a:extLst>
              <a:ext uri="{FF2B5EF4-FFF2-40B4-BE49-F238E27FC236}">
                <a16:creationId xmlns:a16="http://schemas.microsoft.com/office/drawing/2014/main" id="{98A877E5-A9D4-4127-99C1-9390AF681151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89" name="Line 198">
            <a:extLst>
              <a:ext uri="{FF2B5EF4-FFF2-40B4-BE49-F238E27FC236}">
                <a16:creationId xmlns:a16="http://schemas.microsoft.com/office/drawing/2014/main" id="{B994AB00-7AEC-411C-BA0D-7F04A2B5B84B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0" name="Line 199">
            <a:extLst>
              <a:ext uri="{FF2B5EF4-FFF2-40B4-BE49-F238E27FC236}">
                <a16:creationId xmlns:a16="http://schemas.microsoft.com/office/drawing/2014/main" id="{44151361-64A0-4524-91F0-948BFFBE4094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1" name="Line 200">
            <a:extLst>
              <a:ext uri="{FF2B5EF4-FFF2-40B4-BE49-F238E27FC236}">
                <a16:creationId xmlns:a16="http://schemas.microsoft.com/office/drawing/2014/main" id="{C87AF31E-0B05-4429-BEB6-6013FB77C3E7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2" name="Line 201">
            <a:extLst>
              <a:ext uri="{FF2B5EF4-FFF2-40B4-BE49-F238E27FC236}">
                <a16:creationId xmlns:a16="http://schemas.microsoft.com/office/drawing/2014/main" id="{0B8BCD6F-9863-4248-9BA9-95D695F0E51E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3" name="Line 202">
            <a:extLst>
              <a:ext uri="{FF2B5EF4-FFF2-40B4-BE49-F238E27FC236}">
                <a16:creationId xmlns:a16="http://schemas.microsoft.com/office/drawing/2014/main" id="{CACC274E-1162-4BE1-B462-640686663656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4" name="Line 203">
            <a:extLst>
              <a:ext uri="{FF2B5EF4-FFF2-40B4-BE49-F238E27FC236}">
                <a16:creationId xmlns:a16="http://schemas.microsoft.com/office/drawing/2014/main" id="{A66D3C25-533E-451A-9761-8B805B94C1CE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5" name="Line 204">
            <a:extLst>
              <a:ext uri="{FF2B5EF4-FFF2-40B4-BE49-F238E27FC236}">
                <a16:creationId xmlns:a16="http://schemas.microsoft.com/office/drawing/2014/main" id="{CCB47E06-F3C3-4C61-8BFB-BF03B5189710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6" name="Line 205">
            <a:extLst>
              <a:ext uri="{FF2B5EF4-FFF2-40B4-BE49-F238E27FC236}">
                <a16:creationId xmlns:a16="http://schemas.microsoft.com/office/drawing/2014/main" id="{B4FB0B25-7D9D-45A8-A2D4-AF6C9099A2A5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7" name="Line 206">
            <a:extLst>
              <a:ext uri="{FF2B5EF4-FFF2-40B4-BE49-F238E27FC236}">
                <a16:creationId xmlns:a16="http://schemas.microsoft.com/office/drawing/2014/main" id="{7659A6B2-B8CA-4A64-840D-DE905D3CF00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8" name="Line 207">
            <a:extLst>
              <a:ext uri="{FF2B5EF4-FFF2-40B4-BE49-F238E27FC236}">
                <a16:creationId xmlns:a16="http://schemas.microsoft.com/office/drawing/2014/main" id="{A4CA5A5D-66D8-426E-A5EC-2652EC588B06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599" name="Line 208">
            <a:extLst>
              <a:ext uri="{FF2B5EF4-FFF2-40B4-BE49-F238E27FC236}">
                <a16:creationId xmlns:a16="http://schemas.microsoft.com/office/drawing/2014/main" id="{EF6ED989-8D6A-4836-8364-8B615C7BA5E0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0" name="Line 209">
            <a:extLst>
              <a:ext uri="{FF2B5EF4-FFF2-40B4-BE49-F238E27FC236}">
                <a16:creationId xmlns:a16="http://schemas.microsoft.com/office/drawing/2014/main" id="{85135F5C-54E9-45E8-94F7-9CBD9E24BEB5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1" name="Line 210">
            <a:extLst>
              <a:ext uri="{FF2B5EF4-FFF2-40B4-BE49-F238E27FC236}">
                <a16:creationId xmlns:a16="http://schemas.microsoft.com/office/drawing/2014/main" id="{A353E4DA-2BED-45C8-AD68-848C9445A30F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2" name="Line 211">
            <a:extLst>
              <a:ext uri="{FF2B5EF4-FFF2-40B4-BE49-F238E27FC236}">
                <a16:creationId xmlns:a16="http://schemas.microsoft.com/office/drawing/2014/main" id="{2EFB2923-AD17-4CE1-825E-406E65CB4304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3" name="Line 212">
            <a:extLst>
              <a:ext uri="{FF2B5EF4-FFF2-40B4-BE49-F238E27FC236}">
                <a16:creationId xmlns:a16="http://schemas.microsoft.com/office/drawing/2014/main" id="{588782F6-5A81-48AE-9420-21B7818AABA0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4" name="Line 213">
            <a:extLst>
              <a:ext uri="{FF2B5EF4-FFF2-40B4-BE49-F238E27FC236}">
                <a16:creationId xmlns:a16="http://schemas.microsoft.com/office/drawing/2014/main" id="{64B7FAD9-E6AE-4735-BCB2-F8CDB8030B93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5" name="Line 214">
            <a:extLst>
              <a:ext uri="{FF2B5EF4-FFF2-40B4-BE49-F238E27FC236}">
                <a16:creationId xmlns:a16="http://schemas.microsoft.com/office/drawing/2014/main" id="{57E28E68-8252-4053-8D64-0746C846BA05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6" name="Line 215">
            <a:extLst>
              <a:ext uri="{FF2B5EF4-FFF2-40B4-BE49-F238E27FC236}">
                <a16:creationId xmlns:a16="http://schemas.microsoft.com/office/drawing/2014/main" id="{0951DC44-7E47-4FD6-89CF-B830F76214C0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7" name="Line 216">
            <a:extLst>
              <a:ext uri="{FF2B5EF4-FFF2-40B4-BE49-F238E27FC236}">
                <a16:creationId xmlns:a16="http://schemas.microsoft.com/office/drawing/2014/main" id="{C38E71CC-CD5C-4BAB-9C39-7F04D303BB87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8" name="Line 217">
            <a:extLst>
              <a:ext uri="{FF2B5EF4-FFF2-40B4-BE49-F238E27FC236}">
                <a16:creationId xmlns:a16="http://schemas.microsoft.com/office/drawing/2014/main" id="{EEA29471-70C4-4203-9C11-7AC83BE5E92D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09" name="Line 218">
            <a:extLst>
              <a:ext uri="{FF2B5EF4-FFF2-40B4-BE49-F238E27FC236}">
                <a16:creationId xmlns:a16="http://schemas.microsoft.com/office/drawing/2014/main" id="{FA1E03B1-F303-4D81-90CD-50C4DF985306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10" name="Line 219">
            <a:extLst>
              <a:ext uri="{FF2B5EF4-FFF2-40B4-BE49-F238E27FC236}">
                <a16:creationId xmlns:a16="http://schemas.microsoft.com/office/drawing/2014/main" id="{2A22A596-BF6E-4EAC-B187-798BF26B88C0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11" name="Line 220">
            <a:extLst>
              <a:ext uri="{FF2B5EF4-FFF2-40B4-BE49-F238E27FC236}">
                <a16:creationId xmlns:a16="http://schemas.microsoft.com/office/drawing/2014/main" id="{2883DA3D-BA00-463A-9902-398AB04F79FF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612" name="Line 221">
            <a:extLst>
              <a:ext uri="{FF2B5EF4-FFF2-40B4-BE49-F238E27FC236}">
                <a16:creationId xmlns:a16="http://schemas.microsoft.com/office/drawing/2014/main" id="{C08F2A35-F698-4C57-A7BA-659AFA1E4E1E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42" name="Text Box 222">
            <a:extLst>
              <a:ext uri="{FF2B5EF4-FFF2-40B4-BE49-F238E27FC236}">
                <a16:creationId xmlns:a16="http://schemas.microsoft.com/office/drawing/2014/main" id="{D43BDF4F-D2A3-41C2-9C55-4DD322014C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43" name="Text Box 223">
            <a:extLst>
              <a:ext uri="{FF2B5EF4-FFF2-40B4-BE49-F238E27FC236}">
                <a16:creationId xmlns:a16="http://schemas.microsoft.com/office/drawing/2014/main" id="{38EFF56A-1579-4267-8071-AD0B5F6BCB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44" name="Text Box 224">
            <a:extLst>
              <a:ext uri="{FF2B5EF4-FFF2-40B4-BE49-F238E27FC236}">
                <a16:creationId xmlns:a16="http://schemas.microsoft.com/office/drawing/2014/main" id="{A23EF0C5-3B69-4E67-8E5A-E1A400E4FA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45" name="Text Box 225">
            <a:extLst>
              <a:ext uri="{FF2B5EF4-FFF2-40B4-BE49-F238E27FC236}">
                <a16:creationId xmlns:a16="http://schemas.microsoft.com/office/drawing/2014/main" id="{CFDA2312-5034-4AE5-A57B-24C06544B9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46" name="Text Box 226">
            <a:extLst>
              <a:ext uri="{FF2B5EF4-FFF2-40B4-BE49-F238E27FC236}">
                <a16:creationId xmlns:a16="http://schemas.microsoft.com/office/drawing/2014/main" id="{FC82A12E-AD67-4DC0-8702-FA9C92F2D3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7"/>
            <a:ext cx="60" cy="2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47" name="Text Box 227">
            <a:extLst>
              <a:ext uri="{FF2B5EF4-FFF2-40B4-BE49-F238E27FC236}">
                <a16:creationId xmlns:a16="http://schemas.microsoft.com/office/drawing/2014/main" id="{FA18280C-2E98-4258-A39C-F2C289348D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3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48" name="Text Box 228">
            <a:extLst>
              <a:ext uri="{FF2B5EF4-FFF2-40B4-BE49-F238E27FC236}">
                <a16:creationId xmlns:a16="http://schemas.microsoft.com/office/drawing/2014/main" id="{E2250C20-CEA6-4621-B72B-089EC7C513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76200</xdr:colOff>
      <xdr:row>3</xdr:row>
      <xdr:rowOff>38100</xdr:rowOff>
    </xdr:from>
    <xdr:to>
      <xdr:col>42</xdr:col>
      <xdr:colOff>0</xdr:colOff>
      <xdr:row>11</xdr:row>
      <xdr:rowOff>76200</xdr:rowOff>
    </xdr:to>
    <xdr:grpSp>
      <xdr:nvGrpSpPr>
        <xdr:cNvPr id="20530" name="Group 38">
          <a:extLst>
            <a:ext uri="{FF2B5EF4-FFF2-40B4-BE49-F238E27FC236}">
              <a16:creationId xmlns:a16="http://schemas.microsoft.com/office/drawing/2014/main" id="{F539AAA6-D67B-4095-88A4-C902A900B9AA}"/>
            </a:ext>
          </a:extLst>
        </xdr:cNvPr>
        <xdr:cNvGrpSpPr>
          <a:grpSpLocks/>
        </xdr:cNvGrpSpPr>
      </xdr:nvGrpSpPr>
      <xdr:grpSpPr bwMode="auto">
        <a:xfrm>
          <a:off x="3276600" y="850900"/>
          <a:ext cx="2324100" cy="2019300"/>
          <a:chOff x="5" y="0"/>
          <a:chExt cx="1463" cy="1275"/>
        </a:xfrm>
      </xdr:grpSpPr>
      <xdr:sp macro="" textlink="">
        <xdr:nvSpPr>
          <xdr:cNvPr id="20568" name="Line 39">
            <a:extLst>
              <a:ext uri="{FF2B5EF4-FFF2-40B4-BE49-F238E27FC236}">
                <a16:creationId xmlns:a16="http://schemas.microsoft.com/office/drawing/2014/main" id="{B10F7EA9-05FB-4F2F-BF5D-682A2ECC08C7}"/>
              </a:ext>
            </a:extLst>
          </xdr:cNvPr>
          <xdr:cNvSpPr>
            <a:spLocks noChangeShapeType="1"/>
          </xdr:cNvSpPr>
        </xdr:nvSpPr>
        <xdr:spPr bwMode="auto">
          <a:xfrm>
            <a:off x="14" y="101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69" name="Line 40">
            <a:extLst>
              <a:ext uri="{FF2B5EF4-FFF2-40B4-BE49-F238E27FC236}">
                <a16:creationId xmlns:a16="http://schemas.microsoft.com/office/drawing/2014/main" id="{C0D1107D-9305-4459-8D3A-FC18028A6738}"/>
              </a:ext>
            </a:extLst>
          </xdr:cNvPr>
          <xdr:cNvSpPr>
            <a:spLocks noChangeShapeType="1"/>
          </xdr:cNvSpPr>
        </xdr:nvSpPr>
        <xdr:spPr bwMode="auto">
          <a:xfrm>
            <a:off x="14" y="215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0" name="Line 41">
            <a:extLst>
              <a:ext uri="{FF2B5EF4-FFF2-40B4-BE49-F238E27FC236}">
                <a16:creationId xmlns:a16="http://schemas.microsoft.com/office/drawing/2014/main" id="{1D3D05A3-C825-4BB6-B6F5-9A45580C7BAB}"/>
              </a:ext>
            </a:extLst>
          </xdr:cNvPr>
          <xdr:cNvSpPr>
            <a:spLocks noChangeShapeType="1"/>
          </xdr:cNvSpPr>
        </xdr:nvSpPr>
        <xdr:spPr bwMode="auto">
          <a:xfrm>
            <a:off x="14" y="328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1" name="Line 42">
            <a:extLst>
              <a:ext uri="{FF2B5EF4-FFF2-40B4-BE49-F238E27FC236}">
                <a16:creationId xmlns:a16="http://schemas.microsoft.com/office/drawing/2014/main" id="{822D353F-5B08-4144-A7DF-1F7B0F810A59}"/>
              </a:ext>
            </a:extLst>
          </xdr:cNvPr>
          <xdr:cNvSpPr>
            <a:spLocks noChangeShapeType="1"/>
          </xdr:cNvSpPr>
        </xdr:nvSpPr>
        <xdr:spPr bwMode="auto">
          <a:xfrm>
            <a:off x="14" y="555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2" name="Line 43">
            <a:extLst>
              <a:ext uri="{FF2B5EF4-FFF2-40B4-BE49-F238E27FC236}">
                <a16:creationId xmlns:a16="http://schemas.microsoft.com/office/drawing/2014/main" id="{C065556B-6637-4B51-92C5-B878F3D738CA}"/>
              </a:ext>
            </a:extLst>
          </xdr:cNvPr>
          <xdr:cNvSpPr>
            <a:spLocks noChangeShapeType="1"/>
          </xdr:cNvSpPr>
        </xdr:nvSpPr>
        <xdr:spPr bwMode="auto">
          <a:xfrm>
            <a:off x="14" y="668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3" name="Line 44">
            <a:extLst>
              <a:ext uri="{FF2B5EF4-FFF2-40B4-BE49-F238E27FC236}">
                <a16:creationId xmlns:a16="http://schemas.microsoft.com/office/drawing/2014/main" id="{C82DB1EE-E6B4-4559-BC7B-F98334C4DB2C}"/>
              </a:ext>
            </a:extLst>
          </xdr:cNvPr>
          <xdr:cNvSpPr>
            <a:spLocks noChangeShapeType="1"/>
          </xdr:cNvSpPr>
        </xdr:nvSpPr>
        <xdr:spPr bwMode="auto">
          <a:xfrm>
            <a:off x="14" y="782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4" name="Line 45">
            <a:extLst>
              <a:ext uri="{FF2B5EF4-FFF2-40B4-BE49-F238E27FC236}">
                <a16:creationId xmlns:a16="http://schemas.microsoft.com/office/drawing/2014/main" id="{B3360E1F-DFA8-4427-AEA0-8B635161460C}"/>
              </a:ext>
            </a:extLst>
          </xdr:cNvPr>
          <xdr:cNvSpPr>
            <a:spLocks noChangeShapeType="1"/>
          </xdr:cNvSpPr>
        </xdr:nvSpPr>
        <xdr:spPr bwMode="auto">
          <a:xfrm>
            <a:off x="14" y="895"/>
            <a:ext cx="123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5" name="Line 46">
            <a:extLst>
              <a:ext uri="{FF2B5EF4-FFF2-40B4-BE49-F238E27FC236}">
                <a16:creationId xmlns:a16="http://schemas.microsoft.com/office/drawing/2014/main" id="{7B5C0978-5652-4904-B5AF-C7B218343C78}"/>
              </a:ext>
            </a:extLst>
          </xdr:cNvPr>
          <xdr:cNvSpPr>
            <a:spLocks noChangeShapeType="1"/>
          </xdr:cNvSpPr>
        </xdr:nvSpPr>
        <xdr:spPr bwMode="auto">
          <a:xfrm>
            <a:off x="1273" y="895"/>
            <a:ext cx="10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6" name="Line 47">
            <a:extLst>
              <a:ext uri="{FF2B5EF4-FFF2-40B4-BE49-F238E27FC236}">
                <a16:creationId xmlns:a16="http://schemas.microsoft.com/office/drawing/2014/main" id="{D4B78BBE-07F3-4A08-81B3-B4D7F35F9F7E}"/>
              </a:ext>
            </a:extLst>
          </xdr:cNvPr>
          <xdr:cNvSpPr>
            <a:spLocks noChangeShapeType="1"/>
          </xdr:cNvSpPr>
        </xdr:nvSpPr>
        <xdr:spPr bwMode="auto">
          <a:xfrm>
            <a:off x="14" y="1122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7" name="Line 48">
            <a:extLst>
              <a:ext uri="{FF2B5EF4-FFF2-40B4-BE49-F238E27FC236}">
                <a16:creationId xmlns:a16="http://schemas.microsoft.com/office/drawing/2014/main" id="{2B473163-5777-4B1F-BDCE-B0E0DABFCAB5}"/>
              </a:ext>
            </a:extLst>
          </xdr:cNvPr>
          <xdr:cNvSpPr>
            <a:spLocks noChangeShapeType="1"/>
          </xdr:cNvSpPr>
        </xdr:nvSpPr>
        <xdr:spPr bwMode="auto">
          <a:xfrm>
            <a:off x="137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8" name="Line 49">
            <a:extLst>
              <a:ext uri="{FF2B5EF4-FFF2-40B4-BE49-F238E27FC236}">
                <a16:creationId xmlns:a16="http://schemas.microsoft.com/office/drawing/2014/main" id="{B9E28B85-FCD8-48F8-BA67-B3B5D65F9A4E}"/>
              </a:ext>
            </a:extLst>
          </xdr:cNvPr>
          <xdr:cNvSpPr>
            <a:spLocks noChangeShapeType="1"/>
          </xdr:cNvSpPr>
        </xdr:nvSpPr>
        <xdr:spPr bwMode="auto">
          <a:xfrm>
            <a:off x="1147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79" name="Line 50">
            <a:extLst>
              <a:ext uri="{FF2B5EF4-FFF2-40B4-BE49-F238E27FC236}">
                <a16:creationId xmlns:a16="http://schemas.microsoft.com/office/drawing/2014/main" id="{B3AB8C26-7894-4E56-A711-0019580378BC}"/>
              </a:ext>
            </a:extLst>
          </xdr:cNvPr>
          <xdr:cNvSpPr>
            <a:spLocks noChangeShapeType="1"/>
          </xdr:cNvSpPr>
        </xdr:nvSpPr>
        <xdr:spPr bwMode="auto">
          <a:xfrm>
            <a:off x="103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0" name="Line 51">
            <a:extLst>
              <a:ext uri="{FF2B5EF4-FFF2-40B4-BE49-F238E27FC236}">
                <a16:creationId xmlns:a16="http://schemas.microsoft.com/office/drawing/2014/main" id="{4E0A2EAC-E0A1-419E-8C8B-C0A333ED9BB5}"/>
              </a:ext>
            </a:extLst>
          </xdr:cNvPr>
          <xdr:cNvSpPr>
            <a:spLocks noChangeShapeType="1"/>
          </xdr:cNvSpPr>
        </xdr:nvSpPr>
        <xdr:spPr bwMode="auto">
          <a:xfrm>
            <a:off x="921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1" name="Line 52">
            <a:extLst>
              <a:ext uri="{FF2B5EF4-FFF2-40B4-BE49-F238E27FC236}">
                <a16:creationId xmlns:a16="http://schemas.microsoft.com/office/drawing/2014/main" id="{6C6F51B6-AB21-4BC1-AFA1-598B5F5DAC5B}"/>
              </a:ext>
            </a:extLst>
          </xdr:cNvPr>
          <xdr:cNvSpPr>
            <a:spLocks noChangeShapeType="1"/>
          </xdr:cNvSpPr>
        </xdr:nvSpPr>
        <xdr:spPr bwMode="auto">
          <a:xfrm>
            <a:off x="807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2" name="Line 53">
            <a:extLst>
              <a:ext uri="{FF2B5EF4-FFF2-40B4-BE49-F238E27FC236}">
                <a16:creationId xmlns:a16="http://schemas.microsoft.com/office/drawing/2014/main" id="{46E8CFF3-5867-457B-8B1D-365208C03E4D}"/>
              </a:ext>
            </a:extLst>
          </xdr:cNvPr>
          <xdr:cNvSpPr>
            <a:spLocks noChangeShapeType="1"/>
          </xdr:cNvSpPr>
        </xdr:nvSpPr>
        <xdr:spPr bwMode="auto">
          <a:xfrm>
            <a:off x="581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3" name="Line 54">
            <a:extLst>
              <a:ext uri="{FF2B5EF4-FFF2-40B4-BE49-F238E27FC236}">
                <a16:creationId xmlns:a16="http://schemas.microsoft.com/office/drawing/2014/main" id="{CD8E1C0F-BD02-40EE-A1FE-CD7E9A961499}"/>
              </a:ext>
            </a:extLst>
          </xdr:cNvPr>
          <xdr:cNvSpPr>
            <a:spLocks noChangeShapeType="1"/>
          </xdr:cNvSpPr>
        </xdr:nvSpPr>
        <xdr:spPr bwMode="auto">
          <a:xfrm>
            <a:off x="467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4" name="Line 55">
            <a:extLst>
              <a:ext uri="{FF2B5EF4-FFF2-40B4-BE49-F238E27FC236}">
                <a16:creationId xmlns:a16="http://schemas.microsoft.com/office/drawing/2014/main" id="{A86A4AD6-72D8-4CC1-BE36-19A8F635E359}"/>
              </a:ext>
            </a:extLst>
          </xdr:cNvPr>
          <xdr:cNvSpPr>
            <a:spLocks noChangeShapeType="1"/>
          </xdr:cNvSpPr>
        </xdr:nvSpPr>
        <xdr:spPr bwMode="auto">
          <a:xfrm>
            <a:off x="35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5" name="Line 56">
            <a:extLst>
              <a:ext uri="{FF2B5EF4-FFF2-40B4-BE49-F238E27FC236}">
                <a16:creationId xmlns:a16="http://schemas.microsoft.com/office/drawing/2014/main" id="{694C6B14-9D3F-4DC1-9243-C608AFEC8A6A}"/>
              </a:ext>
            </a:extLst>
          </xdr:cNvPr>
          <xdr:cNvSpPr>
            <a:spLocks noChangeShapeType="1"/>
          </xdr:cNvSpPr>
        </xdr:nvSpPr>
        <xdr:spPr bwMode="auto">
          <a:xfrm>
            <a:off x="240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6" name="Line 57">
            <a:extLst>
              <a:ext uri="{FF2B5EF4-FFF2-40B4-BE49-F238E27FC236}">
                <a16:creationId xmlns:a16="http://schemas.microsoft.com/office/drawing/2014/main" id="{696A5DA0-D1D3-4453-BC64-44068AA9F9E4}"/>
              </a:ext>
            </a:extLst>
          </xdr:cNvPr>
          <xdr:cNvSpPr>
            <a:spLocks noChangeShapeType="1"/>
          </xdr:cNvSpPr>
        </xdr:nvSpPr>
        <xdr:spPr bwMode="auto">
          <a:xfrm>
            <a:off x="1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7" name="Line 58">
            <a:extLst>
              <a:ext uri="{FF2B5EF4-FFF2-40B4-BE49-F238E27FC236}">
                <a16:creationId xmlns:a16="http://schemas.microsoft.com/office/drawing/2014/main" id="{1E2DA06D-8ED5-4D16-B45C-139893DDD56C}"/>
              </a:ext>
            </a:extLst>
          </xdr:cNvPr>
          <xdr:cNvSpPr>
            <a:spLocks noChangeShapeType="1"/>
          </xdr:cNvSpPr>
        </xdr:nvSpPr>
        <xdr:spPr bwMode="auto">
          <a:xfrm>
            <a:off x="109" y="442"/>
            <a:ext cx="126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8" name="Line 59">
            <a:extLst>
              <a:ext uri="{FF2B5EF4-FFF2-40B4-BE49-F238E27FC236}">
                <a16:creationId xmlns:a16="http://schemas.microsoft.com/office/drawing/2014/main" id="{B2429C2C-A2F5-4151-8C42-E02419597623}"/>
              </a:ext>
            </a:extLst>
          </xdr:cNvPr>
          <xdr:cNvSpPr>
            <a:spLocks noChangeShapeType="1"/>
          </xdr:cNvSpPr>
        </xdr:nvSpPr>
        <xdr:spPr bwMode="auto">
          <a:xfrm>
            <a:off x="14" y="442"/>
            <a:ext cx="3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89" name="Line 60">
            <a:extLst>
              <a:ext uri="{FF2B5EF4-FFF2-40B4-BE49-F238E27FC236}">
                <a16:creationId xmlns:a16="http://schemas.microsoft.com/office/drawing/2014/main" id="{91481339-7BB8-4FCB-A3EE-803C4B14B608}"/>
              </a:ext>
            </a:extLst>
          </xdr:cNvPr>
          <xdr:cNvSpPr>
            <a:spLocks noChangeShapeType="1"/>
          </xdr:cNvSpPr>
        </xdr:nvSpPr>
        <xdr:spPr bwMode="auto">
          <a:xfrm>
            <a:off x="694" y="98"/>
            <a:ext cx="1" cy="9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90" name="Line 61">
            <a:extLst>
              <a:ext uri="{FF2B5EF4-FFF2-40B4-BE49-F238E27FC236}">
                <a16:creationId xmlns:a16="http://schemas.microsoft.com/office/drawing/2014/main" id="{BACAA0A3-80C8-456B-A629-7A7DEFEAA938}"/>
              </a:ext>
            </a:extLst>
          </xdr:cNvPr>
          <xdr:cNvSpPr>
            <a:spLocks noChangeShapeType="1"/>
          </xdr:cNvSpPr>
        </xdr:nvSpPr>
        <xdr:spPr bwMode="auto">
          <a:xfrm>
            <a:off x="694" y="1094"/>
            <a:ext cx="1" cy="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91" name="Line 62">
            <a:extLst>
              <a:ext uri="{FF2B5EF4-FFF2-40B4-BE49-F238E27FC236}">
                <a16:creationId xmlns:a16="http://schemas.microsoft.com/office/drawing/2014/main" id="{D09B385D-E350-4F5F-974E-AA504A6404BC}"/>
              </a:ext>
            </a:extLst>
          </xdr:cNvPr>
          <xdr:cNvSpPr>
            <a:spLocks noChangeShapeType="1"/>
          </xdr:cNvSpPr>
        </xdr:nvSpPr>
        <xdr:spPr bwMode="auto">
          <a:xfrm>
            <a:off x="18" y="100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92" name="Line 63">
            <a:extLst>
              <a:ext uri="{FF2B5EF4-FFF2-40B4-BE49-F238E27FC236}">
                <a16:creationId xmlns:a16="http://schemas.microsoft.com/office/drawing/2014/main" id="{1FDEFEAE-18FF-45E4-8481-84BD01004EC5}"/>
              </a:ext>
            </a:extLst>
          </xdr:cNvPr>
          <xdr:cNvSpPr>
            <a:spLocks noChangeShapeType="1"/>
          </xdr:cNvSpPr>
        </xdr:nvSpPr>
        <xdr:spPr bwMode="auto">
          <a:xfrm>
            <a:off x="1265" y="98"/>
            <a:ext cx="1" cy="78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93" name="Line 64">
            <a:extLst>
              <a:ext uri="{FF2B5EF4-FFF2-40B4-BE49-F238E27FC236}">
                <a16:creationId xmlns:a16="http://schemas.microsoft.com/office/drawing/2014/main" id="{5F8D72A5-A415-4F28-9E4E-E5198C14EF59}"/>
              </a:ext>
            </a:extLst>
          </xdr:cNvPr>
          <xdr:cNvSpPr>
            <a:spLocks noChangeShapeType="1"/>
          </xdr:cNvSpPr>
        </xdr:nvSpPr>
        <xdr:spPr bwMode="auto">
          <a:xfrm>
            <a:off x="1265" y="983"/>
            <a:ext cx="1" cy="136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94" name="Line 65">
            <a:extLst>
              <a:ext uri="{FF2B5EF4-FFF2-40B4-BE49-F238E27FC236}">
                <a16:creationId xmlns:a16="http://schemas.microsoft.com/office/drawing/2014/main" id="{73868E43-703A-4760-9941-479ED9ADC9D8}"/>
              </a:ext>
            </a:extLst>
          </xdr:cNvPr>
          <xdr:cNvSpPr>
            <a:spLocks noChangeShapeType="1"/>
          </xdr:cNvSpPr>
        </xdr:nvSpPr>
        <xdr:spPr bwMode="auto">
          <a:xfrm>
            <a:off x="132" y="98"/>
            <a:ext cx="1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10" name="Text Box 66">
            <a:extLst>
              <a:ext uri="{FF2B5EF4-FFF2-40B4-BE49-F238E27FC236}">
                <a16:creationId xmlns:a16="http://schemas.microsoft.com/office/drawing/2014/main" id="{9B23AC72-4844-448A-8029-E930812268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6" y="962"/>
            <a:ext cx="72" cy="7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1" name="Text Box 67">
            <a:extLst>
              <a:ext uri="{FF2B5EF4-FFF2-40B4-BE49-F238E27FC236}">
                <a16:creationId xmlns:a16="http://schemas.microsoft.com/office/drawing/2014/main" id="{E6609D6F-D570-459A-83E8-F91A23C313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5" y="0"/>
            <a:ext cx="72" cy="2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2" name="Text Box 68">
            <a:extLst>
              <a:ext uri="{FF2B5EF4-FFF2-40B4-BE49-F238E27FC236}">
                <a16:creationId xmlns:a16="http://schemas.microsoft.com/office/drawing/2014/main" id="{41A473BF-18B3-4764-A3D0-D7186EE98F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3" y="1016"/>
            <a:ext cx="72" cy="2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3" name="Text Box 69">
            <a:extLst>
              <a:ext uri="{FF2B5EF4-FFF2-40B4-BE49-F238E27FC236}">
                <a16:creationId xmlns:a16="http://schemas.microsoft.com/office/drawing/2014/main" id="{328DC2DA-42FA-46A5-9C3D-0C12AB36F7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" y="373"/>
            <a:ext cx="132" cy="3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4" name="Text Box 70">
            <a:extLst>
              <a:ext uri="{FF2B5EF4-FFF2-40B4-BE49-F238E27FC236}">
                <a16:creationId xmlns:a16="http://schemas.microsoft.com/office/drawing/2014/main" id="{49237DBF-592F-4BA9-A172-03555CA31D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5" y="974"/>
            <a:ext cx="132" cy="3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0600" name="Line 71">
            <a:extLst>
              <a:ext uri="{FF2B5EF4-FFF2-40B4-BE49-F238E27FC236}">
                <a16:creationId xmlns:a16="http://schemas.microsoft.com/office/drawing/2014/main" id="{60006A8B-D966-4269-A010-578D744FC49C}"/>
              </a:ext>
            </a:extLst>
          </xdr:cNvPr>
          <xdr:cNvSpPr>
            <a:spLocks noChangeShapeType="1"/>
          </xdr:cNvSpPr>
        </xdr:nvSpPr>
        <xdr:spPr bwMode="auto">
          <a:xfrm>
            <a:off x="132" y="555"/>
            <a:ext cx="907" cy="45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01" name="Line 72">
            <a:extLst>
              <a:ext uri="{FF2B5EF4-FFF2-40B4-BE49-F238E27FC236}">
                <a16:creationId xmlns:a16="http://schemas.microsoft.com/office/drawing/2014/main" id="{925D9529-5B27-480F-A9DF-AD55353A6CEF}"/>
              </a:ext>
            </a:extLst>
          </xdr:cNvPr>
          <xdr:cNvSpPr>
            <a:spLocks noChangeShapeType="1"/>
          </xdr:cNvSpPr>
        </xdr:nvSpPr>
        <xdr:spPr bwMode="auto">
          <a:xfrm>
            <a:off x="1039" y="1006"/>
            <a:ext cx="226" cy="113"/>
          </a:xfrm>
          <a:prstGeom prst="line">
            <a:avLst/>
          </a:prstGeom>
          <a:noFill/>
          <a:ln w="144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02" name="Line 73">
            <a:extLst>
              <a:ext uri="{FF2B5EF4-FFF2-40B4-BE49-F238E27FC236}">
                <a16:creationId xmlns:a16="http://schemas.microsoft.com/office/drawing/2014/main" id="{1FB0EBDB-694E-401A-AFBA-755D93FEE8B0}"/>
              </a:ext>
            </a:extLst>
          </xdr:cNvPr>
          <xdr:cNvSpPr>
            <a:spLocks noChangeShapeType="1"/>
          </xdr:cNvSpPr>
        </xdr:nvSpPr>
        <xdr:spPr bwMode="auto">
          <a:xfrm>
            <a:off x="5" y="490"/>
            <a:ext cx="127" cy="65"/>
          </a:xfrm>
          <a:prstGeom prst="line">
            <a:avLst/>
          </a:prstGeom>
          <a:noFill/>
          <a:ln w="144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18" name="Text Box 74">
            <a:extLst>
              <a:ext uri="{FF2B5EF4-FFF2-40B4-BE49-F238E27FC236}">
                <a16:creationId xmlns:a16="http://schemas.microsoft.com/office/drawing/2014/main" id="{E6E47061-1E7B-4648-B44A-DA9C499081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8" y="860"/>
            <a:ext cx="132" cy="30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</xdr:grpSp>
    <xdr:clientData/>
  </xdr:twoCellAnchor>
  <xdr:twoCellAnchor>
    <xdr:from>
      <xdr:col>24</xdr:col>
      <xdr:colOff>114300</xdr:colOff>
      <xdr:row>40</xdr:row>
      <xdr:rowOff>228600</xdr:rowOff>
    </xdr:from>
    <xdr:to>
      <xdr:col>42</xdr:col>
      <xdr:colOff>38100</xdr:colOff>
      <xdr:row>49</xdr:row>
      <xdr:rowOff>28575</xdr:rowOff>
    </xdr:to>
    <xdr:grpSp>
      <xdr:nvGrpSpPr>
        <xdr:cNvPr id="20531" name="Group 75">
          <a:extLst>
            <a:ext uri="{FF2B5EF4-FFF2-40B4-BE49-F238E27FC236}">
              <a16:creationId xmlns:a16="http://schemas.microsoft.com/office/drawing/2014/main" id="{0EC1E1E6-AA17-40E6-8A97-D71E2026D5AA}"/>
            </a:ext>
          </a:extLst>
        </xdr:cNvPr>
        <xdr:cNvGrpSpPr>
          <a:grpSpLocks/>
        </xdr:cNvGrpSpPr>
      </xdr:nvGrpSpPr>
      <xdr:grpSpPr bwMode="auto">
        <a:xfrm>
          <a:off x="3314700" y="10306050"/>
          <a:ext cx="2324100" cy="2028825"/>
          <a:chOff x="5" y="0"/>
          <a:chExt cx="1463" cy="1279"/>
        </a:xfrm>
      </xdr:grpSpPr>
      <xdr:sp macro="" textlink="">
        <xdr:nvSpPr>
          <xdr:cNvPr id="20532" name="Line 76">
            <a:extLst>
              <a:ext uri="{FF2B5EF4-FFF2-40B4-BE49-F238E27FC236}">
                <a16:creationId xmlns:a16="http://schemas.microsoft.com/office/drawing/2014/main" id="{783165C7-76E7-4E40-A6F6-37715B0A1087}"/>
              </a:ext>
            </a:extLst>
          </xdr:cNvPr>
          <xdr:cNvSpPr>
            <a:spLocks noChangeShapeType="1"/>
          </xdr:cNvSpPr>
        </xdr:nvSpPr>
        <xdr:spPr bwMode="auto">
          <a:xfrm>
            <a:off x="14" y="101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3" name="Line 77">
            <a:extLst>
              <a:ext uri="{FF2B5EF4-FFF2-40B4-BE49-F238E27FC236}">
                <a16:creationId xmlns:a16="http://schemas.microsoft.com/office/drawing/2014/main" id="{172F8012-44E5-4B88-9781-1CEEB3F29E5E}"/>
              </a:ext>
            </a:extLst>
          </xdr:cNvPr>
          <xdr:cNvSpPr>
            <a:spLocks noChangeShapeType="1"/>
          </xdr:cNvSpPr>
        </xdr:nvSpPr>
        <xdr:spPr bwMode="auto">
          <a:xfrm>
            <a:off x="14" y="215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4" name="Line 78">
            <a:extLst>
              <a:ext uri="{FF2B5EF4-FFF2-40B4-BE49-F238E27FC236}">
                <a16:creationId xmlns:a16="http://schemas.microsoft.com/office/drawing/2014/main" id="{90409D6B-1FE3-4342-9CA9-80A17DA08143}"/>
              </a:ext>
            </a:extLst>
          </xdr:cNvPr>
          <xdr:cNvSpPr>
            <a:spLocks noChangeShapeType="1"/>
          </xdr:cNvSpPr>
        </xdr:nvSpPr>
        <xdr:spPr bwMode="auto">
          <a:xfrm>
            <a:off x="14" y="328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5" name="Line 79">
            <a:extLst>
              <a:ext uri="{FF2B5EF4-FFF2-40B4-BE49-F238E27FC236}">
                <a16:creationId xmlns:a16="http://schemas.microsoft.com/office/drawing/2014/main" id="{8F1556EA-5809-4BFB-9784-3A3067C4E599}"/>
              </a:ext>
            </a:extLst>
          </xdr:cNvPr>
          <xdr:cNvSpPr>
            <a:spLocks noChangeShapeType="1"/>
          </xdr:cNvSpPr>
        </xdr:nvSpPr>
        <xdr:spPr bwMode="auto">
          <a:xfrm>
            <a:off x="14" y="555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6" name="Line 80">
            <a:extLst>
              <a:ext uri="{FF2B5EF4-FFF2-40B4-BE49-F238E27FC236}">
                <a16:creationId xmlns:a16="http://schemas.microsoft.com/office/drawing/2014/main" id="{F1B0C1AA-61BC-4BF5-A632-F59CE7E5FB1D}"/>
              </a:ext>
            </a:extLst>
          </xdr:cNvPr>
          <xdr:cNvSpPr>
            <a:spLocks noChangeShapeType="1"/>
          </xdr:cNvSpPr>
        </xdr:nvSpPr>
        <xdr:spPr bwMode="auto">
          <a:xfrm>
            <a:off x="14" y="668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7" name="Line 81">
            <a:extLst>
              <a:ext uri="{FF2B5EF4-FFF2-40B4-BE49-F238E27FC236}">
                <a16:creationId xmlns:a16="http://schemas.microsoft.com/office/drawing/2014/main" id="{48CABE96-8CE5-42CC-AED3-9942D708012E}"/>
              </a:ext>
            </a:extLst>
          </xdr:cNvPr>
          <xdr:cNvSpPr>
            <a:spLocks noChangeShapeType="1"/>
          </xdr:cNvSpPr>
        </xdr:nvSpPr>
        <xdr:spPr bwMode="auto">
          <a:xfrm>
            <a:off x="14" y="782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8" name="Line 82">
            <a:extLst>
              <a:ext uri="{FF2B5EF4-FFF2-40B4-BE49-F238E27FC236}">
                <a16:creationId xmlns:a16="http://schemas.microsoft.com/office/drawing/2014/main" id="{6559464C-5845-473E-884C-AEC0D7420F5D}"/>
              </a:ext>
            </a:extLst>
          </xdr:cNvPr>
          <xdr:cNvSpPr>
            <a:spLocks noChangeShapeType="1"/>
          </xdr:cNvSpPr>
        </xdr:nvSpPr>
        <xdr:spPr bwMode="auto">
          <a:xfrm>
            <a:off x="14" y="895"/>
            <a:ext cx="123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39" name="Line 83">
            <a:extLst>
              <a:ext uri="{FF2B5EF4-FFF2-40B4-BE49-F238E27FC236}">
                <a16:creationId xmlns:a16="http://schemas.microsoft.com/office/drawing/2014/main" id="{B1C2984E-780E-4720-A9EB-369BD461E11C}"/>
              </a:ext>
            </a:extLst>
          </xdr:cNvPr>
          <xdr:cNvSpPr>
            <a:spLocks noChangeShapeType="1"/>
          </xdr:cNvSpPr>
        </xdr:nvSpPr>
        <xdr:spPr bwMode="auto">
          <a:xfrm>
            <a:off x="1273" y="895"/>
            <a:ext cx="10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0" name="Line 84">
            <a:extLst>
              <a:ext uri="{FF2B5EF4-FFF2-40B4-BE49-F238E27FC236}">
                <a16:creationId xmlns:a16="http://schemas.microsoft.com/office/drawing/2014/main" id="{40364EF9-E768-4B30-B663-C6C03FCFF616}"/>
              </a:ext>
            </a:extLst>
          </xdr:cNvPr>
          <xdr:cNvSpPr>
            <a:spLocks noChangeShapeType="1"/>
          </xdr:cNvSpPr>
        </xdr:nvSpPr>
        <xdr:spPr bwMode="auto">
          <a:xfrm>
            <a:off x="14" y="1122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1" name="Line 85">
            <a:extLst>
              <a:ext uri="{FF2B5EF4-FFF2-40B4-BE49-F238E27FC236}">
                <a16:creationId xmlns:a16="http://schemas.microsoft.com/office/drawing/2014/main" id="{F16DFD5B-A37A-4BB5-90DE-DEFAE0DF9CB0}"/>
              </a:ext>
            </a:extLst>
          </xdr:cNvPr>
          <xdr:cNvSpPr>
            <a:spLocks noChangeShapeType="1"/>
          </xdr:cNvSpPr>
        </xdr:nvSpPr>
        <xdr:spPr bwMode="auto">
          <a:xfrm>
            <a:off x="137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2" name="Line 86">
            <a:extLst>
              <a:ext uri="{FF2B5EF4-FFF2-40B4-BE49-F238E27FC236}">
                <a16:creationId xmlns:a16="http://schemas.microsoft.com/office/drawing/2014/main" id="{B7457B01-985D-4A42-9A5C-A577A11CE13E}"/>
              </a:ext>
            </a:extLst>
          </xdr:cNvPr>
          <xdr:cNvSpPr>
            <a:spLocks noChangeShapeType="1"/>
          </xdr:cNvSpPr>
        </xdr:nvSpPr>
        <xdr:spPr bwMode="auto">
          <a:xfrm>
            <a:off x="1147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3" name="Line 87">
            <a:extLst>
              <a:ext uri="{FF2B5EF4-FFF2-40B4-BE49-F238E27FC236}">
                <a16:creationId xmlns:a16="http://schemas.microsoft.com/office/drawing/2014/main" id="{67A4912B-6E7B-402F-8343-688483A8C9CE}"/>
              </a:ext>
            </a:extLst>
          </xdr:cNvPr>
          <xdr:cNvSpPr>
            <a:spLocks noChangeShapeType="1"/>
          </xdr:cNvSpPr>
        </xdr:nvSpPr>
        <xdr:spPr bwMode="auto">
          <a:xfrm>
            <a:off x="103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4" name="Line 88">
            <a:extLst>
              <a:ext uri="{FF2B5EF4-FFF2-40B4-BE49-F238E27FC236}">
                <a16:creationId xmlns:a16="http://schemas.microsoft.com/office/drawing/2014/main" id="{45CB5658-DE85-4759-AFDE-E164AABA039C}"/>
              </a:ext>
            </a:extLst>
          </xdr:cNvPr>
          <xdr:cNvSpPr>
            <a:spLocks noChangeShapeType="1"/>
          </xdr:cNvSpPr>
        </xdr:nvSpPr>
        <xdr:spPr bwMode="auto">
          <a:xfrm>
            <a:off x="921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5" name="Line 89">
            <a:extLst>
              <a:ext uri="{FF2B5EF4-FFF2-40B4-BE49-F238E27FC236}">
                <a16:creationId xmlns:a16="http://schemas.microsoft.com/office/drawing/2014/main" id="{C3551077-7EA4-4D43-9957-ABCDEEC20210}"/>
              </a:ext>
            </a:extLst>
          </xdr:cNvPr>
          <xdr:cNvSpPr>
            <a:spLocks noChangeShapeType="1"/>
          </xdr:cNvSpPr>
        </xdr:nvSpPr>
        <xdr:spPr bwMode="auto">
          <a:xfrm>
            <a:off x="807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6" name="Line 90">
            <a:extLst>
              <a:ext uri="{FF2B5EF4-FFF2-40B4-BE49-F238E27FC236}">
                <a16:creationId xmlns:a16="http://schemas.microsoft.com/office/drawing/2014/main" id="{E259B3A7-4FDB-4EFF-BF11-C8C3929D7952}"/>
              </a:ext>
            </a:extLst>
          </xdr:cNvPr>
          <xdr:cNvSpPr>
            <a:spLocks noChangeShapeType="1"/>
          </xdr:cNvSpPr>
        </xdr:nvSpPr>
        <xdr:spPr bwMode="auto">
          <a:xfrm>
            <a:off x="581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7" name="Line 91">
            <a:extLst>
              <a:ext uri="{FF2B5EF4-FFF2-40B4-BE49-F238E27FC236}">
                <a16:creationId xmlns:a16="http://schemas.microsoft.com/office/drawing/2014/main" id="{B0E9B728-2DE8-4B06-9AC6-680751C4C3A0}"/>
              </a:ext>
            </a:extLst>
          </xdr:cNvPr>
          <xdr:cNvSpPr>
            <a:spLocks noChangeShapeType="1"/>
          </xdr:cNvSpPr>
        </xdr:nvSpPr>
        <xdr:spPr bwMode="auto">
          <a:xfrm>
            <a:off x="467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8" name="Line 92">
            <a:extLst>
              <a:ext uri="{FF2B5EF4-FFF2-40B4-BE49-F238E27FC236}">
                <a16:creationId xmlns:a16="http://schemas.microsoft.com/office/drawing/2014/main" id="{11972D6D-7789-47FE-BAA0-88459AC84BD1}"/>
              </a:ext>
            </a:extLst>
          </xdr:cNvPr>
          <xdr:cNvSpPr>
            <a:spLocks noChangeShapeType="1"/>
          </xdr:cNvSpPr>
        </xdr:nvSpPr>
        <xdr:spPr bwMode="auto">
          <a:xfrm>
            <a:off x="35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49" name="Line 93">
            <a:extLst>
              <a:ext uri="{FF2B5EF4-FFF2-40B4-BE49-F238E27FC236}">
                <a16:creationId xmlns:a16="http://schemas.microsoft.com/office/drawing/2014/main" id="{42700F58-1B19-405A-A20E-722C188BDA50}"/>
              </a:ext>
            </a:extLst>
          </xdr:cNvPr>
          <xdr:cNvSpPr>
            <a:spLocks noChangeShapeType="1"/>
          </xdr:cNvSpPr>
        </xdr:nvSpPr>
        <xdr:spPr bwMode="auto">
          <a:xfrm>
            <a:off x="240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0" name="Line 94">
            <a:extLst>
              <a:ext uri="{FF2B5EF4-FFF2-40B4-BE49-F238E27FC236}">
                <a16:creationId xmlns:a16="http://schemas.microsoft.com/office/drawing/2014/main" id="{A2E1596C-5670-48B1-BA6D-EF5FBB1CC70B}"/>
              </a:ext>
            </a:extLst>
          </xdr:cNvPr>
          <xdr:cNvSpPr>
            <a:spLocks noChangeShapeType="1"/>
          </xdr:cNvSpPr>
        </xdr:nvSpPr>
        <xdr:spPr bwMode="auto">
          <a:xfrm>
            <a:off x="14" y="98"/>
            <a:ext cx="1" cy="10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1" name="Line 95">
            <a:extLst>
              <a:ext uri="{FF2B5EF4-FFF2-40B4-BE49-F238E27FC236}">
                <a16:creationId xmlns:a16="http://schemas.microsoft.com/office/drawing/2014/main" id="{221BF9F9-F2AD-475C-A922-4DF838E75BB1}"/>
              </a:ext>
            </a:extLst>
          </xdr:cNvPr>
          <xdr:cNvSpPr>
            <a:spLocks noChangeShapeType="1"/>
          </xdr:cNvSpPr>
        </xdr:nvSpPr>
        <xdr:spPr bwMode="auto">
          <a:xfrm>
            <a:off x="109" y="442"/>
            <a:ext cx="126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2" name="Line 96">
            <a:extLst>
              <a:ext uri="{FF2B5EF4-FFF2-40B4-BE49-F238E27FC236}">
                <a16:creationId xmlns:a16="http://schemas.microsoft.com/office/drawing/2014/main" id="{60125F29-CC8E-4DAA-B639-4F2D77409077}"/>
              </a:ext>
            </a:extLst>
          </xdr:cNvPr>
          <xdr:cNvSpPr>
            <a:spLocks noChangeShapeType="1"/>
          </xdr:cNvSpPr>
        </xdr:nvSpPr>
        <xdr:spPr bwMode="auto">
          <a:xfrm>
            <a:off x="14" y="442"/>
            <a:ext cx="3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3" name="Line 97">
            <a:extLst>
              <a:ext uri="{FF2B5EF4-FFF2-40B4-BE49-F238E27FC236}">
                <a16:creationId xmlns:a16="http://schemas.microsoft.com/office/drawing/2014/main" id="{5F1DC607-5F92-4E7B-B848-FD6498BC7F6B}"/>
              </a:ext>
            </a:extLst>
          </xdr:cNvPr>
          <xdr:cNvSpPr>
            <a:spLocks noChangeShapeType="1"/>
          </xdr:cNvSpPr>
        </xdr:nvSpPr>
        <xdr:spPr bwMode="auto">
          <a:xfrm>
            <a:off x="694" y="98"/>
            <a:ext cx="1" cy="9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4" name="Line 98">
            <a:extLst>
              <a:ext uri="{FF2B5EF4-FFF2-40B4-BE49-F238E27FC236}">
                <a16:creationId xmlns:a16="http://schemas.microsoft.com/office/drawing/2014/main" id="{C5FA3864-2C06-4D22-BCF4-DDDEEA22FEA8}"/>
              </a:ext>
            </a:extLst>
          </xdr:cNvPr>
          <xdr:cNvSpPr>
            <a:spLocks noChangeShapeType="1"/>
          </xdr:cNvSpPr>
        </xdr:nvSpPr>
        <xdr:spPr bwMode="auto">
          <a:xfrm>
            <a:off x="694" y="1094"/>
            <a:ext cx="1" cy="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5" name="Line 99">
            <a:extLst>
              <a:ext uri="{FF2B5EF4-FFF2-40B4-BE49-F238E27FC236}">
                <a16:creationId xmlns:a16="http://schemas.microsoft.com/office/drawing/2014/main" id="{8E7F67EA-C3FF-4847-9FFF-8AD6861E5AE7}"/>
              </a:ext>
            </a:extLst>
          </xdr:cNvPr>
          <xdr:cNvSpPr>
            <a:spLocks noChangeShapeType="1"/>
          </xdr:cNvSpPr>
        </xdr:nvSpPr>
        <xdr:spPr bwMode="auto">
          <a:xfrm>
            <a:off x="18" y="100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6" name="Line 100">
            <a:extLst>
              <a:ext uri="{FF2B5EF4-FFF2-40B4-BE49-F238E27FC236}">
                <a16:creationId xmlns:a16="http://schemas.microsoft.com/office/drawing/2014/main" id="{B02B6F0C-EA27-45E4-947B-AC834AAC48D3}"/>
              </a:ext>
            </a:extLst>
          </xdr:cNvPr>
          <xdr:cNvSpPr>
            <a:spLocks noChangeShapeType="1"/>
          </xdr:cNvSpPr>
        </xdr:nvSpPr>
        <xdr:spPr bwMode="auto">
          <a:xfrm>
            <a:off x="1265" y="98"/>
            <a:ext cx="1" cy="78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7" name="Line 101">
            <a:extLst>
              <a:ext uri="{FF2B5EF4-FFF2-40B4-BE49-F238E27FC236}">
                <a16:creationId xmlns:a16="http://schemas.microsoft.com/office/drawing/2014/main" id="{3E51F800-53F8-45D4-A5E7-02EDEA71027C}"/>
              </a:ext>
            </a:extLst>
          </xdr:cNvPr>
          <xdr:cNvSpPr>
            <a:spLocks noChangeShapeType="1"/>
          </xdr:cNvSpPr>
        </xdr:nvSpPr>
        <xdr:spPr bwMode="auto">
          <a:xfrm>
            <a:off x="1265" y="983"/>
            <a:ext cx="1" cy="136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58" name="Line 102">
            <a:extLst>
              <a:ext uri="{FF2B5EF4-FFF2-40B4-BE49-F238E27FC236}">
                <a16:creationId xmlns:a16="http://schemas.microsoft.com/office/drawing/2014/main" id="{6565D0FC-8113-4A6E-87B9-98BB90029272}"/>
              </a:ext>
            </a:extLst>
          </xdr:cNvPr>
          <xdr:cNvSpPr>
            <a:spLocks noChangeShapeType="1"/>
          </xdr:cNvSpPr>
        </xdr:nvSpPr>
        <xdr:spPr bwMode="auto">
          <a:xfrm>
            <a:off x="132" y="98"/>
            <a:ext cx="1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47" name="Text Box 103">
            <a:extLst>
              <a:ext uri="{FF2B5EF4-FFF2-40B4-BE49-F238E27FC236}">
                <a16:creationId xmlns:a16="http://schemas.microsoft.com/office/drawing/2014/main" id="{6316750B-2793-4C32-8FDD-8062CB30483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6" y="967"/>
            <a:ext cx="72" cy="7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48" name="Text Box 104">
            <a:extLst>
              <a:ext uri="{FF2B5EF4-FFF2-40B4-BE49-F238E27FC236}">
                <a16:creationId xmlns:a16="http://schemas.microsoft.com/office/drawing/2014/main" id="{A7B10CF0-7760-4F57-987F-074E7C20DD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5" y="0"/>
            <a:ext cx="72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49" name="Text Box 105">
            <a:extLst>
              <a:ext uri="{FF2B5EF4-FFF2-40B4-BE49-F238E27FC236}">
                <a16:creationId xmlns:a16="http://schemas.microsoft.com/office/drawing/2014/main" id="{2F0B99A2-94DE-4B6A-9B09-9741D98ED6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3" y="1015"/>
            <a:ext cx="72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50" name="Text Box 106">
            <a:extLst>
              <a:ext uri="{FF2B5EF4-FFF2-40B4-BE49-F238E27FC236}">
                <a16:creationId xmlns:a16="http://schemas.microsoft.com/office/drawing/2014/main" id="{7B1FEEE5-3B06-461B-87E0-40A05943BC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" y="37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51" name="Text Box 107">
            <a:extLst>
              <a:ext uri="{FF2B5EF4-FFF2-40B4-BE49-F238E27FC236}">
                <a16:creationId xmlns:a16="http://schemas.microsoft.com/office/drawing/2014/main" id="{81F8B4AF-DE20-4800-A73A-D4A9232AF9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5" y="97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0564" name="Line 108">
            <a:extLst>
              <a:ext uri="{FF2B5EF4-FFF2-40B4-BE49-F238E27FC236}">
                <a16:creationId xmlns:a16="http://schemas.microsoft.com/office/drawing/2014/main" id="{4AED94A0-4CFE-4F73-BCDE-369892322850}"/>
              </a:ext>
            </a:extLst>
          </xdr:cNvPr>
          <xdr:cNvSpPr>
            <a:spLocks noChangeShapeType="1"/>
          </xdr:cNvSpPr>
        </xdr:nvSpPr>
        <xdr:spPr bwMode="auto">
          <a:xfrm>
            <a:off x="132" y="555"/>
            <a:ext cx="907" cy="45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65" name="Line 109">
            <a:extLst>
              <a:ext uri="{FF2B5EF4-FFF2-40B4-BE49-F238E27FC236}">
                <a16:creationId xmlns:a16="http://schemas.microsoft.com/office/drawing/2014/main" id="{5E223368-1B6D-44C8-B0A1-3A78EAFAB32D}"/>
              </a:ext>
            </a:extLst>
          </xdr:cNvPr>
          <xdr:cNvSpPr>
            <a:spLocks noChangeShapeType="1"/>
          </xdr:cNvSpPr>
        </xdr:nvSpPr>
        <xdr:spPr bwMode="auto">
          <a:xfrm>
            <a:off x="1039" y="1006"/>
            <a:ext cx="226" cy="113"/>
          </a:xfrm>
          <a:prstGeom prst="line">
            <a:avLst/>
          </a:prstGeom>
          <a:noFill/>
          <a:ln w="144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66" name="Line 110">
            <a:extLst>
              <a:ext uri="{FF2B5EF4-FFF2-40B4-BE49-F238E27FC236}">
                <a16:creationId xmlns:a16="http://schemas.microsoft.com/office/drawing/2014/main" id="{E7FFF843-D12A-4D5D-BE88-519B90623AA1}"/>
              </a:ext>
            </a:extLst>
          </xdr:cNvPr>
          <xdr:cNvSpPr>
            <a:spLocks noChangeShapeType="1"/>
          </xdr:cNvSpPr>
        </xdr:nvSpPr>
        <xdr:spPr bwMode="auto">
          <a:xfrm>
            <a:off x="5" y="490"/>
            <a:ext cx="127" cy="65"/>
          </a:xfrm>
          <a:prstGeom prst="line">
            <a:avLst/>
          </a:prstGeom>
          <a:noFill/>
          <a:ln w="144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55" name="Text Box 111">
            <a:extLst>
              <a:ext uri="{FF2B5EF4-FFF2-40B4-BE49-F238E27FC236}">
                <a16:creationId xmlns:a16="http://schemas.microsoft.com/office/drawing/2014/main" id="{9037CC2D-FC21-4219-B661-9BC82C47F5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8" y="85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20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00"/>
  <sheetViews>
    <sheetView tabSelected="1"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33</v>
      </c>
      <c r="AM1" s="2" t="s">
        <v>0</v>
      </c>
      <c r="AN1" s="2"/>
      <c r="AO1" s="27"/>
      <c r="AP1" s="27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3</v>
      </c>
      <c r="D3" t="s">
        <v>4</v>
      </c>
    </row>
    <row r="4" spans="1:42" ht="20.149999999999999" customHeight="1" x14ac:dyDescent="0.2">
      <c r="C4" s="1" t="s">
        <v>5</v>
      </c>
      <c r="F4" t="s">
        <v>6</v>
      </c>
      <c r="I4">
        <f ca="1">INT(RAND()*9+1)</f>
        <v>5</v>
      </c>
      <c r="J4" t="s">
        <v>7</v>
      </c>
      <c r="K4" t="s">
        <v>8</v>
      </c>
      <c r="Y4">
        <f ca="1">INT(RAND()*5+1)</f>
        <v>3</v>
      </c>
      <c r="Z4" t="s">
        <v>7</v>
      </c>
      <c r="AA4" t="s">
        <v>9</v>
      </c>
    </row>
    <row r="5" spans="1:42" ht="20.149999999999999" customHeight="1" x14ac:dyDescent="0.2">
      <c r="F5" t="s">
        <v>10</v>
      </c>
      <c r="S5" t="s">
        <v>7</v>
      </c>
    </row>
    <row r="6" spans="1:42" ht="20.149999999999999" customHeight="1" x14ac:dyDescent="0.2"/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>
      <c r="C12" s="1" t="s">
        <v>11</v>
      </c>
      <c r="F12" t="s">
        <v>12</v>
      </c>
      <c r="H12" s="25">
        <f ca="1">INT(RAND()*3+7)*10</f>
        <v>70</v>
      </c>
      <c r="I12" s="25"/>
      <c r="J12" t="s">
        <v>13</v>
      </c>
      <c r="T12" s="25">
        <f ca="1">INT(RAND()*3+10)*10</f>
        <v>120</v>
      </c>
      <c r="U12" s="25"/>
      <c r="V12" s="25"/>
      <c r="W12" t="s">
        <v>14</v>
      </c>
    </row>
    <row r="13" spans="1:42" ht="20.149999999999999" customHeight="1" x14ac:dyDescent="0.2">
      <c r="F13" t="s">
        <v>15</v>
      </c>
    </row>
    <row r="14" spans="1:42" ht="20.149999999999999" customHeight="1" x14ac:dyDescent="0.2"/>
    <row r="15" spans="1:42" ht="20.149999999999999" customHeight="1" x14ac:dyDescent="0.2"/>
    <row r="16" spans="1:42" ht="20.149999999999999" customHeight="1" x14ac:dyDescent="0.2"/>
    <row r="17" spans="3:17" ht="20.149999999999999" customHeight="1" x14ac:dyDescent="0.2"/>
    <row r="18" spans="3:17" ht="20.149999999999999" customHeight="1" x14ac:dyDescent="0.2"/>
    <row r="19" spans="3:17" ht="20.149999999999999" customHeight="1" x14ac:dyDescent="0.2"/>
    <row r="20" spans="3:17" ht="20.149999999999999" customHeight="1" x14ac:dyDescent="0.2">
      <c r="C20" s="1" t="s">
        <v>16</v>
      </c>
      <c r="F20" t="s">
        <v>17</v>
      </c>
      <c r="H20" s="25">
        <f ca="1">INT(RAND()*4+6)*10</f>
        <v>70</v>
      </c>
      <c r="I20" s="25"/>
      <c r="J20" t="s">
        <v>18</v>
      </c>
    </row>
    <row r="21" spans="3:17" ht="20.149999999999999" customHeight="1" x14ac:dyDescent="0.2"/>
    <row r="22" spans="3:17" ht="20.149999999999999" customHeight="1" x14ac:dyDescent="0.2"/>
    <row r="23" spans="3:17" ht="20.149999999999999" customHeight="1" x14ac:dyDescent="0.2"/>
    <row r="24" spans="3:17" ht="20.149999999999999" customHeight="1" x14ac:dyDescent="0.2"/>
    <row r="25" spans="3:17" ht="20.149999999999999" customHeight="1" x14ac:dyDescent="0.2"/>
    <row r="26" spans="3:17" ht="20.149999999999999" customHeight="1" x14ac:dyDescent="0.2"/>
    <row r="27" spans="3:17" ht="20.149999999999999" customHeight="1" x14ac:dyDescent="0.2"/>
    <row r="28" spans="3:17" ht="19.5" customHeight="1" x14ac:dyDescent="0.2">
      <c r="C28" s="1" t="s">
        <v>19</v>
      </c>
      <c r="F28" t="s">
        <v>20</v>
      </c>
      <c r="O28" s="25">
        <f ca="1">INT(RAND()*9+2)</f>
        <v>5</v>
      </c>
      <c r="P28" s="25"/>
      <c r="Q28" t="s">
        <v>21</v>
      </c>
    </row>
    <row r="29" spans="3:17" ht="20.149999999999999" customHeight="1" x14ac:dyDescent="0.2"/>
    <row r="30" spans="3:17" ht="20.149999999999999" customHeight="1" x14ac:dyDescent="0.2"/>
    <row r="31" spans="3:17" ht="20.149999999999999" customHeight="1" x14ac:dyDescent="0.2"/>
    <row r="32" spans="3:17" ht="20.149999999999999" customHeight="1" x14ac:dyDescent="0.2"/>
    <row r="33" spans="1:45" ht="20.149999999999999" customHeight="1" x14ac:dyDescent="0.2"/>
    <row r="34" spans="1:45" ht="20.149999999999999" customHeight="1" x14ac:dyDescent="0.2"/>
    <row r="35" spans="1:45" ht="20.149999999999999" customHeight="1" x14ac:dyDescent="0.2"/>
    <row r="36" spans="1:45" ht="19" customHeight="1" x14ac:dyDescent="0.2"/>
    <row r="37" spans="1:45" ht="19" customHeight="1" x14ac:dyDescent="0.2"/>
    <row r="38" spans="1:45" ht="23.5" x14ac:dyDescent="0.2">
      <c r="D38" s="3" t="str">
        <f>IF(D1="","",D1)</f>
        <v>一次関数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</row>
    <row r="39" spans="1:45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5" ht="20.149999999999999" customHeight="1" x14ac:dyDescent="0.2">
      <c r="A40" t="str">
        <f>IF(A3="","",A3)</f>
        <v>１．</v>
      </c>
      <c r="D40" t="str">
        <f>IF(D3="","",D3)</f>
        <v>ｙがｘの一次関数であることを示しなさい。</v>
      </c>
    </row>
    <row r="41" spans="1:45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>(1)</v>
      </c>
      <c r="F41" t="str">
        <f>IF(F4="","",F4)</f>
        <v>水が</v>
      </c>
      <c r="I41">
        <f ca="1">IF(I4="","",I4)</f>
        <v>5</v>
      </c>
      <c r="J41" t="str">
        <f>IF(J4="","",J4)</f>
        <v>ℓ</v>
      </c>
      <c r="K41" t="str">
        <f>IF(K4="","",K4)</f>
        <v>入っている水そうに，毎分</v>
      </c>
      <c r="Y41">
        <f t="shared" ref="Y41:AA42" ca="1" si="0">IF(Y4="","",Y4)</f>
        <v>3</v>
      </c>
      <c r="Z41" t="str">
        <f t="shared" si="0"/>
        <v>ℓ</v>
      </c>
      <c r="AA41" t="str">
        <f t="shared" si="0"/>
        <v>の割合でｘ分間水を入れる</v>
      </c>
    </row>
    <row r="42" spans="1:45" ht="20.149999999999999" customHeight="1" x14ac:dyDescent="0.2">
      <c r="A42" t="str">
        <f t="shared" ref="A42:F42" si="1">IF(A5="","",A5)</f>
        <v/>
      </c>
      <c r="B42" t="str">
        <f t="shared" si="1"/>
        <v/>
      </c>
      <c r="C42" t="str">
        <f t="shared" si="1"/>
        <v/>
      </c>
      <c r="D42" t="str">
        <f t="shared" si="1"/>
        <v/>
      </c>
      <c r="E42" t="str">
        <f t="shared" si="1"/>
        <v/>
      </c>
      <c r="F42" t="str">
        <f t="shared" si="1"/>
        <v>ときの水そうの水の量ｙ</v>
      </c>
      <c r="S42" t="str">
        <f t="shared" ref="S42:X42" si="2">IF(S5="","",S5)</f>
        <v>ℓ</v>
      </c>
      <c r="T42" t="str">
        <f t="shared" si="2"/>
        <v/>
      </c>
      <c r="U42" t="str">
        <f t="shared" si="2"/>
        <v/>
      </c>
      <c r="V42" t="str">
        <f t="shared" si="2"/>
        <v/>
      </c>
      <c r="W42" t="str">
        <f t="shared" si="2"/>
        <v/>
      </c>
      <c r="X42" t="str">
        <f t="shared" si="2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ref="AB42:AS42" si="3">IF(AB5="","",AB5)</f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  <c r="AL42" t="str">
        <f t="shared" si="3"/>
        <v/>
      </c>
      <c r="AM42" t="str">
        <f t="shared" si="3"/>
        <v/>
      </c>
      <c r="AN42" t="str">
        <f t="shared" si="3"/>
        <v/>
      </c>
      <c r="AO42" t="str">
        <f t="shared" si="3"/>
        <v/>
      </c>
      <c r="AP42" t="str">
        <f t="shared" si="3"/>
        <v/>
      </c>
      <c r="AQ42" t="str">
        <f t="shared" si="3"/>
        <v/>
      </c>
      <c r="AR42" t="str">
        <f t="shared" si="3"/>
        <v/>
      </c>
      <c r="AS42" t="str">
        <f t="shared" si="3"/>
        <v/>
      </c>
    </row>
    <row r="43" spans="1:45" ht="20.149999999999999" customHeight="1" x14ac:dyDescent="0.2"/>
    <row r="44" spans="1:45" ht="20.149999999999999" customHeight="1" x14ac:dyDescent="0.2">
      <c r="F44" s="24" t="s">
        <v>23</v>
      </c>
      <c r="G44" s="24"/>
      <c r="H44" s="24" t="s">
        <v>24</v>
      </c>
      <c r="I44" s="24"/>
      <c r="J44" s="7">
        <f ca="1">IF(Y41=1,"",Y41)</f>
        <v>3</v>
      </c>
      <c r="K44" s="24" t="s">
        <v>25</v>
      </c>
      <c r="L44" s="24"/>
      <c r="M44" s="24" t="s">
        <v>26</v>
      </c>
      <c r="N44" s="24"/>
      <c r="O44" s="7">
        <f ca="1">I41</f>
        <v>5</v>
      </c>
      <c r="P44" s="7"/>
      <c r="Q44" s="7"/>
      <c r="R44" s="7" t="s">
        <v>31</v>
      </c>
      <c r="S44" s="7"/>
      <c r="T44" s="7"/>
      <c r="U44" s="7"/>
      <c r="V44" s="7"/>
      <c r="W44" s="7"/>
      <c r="X44" s="7"/>
      <c r="Y44" s="7"/>
      <c r="Z44" s="7"/>
    </row>
    <row r="45" spans="1:45" ht="20.149999999999999" customHeight="1" x14ac:dyDescent="0.2">
      <c r="F45" s="7" t="s">
        <v>22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45" ht="20.149999999999999" customHeight="1" x14ac:dyDescent="0.2"/>
    <row r="47" spans="1:45" ht="20.149999999999999" customHeight="1" x14ac:dyDescent="0.2"/>
    <row r="48" spans="1:45" ht="20.149999999999999" customHeight="1" x14ac:dyDescent="0.2"/>
    <row r="49" spans="1:23" ht="20.149999999999999" customHeight="1" x14ac:dyDescent="0.2">
      <c r="A49" t="str">
        <f t="shared" ref="A49:C50" si="4">IF(A12="","",A12)</f>
        <v/>
      </c>
      <c r="B49" t="str">
        <f t="shared" si="4"/>
        <v/>
      </c>
      <c r="C49" t="str">
        <f t="shared" si="4"/>
        <v>(2)</v>
      </c>
      <c r="F49" t="str">
        <f>IF(F12="","",F12)</f>
        <v>1個</v>
      </c>
      <c r="H49" s="25">
        <f ca="1">IF(H12="","",H12)</f>
        <v>70</v>
      </c>
      <c r="I49" s="25"/>
      <c r="J49" t="str">
        <f>IF(J12="","",J12)</f>
        <v>円のりんごｘ個を</v>
      </c>
      <c r="T49" s="25">
        <f ca="1">IF(T12="","",T12)</f>
        <v>120</v>
      </c>
      <c r="U49" s="25"/>
      <c r="V49" s="25"/>
      <c r="W49" t="str">
        <f>IF(W12="","",W12)</f>
        <v>円のかごに詰めてもらったとき</v>
      </c>
    </row>
    <row r="50" spans="1:23" ht="20.149999999999999" customHeight="1" x14ac:dyDescent="0.2">
      <c r="A50" t="str">
        <f t="shared" si="4"/>
        <v/>
      </c>
      <c r="B50" t="str">
        <f t="shared" si="4"/>
        <v/>
      </c>
      <c r="C50" t="str">
        <f t="shared" si="4"/>
        <v/>
      </c>
      <c r="D50" t="str">
        <f>IF(D13="","",D13)</f>
        <v/>
      </c>
      <c r="E50" t="str">
        <f>IF(E13="","",E13)</f>
        <v/>
      </c>
      <c r="F50" t="str">
        <f>IF(F13="","",F13)</f>
        <v>の代金ｙ円</v>
      </c>
    </row>
    <row r="51" spans="1:23" ht="20.149999999999999" customHeight="1" x14ac:dyDescent="0.2"/>
    <row r="52" spans="1:23" ht="20.149999999999999" customHeight="1" x14ac:dyDescent="0.2">
      <c r="F52" s="24" t="s">
        <v>27</v>
      </c>
      <c r="G52" s="24"/>
      <c r="H52" s="24" t="s">
        <v>28</v>
      </c>
      <c r="I52" s="24"/>
      <c r="J52" s="24">
        <f ca="1">H49</f>
        <v>70</v>
      </c>
      <c r="K52" s="24"/>
      <c r="L52" s="24" t="s">
        <v>29</v>
      </c>
      <c r="M52" s="24"/>
      <c r="N52" s="24" t="s">
        <v>30</v>
      </c>
      <c r="O52" s="24"/>
      <c r="P52" s="26">
        <f ca="1">T49</f>
        <v>120</v>
      </c>
      <c r="Q52" s="26"/>
      <c r="R52" s="26"/>
      <c r="U52" s="7" t="s">
        <v>31</v>
      </c>
    </row>
    <row r="53" spans="1:23" ht="20.149999999999999" customHeight="1" x14ac:dyDescent="0.2">
      <c r="F53" s="7" t="s">
        <v>22</v>
      </c>
    </row>
    <row r="54" spans="1:23" ht="20.149999999999999" customHeight="1" x14ac:dyDescent="0.2"/>
    <row r="55" spans="1:23" ht="20.149999999999999" customHeight="1" x14ac:dyDescent="0.2"/>
    <row r="56" spans="1:23" ht="20.149999999999999" customHeight="1" x14ac:dyDescent="0.2"/>
    <row r="57" spans="1:23" ht="20.149999999999999" customHeight="1" x14ac:dyDescent="0.2">
      <c r="A57" t="str">
        <f>IF(A20="","",A20)</f>
        <v/>
      </c>
      <c r="B57" t="str">
        <f>IF(B20="","",B20)</f>
        <v/>
      </c>
      <c r="C57" t="str">
        <f>IF(C20="","",C20)</f>
        <v>(3)</v>
      </c>
      <c r="F57" t="str">
        <f>IF(F20="","",F20)</f>
        <v>1本</v>
      </c>
      <c r="H57" s="25">
        <f ca="1">IF(H20="","",H20)</f>
        <v>70</v>
      </c>
      <c r="I57" s="25"/>
      <c r="J57" t="str">
        <f>IF(J20="","",J20)</f>
        <v>円の鉛筆をｘ本買い，1000円出したときのおつりｙ円</v>
      </c>
    </row>
    <row r="58" spans="1:23" ht="20.149999999999999" customHeight="1" x14ac:dyDescent="0.2"/>
    <row r="59" spans="1:23" ht="20.149999999999999" customHeight="1" x14ac:dyDescent="0.2">
      <c r="F59" s="24" t="s">
        <v>27</v>
      </c>
      <c r="G59" s="24"/>
      <c r="H59" s="24" t="s">
        <v>28</v>
      </c>
      <c r="I59" s="24"/>
      <c r="J59" s="24" t="s">
        <v>32</v>
      </c>
      <c r="K59" s="24"/>
      <c r="L59" s="24">
        <f ca="1">H57</f>
        <v>70</v>
      </c>
      <c r="M59" s="24"/>
      <c r="N59" s="24" t="s">
        <v>29</v>
      </c>
      <c r="O59" s="24"/>
      <c r="P59" s="24" t="s">
        <v>30</v>
      </c>
      <c r="Q59" s="24"/>
      <c r="R59" s="24">
        <v>1000</v>
      </c>
      <c r="S59" s="24"/>
      <c r="T59" s="24"/>
      <c r="W59" s="7" t="s">
        <v>31</v>
      </c>
    </row>
    <row r="60" spans="1:23" ht="20.149999999999999" customHeight="1" x14ac:dyDescent="0.2">
      <c r="F60" s="7" t="s">
        <v>22</v>
      </c>
    </row>
    <row r="61" spans="1:23" ht="20.149999999999999" customHeight="1" x14ac:dyDescent="0.2"/>
    <row r="62" spans="1:23" ht="20.149999999999999" customHeight="1" x14ac:dyDescent="0.2"/>
    <row r="63" spans="1:23" ht="20.149999999999999" customHeight="1" x14ac:dyDescent="0.2"/>
    <row r="64" spans="1:23" ht="20.149999999999999" customHeight="1" x14ac:dyDescent="0.2"/>
    <row r="65" spans="1:17" ht="20.149999999999999" customHeight="1" x14ac:dyDescent="0.2">
      <c r="A65" t="str">
        <f>IF(A28="","",A28)</f>
        <v/>
      </c>
      <c r="B65" t="str">
        <f>IF(B28="","",B28)</f>
        <v/>
      </c>
      <c r="C65" t="str">
        <f>IF(C28="","",C28)</f>
        <v>(4)</v>
      </c>
      <c r="F65" t="str">
        <f>IF(F28="","",F28)</f>
        <v>1個ｘｇのボール</v>
      </c>
      <c r="O65" s="25">
        <f ca="1">IF(O28="","",O28)</f>
        <v>5</v>
      </c>
      <c r="P65" s="25"/>
      <c r="Q65" t="str">
        <f>IF(Q28="","",Q28)</f>
        <v>個の重さｙｇ</v>
      </c>
    </row>
    <row r="66" spans="1:17" ht="20.149999999999999" customHeight="1" x14ac:dyDescent="0.2"/>
    <row r="67" spans="1:17" ht="20.149999999999999" customHeight="1" x14ac:dyDescent="0.2">
      <c r="F67" s="24" t="s">
        <v>27</v>
      </c>
      <c r="G67" s="24"/>
      <c r="H67" s="24" t="s">
        <v>28</v>
      </c>
      <c r="I67" s="24"/>
      <c r="J67" s="24">
        <f ca="1">O65</f>
        <v>5</v>
      </c>
      <c r="K67" s="24"/>
      <c r="L67" s="24" t="s">
        <v>29</v>
      </c>
      <c r="M67" s="24"/>
      <c r="N67" s="7"/>
      <c r="O67" s="7"/>
      <c r="P67" s="7" t="s">
        <v>31</v>
      </c>
    </row>
    <row r="68" spans="1:17" ht="20.149999999999999" customHeight="1" x14ac:dyDescent="0.2">
      <c r="F68" s="7" t="s">
        <v>22</v>
      </c>
    </row>
    <row r="69" spans="1:17" ht="20.149999999999999" customHeight="1" x14ac:dyDescent="0.2"/>
    <row r="70" spans="1:17" ht="20.149999999999999" customHeight="1" x14ac:dyDescent="0.2"/>
    <row r="71" spans="1:17" ht="20.149999999999999" customHeight="1" x14ac:dyDescent="0.2"/>
    <row r="72" spans="1:17" ht="20.149999999999999" customHeight="1" x14ac:dyDescent="0.2"/>
    <row r="73" spans="1:17" ht="20.149999999999999" customHeight="1" x14ac:dyDescent="0.2"/>
    <row r="74" spans="1:17" ht="20.149999999999999" customHeight="1" x14ac:dyDescent="0.2"/>
    <row r="75" spans="1:17" ht="20.149999999999999" customHeight="1" x14ac:dyDescent="0.2"/>
    <row r="76" spans="1:17" ht="20.149999999999999" customHeight="1" x14ac:dyDescent="0.2"/>
    <row r="77" spans="1:17" ht="20.149999999999999" customHeight="1" x14ac:dyDescent="0.2"/>
    <row r="78" spans="1:17" ht="20.149999999999999" customHeight="1" x14ac:dyDescent="0.2"/>
    <row r="79" spans="1:17" ht="20.149999999999999" customHeight="1" x14ac:dyDescent="0.2"/>
    <row r="80" spans="1:1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31">
    <mergeCell ref="AO1:AP1"/>
    <mergeCell ref="AO38:AP38"/>
    <mergeCell ref="H12:I12"/>
    <mergeCell ref="T12:V12"/>
    <mergeCell ref="H20:I20"/>
    <mergeCell ref="O28:P28"/>
    <mergeCell ref="O65:P65"/>
    <mergeCell ref="H57:I57"/>
    <mergeCell ref="H49:I49"/>
    <mergeCell ref="T49:V49"/>
    <mergeCell ref="N52:O52"/>
    <mergeCell ref="P52:R52"/>
    <mergeCell ref="N59:O59"/>
    <mergeCell ref="P59:Q59"/>
    <mergeCell ref="R59:T59"/>
    <mergeCell ref="F44:G44"/>
    <mergeCell ref="H44:I44"/>
    <mergeCell ref="K44:L44"/>
    <mergeCell ref="M44:N44"/>
    <mergeCell ref="F52:G52"/>
    <mergeCell ref="H52:I52"/>
    <mergeCell ref="J52:K52"/>
    <mergeCell ref="L52:M52"/>
    <mergeCell ref="F59:G59"/>
    <mergeCell ref="H59:I59"/>
    <mergeCell ref="J59:K59"/>
    <mergeCell ref="L59:M59"/>
    <mergeCell ref="F67:G67"/>
    <mergeCell ref="H67:I67"/>
    <mergeCell ref="J67:K67"/>
    <mergeCell ref="L67:M6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X102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6"/>
    <col min="51" max="52" width="9"/>
  </cols>
  <sheetData>
    <row r="1" spans="1:50" ht="23.5" x14ac:dyDescent="0.2">
      <c r="D1" s="3" t="s">
        <v>324</v>
      </c>
      <c r="AM1" s="2" t="s">
        <v>0</v>
      </c>
      <c r="AN1" s="2"/>
      <c r="AO1" s="27"/>
      <c r="AP1" s="27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50" ht="19.5" customHeight="1" x14ac:dyDescent="0.2">
      <c r="A3" s="1" t="s">
        <v>35</v>
      </c>
      <c r="D3" t="s">
        <v>186</v>
      </c>
      <c r="O3">
        <v>4</v>
      </c>
      <c r="P3" t="s">
        <v>187</v>
      </c>
      <c r="AT3" s="16"/>
      <c r="AX3"/>
    </row>
    <row r="4" spans="1:50" ht="19.5" customHeight="1" x14ac:dyDescent="0.2">
      <c r="D4" t="s">
        <v>189</v>
      </c>
    </row>
    <row r="5" spans="1:50" ht="19.5" customHeight="1" x14ac:dyDescent="0.2">
      <c r="D5" t="s">
        <v>190</v>
      </c>
    </row>
    <row r="6" spans="1:50" ht="19.5" customHeight="1" x14ac:dyDescent="0.2">
      <c r="D6" t="s">
        <v>192</v>
      </c>
    </row>
    <row r="7" spans="1:50" ht="19.5" customHeight="1" x14ac:dyDescent="0.2">
      <c r="D7" t="s">
        <v>191</v>
      </c>
    </row>
    <row r="8" spans="1:50" ht="19.5" customHeight="1" x14ac:dyDescent="0.2">
      <c r="C8" s="1" t="s">
        <v>43</v>
      </c>
      <c r="F8" t="s">
        <v>195</v>
      </c>
      <c r="K8">
        <f ca="1">INT(RAND()*(O3-1)+1)</f>
        <v>3</v>
      </c>
      <c r="L8" t="s">
        <v>222</v>
      </c>
      <c r="AT8" s="16"/>
      <c r="AX8"/>
    </row>
    <row r="9" spans="1:50" ht="19.5" customHeight="1" x14ac:dyDescent="0.2">
      <c r="F9" t="s">
        <v>223</v>
      </c>
    </row>
    <row r="10" spans="1:50" ht="19.5" customHeight="1" x14ac:dyDescent="0.2"/>
    <row r="11" spans="1:50" ht="19.5" customHeight="1" x14ac:dyDescent="0.2"/>
    <row r="12" spans="1:50" ht="19.5" customHeight="1" x14ac:dyDescent="0.2"/>
    <row r="13" spans="1:50" ht="19.5" customHeight="1" x14ac:dyDescent="0.2">
      <c r="C13" s="1" t="s">
        <v>41</v>
      </c>
      <c r="F13" s="25">
        <f ca="1">INT(RAND()*15+1)</f>
        <v>13</v>
      </c>
      <c r="G13" s="25"/>
      <c r="H13" t="s">
        <v>193</v>
      </c>
    </row>
    <row r="14" spans="1:50" ht="19.5" customHeight="1" x14ac:dyDescent="0.2"/>
    <row r="15" spans="1:50" ht="19.5" customHeight="1" x14ac:dyDescent="0.2"/>
    <row r="16" spans="1:50" ht="19.5" customHeight="1" x14ac:dyDescent="0.2"/>
    <row r="17" spans="1:50" ht="19.5" customHeight="1" x14ac:dyDescent="0.2"/>
    <row r="18" spans="1:50" ht="19.5" customHeight="1" x14ac:dyDescent="0.2">
      <c r="C18" s="1" t="s">
        <v>194</v>
      </c>
      <c r="F18" t="s">
        <v>188</v>
      </c>
      <c r="J18">
        <f ca="1">INT(RAND()*(O3-1)+1)</f>
        <v>2</v>
      </c>
      <c r="K18" t="s">
        <v>224</v>
      </c>
    </row>
    <row r="19" spans="1:50" ht="19.5" customHeight="1" x14ac:dyDescent="0.2"/>
    <row r="20" spans="1:50" ht="19.5" customHeight="1" x14ac:dyDescent="0.2"/>
    <row r="21" spans="1:50" ht="19.5" customHeight="1" x14ac:dyDescent="0.2"/>
    <row r="22" spans="1:50" ht="19.5" customHeight="1" x14ac:dyDescent="0.2">
      <c r="A22" s="1" t="s">
        <v>196</v>
      </c>
      <c r="D22" t="s">
        <v>197</v>
      </c>
    </row>
    <row r="23" spans="1:50" ht="19.5" customHeight="1" x14ac:dyDescent="0.2">
      <c r="D23" t="s">
        <v>198</v>
      </c>
      <c r="AB23" t="s">
        <v>199</v>
      </c>
      <c r="AC23" t="s">
        <v>200</v>
      </c>
      <c r="AD23" t="s">
        <v>201</v>
      </c>
      <c r="AF23" t="s">
        <v>202</v>
      </c>
      <c r="AG23" t="s">
        <v>203</v>
      </c>
      <c r="AT23" s="16"/>
      <c r="AX23"/>
    </row>
    <row r="24" spans="1:50" ht="19.5" customHeight="1" x14ac:dyDescent="0.2">
      <c r="D24" t="s">
        <v>204</v>
      </c>
    </row>
    <row r="25" spans="1:50" ht="19.5" customHeight="1" x14ac:dyDescent="0.2">
      <c r="D25" t="s">
        <v>205</v>
      </c>
      <c r="F25" t="s">
        <v>206</v>
      </c>
      <c r="R25" t="s">
        <v>200</v>
      </c>
      <c r="S25" t="s">
        <v>201</v>
      </c>
      <c r="U25" t="s">
        <v>207</v>
      </c>
      <c r="AI25" t="s">
        <v>200</v>
      </c>
      <c r="AJ25" t="s">
        <v>201</v>
      </c>
      <c r="AL25" t="s">
        <v>208</v>
      </c>
      <c r="AS25" s="16"/>
      <c r="AT25" s="16"/>
      <c r="AW25"/>
      <c r="AX25"/>
    </row>
    <row r="26" spans="1:50" ht="19.5" customHeight="1" x14ac:dyDescent="0.2">
      <c r="D26" t="s">
        <v>209</v>
      </c>
      <c r="F26" t="s">
        <v>210</v>
      </c>
      <c r="R26" t="s">
        <v>200</v>
      </c>
      <c r="S26" t="s">
        <v>201</v>
      </c>
      <c r="U26" t="s">
        <v>211</v>
      </c>
      <c r="AT26" s="16"/>
      <c r="AX26"/>
    </row>
    <row r="27" spans="1:50" ht="19.5" customHeight="1" x14ac:dyDescent="0.2">
      <c r="C27" s="1" t="s">
        <v>37</v>
      </c>
      <c r="F27" t="s">
        <v>212</v>
      </c>
    </row>
    <row r="28" spans="1:50" ht="19.5" customHeight="1" x14ac:dyDescent="0.2"/>
    <row r="29" spans="1:50" ht="19.5" customHeight="1" x14ac:dyDescent="0.2"/>
    <row r="30" spans="1:50" ht="19.5" customHeight="1" x14ac:dyDescent="0.2"/>
    <row r="31" spans="1:50" ht="19.5" customHeight="1" x14ac:dyDescent="0.2">
      <c r="C31" s="1" t="s">
        <v>41</v>
      </c>
      <c r="F31" t="s">
        <v>213</v>
      </c>
      <c r="R31" s="25">
        <f ca="1">INT(RAND()*40-5)</f>
        <v>8</v>
      </c>
      <c r="S31" s="25"/>
      <c r="T31" t="s">
        <v>214</v>
      </c>
      <c r="Z31" t="s">
        <v>215</v>
      </c>
      <c r="AS31" s="16"/>
      <c r="AT31" s="16"/>
      <c r="AW31"/>
      <c r="AX31"/>
    </row>
    <row r="32" spans="1:50" ht="19.5" customHeight="1" x14ac:dyDescent="0.2">
      <c r="F32" t="s">
        <v>216</v>
      </c>
    </row>
    <row r="33" spans="1:50" ht="19.5" customHeight="1" x14ac:dyDescent="0.2"/>
    <row r="34" spans="1:50" ht="19.5" customHeight="1" x14ac:dyDescent="0.2">
      <c r="C34" s="1" t="s">
        <v>79</v>
      </c>
      <c r="F34" t="s">
        <v>217</v>
      </c>
      <c r="W34" s="25">
        <f ca="1">INT(RAND()*40+40)</f>
        <v>79</v>
      </c>
      <c r="X34" s="25"/>
      <c r="Y34" t="s">
        <v>218</v>
      </c>
      <c r="Z34" t="s">
        <v>219</v>
      </c>
      <c r="AF34" t="s">
        <v>220</v>
      </c>
      <c r="AS34" s="16"/>
      <c r="AT34" s="16"/>
      <c r="AW34"/>
      <c r="AX34"/>
    </row>
    <row r="35" spans="1:50" ht="19.5" customHeight="1" x14ac:dyDescent="0.2">
      <c r="F35" t="s">
        <v>221</v>
      </c>
    </row>
    <row r="36" spans="1:50" ht="19.5" customHeight="1" x14ac:dyDescent="0.2"/>
    <row r="37" spans="1:50" ht="19.5" customHeight="1" x14ac:dyDescent="0.2"/>
    <row r="38" spans="1:50" ht="19.5" customHeight="1" x14ac:dyDescent="0.2"/>
    <row r="39" spans="1:50" ht="23.5" x14ac:dyDescent="0.2">
      <c r="D39" s="3" t="str">
        <f>IF(D1="","",D1)</f>
        <v>一次関数の利用①</v>
      </c>
      <c r="AM39" s="2" t="str">
        <f>IF(AM1="","",AM1)</f>
        <v>№</v>
      </c>
      <c r="AN39" s="2"/>
      <c r="AO39" s="27" t="str">
        <f>IF(AO1="","",AO1)</f>
        <v/>
      </c>
      <c r="AP39" s="27" t="str">
        <f>IF(AP1="","",AP1)</f>
        <v/>
      </c>
    </row>
    <row r="40" spans="1:50" ht="23.5" x14ac:dyDescent="0.2">
      <c r="E40" s="5" t="s">
        <v>2</v>
      </c>
      <c r="Q40" s="6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50" ht="19.5" customHeight="1" x14ac:dyDescent="0.2">
      <c r="A41" t="str">
        <f t="shared" ref="A41:A47" si="0">IF(A3="","",A3)</f>
        <v>１．</v>
      </c>
      <c r="D41" t="str">
        <f>IF(D3="","",D3)</f>
        <v>木村さんが，家から</v>
      </c>
      <c r="O41">
        <f>IF(O3="","",O3)</f>
        <v>4</v>
      </c>
      <c r="P41" t="str">
        <f>IF(P3="","",P3)</f>
        <v>㎞離れた学校へ自転車で行きます。</v>
      </c>
      <c r="AT41" s="16"/>
      <c r="AX41"/>
    </row>
    <row r="42" spans="1:50" ht="19.5" customHeight="1" x14ac:dyDescent="0.2">
      <c r="A42" t="str">
        <f t="shared" si="0"/>
        <v/>
      </c>
      <c r="B42" t="str">
        <f t="shared" ref="B42:C47" si="1">IF(B4="","",B4)</f>
        <v/>
      </c>
      <c r="C42" t="str">
        <f t="shared" si="1"/>
        <v/>
      </c>
      <c r="D42" t="str">
        <f>IF(D4="","",D4)</f>
        <v>右の図は家を出て，ｘ分後にいる地点</v>
      </c>
    </row>
    <row r="43" spans="1:50" ht="19.5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t="str">
        <f>IF(D5="","",D5)</f>
        <v>から学校までの道のりをｙ㎞として，</v>
      </c>
    </row>
    <row r="44" spans="1:50" ht="19.5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t="str">
        <f>IF(D6="","",D6)</f>
        <v>ｘ，ｙの関係をグラフに表したもので</v>
      </c>
    </row>
    <row r="45" spans="1:50" ht="19.5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D45" t="str">
        <f>IF(D7="","",D7)</f>
        <v>ある。</v>
      </c>
      <c r="AU45" s="17" t="s">
        <v>285</v>
      </c>
    </row>
    <row r="46" spans="1:50" ht="19.5" customHeight="1" x14ac:dyDescent="0.2">
      <c r="A46" t="str">
        <f t="shared" si="0"/>
        <v/>
      </c>
      <c r="B46" t="str">
        <f t="shared" si="1"/>
        <v/>
      </c>
      <c r="C46" t="str">
        <f t="shared" si="1"/>
        <v>(1)</v>
      </c>
      <c r="F46" t="str">
        <f>IF(F8="","",F8)</f>
        <v>学校まで</v>
      </c>
      <c r="K46">
        <f ca="1">IF(K8="","",K8)</f>
        <v>3</v>
      </c>
      <c r="L46" t="str">
        <f>IF(L8="","",L8)</f>
        <v>㎞の地点に来るのは，</v>
      </c>
      <c r="Z46" t="str">
        <f t="shared" ref="Z46:AF46" si="2">IF(Z8="","",Z8)</f>
        <v/>
      </c>
      <c r="AA46" t="str">
        <f t="shared" si="2"/>
        <v/>
      </c>
      <c r="AB46" t="str">
        <f t="shared" si="2"/>
        <v/>
      </c>
      <c r="AC46" t="str">
        <f t="shared" si="2"/>
        <v/>
      </c>
      <c r="AD46" t="str">
        <f t="shared" si="2"/>
        <v/>
      </c>
      <c r="AE46" t="str">
        <f t="shared" si="2"/>
        <v/>
      </c>
      <c r="AF46" t="str">
        <f t="shared" si="2"/>
        <v/>
      </c>
      <c r="AT46" s="16">
        <f ca="1">(K46-O41)*(-4)</f>
        <v>4</v>
      </c>
      <c r="AX46"/>
    </row>
    <row r="47" spans="1:50" ht="19.5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t="str">
        <f>IF(F9="","",F9)</f>
        <v>家を出てから何分後ですか。</v>
      </c>
    </row>
    <row r="48" spans="1:50" ht="19.5" customHeight="1" x14ac:dyDescent="0.2">
      <c r="A48" t="str">
        <f t="shared" ref="A48:AT48" si="3">IF(A10="","",A10)</f>
        <v/>
      </c>
      <c r="B48" t="str">
        <f t="shared" si="3"/>
        <v/>
      </c>
      <c r="C48" t="str">
        <f t="shared" si="3"/>
        <v/>
      </c>
      <c r="F48" s="7" t="s">
        <v>226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>
        <f ca="1">K46</f>
        <v>3</v>
      </c>
      <c r="R48" s="7" t="s">
        <v>227</v>
      </c>
      <c r="S48" s="7" t="s">
        <v>228</v>
      </c>
      <c r="T48" s="7"/>
      <c r="U48" s="7"/>
      <c r="V48" s="24">
        <f ca="1">AT46</f>
        <v>4</v>
      </c>
      <c r="W48" s="24"/>
      <c r="AA48" t="str">
        <f t="shared" si="3"/>
        <v/>
      </c>
      <c r="AB48" t="str">
        <f t="shared" si="3"/>
        <v/>
      </c>
      <c r="AC48" t="str">
        <f t="shared" si="3"/>
        <v/>
      </c>
      <c r="AD48" t="str">
        <f t="shared" si="3"/>
        <v/>
      </c>
      <c r="AE48" t="str">
        <f t="shared" si="3"/>
        <v/>
      </c>
      <c r="AF4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</row>
    <row r="49" spans="1:50" ht="19.5" customHeight="1" x14ac:dyDescent="0.2">
      <c r="A49" t="str">
        <f t="shared" ref="A49:AT49" si="4">IF(A11="","",A11)</f>
        <v/>
      </c>
      <c r="B49" t="str">
        <f t="shared" si="4"/>
        <v/>
      </c>
      <c r="C49" t="str">
        <f t="shared" si="4"/>
        <v/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28">
        <f ca="1">V48</f>
        <v>4</v>
      </c>
      <c r="T49" s="28"/>
      <c r="U49" s="12" t="s">
        <v>225</v>
      </c>
      <c r="V49" s="12"/>
      <c r="W49" s="12"/>
      <c r="AA49" t="str">
        <f t="shared" si="4"/>
        <v/>
      </c>
      <c r="AB49" t="str">
        <f t="shared" si="4"/>
        <v/>
      </c>
      <c r="AC49" t="str">
        <f t="shared" si="4"/>
        <v/>
      </c>
      <c r="AD49" t="str">
        <f t="shared" si="4"/>
        <v/>
      </c>
      <c r="AE49" t="str">
        <f t="shared" si="4"/>
        <v/>
      </c>
      <c r="AF49" t="str">
        <f t="shared" si="4"/>
        <v/>
      </c>
      <c r="AG49" t="str">
        <f t="shared" si="4"/>
        <v/>
      </c>
      <c r="AH49" t="str">
        <f t="shared" si="4"/>
        <v/>
      </c>
      <c r="AI49" t="str">
        <f t="shared" si="4"/>
        <v/>
      </c>
      <c r="AJ49" t="str">
        <f t="shared" si="4"/>
        <v/>
      </c>
      <c r="AK49" t="str">
        <f t="shared" si="4"/>
        <v/>
      </c>
      <c r="AL49" t="str">
        <f t="shared" si="4"/>
        <v/>
      </c>
      <c r="AM49" t="str">
        <f t="shared" si="4"/>
        <v/>
      </c>
      <c r="AN49" t="str">
        <f t="shared" si="4"/>
        <v/>
      </c>
      <c r="AO49" t="str">
        <f t="shared" si="4"/>
        <v/>
      </c>
      <c r="AP49" t="str">
        <f t="shared" si="4"/>
        <v/>
      </c>
      <c r="AQ49" t="str">
        <f t="shared" si="4"/>
        <v/>
      </c>
      <c r="AR49" t="str">
        <f t="shared" si="4"/>
        <v/>
      </c>
      <c r="AS49" t="str">
        <f t="shared" si="4"/>
        <v/>
      </c>
      <c r="AT49" t="str">
        <f t="shared" si="4"/>
        <v/>
      </c>
    </row>
    <row r="50" spans="1:50" ht="19.5" customHeight="1" x14ac:dyDescent="0.2">
      <c r="A50" t="str">
        <f t="shared" ref="A50:AT50" si="5">IF(A12="","",A12)</f>
        <v/>
      </c>
      <c r="B50" t="str">
        <f t="shared" si="5"/>
        <v/>
      </c>
      <c r="C50" t="str">
        <f t="shared" si="5"/>
        <v/>
      </c>
      <c r="AA50" t="str">
        <f t="shared" si="5"/>
        <v/>
      </c>
      <c r="AB50" t="str">
        <f t="shared" si="5"/>
        <v/>
      </c>
      <c r="AC50" t="str">
        <f t="shared" si="5"/>
        <v/>
      </c>
      <c r="AD50" t="str">
        <f t="shared" si="5"/>
        <v/>
      </c>
      <c r="AE50" t="str">
        <f t="shared" si="5"/>
        <v/>
      </c>
      <c r="AF50" t="str">
        <f t="shared" si="5"/>
        <v/>
      </c>
      <c r="AG50" t="str">
        <f t="shared" si="5"/>
        <v/>
      </c>
      <c r="AH50" t="str">
        <f t="shared" si="5"/>
        <v/>
      </c>
      <c r="AI50" t="str">
        <f t="shared" si="5"/>
        <v/>
      </c>
      <c r="AJ50" t="str">
        <f t="shared" si="5"/>
        <v/>
      </c>
      <c r="AK50" t="str">
        <f t="shared" si="5"/>
        <v/>
      </c>
      <c r="AL50" t="str">
        <f t="shared" si="5"/>
        <v/>
      </c>
      <c r="AM50" t="str">
        <f t="shared" si="5"/>
        <v/>
      </c>
      <c r="AN50" t="str">
        <f t="shared" si="5"/>
        <v/>
      </c>
      <c r="AO50" t="str">
        <f t="shared" si="5"/>
        <v/>
      </c>
      <c r="AP50" t="str">
        <f t="shared" si="5"/>
        <v/>
      </c>
      <c r="AQ50" t="str">
        <f t="shared" si="5"/>
        <v/>
      </c>
      <c r="AR50" t="str">
        <f t="shared" si="5"/>
        <v/>
      </c>
      <c r="AS50" t="str">
        <f t="shared" si="5"/>
        <v/>
      </c>
      <c r="AT50" t="str">
        <f t="shared" si="5"/>
        <v/>
      </c>
    </row>
    <row r="51" spans="1:50" ht="19.5" customHeight="1" x14ac:dyDescent="0.2">
      <c r="A51" t="str">
        <f t="shared" ref="A51:C54" si="6">IF(A13="","",A13)</f>
        <v/>
      </c>
      <c r="B51" t="str">
        <f t="shared" si="6"/>
        <v/>
      </c>
      <c r="C51" t="str">
        <f t="shared" si="6"/>
        <v>(2)</v>
      </c>
      <c r="F51" s="25">
        <f ca="1">IF(F13="","",F13)</f>
        <v>13</v>
      </c>
      <c r="G51" s="25"/>
      <c r="H51" t="str">
        <f>IF(H13="","",H13)</f>
        <v>分後にいる地点から学校までの道のりは何㎞ですか。</v>
      </c>
    </row>
    <row r="52" spans="1:50" ht="19.5" customHeight="1" x14ac:dyDescent="0.2">
      <c r="A52" t="str">
        <f t="shared" si="6"/>
        <v/>
      </c>
      <c r="B52" t="str">
        <f t="shared" si="6"/>
        <v/>
      </c>
      <c r="C52" t="str">
        <f t="shared" si="6"/>
        <v/>
      </c>
      <c r="F52" s="24" t="s">
        <v>27</v>
      </c>
      <c r="G52" s="24"/>
      <c r="H52" s="24" t="s">
        <v>28</v>
      </c>
      <c r="I52" s="24"/>
      <c r="J52" s="24" t="s">
        <v>32</v>
      </c>
      <c r="K52" s="24"/>
      <c r="L52" s="28">
        <v>1</v>
      </c>
      <c r="M52" s="28"/>
      <c r="N52" s="24" t="s">
        <v>29</v>
      </c>
      <c r="O52" s="24"/>
      <c r="P52" s="24" t="s">
        <v>30</v>
      </c>
      <c r="Q52" s="24"/>
      <c r="R52" s="24">
        <v>4</v>
      </c>
      <c r="S52" s="7"/>
      <c r="T52" s="24" t="s">
        <v>123</v>
      </c>
      <c r="U52" s="24">
        <v>0</v>
      </c>
      <c r="V52" s="24" t="s">
        <v>231</v>
      </c>
      <c r="W52" s="24"/>
      <c r="X52" s="24" t="s">
        <v>29</v>
      </c>
      <c r="Y52" s="24"/>
      <c r="Z52" s="24" t="s">
        <v>231</v>
      </c>
      <c r="AA52" s="24"/>
      <c r="AB52" s="24">
        <v>16</v>
      </c>
      <c r="AC52" s="24"/>
      <c r="AD52" s="24" t="s">
        <v>102</v>
      </c>
      <c r="AE52" s="7"/>
      <c r="AF52" s="7"/>
      <c r="AG52" s="7"/>
      <c r="AH52" s="7"/>
      <c r="AI52" s="7"/>
      <c r="AJ52" s="7"/>
      <c r="AK52" s="7"/>
      <c r="AL52" s="7"/>
      <c r="AU52" s="16">
        <f ca="1">-F51</f>
        <v>-13</v>
      </c>
      <c r="AV52" s="16">
        <f>R52*AV53</f>
        <v>16</v>
      </c>
      <c r="AW52" s="16">
        <f ca="1">AU52+AV52</f>
        <v>3</v>
      </c>
      <c r="AX52" s="16">
        <f ca="1">AW52/GCD(AW53,AW52)</f>
        <v>3</v>
      </c>
    </row>
    <row r="53" spans="1:50" ht="19.5" customHeight="1" x14ac:dyDescent="0.2">
      <c r="A53" t="str">
        <f t="shared" si="6"/>
        <v/>
      </c>
      <c r="B53" t="str">
        <f t="shared" si="6"/>
        <v/>
      </c>
      <c r="C53" t="str">
        <f t="shared" si="6"/>
        <v/>
      </c>
      <c r="F53" s="24"/>
      <c r="G53" s="24"/>
      <c r="H53" s="24"/>
      <c r="I53" s="24"/>
      <c r="J53" s="24"/>
      <c r="K53" s="24"/>
      <c r="L53" s="24">
        <v>4</v>
      </c>
      <c r="M53" s="24"/>
      <c r="N53" s="24"/>
      <c r="O53" s="24"/>
      <c r="P53" s="24"/>
      <c r="Q53" s="24"/>
      <c r="R53" s="24"/>
      <c r="S53" s="7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7"/>
      <c r="AF53" s="7"/>
      <c r="AG53" s="7"/>
      <c r="AH53" s="7"/>
      <c r="AI53" s="7"/>
      <c r="AJ53" s="7"/>
      <c r="AK53" s="7"/>
      <c r="AL53" s="7"/>
      <c r="AU53" s="16">
        <f>L53</f>
        <v>4</v>
      </c>
      <c r="AV53" s="16">
        <f>AU53</f>
        <v>4</v>
      </c>
      <c r="AW53" s="16">
        <f>AV53</f>
        <v>4</v>
      </c>
      <c r="AX53" s="16">
        <f ca="1">AW53/GCD(AW53,AW52)</f>
        <v>4</v>
      </c>
    </row>
    <row r="54" spans="1:50" ht="19.5" customHeight="1" x14ac:dyDescent="0.2">
      <c r="A54" t="str">
        <f t="shared" si="6"/>
        <v/>
      </c>
      <c r="B54" t="str">
        <f t="shared" si="6"/>
        <v/>
      </c>
      <c r="C54" t="str">
        <f t="shared" si="6"/>
        <v/>
      </c>
      <c r="F54" s="24" t="s">
        <v>229</v>
      </c>
      <c r="G54" s="24"/>
      <c r="H54" s="24"/>
      <c r="I54" s="24"/>
      <c r="J54" s="24"/>
      <c r="K54" s="24"/>
      <c r="L54" s="24"/>
      <c r="M54" s="24"/>
      <c r="N54" s="24">
        <f ca="1">F51</f>
        <v>13</v>
      </c>
      <c r="O54" s="24"/>
      <c r="P54" s="24" t="s">
        <v>230</v>
      </c>
      <c r="Q54" s="24"/>
      <c r="R54" s="24"/>
      <c r="S54" s="24"/>
      <c r="T54" s="24"/>
      <c r="U54" s="24"/>
      <c r="V54" s="24"/>
      <c r="W54" s="24"/>
      <c r="X54" s="24" t="s">
        <v>232</v>
      </c>
      <c r="Y54" s="24"/>
      <c r="Z54" s="24" t="s">
        <v>118</v>
      </c>
      <c r="AA54" s="24"/>
      <c r="AB54" s="28">
        <f ca="1">AX52</f>
        <v>3</v>
      </c>
      <c r="AC54" s="28"/>
      <c r="AD54" s="7"/>
      <c r="AE54" s="7"/>
      <c r="AF54" s="7"/>
      <c r="AG54" s="7"/>
      <c r="AH54" s="28">
        <f ca="1">AB54</f>
        <v>3</v>
      </c>
      <c r="AI54" s="28"/>
      <c r="AJ54" s="24" t="s">
        <v>233</v>
      </c>
      <c r="AK54" s="24"/>
      <c r="AL54" s="7"/>
    </row>
    <row r="55" spans="1:50" ht="19.5" customHeight="1" x14ac:dyDescent="0.2"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>
        <f ca="1">IF(AX53=1,"",AX53)</f>
        <v>4</v>
      </c>
      <c r="AC55" s="24"/>
      <c r="AD55" s="7"/>
      <c r="AE55" s="7"/>
      <c r="AF55" s="7"/>
      <c r="AG55" s="7"/>
      <c r="AH55" s="40">
        <f ca="1">AB55</f>
        <v>4</v>
      </c>
      <c r="AI55" s="40"/>
      <c r="AJ55" s="28"/>
      <c r="AK55" s="28"/>
      <c r="AL55" s="7"/>
    </row>
    <row r="56" spans="1:50" ht="19.5" customHeight="1" x14ac:dyDescent="0.2">
      <c r="A56" t="str">
        <f t="shared" ref="A56:C59" si="7">IF(A18="","",A18)</f>
        <v/>
      </c>
      <c r="B56" t="str">
        <f t="shared" si="7"/>
        <v/>
      </c>
      <c r="C56" t="str">
        <f t="shared" si="7"/>
        <v>(3)</v>
      </c>
      <c r="F56" t="str">
        <f>IF(F18="","",F18)</f>
        <v>家から</v>
      </c>
      <c r="J56">
        <f ca="1">IF(J18="","",J18)</f>
        <v>2</v>
      </c>
      <c r="K56" t="str">
        <f>IF(K18="","",K18)</f>
        <v>㎞離れた地点にいるのは何分後ですか。</v>
      </c>
    </row>
    <row r="57" spans="1:50" ht="19.5" customHeight="1" x14ac:dyDescent="0.2">
      <c r="A57" t="str">
        <f t="shared" si="7"/>
        <v/>
      </c>
      <c r="B57" t="str">
        <f t="shared" si="7"/>
        <v/>
      </c>
      <c r="C57" t="str">
        <f t="shared" si="7"/>
        <v/>
      </c>
      <c r="D57" t="str">
        <f>IF(D19="","",D19)</f>
        <v/>
      </c>
      <c r="E57" t="str">
        <f>IF(E19="","",E19)</f>
        <v/>
      </c>
      <c r="F57" s="7" t="s">
        <v>195</v>
      </c>
      <c r="G57" s="7"/>
      <c r="H57" s="7"/>
      <c r="I57" s="7"/>
      <c r="J57" s="7"/>
      <c r="K57" s="7"/>
      <c r="L57" s="7">
        <f ca="1">O41-J56</f>
        <v>2</v>
      </c>
      <c r="M57" s="7" t="s">
        <v>234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</row>
    <row r="58" spans="1:50" ht="19.5" customHeight="1" x14ac:dyDescent="0.2">
      <c r="A58" t="str">
        <f t="shared" si="7"/>
        <v/>
      </c>
      <c r="B58" t="str">
        <f t="shared" si="7"/>
        <v/>
      </c>
      <c r="C58" t="str">
        <f t="shared" si="7"/>
        <v/>
      </c>
      <c r="F58" s="7" t="s">
        <v>235</v>
      </c>
      <c r="G58" s="7"/>
      <c r="H58" s="7"/>
      <c r="I58" s="7"/>
      <c r="J58" s="7"/>
      <c r="K58" s="7"/>
      <c r="L58" s="7"/>
      <c r="M58" s="7"/>
      <c r="N58" s="7"/>
      <c r="O58" s="7"/>
      <c r="P58" s="7"/>
      <c r="Q58" s="7">
        <f ca="1">L57</f>
        <v>2</v>
      </c>
      <c r="R58" s="7" t="s">
        <v>236</v>
      </c>
      <c r="S58" s="7" t="s">
        <v>237</v>
      </c>
      <c r="T58" s="7"/>
      <c r="U58" s="7"/>
      <c r="V58" s="24">
        <f ca="1">AU58</f>
        <v>8</v>
      </c>
      <c r="W58" s="24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28">
        <f ca="1">V58</f>
        <v>8</v>
      </c>
      <c r="AI58" s="28"/>
      <c r="AJ58" s="12" t="s">
        <v>225</v>
      </c>
      <c r="AK58" s="12"/>
      <c r="AL58" s="13"/>
      <c r="AU58" s="16">
        <f ca="1">(L57-O41)*(-4)</f>
        <v>8</v>
      </c>
    </row>
    <row r="59" spans="1:50" ht="19.5" customHeight="1" x14ac:dyDescent="0.2">
      <c r="A59" t="str">
        <f t="shared" si="7"/>
        <v/>
      </c>
      <c r="B59" t="str">
        <f t="shared" si="7"/>
        <v/>
      </c>
      <c r="C59" t="str">
        <f t="shared" si="7"/>
        <v/>
      </c>
    </row>
    <row r="60" spans="1:50" ht="19.5" customHeight="1" x14ac:dyDescent="0.2">
      <c r="A60" t="str">
        <f t="shared" ref="A60:A73" si="8">IF(A22="","",A22)</f>
        <v>２．</v>
      </c>
      <c r="D60" t="str">
        <f>IF(D22="","",D22)</f>
        <v>世界の多くの国では，温度を表す単位として，セ氏（℃）を使っています</v>
      </c>
    </row>
    <row r="61" spans="1:50" ht="19.5" customHeight="1" x14ac:dyDescent="0.2">
      <c r="A61" t="str">
        <f t="shared" si="8"/>
        <v/>
      </c>
      <c r="B61" t="str">
        <f t="shared" ref="B61:C73" si="9">IF(B23="","",B23)</f>
        <v/>
      </c>
      <c r="C61" t="str">
        <f t="shared" si="9"/>
        <v/>
      </c>
      <c r="D61" t="str">
        <f>IF(D23="","",D23)</f>
        <v>が，アメリカやイギリスでは，伝統的にカ氏</v>
      </c>
      <c r="AB61" t="str">
        <f>IF(AB23="","",AB23)</f>
        <v>(</v>
      </c>
      <c r="AC61" t="str">
        <f>IF(AC23="","",AC23)</f>
        <v>°</v>
      </c>
      <c r="AD61" t="str">
        <f>IF(AD23="","",AD23)</f>
        <v>Ｆ</v>
      </c>
      <c r="AF61" t="str">
        <f>IF(AF23="","",AF23)</f>
        <v>)</v>
      </c>
      <c r="AG61" t="str">
        <f>IF(AG23="","",AG23)</f>
        <v>が使われています。</v>
      </c>
      <c r="AT61" s="16"/>
      <c r="AX61"/>
    </row>
    <row r="62" spans="1:50" ht="19.5" customHeight="1" x14ac:dyDescent="0.2">
      <c r="A62" t="str">
        <f t="shared" si="8"/>
        <v/>
      </c>
      <c r="B62" t="str">
        <f t="shared" si="9"/>
        <v/>
      </c>
      <c r="C62" t="str">
        <f t="shared" si="9"/>
        <v/>
      </c>
      <c r="D62" t="str">
        <f>IF(D24="","",D24)</f>
        <v>セ氏温度とカ氏温度の間には，次のような関係があります。</v>
      </c>
    </row>
    <row r="63" spans="1:50" ht="19.5" customHeight="1" x14ac:dyDescent="0.2">
      <c r="A63" t="str">
        <f t="shared" si="8"/>
        <v/>
      </c>
      <c r="B63" t="str">
        <f t="shared" si="9"/>
        <v/>
      </c>
      <c r="C63" t="str">
        <f t="shared" si="9"/>
        <v/>
      </c>
      <c r="D63" t="str">
        <f>IF(D25="","",D25)</f>
        <v>ア</v>
      </c>
      <c r="F63" t="str">
        <f>IF(F25="","",F25)</f>
        <v>セ氏の０℃はカ氏の32</v>
      </c>
      <c r="R63" t="str">
        <f>IF(R25="","",R25)</f>
        <v>°</v>
      </c>
      <c r="S63" t="str">
        <f>IF(S25="","",S25)</f>
        <v>Ｆ</v>
      </c>
      <c r="U63" t="str">
        <f>IF(U25="","",U25)</f>
        <v>，セ氏の100℃はカ氏の212</v>
      </c>
      <c r="AI63" t="str">
        <f>IF(AI25="","",AI25)</f>
        <v>°</v>
      </c>
      <c r="AJ63" t="str">
        <f>IF(AJ25="","",AJ25)</f>
        <v>Ｆ</v>
      </c>
      <c r="AL63" t="str">
        <f>IF(AL25="","",AL25)</f>
        <v>である。</v>
      </c>
      <c r="AS63" s="16"/>
      <c r="AT63" s="16"/>
      <c r="AW63"/>
      <c r="AX63"/>
    </row>
    <row r="64" spans="1:50" ht="19.5" customHeight="1" x14ac:dyDescent="0.2">
      <c r="A64" t="str">
        <f t="shared" si="8"/>
        <v/>
      </c>
      <c r="B64" t="str">
        <f t="shared" si="9"/>
        <v/>
      </c>
      <c r="C64" t="str">
        <f t="shared" si="9"/>
        <v/>
      </c>
      <c r="D64" t="str">
        <f>IF(D26="","",D26)</f>
        <v>イ</v>
      </c>
      <c r="F64" t="str">
        <f>IF(F26="","",F26)</f>
        <v>セ氏のｘ℃がカ氏のｙ</v>
      </c>
      <c r="R64" t="str">
        <f>IF(R26="","",R26)</f>
        <v>°</v>
      </c>
      <c r="S64" t="str">
        <f>IF(S26="","",S26)</f>
        <v>Ｆ</v>
      </c>
      <c r="U64" t="str">
        <f>IF(U26="","",U26)</f>
        <v>であるとすると，ｙはｘの一次関数である。</v>
      </c>
      <c r="AT64" s="16"/>
      <c r="AX64"/>
    </row>
    <row r="65" spans="1:50" ht="19.5" customHeight="1" x14ac:dyDescent="0.2">
      <c r="A65" t="str">
        <f t="shared" si="8"/>
        <v/>
      </c>
      <c r="B65" t="str">
        <f t="shared" si="9"/>
        <v/>
      </c>
      <c r="C65" t="str">
        <f t="shared" si="9"/>
        <v>(1)</v>
      </c>
      <c r="F65" t="str">
        <f>IF(F27="","",F27)</f>
        <v>このとき，ｘ，ｙの関係を式に表しなさい。</v>
      </c>
    </row>
    <row r="66" spans="1:50" ht="19.5" customHeight="1" x14ac:dyDescent="0.2">
      <c r="A66" t="str">
        <f t="shared" si="8"/>
        <v/>
      </c>
      <c r="B66" t="str">
        <f t="shared" si="9"/>
        <v/>
      </c>
      <c r="C66" t="str">
        <f t="shared" si="9"/>
        <v/>
      </c>
      <c r="F66" s="24" t="s">
        <v>27</v>
      </c>
      <c r="G66" s="24"/>
      <c r="H66" s="24" t="s">
        <v>28</v>
      </c>
      <c r="I66" s="24"/>
      <c r="J66" s="28">
        <v>9</v>
      </c>
      <c r="K66" s="28"/>
      <c r="L66" s="24" t="s">
        <v>29</v>
      </c>
      <c r="M66" s="24"/>
      <c r="N66" s="24" t="s">
        <v>30</v>
      </c>
      <c r="O66" s="24"/>
      <c r="P66" s="24">
        <v>32</v>
      </c>
      <c r="Q66" s="24"/>
    </row>
    <row r="67" spans="1:50" ht="19.5" customHeight="1" x14ac:dyDescent="0.2">
      <c r="A67" t="str">
        <f t="shared" si="8"/>
        <v/>
      </c>
      <c r="B67" t="str">
        <f t="shared" si="9"/>
        <v/>
      </c>
      <c r="C67" t="str">
        <f t="shared" si="9"/>
        <v/>
      </c>
      <c r="F67" s="24"/>
      <c r="G67" s="24"/>
      <c r="H67" s="24"/>
      <c r="I67" s="24"/>
      <c r="J67" s="24">
        <v>5</v>
      </c>
      <c r="K67" s="24"/>
      <c r="L67" s="24"/>
      <c r="M67" s="24"/>
      <c r="N67" s="24"/>
      <c r="O67" s="24"/>
      <c r="P67" s="24"/>
      <c r="Q67" s="24"/>
    </row>
    <row r="68" spans="1:50" ht="19.5" customHeight="1" x14ac:dyDescent="0.2">
      <c r="A68" t="str">
        <f t="shared" si="8"/>
        <v/>
      </c>
      <c r="B68" t="str">
        <f t="shared" si="9"/>
        <v/>
      </c>
      <c r="C68" t="str">
        <f t="shared" si="9"/>
        <v/>
      </c>
    </row>
    <row r="69" spans="1:50" ht="19.5" customHeight="1" x14ac:dyDescent="0.2">
      <c r="A69" t="str">
        <f t="shared" si="8"/>
        <v/>
      </c>
      <c r="B69" t="str">
        <f t="shared" si="9"/>
        <v/>
      </c>
      <c r="C69" t="str">
        <f t="shared" si="9"/>
        <v>(2)</v>
      </c>
      <c r="F69" t="str">
        <f>IF(F31="","",F31)</f>
        <v>ある日の東京の気温は</v>
      </c>
      <c r="R69" s="25">
        <f ca="1">IF(R31="","",R31)</f>
        <v>8</v>
      </c>
      <c r="S69" s="25" t="str">
        <f>IF(S31="","",S31)</f>
        <v/>
      </c>
      <c r="T69" t="str">
        <f>IF(T31="","",T31)</f>
        <v>℃でした。</v>
      </c>
      <c r="AA69" t="str">
        <f>IF(Z31="","",Z31)</f>
        <v>この気温をカ氏温度で表しなさ</v>
      </c>
      <c r="AT69" s="16">
        <f ca="1">J66*R69</f>
        <v>72</v>
      </c>
      <c r="AU69" s="16">
        <f>P66*AV70</f>
        <v>160</v>
      </c>
      <c r="AV69" s="16">
        <f ca="1">AT69+AU69</f>
        <v>232</v>
      </c>
      <c r="AW69" s="16">
        <f ca="1">AV69/GCD(AW70,AV69)</f>
        <v>232</v>
      </c>
      <c r="AX69"/>
    </row>
    <row r="70" spans="1:50" ht="19.5" customHeight="1" x14ac:dyDescent="0.2">
      <c r="A70" t="str">
        <f t="shared" si="8"/>
        <v/>
      </c>
      <c r="B70" t="str">
        <f t="shared" si="9"/>
        <v/>
      </c>
      <c r="C70" t="str">
        <f t="shared" si="9"/>
        <v/>
      </c>
      <c r="F70" t="str">
        <f>IF(F32="","",F32)</f>
        <v>い。</v>
      </c>
      <c r="J70" s="7" t="s">
        <v>238</v>
      </c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28">
        <f ca="1">AW69</f>
        <v>232</v>
      </c>
      <c r="Z70" s="28"/>
      <c r="AA70" s="28"/>
      <c r="AB70" s="26" t="s">
        <v>239</v>
      </c>
      <c r="AC70" s="26" t="s">
        <v>240</v>
      </c>
      <c r="AD70" s="26"/>
      <c r="AU70" s="16">
        <f>J67</f>
        <v>5</v>
      </c>
      <c r="AV70" s="16">
        <f>AU70</f>
        <v>5</v>
      </c>
      <c r="AW70" s="16">
        <f>AV70</f>
        <v>5</v>
      </c>
      <c r="AX70" s="16">
        <f ca="1">AW70/GCD(AW70,AV69)</f>
        <v>5</v>
      </c>
    </row>
    <row r="71" spans="1:50" ht="19.5" customHeight="1" x14ac:dyDescent="0.2">
      <c r="A71" t="str">
        <f t="shared" si="8"/>
        <v/>
      </c>
      <c r="B71" t="str">
        <f t="shared" si="9"/>
        <v/>
      </c>
      <c r="C71" t="str">
        <f t="shared" si="9"/>
        <v/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28">
        <f ca="1">IF(AX70=1,"",AX70)</f>
        <v>5</v>
      </c>
      <c r="Z71" s="28"/>
      <c r="AA71" s="28"/>
      <c r="AB71" s="41"/>
      <c r="AC71" s="41"/>
      <c r="AD71" s="41"/>
    </row>
    <row r="72" spans="1:50" ht="19.5" customHeight="1" x14ac:dyDescent="0.2">
      <c r="A72" t="str">
        <f t="shared" si="8"/>
        <v/>
      </c>
      <c r="B72" t="str">
        <f t="shared" si="9"/>
        <v/>
      </c>
      <c r="C72" t="str">
        <f t="shared" si="9"/>
        <v>(3)</v>
      </c>
      <c r="F72" t="str">
        <f>IF(F34="","",F34)</f>
        <v>ある日のロサンゼルスの気温は</v>
      </c>
      <c r="W72" s="25">
        <f ca="1">IF(W34="","",W34)</f>
        <v>79</v>
      </c>
      <c r="X72" s="25" t="str">
        <f>IF(X34="","",X34)</f>
        <v/>
      </c>
      <c r="Y72" t="str">
        <f>IF(Y34="","",Y34)</f>
        <v>°</v>
      </c>
      <c r="Z72" t="str">
        <f>IF(Z34="","",Z34)</f>
        <v>Ｆでした。</v>
      </c>
      <c r="AG72" t="str">
        <f>IF(AF34="","",AF34)</f>
        <v>この気温をセ氏温度</v>
      </c>
      <c r="AT72" s="16"/>
      <c r="AX72"/>
    </row>
    <row r="73" spans="1:50" ht="19.5" customHeight="1" x14ac:dyDescent="0.2">
      <c r="A73" t="str">
        <f t="shared" si="8"/>
        <v/>
      </c>
      <c r="B73" t="str">
        <f t="shared" si="9"/>
        <v/>
      </c>
      <c r="C73" t="str">
        <f t="shared" si="9"/>
        <v/>
      </c>
      <c r="F73" t="str">
        <f>IF(F35="","",F35)</f>
        <v>で表しなさい。</v>
      </c>
      <c r="P73" s="7" t="s">
        <v>238</v>
      </c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28">
        <f ca="1">AV73</f>
        <v>235</v>
      </c>
      <c r="AF73" s="28"/>
      <c r="AG73" s="28"/>
      <c r="AH73" s="26" t="s">
        <v>239</v>
      </c>
      <c r="AI73" s="26" t="s">
        <v>286</v>
      </c>
      <c r="AJ73" s="26"/>
      <c r="AU73" s="16">
        <f ca="1">(W72-P66)*5</f>
        <v>235</v>
      </c>
      <c r="AV73" s="16">
        <f ca="1">AU73/GCD(AU74,AU73)</f>
        <v>235</v>
      </c>
    </row>
    <row r="74" spans="1:50" ht="19.5" customHeight="1" x14ac:dyDescent="0.2">
      <c r="A74" t="str">
        <f t="shared" ref="A74:AT74" si="10">IF(A36="","",A36)</f>
        <v/>
      </c>
      <c r="B74" t="str">
        <f t="shared" si="10"/>
        <v/>
      </c>
      <c r="C74" t="str">
        <f t="shared" si="10"/>
        <v/>
      </c>
      <c r="F74" t="str">
        <f t="shared" si="10"/>
        <v/>
      </c>
      <c r="G74" t="str">
        <f t="shared" si="10"/>
        <v/>
      </c>
      <c r="H74" t="str">
        <f t="shared" si="10"/>
        <v/>
      </c>
      <c r="I74" t="str">
        <f t="shared" si="10"/>
        <v/>
      </c>
      <c r="J74" t="str">
        <f t="shared" si="10"/>
        <v/>
      </c>
      <c r="K74" t="str">
        <f t="shared" si="10"/>
        <v/>
      </c>
      <c r="L74" t="str">
        <f t="shared" si="10"/>
        <v/>
      </c>
      <c r="M74" t="str">
        <f t="shared" si="10"/>
        <v/>
      </c>
      <c r="N74" t="str">
        <f t="shared" si="10"/>
        <v/>
      </c>
      <c r="O74" t="str">
        <f t="shared" si="10"/>
        <v/>
      </c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28">
        <f ca="1">IF(AV74=1,"",AV74)</f>
        <v>9</v>
      </c>
      <c r="AF74" s="28"/>
      <c r="AG74" s="28"/>
      <c r="AH74" s="41"/>
      <c r="AI74" s="41"/>
      <c r="AJ74" s="41"/>
      <c r="AK74" t="str">
        <f t="shared" si="10"/>
        <v/>
      </c>
      <c r="AL74" t="str">
        <f t="shared" si="10"/>
        <v/>
      </c>
      <c r="AM74" t="str">
        <f t="shared" si="10"/>
        <v/>
      </c>
      <c r="AN74" t="str">
        <f t="shared" si="10"/>
        <v/>
      </c>
      <c r="AO74" t="str">
        <f t="shared" si="10"/>
        <v/>
      </c>
      <c r="AP74" t="str">
        <f t="shared" si="10"/>
        <v/>
      </c>
      <c r="AQ74" t="str">
        <f t="shared" si="10"/>
        <v/>
      </c>
      <c r="AR74" t="str">
        <f t="shared" si="10"/>
        <v/>
      </c>
      <c r="AS74" t="str">
        <f t="shared" si="10"/>
        <v/>
      </c>
      <c r="AT74" t="str">
        <f t="shared" si="10"/>
        <v/>
      </c>
      <c r="AU74" s="16">
        <f>J66</f>
        <v>9</v>
      </c>
      <c r="AV74" s="16">
        <f ca="1">AU74/GCD(AU74,AU73)</f>
        <v>9</v>
      </c>
    </row>
    <row r="75" spans="1:50" ht="19.5" customHeight="1" x14ac:dyDescent="0.2">
      <c r="A75" t="str">
        <f t="shared" ref="A75:AT75" si="11">IF(A37="","",A37)</f>
        <v/>
      </c>
      <c r="B75" t="str">
        <f t="shared" si="11"/>
        <v/>
      </c>
      <c r="C75" t="str">
        <f t="shared" si="11"/>
        <v/>
      </c>
      <c r="F75" t="str">
        <f t="shared" si="11"/>
        <v/>
      </c>
      <c r="G75" t="str">
        <f t="shared" si="11"/>
        <v/>
      </c>
      <c r="H75" t="str">
        <f t="shared" si="11"/>
        <v/>
      </c>
      <c r="I75" t="str">
        <f t="shared" si="11"/>
        <v/>
      </c>
      <c r="J75" t="str">
        <f t="shared" si="11"/>
        <v/>
      </c>
      <c r="K75" t="str">
        <f t="shared" si="11"/>
        <v/>
      </c>
      <c r="L75" t="str">
        <f t="shared" si="11"/>
        <v/>
      </c>
      <c r="M75" t="str">
        <f t="shared" si="11"/>
        <v/>
      </c>
      <c r="N75" t="str">
        <f t="shared" si="11"/>
        <v/>
      </c>
      <c r="O75" t="str">
        <f t="shared" si="11"/>
        <v/>
      </c>
      <c r="P75" t="str">
        <f t="shared" si="11"/>
        <v/>
      </c>
      <c r="Q75" t="str">
        <f t="shared" si="11"/>
        <v/>
      </c>
      <c r="R75" t="str">
        <f t="shared" si="11"/>
        <v/>
      </c>
      <c r="S75" t="str">
        <f t="shared" si="11"/>
        <v/>
      </c>
      <c r="T75" t="str">
        <f t="shared" si="11"/>
        <v/>
      </c>
      <c r="U75" t="str">
        <f t="shared" si="11"/>
        <v/>
      </c>
      <c r="V75" t="str">
        <f t="shared" si="11"/>
        <v/>
      </c>
      <c r="W75" t="str">
        <f t="shared" si="11"/>
        <v/>
      </c>
      <c r="X75" t="str">
        <f t="shared" si="11"/>
        <v/>
      </c>
      <c r="Y75" t="str">
        <f t="shared" si="11"/>
        <v/>
      </c>
      <c r="Z75" t="str">
        <f t="shared" si="11"/>
        <v/>
      </c>
      <c r="AA75" t="str">
        <f t="shared" si="11"/>
        <v/>
      </c>
      <c r="AB75" t="str">
        <f t="shared" si="11"/>
        <v/>
      </c>
      <c r="AC75" t="str">
        <f t="shared" si="11"/>
        <v/>
      </c>
      <c r="AD75" t="str">
        <f t="shared" si="11"/>
        <v/>
      </c>
      <c r="AE75" t="str">
        <f t="shared" si="11"/>
        <v/>
      </c>
      <c r="AF75" t="str">
        <f t="shared" si="11"/>
        <v/>
      </c>
      <c r="AG75" t="str">
        <f t="shared" si="11"/>
        <v/>
      </c>
      <c r="AH75" t="str">
        <f t="shared" si="11"/>
        <v/>
      </c>
      <c r="AI75" t="str">
        <f t="shared" si="11"/>
        <v/>
      </c>
      <c r="AJ75" t="str">
        <f t="shared" si="11"/>
        <v/>
      </c>
      <c r="AK75" t="str">
        <f t="shared" si="11"/>
        <v/>
      </c>
      <c r="AL75" t="str">
        <f t="shared" si="11"/>
        <v/>
      </c>
      <c r="AM75" t="str">
        <f t="shared" si="11"/>
        <v/>
      </c>
      <c r="AN75" t="str">
        <f t="shared" si="11"/>
        <v/>
      </c>
      <c r="AO75" t="str">
        <f t="shared" si="11"/>
        <v/>
      </c>
      <c r="AP75" t="str">
        <f t="shared" si="11"/>
        <v/>
      </c>
      <c r="AQ75" t="str">
        <f t="shared" si="11"/>
        <v/>
      </c>
      <c r="AR75" t="str">
        <f t="shared" si="11"/>
        <v/>
      </c>
      <c r="AS75" t="str">
        <f t="shared" si="11"/>
        <v/>
      </c>
      <c r="AT75" t="str">
        <f t="shared" si="11"/>
        <v/>
      </c>
    </row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52">
    <mergeCell ref="AE73:AG73"/>
    <mergeCell ref="AH73:AH74"/>
    <mergeCell ref="AI73:AJ74"/>
    <mergeCell ref="AE74:AG74"/>
    <mergeCell ref="Y71:AA71"/>
    <mergeCell ref="AB70:AB71"/>
    <mergeCell ref="AC70:AD71"/>
    <mergeCell ref="W72:X72"/>
    <mergeCell ref="AJ54:AK55"/>
    <mergeCell ref="V58:W58"/>
    <mergeCell ref="AH58:AI58"/>
    <mergeCell ref="F66:G67"/>
    <mergeCell ref="H66:I67"/>
    <mergeCell ref="J66:K66"/>
    <mergeCell ref="J67:K67"/>
    <mergeCell ref="L66:M67"/>
    <mergeCell ref="N66:O67"/>
    <mergeCell ref="Y70:AA70"/>
    <mergeCell ref="AH54:AI54"/>
    <mergeCell ref="F54:M55"/>
    <mergeCell ref="N54:O55"/>
    <mergeCell ref="P54:W55"/>
    <mergeCell ref="X54:Y55"/>
    <mergeCell ref="Z54:AA55"/>
    <mergeCell ref="AB54:AC54"/>
    <mergeCell ref="AB55:AC55"/>
    <mergeCell ref="AH55:AI55"/>
    <mergeCell ref="Z52:AA53"/>
    <mergeCell ref="F51:G51"/>
    <mergeCell ref="R69:S69"/>
    <mergeCell ref="AB52:AC53"/>
    <mergeCell ref="AD52:AD53"/>
    <mergeCell ref="T52:T53"/>
    <mergeCell ref="U52:U53"/>
    <mergeCell ref="V52:W53"/>
    <mergeCell ref="X52:Y53"/>
    <mergeCell ref="P66:Q67"/>
    <mergeCell ref="V48:W48"/>
    <mergeCell ref="S49:T49"/>
    <mergeCell ref="F52:G53"/>
    <mergeCell ref="H52:I53"/>
    <mergeCell ref="J52:K53"/>
    <mergeCell ref="L52:M52"/>
    <mergeCell ref="L53:M53"/>
    <mergeCell ref="N52:O53"/>
    <mergeCell ref="P52:Q53"/>
    <mergeCell ref="R52:R53"/>
    <mergeCell ref="AO1:AP1"/>
    <mergeCell ref="AO39:AP39"/>
    <mergeCell ref="F13:G13"/>
    <mergeCell ref="R31:S31"/>
    <mergeCell ref="W34:X3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10"/>
  </cols>
  <sheetData>
    <row r="1" spans="1:49" ht="23.5" x14ac:dyDescent="0.2">
      <c r="D1" s="3" t="s">
        <v>325</v>
      </c>
      <c r="AM1" s="2" t="s">
        <v>0</v>
      </c>
      <c r="AN1" s="2"/>
      <c r="AO1" s="27"/>
      <c r="AP1" s="27"/>
      <c r="AR1" s="10"/>
      <c r="AS1" s="10"/>
      <c r="AT1" s="10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U2"/>
      <c r="AV2"/>
      <c r="AW2"/>
    </row>
    <row r="3" spans="1:49" ht="20.149999999999999" customHeight="1" x14ac:dyDescent="0.2">
      <c r="A3" s="1" t="s">
        <v>35</v>
      </c>
      <c r="D3" t="s">
        <v>241</v>
      </c>
      <c r="T3" s="31">
        <v>10</v>
      </c>
      <c r="U3" s="31"/>
      <c r="V3" t="s">
        <v>242</v>
      </c>
      <c r="Z3" s="31">
        <v>30</v>
      </c>
      <c r="AA3" s="31"/>
      <c r="AB3" t="s">
        <v>246</v>
      </c>
      <c r="AT3" s="10">
        <f ca="1">140+INT(RAND()*3)*10</f>
        <v>160</v>
      </c>
      <c r="AU3" s="10">
        <f ca="1">-(700+INT(RAND()*10)*10)</f>
        <v>-710</v>
      </c>
      <c r="AW3"/>
    </row>
    <row r="4" spans="1:49" ht="20.149999999999999" customHeight="1" x14ac:dyDescent="0.2">
      <c r="D4" t="s">
        <v>247</v>
      </c>
      <c r="N4" t="s">
        <v>243</v>
      </c>
      <c r="AE4" s="25">
        <f ca="1">AS4</f>
        <v>18</v>
      </c>
      <c r="AF4" s="25"/>
      <c r="AG4" t="s">
        <v>244</v>
      </c>
      <c r="AL4" s="25">
        <f ca="1">AT4</f>
        <v>2170</v>
      </c>
      <c r="AM4" s="25"/>
      <c r="AN4" s="25"/>
      <c r="AO4" s="25"/>
      <c r="AP4" t="s">
        <v>245</v>
      </c>
      <c r="AS4" s="10">
        <f ca="1">INT(RAND()*6)+15</f>
        <v>18</v>
      </c>
      <c r="AT4" s="10">
        <f ca="1">INT(AS4*AT3)+AU3</f>
        <v>2170</v>
      </c>
      <c r="AV4"/>
      <c r="AW4"/>
    </row>
    <row r="5" spans="1:49" ht="20.149999999999999" customHeight="1" x14ac:dyDescent="0.2">
      <c r="D5" t="s">
        <v>248</v>
      </c>
      <c r="H5" s="25">
        <f ca="1">AT5</f>
        <v>26</v>
      </c>
      <c r="I5" s="25"/>
      <c r="J5" t="s">
        <v>244</v>
      </c>
      <c r="O5" s="25">
        <f ca="1">AU5</f>
        <v>3450</v>
      </c>
      <c r="P5" s="25"/>
      <c r="Q5" s="25"/>
      <c r="R5" s="25"/>
      <c r="S5" t="s">
        <v>287</v>
      </c>
      <c r="AT5" s="10">
        <f ca="1">25+INT(RAND()*5)</f>
        <v>26</v>
      </c>
      <c r="AU5" s="10">
        <f ca="1">AT5*AT3+AU3</f>
        <v>3450</v>
      </c>
      <c r="AW5"/>
    </row>
    <row r="6" spans="1:49" ht="20.149999999999999" customHeight="1" x14ac:dyDescent="0.2">
      <c r="D6" t="s">
        <v>258</v>
      </c>
      <c r="AU6" s="10">
        <f ca="1">20+INT(RAND()*5)</f>
        <v>22</v>
      </c>
      <c r="AV6" s="10">
        <f ca="1">AU6*AT3+AU3</f>
        <v>2810</v>
      </c>
    </row>
    <row r="7" spans="1:49" ht="20.149999999999999" customHeight="1" x14ac:dyDescent="0.2">
      <c r="C7" s="1" t="s">
        <v>5</v>
      </c>
      <c r="F7" t="s">
        <v>256</v>
      </c>
    </row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>
      <c r="C13" s="1" t="s">
        <v>11</v>
      </c>
      <c r="F13" t="s">
        <v>249</v>
      </c>
      <c r="P13" s="25">
        <f ca="1">AU6</f>
        <v>22</v>
      </c>
      <c r="Q13" s="25"/>
      <c r="R13" t="s">
        <v>257</v>
      </c>
      <c r="AT13" s="10"/>
      <c r="AW13"/>
    </row>
    <row r="14" spans="1:49" ht="20.149999999999999" customHeight="1" x14ac:dyDescent="0.2"/>
    <row r="15" spans="1:49" ht="20.149999999999999" customHeight="1" x14ac:dyDescent="0.2"/>
    <row r="16" spans="1:49" ht="20.149999999999999" customHeight="1" x14ac:dyDescent="0.2"/>
    <row r="17" spans="1:49" ht="20.149999999999999" customHeight="1" x14ac:dyDescent="0.2"/>
    <row r="18" spans="1:49" ht="20.149999999999999" customHeight="1" x14ac:dyDescent="0.2">
      <c r="AS18" s="9"/>
    </row>
    <row r="19" spans="1:49" ht="20.149999999999999" customHeight="1" x14ac:dyDescent="0.2">
      <c r="A19" s="1" t="s">
        <v>250</v>
      </c>
      <c r="D19" t="s">
        <v>251</v>
      </c>
      <c r="H19" s="25">
        <f ca="1">AU19</f>
        <v>40</v>
      </c>
      <c r="I19" s="25"/>
      <c r="J19" t="s">
        <v>252</v>
      </c>
      <c r="AU19" s="10">
        <f ca="1">INT(RAND()*3+3)*10</f>
        <v>40</v>
      </c>
      <c r="AV19" s="10">
        <f ca="1">INT(RAND()*3+2)*0.1</f>
        <v>0.30000000000000004</v>
      </c>
    </row>
    <row r="20" spans="1:49" ht="20.149999999999999" customHeight="1" x14ac:dyDescent="0.2">
      <c r="D20" t="s">
        <v>253</v>
      </c>
    </row>
    <row r="21" spans="1:49" ht="20.149999999999999" customHeight="1" x14ac:dyDescent="0.2">
      <c r="D21" s="43" t="s">
        <v>254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4"/>
      <c r="P21" s="14"/>
      <c r="Q21" s="42">
        <v>0</v>
      </c>
      <c r="R21" s="42"/>
      <c r="S21" s="14"/>
      <c r="T21" s="42">
        <v>10</v>
      </c>
      <c r="U21" s="42"/>
      <c r="V21" s="14"/>
      <c r="W21" s="42">
        <v>20</v>
      </c>
      <c r="X21" s="42"/>
      <c r="Y21" s="14"/>
      <c r="Z21" s="42">
        <v>30</v>
      </c>
      <c r="AA21" s="42"/>
      <c r="AB21" s="14"/>
      <c r="AC21" s="42">
        <v>40</v>
      </c>
      <c r="AD21" s="42"/>
      <c r="AE21" s="14"/>
      <c r="AF21" s="42">
        <v>80</v>
      </c>
      <c r="AG21" s="42"/>
      <c r="AH21" s="14"/>
      <c r="AI21" s="42">
        <v>100</v>
      </c>
      <c r="AJ21" s="42"/>
      <c r="AK21" s="42"/>
      <c r="AL21" s="14"/>
      <c r="AM21" s="42">
        <v>120</v>
      </c>
      <c r="AN21" s="42"/>
      <c r="AO21" s="42"/>
      <c r="AP21" s="14"/>
    </row>
    <row r="22" spans="1:49" ht="20.149999999999999" customHeight="1" x14ac:dyDescent="0.2">
      <c r="D22" s="43" t="s">
        <v>255</v>
      </c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4"/>
      <c r="P22" s="14"/>
      <c r="Q22" s="42">
        <f ca="1">AU19</f>
        <v>40</v>
      </c>
      <c r="R22" s="42"/>
      <c r="S22" s="14"/>
      <c r="T22" s="42">
        <f ca="1">$AU$19+T21*$AV$19</f>
        <v>43</v>
      </c>
      <c r="U22" s="42"/>
      <c r="V22" s="14"/>
      <c r="W22" s="42">
        <f ca="1">$AU$19+W21*$AV$19</f>
        <v>46</v>
      </c>
      <c r="X22" s="42"/>
      <c r="Y22" s="14"/>
      <c r="Z22" s="42">
        <f ca="1">$AU$19+Z21*$AV$19</f>
        <v>49</v>
      </c>
      <c r="AA22" s="42"/>
      <c r="AB22" s="14"/>
      <c r="AC22" s="42">
        <f ca="1">$AU$19+AC21*$AV$19</f>
        <v>52</v>
      </c>
      <c r="AD22" s="42"/>
      <c r="AE22" s="14"/>
      <c r="AF22" s="42">
        <f ca="1">$AU$19+AF21*$AV$19</f>
        <v>64</v>
      </c>
      <c r="AG22" s="42"/>
      <c r="AH22" s="14"/>
      <c r="AI22" s="42">
        <f ca="1">$AU$19+AI21*$AV$19</f>
        <v>70</v>
      </c>
      <c r="AJ22" s="42"/>
      <c r="AK22" s="42"/>
      <c r="AL22" s="14"/>
      <c r="AM22" s="42">
        <f ca="1">$AU$19+AM21*$AV$19</f>
        <v>76</v>
      </c>
      <c r="AN22" s="42"/>
      <c r="AO22" s="42"/>
      <c r="AP22" s="14"/>
    </row>
    <row r="23" spans="1:49" ht="20.149999999999999" customHeight="1" x14ac:dyDescent="0.2">
      <c r="C23" s="1" t="s">
        <v>259</v>
      </c>
      <c r="F23" t="s">
        <v>260</v>
      </c>
    </row>
    <row r="24" spans="1:49" ht="20.149999999999999" customHeight="1" x14ac:dyDescent="0.2">
      <c r="F24" t="s">
        <v>261</v>
      </c>
    </row>
    <row r="25" spans="1:49" ht="20.149999999999999" customHeight="1" x14ac:dyDescent="0.2"/>
    <row r="26" spans="1:49" ht="20.149999999999999" customHeight="1" x14ac:dyDescent="0.2"/>
    <row r="27" spans="1:49" ht="20.149999999999999" customHeight="1" x14ac:dyDescent="0.2"/>
    <row r="28" spans="1:49" ht="20.149999999999999" customHeight="1" x14ac:dyDescent="0.2"/>
    <row r="29" spans="1:49" ht="20.149999999999999" customHeight="1" x14ac:dyDescent="0.2"/>
    <row r="30" spans="1:49" ht="20.149999999999999" customHeight="1" x14ac:dyDescent="0.2">
      <c r="C30" s="1" t="s">
        <v>262</v>
      </c>
      <c r="F30" t="s">
        <v>263</v>
      </c>
      <c r="P30" s="25">
        <f ca="1">AT30</f>
        <v>70</v>
      </c>
      <c r="Q30" s="25"/>
      <c r="R30" t="s">
        <v>264</v>
      </c>
      <c r="AT30" s="10">
        <f ca="1">INT(RAND()*3+5)*10</f>
        <v>70</v>
      </c>
      <c r="AW30"/>
    </row>
    <row r="31" spans="1:49" ht="20.149999999999999" customHeight="1" x14ac:dyDescent="0.2">
      <c r="F31" t="s">
        <v>265</v>
      </c>
    </row>
    <row r="32" spans="1:4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一次関数の利用②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U38"/>
      <c r="AV38"/>
      <c r="AW38"/>
    </row>
    <row r="39" spans="1:49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U39"/>
      <c r="AV39"/>
      <c r="AW39"/>
    </row>
    <row r="40" spans="1:49" ht="20.149999999999999" customHeight="1" x14ac:dyDescent="0.2">
      <c r="A40" t="str">
        <f t="shared" ref="A40:A57" si="0">IF(A3="","",A3)</f>
        <v>１．</v>
      </c>
      <c r="D40" t="str">
        <f>IF(D3="","",D3)</f>
        <v>Ａ市の水道料金は。使用量が</v>
      </c>
      <c r="T40" s="31">
        <f>IF(T3="","",T3)</f>
        <v>10</v>
      </c>
      <c r="U40" s="31"/>
      <c r="V40" t="str">
        <f>IF(V3="","",V3)</f>
        <v>㎥から</v>
      </c>
      <c r="Z40" s="31">
        <f>IF(Z3="","",Z3)</f>
        <v>30</v>
      </c>
      <c r="AA40" s="31"/>
      <c r="AB40" t="str">
        <f>IF(AB3="","",AB3)</f>
        <v>㎥までの範囲では，一次関数</v>
      </c>
      <c r="AT40" s="10"/>
      <c r="AW40"/>
    </row>
    <row r="41" spans="1:49" ht="20.149999999999999" customHeight="1" x14ac:dyDescent="0.2">
      <c r="A41" t="str">
        <f t="shared" si="0"/>
        <v/>
      </c>
      <c r="B41" t="str">
        <f t="shared" ref="B41:C44" si="1">IF(B4="","",B4)</f>
        <v/>
      </c>
      <c r="C41" t="str">
        <f t="shared" si="1"/>
        <v/>
      </c>
      <c r="D41" t="str">
        <f>IF(D4="","",D4)</f>
        <v>になっています。</v>
      </c>
      <c r="N41" t="str">
        <f>IF(N4="","",N4)</f>
        <v>ある家庭の水道料金は，６月は</v>
      </c>
      <c r="AE41" s="25">
        <f ca="1">IF(AE4="","",AE4)</f>
        <v>18</v>
      </c>
      <c r="AF41" s="25"/>
      <c r="AG41" t="str">
        <f>IF(AG4="","",AG4)</f>
        <v>㎥使って</v>
      </c>
      <c r="AL41" s="25">
        <f ca="1">IF(AL4="","",AL4)</f>
        <v>2170</v>
      </c>
      <c r="AM41" s="25"/>
      <c r="AN41" s="25"/>
      <c r="AO41" s="25"/>
      <c r="AP41" t="str">
        <f>IF(AP4="","",AP4)</f>
        <v>円，</v>
      </c>
      <c r="AS41" s="10"/>
      <c r="AT41" s="10"/>
      <c r="AV41"/>
      <c r="AW41"/>
    </row>
    <row r="42" spans="1:49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D42" t="str">
        <f>IF(D5="","",D5)</f>
        <v>８月は</v>
      </c>
      <c r="H42" s="25">
        <f ca="1">IF(H5="","",H5)</f>
        <v>26</v>
      </c>
      <c r="I42" s="25"/>
      <c r="J42" t="str">
        <f>IF(J5="","",J5)</f>
        <v>㎥使って</v>
      </c>
      <c r="O42" s="25">
        <f ca="1">IF(O5="","",O5)</f>
        <v>3450</v>
      </c>
      <c r="P42" s="25"/>
      <c r="Q42" s="25"/>
      <c r="R42" s="25"/>
      <c r="S42" t="str">
        <f>IF(S5="","",S5)</f>
        <v>円でした。</v>
      </c>
      <c r="AT42" s="10"/>
      <c r="AW42"/>
    </row>
    <row r="43" spans="1:49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t="str">
        <f>IF(D6="","",D6)</f>
        <v>このとき，次の問いに答えなさい。</v>
      </c>
    </row>
    <row r="44" spans="1:49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>(1)</v>
      </c>
      <c r="F44" t="str">
        <f>IF(F7="","",F7)</f>
        <v>ｘ㎥使って，ｙ円としたときのｘとｙの関係を式に表しなさい。</v>
      </c>
    </row>
    <row r="45" spans="1:49" ht="20.149999999999999" customHeight="1" x14ac:dyDescent="0.2">
      <c r="A45" t="str">
        <f t="shared" si="0"/>
        <v/>
      </c>
      <c r="B45" t="str">
        <f t="shared" ref="B45:B55" si="2">IF(B8="","",B8)</f>
        <v/>
      </c>
    </row>
    <row r="46" spans="1:49" ht="20.149999999999999" customHeight="1" x14ac:dyDescent="0.2">
      <c r="A46" t="str">
        <f t="shared" si="0"/>
        <v/>
      </c>
      <c r="B46" t="str">
        <f t="shared" si="2"/>
        <v/>
      </c>
      <c r="F46" s="24" t="s">
        <v>27</v>
      </c>
      <c r="G46" s="24"/>
      <c r="H46" s="24" t="s">
        <v>28</v>
      </c>
      <c r="I46" s="24"/>
      <c r="J46" s="24">
        <f ca="1">AT3</f>
        <v>160</v>
      </c>
      <c r="K46" s="24"/>
      <c r="L46" s="24"/>
      <c r="M46" s="24" t="s">
        <v>29</v>
      </c>
      <c r="N46" s="24"/>
      <c r="O46" s="24" t="s">
        <v>32</v>
      </c>
      <c r="P46" s="24"/>
      <c r="Q46" s="24">
        <f ca="1">ABS(AU3)</f>
        <v>710</v>
      </c>
      <c r="R46" s="24"/>
      <c r="S46" s="24"/>
      <c r="T46" s="7"/>
      <c r="U46" s="7" t="s">
        <v>123</v>
      </c>
      <c r="V46" s="24">
        <f>T40</f>
        <v>10</v>
      </c>
      <c r="W46" s="24"/>
      <c r="X46" s="7" t="s">
        <v>266</v>
      </c>
      <c r="Y46" s="7"/>
      <c r="Z46" s="7"/>
      <c r="AA46" s="7"/>
      <c r="AB46" s="24">
        <f>Z40</f>
        <v>30</v>
      </c>
      <c r="AC46" s="24"/>
      <c r="AD46" s="7" t="s">
        <v>102</v>
      </c>
    </row>
    <row r="47" spans="1:49" ht="20.149999999999999" customHeight="1" x14ac:dyDescent="0.2">
      <c r="A47" t="str">
        <f t="shared" si="0"/>
        <v/>
      </c>
      <c r="B47" t="str">
        <f t="shared" si="2"/>
        <v/>
      </c>
    </row>
    <row r="48" spans="1:49" ht="20.149999999999999" customHeight="1" x14ac:dyDescent="0.2">
      <c r="A48" t="str">
        <f t="shared" si="0"/>
        <v/>
      </c>
      <c r="B48" t="str">
        <f t="shared" si="2"/>
        <v/>
      </c>
    </row>
    <row r="49" spans="1:49" ht="20.149999999999999" customHeight="1" x14ac:dyDescent="0.2">
      <c r="A49" t="str">
        <f t="shared" si="0"/>
        <v/>
      </c>
      <c r="B49" t="str">
        <f t="shared" si="2"/>
        <v/>
      </c>
    </row>
    <row r="50" spans="1:49" ht="20.149999999999999" customHeight="1" x14ac:dyDescent="0.2">
      <c r="A50" t="str">
        <f t="shared" si="0"/>
        <v/>
      </c>
      <c r="B50" t="str">
        <f t="shared" si="2"/>
        <v/>
      </c>
      <c r="C50" t="str">
        <f t="shared" ref="C50:C55" si="3">IF(C13="","",C13)</f>
        <v>(2)</v>
      </c>
      <c r="F50" t="str">
        <f>IF(F13="","",F13)</f>
        <v>１０月の使用量が</v>
      </c>
      <c r="P50" s="25">
        <f ca="1">IF(P13="","",P13)</f>
        <v>22</v>
      </c>
      <c r="Q50" s="25"/>
      <c r="R50" t="str">
        <f>IF(R13="","",R13)</f>
        <v>㎥であったとすると，水道料金はいくらですか。</v>
      </c>
      <c r="AT50" s="10"/>
      <c r="AW50"/>
    </row>
    <row r="51" spans="1:49" ht="20.149999999999999" customHeight="1" x14ac:dyDescent="0.2">
      <c r="A51" t="str">
        <f t="shared" si="0"/>
        <v/>
      </c>
      <c r="B51" t="str">
        <f t="shared" si="2"/>
        <v/>
      </c>
      <c r="C51" t="str">
        <f t="shared" si="3"/>
        <v/>
      </c>
    </row>
    <row r="52" spans="1:49" ht="20.149999999999999" customHeight="1" x14ac:dyDescent="0.2">
      <c r="A52" t="str">
        <f t="shared" si="0"/>
        <v/>
      </c>
      <c r="B52" t="str">
        <f t="shared" si="2"/>
        <v/>
      </c>
      <c r="C52" t="str">
        <f t="shared" si="3"/>
        <v/>
      </c>
      <c r="F52" s="15" t="s">
        <v>267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24">
        <f ca="1">P50</f>
        <v>22</v>
      </c>
      <c r="T52" s="24"/>
      <c r="U52" s="7" t="s">
        <v>268</v>
      </c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T52" s="10"/>
      <c r="AW52"/>
    </row>
    <row r="53" spans="1:49" ht="20.149999999999999" customHeight="1" x14ac:dyDescent="0.2">
      <c r="A53" t="str">
        <f t="shared" si="0"/>
        <v/>
      </c>
      <c r="B53" t="str">
        <f t="shared" si="2"/>
        <v/>
      </c>
      <c r="C53" t="str">
        <f t="shared" si="3"/>
        <v/>
      </c>
      <c r="F53" s="24" t="s">
        <v>232</v>
      </c>
      <c r="G53" s="24"/>
      <c r="H53" s="24" t="s">
        <v>118</v>
      </c>
      <c r="I53" s="24"/>
      <c r="J53" s="24">
        <f ca="1">J46</f>
        <v>160</v>
      </c>
      <c r="K53" s="24"/>
      <c r="L53" s="24"/>
      <c r="M53" s="24" t="s">
        <v>270</v>
      </c>
      <c r="N53" s="24"/>
      <c r="O53" s="24">
        <f ca="1">S52</f>
        <v>22</v>
      </c>
      <c r="P53" s="24"/>
      <c r="Q53" s="24" t="s">
        <v>271</v>
      </c>
      <c r="R53" s="24"/>
      <c r="S53" s="24">
        <f ca="1">Q46</f>
        <v>710</v>
      </c>
      <c r="T53" s="24"/>
      <c r="U53" s="24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</row>
    <row r="54" spans="1:49" ht="20.149999999999999" customHeight="1" x14ac:dyDescent="0.2">
      <c r="A54" t="str">
        <f t="shared" si="0"/>
        <v/>
      </c>
      <c r="B54" t="str">
        <f t="shared" si="2"/>
        <v/>
      </c>
      <c r="C54" t="str">
        <f t="shared" si="3"/>
        <v/>
      </c>
      <c r="F54" s="7"/>
      <c r="G54" s="7"/>
      <c r="H54" s="24" t="s">
        <v>118</v>
      </c>
      <c r="I54" s="24"/>
      <c r="J54" s="26">
        <f ca="1">J53*O53-S53</f>
        <v>2810</v>
      </c>
      <c r="K54" s="26"/>
      <c r="L54" s="26"/>
      <c r="M54" s="26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12"/>
      <c r="AG54" s="28">
        <f ca="1">J54</f>
        <v>2810</v>
      </c>
      <c r="AH54" s="28"/>
      <c r="AI54" s="28"/>
      <c r="AJ54" s="28"/>
      <c r="AK54" s="12" t="s">
        <v>269</v>
      </c>
      <c r="AL54" s="12"/>
      <c r="AM54" s="7"/>
    </row>
    <row r="55" spans="1:49" ht="20.149999999999999" customHeight="1" x14ac:dyDescent="0.2">
      <c r="A55" t="str">
        <f t="shared" si="0"/>
        <v/>
      </c>
      <c r="B55" t="str">
        <f t="shared" si="2"/>
        <v/>
      </c>
      <c r="C55" t="str">
        <f t="shared" si="3"/>
        <v/>
      </c>
    </row>
    <row r="56" spans="1:49" ht="20.149999999999999" customHeight="1" x14ac:dyDescent="0.2">
      <c r="A56" t="str">
        <f t="shared" si="0"/>
        <v>２．</v>
      </c>
      <c r="D56" t="str">
        <f>IF(D19="","",D19)</f>
        <v>長さが</v>
      </c>
      <c r="H56" s="25">
        <f ca="1">IF(H19="","",H19)</f>
        <v>40</v>
      </c>
      <c r="I56" s="25"/>
      <c r="J56" t="str">
        <f>IF(J19="","",J19)</f>
        <v>㎜のつるまきばねの下端におもりをつるり，その長さをは測った</v>
      </c>
    </row>
    <row r="57" spans="1:49" ht="20.149999999999999" customHeight="1" x14ac:dyDescent="0.2">
      <c r="A57" t="str">
        <f t="shared" si="0"/>
        <v/>
      </c>
      <c r="B57" t="str">
        <f>IF(B20="","",B20)</f>
        <v/>
      </c>
      <c r="C57" t="str">
        <f>IF(C20="","",C20)</f>
        <v/>
      </c>
      <c r="D57" t="str">
        <f>IF(D20="","",D20)</f>
        <v>ら，次のようになった。</v>
      </c>
    </row>
    <row r="58" spans="1:49" ht="20.149999999999999" customHeight="1" x14ac:dyDescent="0.2">
      <c r="A58" t="str">
        <f t="shared" ref="A58:AT58" si="4">IF(A21="","",A21)</f>
        <v/>
      </c>
      <c r="B58" t="str">
        <f t="shared" si="4"/>
        <v/>
      </c>
      <c r="C58" t="str">
        <f t="shared" si="4"/>
        <v/>
      </c>
      <c r="D58" s="43" t="str">
        <f t="shared" si="4"/>
        <v>おもりの重さ（ｇ）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  <c r="P58" s="14"/>
      <c r="Q58" s="42">
        <f t="shared" si="4"/>
        <v>0</v>
      </c>
      <c r="R58" s="42"/>
      <c r="S58" s="14" t="str">
        <f t="shared" si="4"/>
        <v/>
      </c>
      <c r="T58" s="42">
        <f t="shared" si="4"/>
        <v>10</v>
      </c>
      <c r="U58" s="42"/>
      <c r="V58" s="14" t="str">
        <f t="shared" si="4"/>
        <v/>
      </c>
      <c r="W58" s="42">
        <f t="shared" si="4"/>
        <v>20</v>
      </c>
      <c r="X58" s="42"/>
      <c r="Y58" s="14" t="str">
        <f t="shared" si="4"/>
        <v/>
      </c>
      <c r="Z58" s="42">
        <f t="shared" si="4"/>
        <v>30</v>
      </c>
      <c r="AA58" s="42"/>
      <c r="AB58" s="14" t="str">
        <f t="shared" si="4"/>
        <v/>
      </c>
      <c r="AC58" s="42">
        <f t="shared" si="4"/>
        <v>40</v>
      </c>
      <c r="AD58" s="42"/>
      <c r="AE58" s="14" t="str">
        <f t="shared" si="4"/>
        <v/>
      </c>
      <c r="AF58" s="42">
        <f t="shared" si="4"/>
        <v>80</v>
      </c>
      <c r="AG58" s="42"/>
      <c r="AH58" s="14" t="str">
        <f t="shared" si="4"/>
        <v/>
      </c>
      <c r="AI58" s="42">
        <f t="shared" si="4"/>
        <v>100</v>
      </c>
      <c r="AJ58" s="42"/>
      <c r="AK58" s="42"/>
      <c r="AL58" s="14" t="str">
        <f t="shared" si="4"/>
        <v/>
      </c>
      <c r="AM58" s="42">
        <f t="shared" si="4"/>
        <v>120</v>
      </c>
      <c r="AN58" s="42"/>
      <c r="AO58" s="42"/>
      <c r="AP58" s="14" t="str">
        <f t="shared" si="4"/>
        <v/>
      </c>
      <c r="AQ58" t="str">
        <f t="shared" si="4"/>
        <v/>
      </c>
      <c r="AR58" t="str">
        <f t="shared" si="4"/>
        <v/>
      </c>
      <c r="AS58" t="str">
        <f t="shared" si="4"/>
        <v/>
      </c>
      <c r="AT58" t="str">
        <f t="shared" si="4"/>
        <v/>
      </c>
    </row>
    <row r="59" spans="1:49" ht="20.149999999999999" customHeight="1" x14ac:dyDescent="0.2">
      <c r="A59" t="str">
        <f t="shared" ref="A59:AT59" si="5">IF(A22="","",A22)</f>
        <v/>
      </c>
      <c r="B59" t="str">
        <f t="shared" si="5"/>
        <v/>
      </c>
      <c r="C59" t="str">
        <f t="shared" si="5"/>
        <v/>
      </c>
      <c r="D59" s="43" t="str">
        <f t="shared" si="5"/>
        <v>ばねの長さ（㎜）</v>
      </c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  <c r="P59" s="14" t="str">
        <f t="shared" si="5"/>
        <v/>
      </c>
      <c r="Q59" s="42">
        <f t="shared" ca="1" si="5"/>
        <v>40</v>
      </c>
      <c r="R59" s="42"/>
      <c r="S59" s="14" t="str">
        <f t="shared" si="5"/>
        <v/>
      </c>
      <c r="T59" s="42">
        <f t="shared" ca="1" si="5"/>
        <v>43</v>
      </c>
      <c r="U59" s="42"/>
      <c r="V59" s="14" t="str">
        <f t="shared" si="5"/>
        <v/>
      </c>
      <c r="W59" s="42">
        <f t="shared" ca="1" si="5"/>
        <v>46</v>
      </c>
      <c r="X59" s="42"/>
      <c r="Y59" s="14" t="str">
        <f t="shared" si="5"/>
        <v/>
      </c>
      <c r="Z59" s="42">
        <f t="shared" ca="1" si="5"/>
        <v>49</v>
      </c>
      <c r="AA59" s="42"/>
      <c r="AB59" s="14" t="str">
        <f t="shared" si="5"/>
        <v/>
      </c>
      <c r="AC59" s="42">
        <f t="shared" ca="1" si="5"/>
        <v>52</v>
      </c>
      <c r="AD59" s="42"/>
      <c r="AE59" s="14" t="str">
        <f t="shared" si="5"/>
        <v/>
      </c>
      <c r="AF59" s="42">
        <f t="shared" ca="1" si="5"/>
        <v>64</v>
      </c>
      <c r="AG59" s="42"/>
      <c r="AH59" s="14" t="str">
        <f t="shared" si="5"/>
        <v/>
      </c>
      <c r="AI59" s="42">
        <f t="shared" ca="1" si="5"/>
        <v>70</v>
      </c>
      <c r="AJ59" s="42"/>
      <c r="AK59" s="42"/>
      <c r="AL59" s="14" t="str">
        <f t="shared" si="5"/>
        <v/>
      </c>
      <c r="AM59" s="42">
        <f t="shared" ca="1" si="5"/>
        <v>76</v>
      </c>
      <c r="AN59" s="42"/>
      <c r="AO59" s="42"/>
      <c r="AP59" s="14" t="str">
        <f t="shared" si="5"/>
        <v/>
      </c>
      <c r="AQ59" t="str">
        <f t="shared" si="5"/>
        <v/>
      </c>
      <c r="AR59" t="str">
        <f t="shared" si="5"/>
        <v/>
      </c>
      <c r="AS59" t="str">
        <f t="shared" si="5"/>
        <v/>
      </c>
      <c r="AT59" t="str">
        <f t="shared" si="5"/>
        <v/>
      </c>
    </row>
    <row r="60" spans="1:49" ht="20.149999999999999" customHeight="1" x14ac:dyDescent="0.2">
      <c r="A60" t="str">
        <f t="shared" ref="A60:C73" si="6">IF(A23="","",A23)</f>
        <v/>
      </c>
      <c r="B60" t="str">
        <f t="shared" si="6"/>
        <v/>
      </c>
      <c r="C60" t="str">
        <f t="shared" si="6"/>
        <v>(1)</v>
      </c>
      <c r="F60" t="str">
        <f>IF(F23="","",F23)</f>
        <v>おもりの重さをｘｇとしたときのばねの長さをｙ㎜としたとき，</v>
      </c>
    </row>
    <row r="61" spans="1:49" ht="20.149999999999999" customHeight="1" x14ac:dyDescent="0.2">
      <c r="A61" t="str">
        <f t="shared" si="6"/>
        <v/>
      </c>
      <c r="B61" t="str">
        <f t="shared" si="6"/>
        <v/>
      </c>
      <c r="C61" t="str">
        <f t="shared" si="6"/>
        <v/>
      </c>
      <c r="D61" t="str">
        <f t="shared" ref="D61:E66" si="7">IF(D24="","",D24)</f>
        <v/>
      </c>
      <c r="E61" t="str">
        <f t="shared" si="7"/>
        <v/>
      </c>
      <c r="F61" t="str">
        <f>IF(F24="","",F24)</f>
        <v>ｘとｙの関係を式に表しなさい。</v>
      </c>
    </row>
    <row r="62" spans="1:49" ht="20.149999999999999" customHeight="1" x14ac:dyDescent="0.2">
      <c r="A62" t="str">
        <f t="shared" si="6"/>
        <v/>
      </c>
      <c r="B62" t="str">
        <f t="shared" si="6"/>
        <v/>
      </c>
      <c r="C62" t="str">
        <f t="shared" si="6"/>
        <v/>
      </c>
      <c r="D62" t="str">
        <f t="shared" si="7"/>
        <v/>
      </c>
      <c r="E62" t="str">
        <f t="shared" si="7"/>
        <v/>
      </c>
    </row>
    <row r="63" spans="1:49" ht="20.149999999999999" customHeight="1" x14ac:dyDescent="0.2">
      <c r="A63" t="str">
        <f t="shared" si="6"/>
        <v/>
      </c>
      <c r="B63" t="str">
        <f t="shared" si="6"/>
        <v/>
      </c>
      <c r="C63" t="str">
        <f t="shared" si="6"/>
        <v/>
      </c>
      <c r="D63" t="str">
        <f t="shared" si="7"/>
        <v/>
      </c>
      <c r="E63" t="str">
        <f t="shared" si="7"/>
        <v/>
      </c>
      <c r="F63" s="24" t="s">
        <v>272</v>
      </c>
      <c r="G63" s="24"/>
      <c r="H63" s="24" t="s">
        <v>273</v>
      </c>
      <c r="I63" s="24"/>
      <c r="J63" s="24">
        <f ca="1">AV19</f>
        <v>0.30000000000000004</v>
      </c>
      <c r="K63" s="24"/>
      <c r="L63" s="24"/>
      <c r="M63" s="24" t="s">
        <v>274</v>
      </c>
      <c r="N63" s="24"/>
      <c r="O63" s="24" t="s">
        <v>275</v>
      </c>
      <c r="P63" s="24"/>
      <c r="Q63" s="24">
        <f ca="1">AU19</f>
        <v>40</v>
      </c>
      <c r="R63" s="24"/>
      <c r="S63" s="7"/>
      <c r="T63" s="7"/>
      <c r="U63" s="7" t="s">
        <v>276</v>
      </c>
      <c r="V63" s="24">
        <f>Q58</f>
        <v>0</v>
      </c>
      <c r="W63" s="24"/>
      <c r="X63" s="7" t="s">
        <v>277</v>
      </c>
      <c r="Y63" s="7"/>
      <c r="Z63" s="7"/>
      <c r="AA63" s="7"/>
      <c r="AB63" s="24">
        <f>AM58</f>
        <v>120</v>
      </c>
      <c r="AC63" s="24"/>
      <c r="AD63" s="24"/>
      <c r="AE63" s="7" t="s">
        <v>278</v>
      </c>
    </row>
    <row r="64" spans="1:49" ht="20.149999999999999" customHeight="1" x14ac:dyDescent="0.2">
      <c r="A64" t="str">
        <f t="shared" si="6"/>
        <v/>
      </c>
      <c r="B64" t="str">
        <f t="shared" si="6"/>
        <v/>
      </c>
      <c r="C64" t="str">
        <f t="shared" si="6"/>
        <v/>
      </c>
      <c r="D64" t="str">
        <f t="shared" si="7"/>
        <v/>
      </c>
      <c r="E64" t="str">
        <f t="shared" si="7"/>
        <v/>
      </c>
    </row>
    <row r="65" spans="1:49" ht="20.149999999999999" customHeight="1" x14ac:dyDescent="0.2">
      <c r="A65" t="str">
        <f t="shared" si="6"/>
        <v/>
      </c>
      <c r="B65" t="str">
        <f t="shared" si="6"/>
        <v/>
      </c>
      <c r="C65" t="str">
        <f t="shared" si="6"/>
        <v/>
      </c>
      <c r="D65" t="str">
        <f t="shared" si="7"/>
        <v/>
      </c>
      <c r="E65" t="str">
        <f t="shared" si="7"/>
        <v/>
      </c>
    </row>
    <row r="66" spans="1:49" ht="20.149999999999999" customHeight="1" x14ac:dyDescent="0.2">
      <c r="A66" t="str">
        <f t="shared" si="6"/>
        <v/>
      </c>
      <c r="B66" t="str">
        <f t="shared" si="6"/>
        <v/>
      </c>
      <c r="C66" t="str">
        <f t="shared" si="6"/>
        <v/>
      </c>
      <c r="D66" t="str">
        <f t="shared" si="7"/>
        <v/>
      </c>
      <c r="E66" t="str">
        <f t="shared" si="7"/>
        <v/>
      </c>
    </row>
    <row r="67" spans="1:49" ht="20.149999999999999" customHeight="1" x14ac:dyDescent="0.2">
      <c r="A67" t="str">
        <f t="shared" si="6"/>
        <v/>
      </c>
      <c r="B67" t="str">
        <f t="shared" si="6"/>
        <v/>
      </c>
      <c r="C67" t="str">
        <f t="shared" si="6"/>
        <v>(2)</v>
      </c>
      <c r="F67" t="str">
        <f>IF(F30="","",F30)</f>
        <v>おもりの重さが，</v>
      </c>
      <c r="P67" s="25">
        <f ca="1">IF(P30="","",P30)</f>
        <v>70</v>
      </c>
      <c r="Q67" s="25" t="str">
        <f>IF(Q30="","",Q30)</f>
        <v/>
      </c>
      <c r="R67" t="str">
        <f>IF(R30="","",R30)</f>
        <v>ｇのとき，ばねの長さは何㎜になると考えられ</v>
      </c>
      <c r="AT67" s="10"/>
      <c r="AW67"/>
    </row>
    <row r="68" spans="1:49" ht="20.149999999999999" customHeight="1" x14ac:dyDescent="0.2">
      <c r="A68" t="str">
        <f t="shared" si="6"/>
        <v/>
      </c>
      <c r="B68" t="str">
        <f t="shared" si="6"/>
        <v/>
      </c>
      <c r="C68" t="str">
        <f t="shared" si="6"/>
        <v/>
      </c>
      <c r="D68" t="str">
        <f t="shared" ref="D68:E73" si="8">IF(D31="","",D31)</f>
        <v/>
      </c>
      <c r="E68" t="str">
        <f t="shared" si="8"/>
        <v/>
      </c>
      <c r="F68" t="str">
        <f>IF(F31="","",F31)</f>
        <v>ますか。</v>
      </c>
    </row>
    <row r="69" spans="1:49" ht="20.149999999999999" customHeight="1" x14ac:dyDescent="0.2">
      <c r="A69" t="str">
        <f t="shared" si="6"/>
        <v/>
      </c>
      <c r="B69" t="str">
        <f t="shared" si="6"/>
        <v/>
      </c>
      <c r="C69" t="str">
        <f t="shared" si="6"/>
        <v/>
      </c>
      <c r="D69" t="str">
        <f t="shared" si="8"/>
        <v/>
      </c>
      <c r="E69" t="str">
        <f t="shared" si="8"/>
        <v/>
      </c>
    </row>
    <row r="70" spans="1:49" ht="20.149999999999999" customHeight="1" x14ac:dyDescent="0.2">
      <c r="A70" t="str">
        <f t="shared" si="6"/>
        <v/>
      </c>
      <c r="B70" t="str">
        <f t="shared" si="6"/>
        <v/>
      </c>
      <c r="C70" t="str">
        <f t="shared" si="6"/>
        <v/>
      </c>
      <c r="D70" t="str">
        <f t="shared" si="8"/>
        <v/>
      </c>
      <c r="E70" t="str">
        <f t="shared" si="8"/>
        <v/>
      </c>
      <c r="F70" s="15" t="s">
        <v>267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24">
        <f ca="1">P67</f>
        <v>70</v>
      </c>
      <c r="U70" s="24"/>
      <c r="V70" s="7" t="s">
        <v>268</v>
      </c>
      <c r="W70" s="7"/>
      <c r="X70" s="7"/>
      <c r="Y70" s="7"/>
      <c r="Z70" s="7"/>
      <c r="AA70" s="7"/>
      <c r="AB70" s="7"/>
    </row>
    <row r="71" spans="1:49" ht="20.149999999999999" customHeight="1" x14ac:dyDescent="0.2">
      <c r="A71" t="str">
        <f t="shared" si="6"/>
        <v/>
      </c>
      <c r="B71" t="str">
        <f t="shared" si="6"/>
        <v/>
      </c>
      <c r="C71" t="str">
        <f t="shared" si="6"/>
        <v/>
      </c>
      <c r="D71" t="str">
        <f t="shared" si="8"/>
        <v/>
      </c>
      <c r="E71" t="str">
        <f t="shared" si="8"/>
        <v/>
      </c>
      <c r="F71" s="24" t="s">
        <v>27</v>
      </c>
      <c r="G71" s="24"/>
      <c r="H71" s="24" t="s">
        <v>28</v>
      </c>
      <c r="I71" s="24"/>
      <c r="J71" s="24">
        <f ca="1">J63</f>
        <v>0.30000000000000004</v>
      </c>
      <c r="K71" s="24"/>
      <c r="L71" s="24"/>
      <c r="M71" s="24" t="s">
        <v>72</v>
      </c>
      <c r="N71" s="24"/>
      <c r="O71" s="24">
        <f ca="1">T70</f>
        <v>70</v>
      </c>
      <c r="P71" s="24"/>
      <c r="Q71" s="24" t="str">
        <f>O63</f>
        <v>＋</v>
      </c>
      <c r="R71" s="24"/>
      <c r="S71" s="24">
        <f ca="1">Q63</f>
        <v>40</v>
      </c>
      <c r="T71" s="24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</row>
    <row r="72" spans="1:49" ht="20.149999999999999" customHeight="1" x14ac:dyDescent="0.2">
      <c r="A72" t="str">
        <f t="shared" si="6"/>
        <v/>
      </c>
      <c r="B72" t="str">
        <f t="shared" si="6"/>
        <v/>
      </c>
      <c r="C72" t="str">
        <f t="shared" si="6"/>
        <v/>
      </c>
      <c r="D72" t="str">
        <f t="shared" si="8"/>
        <v/>
      </c>
      <c r="E72" t="str">
        <f t="shared" si="8"/>
        <v/>
      </c>
      <c r="F72" s="7"/>
      <c r="G72" s="7"/>
      <c r="H72" s="24" t="s">
        <v>28</v>
      </c>
      <c r="I72" s="24"/>
      <c r="J72" s="26">
        <f ca="1">J71*O71+S71</f>
        <v>61</v>
      </c>
      <c r="K72" s="26"/>
      <c r="L72" s="26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12"/>
      <c r="AI72" s="28">
        <f ca="1">J72</f>
        <v>61</v>
      </c>
      <c r="AJ72" s="28"/>
      <c r="AK72" s="12" t="s">
        <v>279</v>
      </c>
      <c r="AL72" s="12"/>
      <c r="AM72" s="12"/>
    </row>
    <row r="73" spans="1:49" ht="20.149999999999999" customHeight="1" x14ac:dyDescent="0.2">
      <c r="A73" t="str">
        <f t="shared" si="6"/>
        <v/>
      </c>
      <c r="B73" t="str">
        <f t="shared" si="6"/>
        <v/>
      </c>
      <c r="C73" t="str">
        <f t="shared" si="6"/>
        <v/>
      </c>
      <c r="D73" t="str">
        <f t="shared" si="8"/>
        <v/>
      </c>
      <c r="E73" t="str">
        <f t="shared" si="8"/>
        <v/>
      </c>
    </row>
    <row r="74" spans="1:49" ht="20.149999999999999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94">
    <mergeCell ref="F46:G46"/>
    <mergeCell ref="O53:P53"/>
    <mergeCell ref="AG54:AJ54"/>
    <mergeCell ref="F63:G63"/>
    <mergeCell ref="V46:W46"/>
    <mergeCell ref="AB46:AC46"/>
    <mergeCell ref="S52:T52"/>
    <mergeCell ref="F53:G53"/>
    <mergeCell ref="H53:I53"/>
    <mergeCell ref="J53:L53"/>
    <mergeCell ref="O63:P63"/>
    <mergeCell ref="D59:O59"/>
    <mergeCell ref="D58:O58"/>
    <mergeCell ref="P67:Q67"/>
    <mergeCell ref="Q58:R58"/>
    <mergeCell ref="H63:I63"/>
    <mergeCell ref="J63:L63"/>
    <mergeCell ref="M63:N63"/>
    <mergeCell ref="Q63:R63"/>
    <mergeCell ref="Z58:AA58"/>
    <mergeCell ref="S53:U53"/>
    <mergeCell ref="H46:I46"/>
    <mergeCell ref="J46:L46"/>
    <mergeCell ref="M46:N46"/>
    <mergeCell ref="O46:P46"/>
    <mergeCell ref="P50:Q50"/>
    <mergeCell ref="H56:I56"/>
    <mergeCell ref="M53:N53"/>
    <mergeCell ref="H54:I54"/>
    <mergeCell ref="J54:M54"/>
    <mergeCell ref="Q53:R53"/>
    <mergeCell ref="O42:R42"/>
    <mergeCell ref="AM59:AO59"/>
    <mergeCell ref="AI59:AK59"/>
    <mergeCell ref="AF59:AG59"/>
    <mergeCell ref="AC59:AD59"/>
    <mergeCell ref="AC58:AD58"/>
    <mergeCell ref="AF58:AG58"/>
    <mergeCell ref="AI58:AK58"/>
    <mergeCell ref="AM58:AO58"/>
    <mergeCell ref="Q46:S46"/>
    <mergeCell ref="Z59:AA59"/>
    <mergeCell ref="W59:X59"/>
    <mergeCell ref="T59:U59"/>
    <mergeCell ref="Q59:R59"/>
    <mergeCell ref="T58:U58"/>
    <mergeCell ref="W58:X58"/>
    <mergeCell ref="AL41:AO41"/>
    <mergeCell ref="Z22:AA22"/>
    <mergeCell ref="AC21:AD21"/>
    <mergeCell ref="AC22:AD22"/>
    <mergeCell ref="AF21:AG21"/>
    <mergeCell ref="AI21:AK21"/>
    <mergeCell ref="AI22:AK22"/>
    <mergeCell ref="AF22:AG22"/>
    <mergeCell ref="Z40:AA40"/>
    <mergeCell ref="AE41:AF41"/>
    <mergeCell ref="AO1:AP1"/>
    <mergeCell ref="M71:N71"/>
    <mergeCell ref="V63:W63"/>
    <mergeCell ref="AB63:AD63"/>
    <mergeCell ref="T70:U70"/>
    <mergeCell ref="T3:U3"/>
    <mergeCell ref="Z3:AA3"/>
    <mergeCell ref="AO38:AP38"/>
    <mergeCell ref="AM21:AO21"/>
    <mergeCell ref="AM22:AO22"/>
    <mergeCell ref="AE4:AF4"/>
    <mergeCell ref="AL4:AO4"/>
    <mergeCell ref="T21:U21"/>
    <mergeCell ref="T22:U22"/>
    <mergeCell ref="W21:X21"/>
    <mergeCell ref="W22:X22"/>
    <mergeCell ref="AI72:AJ72"/>
    <mergeCell ref="O71:P71"/>
    <mergeCell ref="Q71:R71"/>
    <mergeCell ref="S71:T71"/>
    <mergeCell ref="H5:I5"/>
    <mergeCell ref="O5:R5"/>
    <mergeCell ref="P13:Q13"/>
    <mergeCell ref="Z21:AA21"/>
    <mergeCell ref="H19:I19"/>
    <mergeCell ref="D21:O21"/>
    <mergeCell ref="D22:O22"/>
    <mergeCell ref="Q21:R21"/>
    <mergeCell ref="Q22:R22"/>
    <mergeCell ref="P30:Q30"/>
    <mergeCell ref="H42:I42"/>
    <mergeCell ref="T40:U40"/>
    <mergeCell ref="H72:I72"/>
    <mergeCell ref="J72:L72"/>
    <mergeCell ref="F71:G71"/>
    <mergeCell ref="H71:I71"/>
    <mergeCell ref="J71:L7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0"/>
  </cols>
  <sheetData>
    <row r="1" spans="1:50" ht="23.5" x14ac:dyDescent="0.2">
      <c r="D1" s="3" t="s">
        <v>318</v>
      </c>
      <c r="AM1" s="2" t="s">
        <v>47</v>
      </c>
      <c r="AN1" s="2"/>
      <c r="AO1" s="27"/>
      <c r="AP1" s="27"/>
      <c r="AR1" s="10"/>
      <c r="AS1" s="10"/>
      <c r="AT1" s="10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V2"/>
      <c r="AW2"/>
      <c r="AX2"/>
    </row>
    <row r="3" spans="1:50" ht="20.149999999999999" customHeight="1" x14ac:dyDescent="0.2">
      <c r="A3" s="1" t="s">
        <v>3</v>
      </c>
      <c r="D3" t="s">
        <v>33</v>
      </c>
      <c r="J3" s="25" t="s">
        <v>38</v>
      </c>
      <c r="K3" s="25"/>
      <c r="L3" s="25" t="s">
        <v>39</v>
      </c>
      <c r="M3" s="25"/>
      <c r="N3">
        <f ca="1">IF(AU3=1,"",AU3)</f>
        <v>3</v>
      </c>
      <c r="O3" s="25" t="s">
        <v>40</v>
      </c>
      <c r="P3" s="25"/>
      <c r="Q3" s="25" t="str">
        <f ca="1">IF(AV3&lt;0,"－","＋")</f>
        <v>＋</v>
      </c>
      <c r="R3" s="25"/>
      <c r="S3">
        <f ca="1">ABS(AV3)</f>
        <v>2</v>
      </c>
      <c r="U3" t="s">
        <v>48</v>
      </c>
      <c r="AC3" s="31">
        <f ca="1">-INT(RAND()*5+1)</f>
        <v>-5</v>
      </c>
      <c r="AD3" s="31"/>
      <c r="AE3" t="s">
        <v>49</v>
      </c>
      <c r="AH3" s="31">
        <f ca="1">INT(RAND()*5+AC3+1)</f>
        <v>-1</v>
      </c>
      <c r="AI3" s="31"/>
      <c r="AJ3" t="s">
        <v>50</v>
      </c>
      <c r="AU3" s="10">
        <f ca="1">INT(RAND()*3+1)</f>
        <v>3</v>
      </c>
      <c r="AV3" s="10">
        <f ca="1">INT(RAND()*5+1)*(-1)^INT(RAND()*2)</f>
        <v>2</v>
      </c>
    </row>
    <row r="4" spans="1:50" ht="20.149999999999999" customHeight="1" x14ac:dyDescent="0.2">
      <c r="D4" t="s">
        <v>51</v>
      </c>
    </row>
    <row r="5" spans="1:50" ht="20.149999999999999" customHeight="1" x14ac:dyDescent="0.2"/>
    <row r="6" spans="1:50" ht="20.149999999999999" customHeight="1" x14ac:dyDescent="0.2"/>
    <row r="7" spans="1:50" ht="20.149999999999999" customHeight="1" x14ac:dyDescent="0.2"/>
    <row r="8" spans="1:50" ht="20.149999999999999" customHeight="1" x14ac:dyDescent="0.2"/>
    <row r="9" spans="1:50" ht="20.149999999999999" customHeight="1" x14ac:dyDescent="0.2">
      <c r="A9" s="1" t="s">
        <v>42</v>
      </c>
      <c r="D9" t="s">
        <v>33</v>
      </c>
      <c r="J9" s="25" t="s">
        <v>38</v>
      </c>
      <c r="K9" s="25"/>
      <c r="L9" s="25" t="s">
        <v>39</v>
      </c>
      <c r="M9" s="25"/>
      <c r="N9" s="25" t="s">
        <v>44</v>
      </c>
      <c r="O9" s="25"/>
      <c r="P9">
        <f ca="1">IF(AU9=1,"",AU9)</f>
        <v>2</v>
      </c>
      <c r="Q9" s="25" t="s">
        <v>40</v>
      </c>
      <c r="R9" s="25"/>
      <c r="S9" s="25" t="str">
        <f ca="1">IF(AV9&lt;0,"－","＋")</f>
        <v>＋</v>
      </c>
      <c r="T9" s="25"/>
      <c r="U9">
        <f ca="1">ABS(AV9)</f>
        <v>4</v>
      </c>
      <c r="W9" t="s">
        <v>48</v>
      </c>
      <c r="AE9" s="25">
        <f ca="1">-INT(RAND()*5+1)</f>
        <v>-1</v>
      </c>
      <c r="AF9" s="25"/>
      <c r="AG9" t="s">
        <v>49</v>
      </c>
      <c r="AJ9" s="25">
        <f ca="1">INT(RAND()*5+AE9+1)</f>
        <v>0</v>
      </c>
      <c r="AK9" s="25"/>
      <c r="AL9" t="s">
        <v>50</v>
      </c>
      <c r="AU9" s="10">
        <f ca="1">INT(RAND()*3+1)</f>
        <v>2</v>
      </c>
      <c r="AV9" s="10">
        <f ca="1">INT(RAND()*5+1)*(-1)^INT(RAND()*2)</f>
        <v>4</v>
      </c>
    </row>
    <row r="10" spans="1:50" ht="20.149999999999999" customHeight="1" x14ac:dyDescent="0.2">
      <c r="D10" t="s">
        <v>51</v>
      </c>
    </row>
    <row r="11" spans="1:50" ht="20.149999999999999" customHeight="1" x14ac:dyDescent="0.2"/>
    <row r="12" spans="1:50" ht="20.149999999999999" customHeight="1" x14ac:dyDescent="0.2"/>
    <row r="13" spans="1:50" ht="20.149999999999999" customHeight="1" x14ac:dyDescent="0.2"/>
    <row r="14" spans="1:50" ht="20.149999999999999" customHeight="1" x14ac:dyDescent="0.2"/>
    <row r="15" spans="1:50" ht="20.149999999999999" customHeight="1" x14ac:dyDescent="0.2">
      <c r="A15" s="1" t="s">
        <v>46</v>
      </c>
      <c r="D15" s="25" t="s">
        <v>33</v>
      </c>
      <c r="E15" s="25"/>
      <c r="F15" s="25"/>
      <c r="G15" s="25"/>
      <c r="H15" s="25"/>
      <c r="I15" s="25"/>
      <c r="J15" s="25" t="s">
        <v>52</v>
      </c>
      <c r="K15" s="25"/>
      <c r="L15" s="25" t="s">
        <v>53</v>
      </c>
      <c r="M15" s="25"/>
      <c r="N15" s="30">
        <f ca="1">AU15/AV16</f>
        <v>1</v>
      </c>
      <c r="O15" s="30"/>
      <c r="P15" s="25" t="s">
        <v>54</v>
      </c>
      <c r="Q15" s="25"/>
      <c r="R15" s="25" t="str">
        <f ca="1">IF(AV15&lt;0,"－","＋")</f>
        <v>－</v>
      </c>
      <c r="S15" s="25"/>
      <c r="T15" s="25">
        <f ca="1">ABS(AV15)</f>
        <v>1</v>
      </c>
      <c r="U15" s="25"/>
      <c r="V15" s="29" t="s">
        <v>55</v>
      </c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U15" s="10">
        <f ca="1">INT(RAND()*(AU16-1)+1)</f>
        <v>1</v>
      </c>
      <c r="AV15" s="10">
        <f ca="1">INT(RAND()*5+1)*(-1)^INT(RAND()*2)</f>
        <v>-1</v>
      </c>
    </row>
    <row r="16" spans="1:50" ht="20.149999999999999" customHeight="1" x14ac:dyDescent="0.2"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>
        <f ca="1">AU16/AV16</f>
        <v>4</v>
      </c>
      <c r="O16" s="25"/>
      <c r="P16" s="25"/>
      <c r="Q16" s="25"/>
      <c r="R16" s="25"/>
      <c r="S16" s="25"/>
      <c r="T16" s="25"/>
      <c r="U16" s="25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U16" s="10">
        <f ca="1">INT(RAND()*3+2)</f>
        <v>4</v>
      </c>
      <c r="AV16" s="10">
        <f ca="1">GCD(AU15,AU16)</f>
        <v>1</v>
      </c>
    </row>
    <row r="17" spans="1:50" ht="20.149999999999999" customHeight="1" x14ac:dyDescent="0.2">
      <c r="C17" s="1" t="s">
        <v>43</v>
      </c>
      <c r="F17" t="s">
        <v>58</v>
      </c>
    </row>
    <row r="18" spans="1:50" ht="20.149999999999999" customHeight="1" x14ac:dyDescent="0.2"/>
    <row r="19" spans="1:50" ht="20.149999999999999" customHeight="1" x14ac:dyDescent="0.2"/>
    <row r="20" spans="1:50" ht="20.149999999999999" customHeight="1" x14ac:dyDescent="0.2"/>
    <row r="21" spans="1:50" ht="20.149999999999999" customHeight="1" x14ac:dyDescent="0.2">
      <c r="C21" s="1" t="s">
        <v>45</v>
      </c>
      <c r="F21" t="s">
        <v>56</v>
      </c>
      <c r="N21">
        <f ca="1">INT(RAND()*3+2)</f>
        <v>3</v>
      </c>
      <c r="O21" t="s">
        <v>57</v>
      </c>
    </row>
    <row r="22" spans="1:50" ht="20.149999999999999" customHeight="1" x14ac:dyDescent="0.2"/>
    <row r="23" spans="1:50" ht="20.149999999999999" customHeight="1" x14ac:dyDescent="0.2"/>
    <row r="24" spans="1:50" ht="20.149999999999999" customHeight="1" x14ac:dyDescent="0.2"/>
    <row r="25" spans="1:50" ht="20.149999999999999" customHeight="1" x14ac:dyDescent="0.2"/>
    <row r="26" spans="1:50" ht="20.149999999999999" customHeight="1" x14ac:dyDescent="0.2">
      <c r="A26" s="1" t="s">
        <v>317</v>
      </c>
      <c r="D26" s="25" t="s">
        <v>33</v>
      </c>
      <c r="E26" s="25"/>
      <c r="F26" s="25"/>
      <c r="G26" s="25"/>
      <c r="H26" s="25"/>
      <c r="I26" s="25"/>
      <c r="J26" s="25" t="s">
        <v>52</v>
      </c>
      <c r="K26" s="25"/>
      <c r="L26" s="25" t="s">
        <v>53</v>
      </c>
      <c r="M26" s="25"/>
      <c r="N26" s="25" t="s">
        <v>44</v>
      </c>
      <c r="O26" s="25"/>
      <c r="P26" s="30">
        <f ca="1">AW26/AX27</f>
        <v>1</v>
      </c>
      <c r="Q26" s="30"/>
      <c r="R26" s="25" t="s">
        <v>54</v>
      </c>
      <c r="S26" s="25"/>
      <c r="T26" s="25" t="str">
        <f ca="1">IF(AX26&lt;0,"－","＋")</f>
        <v>－</v>
      </c>
      <c r="U26" s="25"/>
      <c r="V26" s="25">
        <f ca="1">ABS(AX26)</f>
        <v>3</v>
      </c>
      <c r="W26" s="25"/>
      <c r="X26" s="29" t="s">
        <v>59</v>
      </c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W26" s="10">
        <f ca="1">INT(RAND()*(AW27-1)+1)</f>
        <v>2</v>
      </c>
      <c r="AX26" s="10">
        <f ca="1">INT(RAND()*5+1)*(-1)^INT(RAND()*2)</f>
        <v>-3</v>
      </c>
    </row>
    <row r="27" spans="1:50" ht="20.149999999999999" customHeight="1" x14ac:dyDescent="0.2"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>
        <f ca="1">AW27/AX27</f>
        <v>2</v>
      </c>
      <c r="Q27" s="25"/>
      <c r="R27" s="25"/>
      <c r="S27" s="25"/>
      <c r="T27" s="25"/>
      <c r="U27" s="25"/>
      <c r="V27" s="25"/>
      <c r="W27" s="25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W27" s="10">
        <f ca="1">INT(RAND()*3+2)</f>
        <v>4</v>
      </c>
      <c r="AX27" s="10">
        <f ca="1">GCD(AW26,AW27)</f>
        <v>2</v>
      </c>
    </row>
    <row r="28" spans="1:50" ht="20.149999999999999" customHeight="1" x14ac:dyDescent="0.2">
      <c r="D28" t="s">
        <v>60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</row>
    <row r="29" spans="1:50" ht="20.149999999999999" customHeight="1" x14ac:dyDescent="0.2">
      <c r="C29" s="1" t="s">
        <v>43</v>
      </c>
      <c r="F29" t="s">
        <v>58</v>
      </c>
    </row>
    <row r="30" spans="1:50" ht="20.149999999999999" customHeight="1" x14ac:dyDescent="0.2"/>
    <row r="31" spans="1:50" ht="20.149999999999999" customHeight="1" x14ac:dyDescent="0.2"/>
    <row r="32" spans="1:50" ht="20.149999999999999" customHeight="1" x14ac:dyDescent="0.2"/>
    <row r="33" spans="1:50" ht="20.149999999999999" customHeight="1" x14ac:dyDescent="0.2">
      <c r="C33" s="1" t="s">
        <v>45</v>
      </c>
      <c r="F33" t="s">
        <v>56</v>
      </c>
      <c r="N33">
        <f ca="1">INT(RAND()*3+2)</f>
        <v>2</v>
      </c>
      <c r="O33" t="s">
        <v>57</v>
      </c>
    </row>
    <row r="34" spans="1:50" ht="20.149999999999999" customHeight="1" x14ac:dyDescent="0.2"/>
    <row r="35" spans="1:50" ht="20.149999999999999" customHeight="1" x14ac:dyDescent="0.2"/>
    <row r="36" spans="1:50" ht="19" customHeight="1" x14ac:dyDescent="0.2"/>
    <row r="37" spans="1:50" ht="19" customHeight="1" x14ac:dyDescent="0.2"/>
    <row r="38" spans="1:50" ht="23.5" x14ac:dyDescent="0.2">
      <c r="D38" s="3" t="str">
        <f>IF(D1="","",D1)</f>
        <v>一次関数の値の変化①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V38"/>
      <c r="AW38"/>
      <c r="AX38"/>
    </row>
    <row r="39" spans="1:50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V39"/>
      <c r="AW39"/>
      <c r="AX39"/>
    </row>
    <row r="40" spans="1:50" ht="20.149999999999999" customHeight="1" x14ac:dyDescent="0.2">
      <c r="A40" t="str">
        <f>IF(A3="","",A3)</f>
        <v>１．</v>
      </c>
      <c r="D40" t="str">
        <f>IF(D3="","",D3)</f>
        <v>一次関数</v>
      </c>
      <c r="J40" s="25" t="str">
        <f>IF(J3="","",J3)</f>
        <v>ｙ</v>
      </c>
      <c r="K40" s="25"/>
      <c r="L40" s="25" t="str">
        <f>IF(L3="","",L3)</f>
        <v>＝</v>
      </c>
      <c r="M40" s="25"/>
      <c r="N40">
        <f ca="1">IF(N3="","",N3)</f>
        <v>3</v>
      </c>
      <c r="O40" s="25" t="str">
        <f>IF(O3="","",O3)</f>
        <v>ｘ</v>
      </c>
      <c r="P40" s="25"/>
      <c r="Q40" s="31" t="str">
        <f ca="1">IF(Q3="","",Q3)</f>
        <v>＋</v>
      </c>
      <c r="R40" s="31"/>
      <c r="S40">
        <f ca="1">IF(S3="","",S3)</f>
        <v>2</v>
      </c>
      <c r="T40" t="str">
        <f>IF(T3="","",T3)</f>
        <v/>
      </c>
      <c r="U40" t="str">
        <f>IF(U3="","",U3)</f>
        <v>で，ｘの値が</v>
      </c>
      <c r="AC40" s="31">
        <f ca="1">IF(AC3="","",AC3)</f>
        <v>-5</v>
      </c>
      <c r="AD40" s="31"/>
      <c r="AE40" t="str">
        <f>IF(AE3="","",AE3)</f>
        <v>から</v>
      </c>
      <c r="AH40" s="31">
        <f ca="1">IF(AH3="","",AH3)</f>
        <v>-1</v>
      </c>
      <c r="AI40" s="31"/>
      <c r="AJ40" t="str">
        <f>IF(AJ3="","",AJ3)</f>
        <v>まで変わる</v>
      </c>
      <c r="AU40" s="10">
        <f ca="1">IF(N40="",1,N40)</f>
        <v>3</v>
      </c>
      <c r="AV40" s="10">
        <f ca="1">IF(Q40="－",-S40,S40)</f>
        <v>2</v>
      </c>
    </row>
    <row r="41" spans="1:50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s="11" t="str">
        <f>IF(D4="","",D4)</f>
        <v>とき，ｙの増加量は，ｘの増加量の何倍になりますか。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</row>
    <row r="42" spans="1:50" ht="20.149999999999999" customHeight="1" x14ac:dyDescent="0.2">
      <c r="A42" s="7" t="s">
        <v>61</v>
      </c>
      <c r="B42" s="7"/>
      <c r="C42" s="7"/>
      <c r="D42" s="7"/>
      <c r="E42" s="7"/>
      <c r="F42" s="7"/>
      <c r="G42" s="7"/>
      <c r="H42" s="7"/>
      <c r="I42" s="7"/>
      <c r="J42" s="7"/>
      <c r="K42" s="24">
        <f ca="1">AH40</f>
        <v>-1</v>
      </c>
      <c r="L42" s="24"/>
      <c r="M42" s="24" t="s">
        <v>65</v>
      </c>
      <c r="N42" s="24"/>
      <c r="O42" s="7" t="str">
        <f ca="1">IF(AC40&lt;0,"(","")</f>
        <v>(</v>
      </c>
      <c r="P42" s="24">
        <f ca="1">AC40</f>
        <v>-5</v>
      </c>
      <c r="Q42" s="24"/>
      <c r="R42" s="7" t="str">
        <f ca="1">IF(AC40&lt;0,")","")</f>
        <v>)</v>
      </c>
      <c r="S42" s="24" t="s">
        <v>66</v>
      </c>
      <c r="T42" s="24"/>
      <c r="U42" s="26">
        <f ca="1">K42-P42</f>
        <v>4</v>
      </c>
      <c r="V42" s="26"/>
      <c r="W42" s="26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R42" s="10"/>
      <c r="AS42" s="10"/>
      <c r="AT42" s="10"/>
      <c r="AV42"/>
      <c r="AW42"/>
      <c r="AX42"/>
    </row>
    <row r="43" spans="1:50" ht="20.149999999999999" customHeight="1" x14ac:dyDescent="0.2">
      <c r="A43" s="7" t="s">
        <v>62</v>
      </c>
      <c r="B43" s="7"/>
      <c r="C43" s="7"/>
      <c r="D43" s="7"/>
      <c r="E43" s="7"/>
      <c r="F43" s="7"/>
      <c r="G43" s="7"/>
      <c r="H43" s="7"/>
      <c r="I43" s="7"/>
      <c r="J43" s="7"/>
      <c r="K43" s="7" t="s">
        <v>67</v>
      </c>
      <c r="L43" s="7">
        <f ca="1">N40</f>
        <v>3</v>
      </c>
      <c r="M43" s="24" t="str">
        <f ca="1">IF(N40="","","×")</f>
        <v>×</v>
      </c>
      <c r="N43" s="24"/>
      <c r="O43" s="7" t="str">
        <f ca="1">IF(AH40&lt;0,"(","")</f>
        <v>(</v>
      </c>
      <c r="P43" s="24">
        <f ca="1">AH40</f>
        <v>-1</v>
      </c>
      <c r="Q43" s="24"/>
      <c r="R43" s="7" t="str">
        <f ca="1">IF(AH40&lt;0,")","")</f>
        <v>)</v>
      </c>
      <c r="S43" s="24" t="str">
        <f ca="1">Q40</f>
        <v>＋</v>
      </c>
      <c r="T43" s="24"/>
      <c r="U43" s="7">
        <f ca="1">S40</f>
        <v>2</v>
      </c>
      <c r="V43" s="7" t="s">
        <v>68</v>
      </c>
      <c r="W43" s="24" t="s">
        <v>65</v>
      </c>
      <c r="X43" s="24"/>
      <c r="Y43" s="7" t="s">
        <v>69</v>
      </c>
      <c r="Z43" s="7">
        <f ca="1">IF(N40="","",N40)</f>
        <v>3</v>
      </c>
      <c r="AA43" s="24" t="str">
        <f ca="1">IF(N40="","","×")</f>
        <v>×</v>
      </c>
      <c r="AB43" s="24"/>
      <c r="AC43" s="8" t="s">
        <v>67</v>
      </c>
      <c r="AD43" s="24">
        <f ca="1">AC40</f>
        <v>-5</v>
      </c>
      <c r="AE43" s="24"/>
      <c r="AF43" s="8" t="s">
        <v>68</v>
      </c>
      <c r="AG43" s="24" t="str">
        <f ca="1">Q40</f>
        <v>＋</v>
      </c>
      <c r="AH43" s="24"/>
      <c r="AI43" s="7">
        <f ca="1">S40</f>
        <v>2</v>
      </c>
      <c r="AJ43" s="7" t="s">
        <v>70</v>
      </c>
      <c r="AK43" s="24" t="s">
        <v>66</v>
      </c>
      <c r="AL43" s="24"/>
      <c r="AM43" s="26">
        <f ca="1">AR43-AS43</f>
        <v>12</v>
      </c>
      <c r="AN43" s="26"/>
      <c r="AO43" s="26"/>
      <c r="AR43" s="10">
        <f ca="1">AU40*AH40+AV40</f>
        <v>-1</v>
      </c>
      <c r="AS43" s="10">
        <f ca="1">AU40*AC40+AV40</f>
        <v>-13</v>
      </c>
      <c r="AT43" s="10"/>
      <c r="AV43"/>
      <c r="AW43"/>
      <c r="AX43"/>
    </row>
    <row r="44" spans="1:50" ht="20.149999999999999" customHeight="1" x14ac:dyDescent="0.2">
      <c r="A44" s="24" t="s">
        <v>63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>
        <f ca="1">IF(AT44="","",AT44)</f>
        <v>3</v>
      </c>
      <c r="S44" s="24"/>
      <c r="T44" s="24" t="s">
        <v>64</v>
      </c>
      <c r="U44" s="24"/>
      <c r="V44" s="24"/>
      <c r="W44" s="24"/>
      <c r="X44" s="24"/>
      <c r="Y44" s="24"/>
      <c r="Z44" s="24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R44" s="10">
        <f ca="1">AM43</f>
        <v>12</v>
      </c>
      <c r="AS44" s="10">
        <f ca="1">AR44/GCD(ABS(AR44),ABS(AR45))</f>
        <v>3</v>
      </c>
      <c r="AT44" s="10">
        <f ca="1">IF(AS44/AS45=INT(AS44/AS45),AS44/AS45,"")</f>
        <v>3</v>
      </c>
      <c r="AV44"/>
      <c r="AW44"/>
      <c r="AX44"/>
    </row>
    <row r="45" spans="1:50" ht="20.149999999999999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R45" s="10">
        <f ca="1">U42</f>
        <v>4</v>
      </c>
      <c r="AS45" s="10">
        <f ca="1">AR45/GCD(ABS(AR44),ABS(AR45))</f>
        <v>1</v>
      </c>
      <c r="AT45" s="10"/>
      <c r="AV45"/>
      <c r="AW45"/>
      <c r="AX45"/>
    </row>
    <row r="46" spans="1:50" ht="20.149999999999999" customHeight="1" x14ac:dyDescent="0.2">
      <c r="A46" t="str">
        <f>IF(A9="","",A9)</f>
        <v>２．</v>
      </c>
      <c r="D46" t="str">
        <f>IF(D9="","",D9)</f>
        <v>一次関数</v>
      </c>
      <c r="J46" s="25" t="str">
        <f>IF(J9="","",J9)</f>
        <v>ｙ</v>
      </c>
      <c r="K46" s="25"/>
      <c r="L46" s="25" t="str">
        <f>IF(L9="","",L9)</f>
        <v>＝</v>
      </c>
      <c r="M46" s="25"/>
      <c r="N46" s="25" t="str">
        <f>IF(N9="","",N9)</f>
        <v>－</v>
      </c>
      <c r="O46" s="25"/>
      <c r="P46">
        <f ca="1">IF(P9="","",P9)</f>
        <v>2</v>
      </c>
      <c r="Q46" s="25" t="str">
        <f>IF(Q9="","",Q9)</f>
        <v>ｘ</v>
      </c>
      <c r="R46" s="25"/>
      <c r="S46" s="25" t="str">
        <f ca="1">IF(S9="","",S9)</f>
        <v>＋</v>
      </c>
      <c r="T46" s="25"/>
      <c r="U46">
        <f ca="1">IF(U9="","",U9)</f>
        <v>4</v>
      </c>
      <c r="V46" t="str">
        <f>IF(V9="","",V9)</f>
        <v/>
      </c>
      <c r="W46" t="str">
        <f>IF(W9="","",W9)</f>
        <v>で，ｘの値が</v>
      </c>
      <c r="AE46" s="25">
        <f ca="1">IF(AE9="","",AE9)</f>
        <v>-1</v>
      </c>
      <c r="AF46" s="25"/>
      <c r="AG46" t="str">
        <f>IF(AG9="","",AG9)</f>
        <v>から</v>
      </c>
      <c r="AJ46" s="25">
        <f ca="1">IF(AJ9="","",AJ9)</f>
        <v>0</v>
      </c>
      <c r="AK46" s="25"/>
      <c r="AL46" t="str">
        <f>IF(AL9="","",AL9)</f>
        <v>まで変わる</v>
      </c>
      <c r="AU46" s="10">
        <f ca="1">IF(P46="",-1,-P46)</f>
        <v>-2</v>
      </c>
      <c r="AV46" s="10">
        <f ca="1">IF(S46="－",-U46,U46)</f>
        <v>4</v>
      </c>
    </row>
    <row r="47" spans="1:50" ht="20.149999999999999" customHeight="1" x14ac:dyDescent="0.2">
      <c r="A47" t="str">
        <f>IF(A10="","",A10)</f>
        <v/>
      </c>
      <c r="B47" t="str">
        <f>IF(B10="","",B10)</f>
        <v/>
      </c>
      <c r="C47" t="str">
        <f>IF(C10="","",C10)</f>
        <v/>
      </c>
      <c r="D47" t="str">
        <f>IF(D10="","",D10)</f>
        <v>とき，ｙの増加量は，ｘの増加量の何倍になりますか。</v>
      </c>
    </row>
    <row r="48" spans="1:50" ht="20.149999999999999" customHeight="1" x14ac:dyDescent="0.2">
      <c r="A48" s="7" t="s">
        <v>61</v>
      </c>
      <c r="B48" s="7"/>
      <c r="C48" s="7"/>
      <c r="D48" s="7"/>
      <c r="E48" s="7"/>
      <c r="F48" s="7"/>
      <c r="G48" s="7"/>
      <c r="H48" s="7"/>
      <c r="I48" s="7"/>
      <c r="J48" s="7"/>
      <c r="K48" s="24">
        <f ca="1">AJ46</f>
        <v>0</v>
      </c>
      <c r="L48" s="24"/>
      <c r="M48" s="24" t="s">
        <v>65</v>
      </c>
      <c r="N48" s="24"/>
      <c r="O48" s="7" t="str">
        <f ca="1">IF(AE46&lt;0,"(","")</f>
        <v>(</v>
      </c>
      <c r="P48" s="24">
        <f ca="1">AE46</f>
        <v>-1</v>
      </c>
      <c r="Q48" s="24"/>
      <c r="R48" s="7" t="str">
        <f ca="1">IF(AE46&lt;0,")","")</f>
        <v>)</v>
      </c>
      <c r="S48" s="24" t="s">
        <v>66</v>
      </c>
      <c r="T48" s="24"/>
      <c r="U48" s="26">
        <f ca="1">K48-P48</f>
        <v>1</v>
      </c>
      <c r="V48" s="26"/>
      <c r="W48" s="26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R48" s="10"/>
      <c r="AS48" s="10"/>
      <c r="AT48" s="10"/>
      <c r="AV48"/>
      <c r="AW48"/>
      <c r="AX48"/>
    </row>
    <row r="49" spans="1:50" ht="20.149999999999999" customHeight="1" x14ac:dyDescent="0.2">
      <c r="A49" s="7" t="s">
        <v>62</v>
      </c>
      <c r="B49" s="7"/>
      <c r="C49" s="7"/>
      <c r="D49" s="7"/>
      <c r="E49" s="7"/>
      <c r="F49" s="7"/>
      <c r="G49" s="7"/>
      <c r="H49" s="7"/>
      <c r="I49" s="7"/>
      <c r="J49" s="7"/>
      <c r="K49" s="7" t="s">
        <v>67</v>
      </c>
      <c r="L49" s="24">
        <f ca="1">AU46</f>
        <v>-2</v>
      </c>
      <c r="M49" s="24"/>
      <c r="N49" s="24" t="str">
        <f>IF(N46="","","×")</f>
        <v>×</v>
      </c>
      <c r="O49" s="24"/>
      <c r="P49" s="7" t="str">
        <f ca="1">IF(AJ46&lt;0,"(","")</f>
        <v/>
      </c>
      <c r="Q49" s="24">
        <f ca="1">AJ46</f>
        <v>0</v>
      </c>
      <c r="R49" s="24"/>
      <c r="S49" s="7" t="str">
        <f ca="1">IF(AJ46&lt;0,")","")</f>
        <v/>
      </c>
      <c r="T49" s="24" t="str">
        <f ca="1">S46</f>
        <v>＋</v>
      </c>
      <c r="U49" s="24"/>
      <c r="V49" s="7">
        <f ca="1">U46</f>
        <v>4</v>
      </c>
      <c r="W49" s="7" t="s">
        <v>68</v>
      </c>
      <c r="X49" s="24" t="s">
        <v>65</v>
      </c>
      <c r="Y49" s="24"/>
      <c r="Z49" s="7" t="s">
        <v>69</v>
      </c>
      <c r="AA49" s="24">
        <f ca="1">AU46</f>
        <v>-2</v>
      </c>
      <c r="AB49" s="24"/>
      <c r="AC49" s="24" t="str">
        <f>IF(N46="","","×")</f>
        <v>×</v>
      </c>
      <c r="AD49" s="24"/>
      <c r="AE49" s="8" t="s">
        <v>67</v>
      </c>
      <c r="AF49" s="24">
        <f ca="1">AE46</f>
        <v>-1</v>
      </c>
      <c r="AG49" s="24"/>
      <c r="AH49" s="8" t="s">
        <v>68</v>
      </c>
      <c r="AI49" s="24" t="str">
        <f ca="1">S46</f>
        <v>＋</v>
      </c>
      <c r="AJ49" s="24"/>
      <c r="AK49" s="7">
        <f ca="1">U46</f>
        <v>4</v>
      </c>
      <c r="AL49" s="7" t="s">
        <v>70</v>
      </c>
      <c r="AM49" s="24" t="s">
        <v>66</v>
      </c>
      <c r="AN49" s="24"/>
      <c r="AO49" s="26">
        <f ca="1">AR49-AS49</f>
        <v>-2</v>
      </c>
      <c r="AP49" s="26"/>
      <c r="AQ49" s="26"/>
      <c r="AR49" s="10">
        <f ca="1">L49*Q49+AV46</f>
        <v>4</v>
      </c>
      <c r="AS49" s="10">
        <f ca="1">AA49*AF49+AV46</f>
        <v>6</v>
      </c>
      <c r="AT49" s="10"/>
      <c r="AV49"/>
      <c r="AW49"/>
      <c r="AX49"/>
    </row>
    <row r="50" spans="1:50" ht="20.149999999999999" customHeight="1" x14ac:dyDescent="0.2">
      <c r="A50" s="24" t="s">
        <v>63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 t="str">
        <f ca="1">IF(AT50&lt;0,"－","")</f>
        <v>－</v>
      </c>
      <c r="S50" s="24"/>
      <c r="T50" s="24">
        <f ca="1">ABS(AT50)</f>
        <v>2</v>
      </c>
      <c r="U50" s="24" t="s">
        <v>64</v>
      </c>
      <c r="V50" s="24"/>
      <c r="W50" s="24"/>
      <c r="X50" s="24"/>
      <c r="Y50" s="24"/>
      <c r="Z50" s="24"/>
      <c r="AA50" s="24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R50" s="10">
        <f ca="1">AO49</f>
        <v>-2</v>
      </c>
      <c r="AS50" s="10">
        <f ca="1">AR50/GCD(ABS(AR50),ABS(AR51))</f>
        <v>-2</v>
      </c>
      <c r="AT50" s="10">
        <f ca="1">IF(AS50/AS51=INT(AS50/AS51),AS50/AS51,"")</f>
        <v>-2</v>
      </c>
      <c r="AV50"/>
      <c r="AW50"/>
      <c r="AX50"/>
    </row>
    <row r="51" spans="1:50" ht="20.149999999999999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R51" s="10">
        <f ca="1">U48</f>
        <v>1</v>
      </c>
      <c r="AS51" s="10">
        <f ca="1">AR51/GCD(ABS(AR50),ABS(AR51))</f>
        <v>1</v>
      </c>
      <c r="AT51" s="10"/>
      <c r="AV51"/>
      <c r="AW51"/>
      <c r="AX51"/>
    </row>
    <row r="52" spans="1:50" ht="20.149999999999999" customHeight="1" x14ac:dyDescent="0.2">
      <c r="A52" t="str">
        <f>IF(A15="","",A15)</f>
        <v>３．</v>
      </c>
      <c r="D52" s="25" t="str">
        <f>IF(D15="","",D15)</f>
        <v>一次関数</v>
      </c>
      <c r="E52" s="25"/>
      <c r="F52" s="25"/>
      <c r="G52" s="25"/>
      <c r="H52" s="25"/>
      <c r="I52" s="25"/>
      <c r="J52" s="25" t="str">
        <f>IF(J15="","",J15)</f>
        <v>ｙ</v>
      </c>
      <c r="K52" s="25"/>
      <c r="L52" s="25" t="str">
        <f>IF(L15="","",L15)</f>
        <v>＝</v>
      </c>
      <c r="M52" s="25"/>
      <c r="N52" s="30">
        <f ca="1">IF(N15="","",N15)</f>
        <v>1</v>
      </c>
      <c r="O52" s="30"/>
      <c r="P52" s="25" t="str">
        <f>IF(P15="","",P15)</f>
        <v>ｘ</v>
      </c>
      <c r="Q52" s="25"/>
      <c r="R52" s="25" t="str">
        <f ca="1">IF(R15="","",R15)</f>
        <v>－</v>
      </c>
      <c r="S52" s="25"/>
      <c r="T52" s="25">
        <f ca="1">IF(T15="","",T15)</f>
        <v>1</v>
      </c>
      <c r="U52" s="25"/>
      <c r="V52" s="29" t="str">
        <f>IF(V15="","",V15)</f>
        <v>で，次の場合のｙの増加量を求めなさい。</v>
      </c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</row>
    <row r="53" spans="1:50" ht="20.149999999999999" customHeight="1" x14ac:dyDescent="0.2">
      <c r="A53" t="str">
        <f>IF(A16="","",A16)</f>
        <v/>
      </c>
      <c r="B53" t="str">
        <f>IF(B16="","",B16)</f>
        <v/>
      </c>
      <c r="C53" t="str">
        <f>IF(C16="","",C16)</f>
        <v/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>
        <f ca="1">IF(N16="","",N16)</f>
        <v>4</v>
      </c>
      <c r="O53" s="25"/>
      <c r="P53" s="25"/>
      <c r="Q53" s="25"/>
      <c r="R53" s="25"/>
      <c r="S53" s="25"/>
      <c r="T53" s="25"/>
      <c r="U53" s="25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T53" t="str">
        <f>IF(AT16="","",AT16)</f>
        <v/>
      </c>
    </row>
    <row r="54" spans="1:50" ht="20.149999999999999" customHeight="1" x14ac:dyDescent="0.2">
      <c r="A54" t="str">
        <f>IF(A17="","",A17)</f>
        <v/>
      </c>
      <c r="B54" t="str">
        <f>IF(B17="","",B17)</f>
        <v/>
      </c>
      <c r="C54" t="str">
        <f>IF(C17="","",C17)</f>
        <v>(1)</v>
      </c>
      <c r="F54" t="str">
        <f>IF(F17="","",F17)</f>
        <v>ｘの増加量が1のとき</v>
      </c>
    </row>
    <row r="55" spans="1:50" ht="20.149999999999999" customHeight="1" x14ac:dyDescent="0.2">
      <c r="F55" s="28">
        <f ca="1">N52</f>
        <v>1</v>
      </c>
      <c r="G55" s="28"/>
      <c r="H55" s="24" t="s">
        <v>72</v>
      </c>
      <c r="I55" s="24"/>
      <c r="J55" s="24">
        <v>1</v>
      </c>
      <c r="K55" s="24" t="s">
        <v>28</v>
      </c>
      <c r="L55" s="24"/>
      <c r="M55" s="28">
        <f ca="1">F55*J55</f>
        <v>1</v>
      </c>
      <c r="N55" s="28"/>
      <c r="O55" s="7"/>
      <c r="P55" s="7"/>
      <c r="Q55" s="7"/>
      <c r="R55" s="7"/>
      <c r="S55" s="7"/>
      <c r="T55" s="7"/>
      <c r="U55" s="7"/>
      <c r="V55" s="7"/>
      <c r="W55" s="7"/>
      <c r="X55" s="7"/>
      <c r="Y55" s="24" t="s">
        <v>71</v>
      </c>
      <c r="Z55" s="24"/>
      <c r="AA55" s="24"/>
      <c r="AB55" s="24"/>
      <c r="AC55" s="24"/>
      <c r="AD55" s="24"/>
      <c r="AE55" s="24"/>
      <c r="AF55" s="24"/>
      <c r="AG55" s="28">
        <f ca="1">M55</f>
        <v>1</v>
      </c>
      <c r="AH55" s="28"/>
      <c r="AI55" s="24" t="s">
        <v>73</v>
      </c>
      <c r="AJ55" s="24"/>
      <c r="AK55" s="24"/>
      <c r="AL55" s="24"/>
      <c r="AM55" s="24"/>
      <c r="AN55" s="24"/>
    </row>
    <row r="56" spans="1:50" ht="20.149999999999999" customHeight="1" x14ac:dyDescent="0.2">
      <c r="F56" s="24">
        <f ca="1">N53</f>
        <v>4</v>
      </c>
      <c r="G56" s="24"/>
      <c r="H56" s="24"/>
      <c r="I56" s="24"/>
      <c r="J56" s="24"/>
      <c r="K56" s="24"/>
      <c r="L56" s="24"/>
      <c r="M56" s="24">
        <f ca="1">F56</f>
        <v>4</v>
      </c>
      <c r="N56" s="24"/>
      <c r="O56" s="7"/>
      <c r="P56" s="7"/>
      <c r="Q56" s="7"/>
      <c r="R56" s="7"/>
      <c r="S56" s="7"/>
      <c r="T56" s="7"/>
      <c r="U56" s="7"/>
      <c r="V56" s="7"/>
      <c r="W56" s="7"/>
      <c r="X56" s="7"/>
      <c r="Y56" s="28"/>
      <c r="Z56" s="28"/>
      <c r="AA56" s="28"/>
      <c r="AB56" s="28"/>
      <c r="AC56" s="28"/>
      <c r="AD56" s="28"/>
      <c r="AE56" s="28"/>
      <c r="AF56" s="28"/>
      <c r="AG56" s="28">
        <f ca="1">M56</f>
        <v>4</v>
      </c>
      <c r="AH56" s="28"/>
      <c r="AI56" s="28"/>
      <c r="AJ56" s="28"/>
      <c r="AK56" s="28"/>
      <c r="AL56" s="28"/>
      <c r="AM56" s="28"/>
      <c r="AN56" s="28"/>
    </row>
    <row r="57" spans="1:50" ht="20.149999999999999" customHeight="1" x14ac:dyDescent="0.2"/>
    <row r="58" spans="1:50" ht="20.149999999999999" customHeight="1" x14ac:dyDescent="0.2">
      <c r="A58" t="str">
        <f>IF(A21="","",A21)</f>
        <v/>
      </c>
      <c r="B58" t="str">
        <f>IF(B21="","",B21)</f>
        <v/>
      </c>
      <c r="C58" t="str">
        <f>IF(C21="","",C21)</f>
        <v>(2)</v>
      </c>
      <c r="F58" t="str">
        <f>IF(F21="","",F21)</f>
        <v>ｘの増加量が</v>
      </c>
      <c r="N58">
        <f ca="1">IF(N21="","",N21)</f>
        <v>3</v>
      </c>
      <c r="O58" t="str">
        <f>IF(O21="","",O21)</f>
        <v>のとき</v>
      </c>
    </row>
    <row r="59" spans="1:50" ht="20.149999999999999" customHeight="1" x14ac:dyDescent="0.2">
      <c r="F59" s="28">
        <f ca="1">N52</f>
        <v>1</v>
      </c>
      <c r="G59" s="28"/>
      <c r="H59" s="24" t="s">
        <v>72</v>
      </c>
      <c r="I59" s="24"/>
      <c r="J59" s="24">
        <f ca="1">N58</f>
        <v>3</v>
      </c>
      <c r="K59" s="24" t="s">
        <v>28</v>
      </c>
      <c r="L59" s="24"/>
      <c r="M59" s="28">
        <f ca="1">AV59</f>
        <v>3</v>
      </c>
      <c r="N59" s="28"/>
      <c r="O59" s="24" t="str">
        <f ca="1">IF(AW59="","","＝")</f>
        <v/>
      </c>
      <c r="P59" s="24"/>
      <c r="Q59" s="24" t="str">
        <f ca="1">IF(AW59="","",AW59)</f>
        <v/>
      </c>
      <c r="R59" s="7"/>
      <c r="S59" s="7"/>
      <c r="T59" s="7"/>
      <c r="U59" s="7"/>
      <c r="V59" s="7"/>
      <c r="W59" s="7"/>
      <c r="X59" s="7"/>
      <c r="Y59" s="24" t="s">
        <v>71</v>
      </c>
      <c r="Z59" s="24"/>
      <c r="AA59" s="24"/>
      <c r="AB59" s="24"/>
      <c r="AC59" s="24"/>
      <c r="AD59" s="24"/>
      <c r="AE59" s="24"/>
      <c r="AF59" s="24"/>
      <c r="AG59" s="28">
        <f ca="1">IF(AW59="",AV59,"")</f>
        <v>3</v>
      </c>
      <c r="AH59" s="28"/>
      <c r="AI59" s="24" t="str">
        <f ca="1">IF(AW59="","",AW59)</f>
        <v/>
      </c>
      <c r="AJ59" s="24"/>
      <c r="AK59" s="24" t="s">
        <v>73</v>
      </c>
      <c r="AL59" s="24"/>
      <c r="AM59" s="24"/>
      <c r="AN59" s="24"/>
      <c r="AO59" s="24"/>
      <c r="AP59" s="24"/>
      <c r="AU59" s="10">
        <f ca="1">F59*J59</f>
        <v>3</v>
      </c>
      <c r="AV59" s="10">
        <f ca="1">AU59/GCD(AU59,AU60)</f>
        <v>3</v>
      </c>
      <c r="AW59" s="10" t="str">
        <f ca="1">IF(AV59/AV60=INT(AV59/AV60),AV59/AV60,"")</f>
        <v/>
      </c>
    </row>
    <row r="60" spans="1:50" ht="20.149999999999999" customHeight="1" x14ac:dyDescent="0.2">
      <c r="F60" s="24">
        <f ca="1">N53</f>
        <v>4</v>
      </c>
      <c r="G60" s="24"/>
      <c r="H60" s="24"/>
      <c r="I60" s="24"/>
      <c r="J60" s="24"/>
      <c r="K60" s="24"/>
      <c r="L60" s="24"/>
      <c r="M60" s="24">
        <f ca="1">AV60</f>
        <v>4</v>
      </c>
      <c r="N60" s="24"/>
      <c r="O60" s="24"/>
      <c r="P60" s="24"/>
      <c r="Q60" s="24"/>
      <c r="R60" s="7"/>
      <c r="S60" s="7"/>
      <c r="T60" s="7"/>
      <c r="U60" s="7"/>
      <c r="V60" s="7"/>
      <c r="W60" s="7"/>
      <c r="X60" s="7"/>
      <c r="Y60" s="28"/>
      <c r="Z60" s="28"/>
      <c r="AA60" s="28"/>
      <c r="AB60" s="28"/>
      <c r="AC60" s="28"/>
      <c r="AD60" s="28"/>
      <c r="AE60" s="28"/>
      <c r="AF60" s="28"/>
      <c r="AG60" s="28">
        <f ca="1">IF(AW59="",AV60,"")</f>
        <v>4</v>
      </c>
      <c r="AH60" s="28"/>
      <c r="AI60" s="28"/>
      <c r="AJ60" s="28"/>
      <c r="AK60" s="28"/>
      <c r="AL60" s="28"/>
      <c r="AM60" s="28"/>
      <c r="AN60" s="28"/>
      <c r="AO60" s="28"/>
      <c r="AP60" s="28"/>
      <c r="AU60" s="10">
        <f ca="1">F60</f>
        <v>4</v>
      </c>
      <c r="AV60" s="10">
        <f ca="1">AU60/GCD(AU59,AU60)</f>
        <v>4</v>
      </c>
    </row>
    <row r="61" spans="1:50" ht="20.149999999999999" customHeight="1" x14ac:dyDescent="0.2"/>
    <row r="62" spans="1:50" ht="20.149999999999999" customHeight="1" x14ac:dyDescent="0.2"/>
    <row r="63" spans="1:50" ht="20.149999999999999" customHeight="1" x14ac:dyDescent="0.2">
      <c r="A63" t="str">
        <f>IF(A26="","",A26)</f>
        <v>４．</v>
      </c>
      <c r="D63" s="25" t="str">
        <f>IF(D26="","",D26)</f>
        <v>一次関数</v>
      </c>
      <c r="E63" s="25"/>
      <c r="F63" s="25"/>
      <c r="G63" s="25"/>
      <c r="H63" s="25"/>
      <c r="I63" s="25"/>
      <c r="J63" s="25" t="str">
        <f>IF(J26="","",J26)</f>
        <v>ｙ</v>
      </c>
      <c r="K63" s="25"/>
      <c r="L63" s="25" t="str">
        <f>IF(L26="","",L26)</f>
        <v>＝</v>
      </c>
      <c r="M63" s="25"/>
      <c r="N63" s="25" t="str">
        <f>IF(N26="","",N26)</f>
        <v>－</v>
      </c>
      <c r="O63" s="25"/>
      <c r="P63" s="30">
        <f ca="1">IF(P26="","",P26)</f>
        <v>1</v>
      </c>
      <c r="Q63" s="30"/>
      <c r="R63" s="25" t="str">
        <f>IF(R26="","",R26)</f>
        <v>ｘ</v>
      </c>
      <c r="S63" s="25"/>
      <c r="T63" s="25" t="str">
        <f ca="1">IF(T26="","",T26)</f>
        <v>－</v>
      </c>
      <c r="U63" s="25"/>
      <c r="V63" s="25">
        <f ca="1">IF(V26="","",V26)</f>
        <v>3</v>
      </c>
      <c r="W63" s="25"/>
      <c r="X63" s="29" t="str">
        <f>IF(X26="","",X26)</f>
        <v>で，次の場合のｙの増加量を</v>
      </c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</row>
    <row r="64" spans="1:50" ht="20.149999999999999" customHeight="1" x14ac:dyDescent="0.2">
      <c r="A64" t="str">
        <f>IF(A27="","",A27)</f>
        <v/>
      </c>
      <c r="B64" t="str">
        <f t="shared" ref="B64:C66" si="0">IF(B27="","",B27)</f>
        <v/>
      </c>
      <c r="C64" t="str">
        <f t="shared" si="0"/>
        <v/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>
        <f ca="1">IF(P27="","",P27)</f>
        <v>2</v>
      </c>
      <c r="Q64" s="25"/>
      <c r="R64" s="25"/>
      <c r="S64" s="25"/>
      <c r="T64" s="25"/>
      <c r="U64" s="25"/>
      <c r="V64" s="25"/>
      <c r="W64" s="25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t="str">
        <f t="shared" ref="AO64:AT64" si="1">IF(AO27="","",AO27)</f>
        <v/>
      </c>
      <c r="AP64" t="str">
        <f t="shared" si="1"/>
        <v/>
      </c>
      <c r="AQ64" t="str">
        <f t="shared" si="1"/>
        <v/>
      </c>
      <c r="AR64" t="str">
        <f t="shared" si="1"/>
        <v/>
      </c>
      <c r="AS64" t="str">
        <f t="shared" si="1"/>
        <v/>
      </c>
      <c r="AT64" t="str">
        <f t="shared" si="1"/>
        <v/>
      </c>
    </row>
    <row r="65" spans="1:50" ht="20.149999999999999" customHeight="1" x14ac:dyDescent="0.2">
      <c r="A65" t="str">
        <f>IF(A28="","",A28)</f>
        <v/>
      </c>
      <c r="B65" t="str">
        <f t="shared" si="0"/>
        <v/>
      </c>
      <c r="C65" t="str">
        <f t="shared" si="0"/>
        <v/>
      </c>
      <c r="D65" t="str">
        <f>IF(D28="","",D28)</f>
        <v>求めなさい。</v>
      </c>
    </row>
    <row r="66" spans="1:50" ht="20.149999999999999" customHeight="1" x14ac:dyDescent="0.2">
      <c r="A66" t="str">
        <f>IF(A29="","",A29)</f>
        <v/>
      </c>
      <c r="B66" t="str">
        <f t="shared" si="0"/>
        <v/>
      </c>
      <c r="C66" t="str">
        <f t="shared" si="0"/>
        <v>(1)</v>
      </c>
      <c r="F66" t="str">
        <f>IF(F29="","",F29)</f>
        <v>ｘの増加量が1のとき</v>
      </c>
    </row>
    <row r="67" spans="1:50" ht="20.149999999999999" customHeight="1" x14ac:dyDescent="0.2">
      <c r="F67" s="24" t="s">
        <v>32</v>
      </c>
      <c r="G67" s="24"/>
      <c r="H67" s="28">
        <f ca="1">P63</f>
        <v>1</v>
      </c>
      <c r="I67" s="28"/>
      <c r="J67" s="24" t="s">
        <v>72</v>
      </c>
      <c r="K67" s="24"/>
      <c r="L67" s="24">
        <v>1</v>
      </c>
      <c r="M67" s="24" t="s">
        <v>28</v>
      </c>
      <c r="N67" s="24"/>
      <c r="O67" s="24" t="s">
        <v>32</v>
      </c>
      <c r="P67" s="24"/>
      <c r="Q67" s="28">
        <f ca="1">H67*L67</f>
        <v>1</v>
      </c>
      <c r="R67" s="28"/>
      <c r="S67" s="7"/>
      <c r="T67" s="7"/>
      <c r="U67" s="7"/>
      <c r="V67" s="7"/>
      <c r="W67" s="7"/>
      <c r="X67" s="7"/>
      <c r="Y67" s="24" t="s">
        <v>71</v>
      </c>
      <c r="Z67" s="24"/>
      <c r="AA67" s="24"/>
      <c r="AB67" s="24"/>
      <c r="AC67" s="24"/>
      <c r="AD67" s="24"/>
      <c r="AE67" s="24"/>
      <c r="AF67" s="24"/>
      <c r="AG67" s="24" t="s">
        <v>65</v>
      </c>
      <c r="AH67" s="24"/>
      <c r="AI67" s="28">
        <f ca="1">Q67</f>
        <v>1</v>
      </c>
      <c r="AJ67" s="28"/>
      <c r="AK67" s="24" t="s">
        <v>73</v>
      </c>
      <c r="AL67" s="24"/>
      <c r="AM67" s="24"/>
      <c r="AN67" s="24"/>
      <c r="AO67" s="24"/>
      <c r="AP67" s="24"/>
    </row>
    <row r="68" spans="1:50" ht="20.149999999999999" customHeight="1" x14ac:dyDescent="0.2">
      <c r="F68" s="24"/>
      <c r="G68" s="24"/>
      <c r="H68" s="24">
        <f ca="1">P64</f>
        <v>2</v>
      </c>
      <c r="I68" s="24"/>
      <c r="J68" s="24"/>
      <c r="K68" s="24"/>
      <c r="L68" s="24"/>
      <c r="M68" s="24"/>
      <c r="N68" s="24"/>
      <c r="O68" s="24"/>
      <c r="P68" s="24"/>
      <c r="Q68" s="24">
        <f ca="1">H68</f>
        <v>2</v>
      </c>
      <c r="R68" s="24"/>
      <c r="S68" s="7"/>
      <c r="T68" s="7"/>
      <c r="U68" s="7"/>
      <c r="V68" s="7"/>
      <c r="W68" s="7"/>
      <c r="X68" s="7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>
        <f ca="1">Q68</f>
        <v>2</v>
      </c>
      <c r="AJ68" s="28"/>
      <c r="AK68" s="28"/>
      <c r="AL68" s="28"/>
      <c r="AM68" s="28"/>
      <c r="AN68" s="28"/>
      <c r="AO68" s="28"/>
      <c r="AP68" s="28"/>
    </row>
    <row r="69" spans="1:50" ht="20.149999999999999" customHeight="1" x14ac:dyDescent="0.2"/>
    <row r="70" spans="1:50" ht="20.149999999999999" customHeight="1" x14ac:dyDescent="0.2">
      <c r="A70" t="str">
        <f>IF(A33="","",A33)</f>
        <v/>
      </c>
      <c r="B70" t="str">
        <f>IF(B33="","",B33)</f>
        <v/>
      </c>
      <c r="C70" t="str">
        <f>IF(C33="","",C33)</f>
        <v>(2)</v>
      </c>
      <c r="F70" t="str">
        <f>IF(F33="","",F33)</f>
        <v>ｘの増加量が</v>
      </c>
      <c r="N70">
        <f ca="1">IF(N33="","",N33)</f>
        <v>2</v>
      </c>
      <c r="O70" t="str">
        <f>IF(O33="","",O33)</f>
        <v>のとき</v>
      </c>
    </row>
    <row r="71" spans="1:50" ht="20.149999999999999" customHeight="1" x14ac:dyDescent="0.2">
      <c r="C71" s="24" t="s">
        <v>32</v>
      </c>
      <c r="D71" s="24"/>
      <c r="E71" s="28">
        <f ca="1">P63</f>
        <v>1</v>
      </c>
      <c r="F71" s="28"/>
      <c r="G71" s="24" t="s">
        <v>72</v>
      </c>
      <c r="H71" s="24"/>
      <c r="I71" s="24">
        <f ca="1">N70</f>
        <v>2</v>
      </c>
      <c r="J71" s="24" t="s">
        <v>28</v>
      </c>
      <c r="K71" s="24"/>
      <c r="L71" s="24" t="s">
        <v>32</v>
      </c>
      <c r="M71" s="24"/>
      <c r="N71" s="28">
        <f ca="1">AS71</f>
        <v>1</v>
      </c>
      <c r="O71" s="28"/>
      <c r="P71" s="24" t="str">
        <f ca="1">IF(AT71="","","＝")</f>
        <v>＝</v>
      </c>
      <c r="Q71" s="24"/>
      <c r="R71" s="24" t="str">
        <f ca="1">IF(AT71="","","－")</f>
        <v>－</v>
      </c>
      <c r="S71" s="24"/>
      <c r="T71" s="24">
        <f ca="1">IF(AT71="","",AT71)</f>
        <v>1</v>
      </c>
      <c r="U71" s="7"/>
      <c r="V71" s="24" t="s">
        <v>71</v>
      </c>
      <c r="W71" s="24"/>
      <c r="X71" s="24"/>
      <c r="Y71" s="24"/>
      <c r="Z71" s="24"/>
      <c r="AA71" s="24"/>
      <c r="AB71" s="24"/>
      <c r="AC71" s="24"/>
      <c r="AD71" s="24" t="str">
        <f ca="1">IF(AT71="","－","")</f>
        <v/>
      </c>
      <c r="AE71" s="24"/>
      <c r="AF71" s="28" t="str">
        <f ca="1">IF(AT71="",AS71,"")</f>
        <v/>
      </c>
      <c r="AG71" s="28"/>
      <c r="AH71" s="24" t="str">
        <f ca="1">IF(AT71="","","－")</f>
        <v>－</v>
      </c>
      <c r="AI71" s="24"/>
      <c r="AJ71" s="24">
        <f ca="1">IF(AT71="","",AT71)</f>
        <v>1</v>
      </c>
      <c r="AK71" s="24"/>
      <c r="AL71" s="24" t="s">
        <v>73</v>
      </c>
      <c r="AM71" s="24"/>
      <c r="AN71" s="24"/>
      <c r="AO71" s="24"/>
      <c r="AP71" s="24"/>
      <c r="AQ71" s="24"/>
      <c r="AR71" s="10">
        <f ca="1">E71*I71</f>
        <v>2</v>
      </c>
      <c r="AS71" s="10">
        <f ca="1">AR71/GCD(AR71,AR72)</f>
        <v>1</v>
      </c>
      <c r="AT71" s="10">
        <f ca="1">IF(AS71/AS72=INT(AS71/AS72),AS71/AS72,"")</f>
        <v>1</v>
      </c>
      <c r="AV71"/>
      <c r="AW71"/>
      <c r="AX71"/>
    </row>
    <row r="72" spans="1:50" ht="20.149999999999999" customHeight="1" x14ac:dyDescent="0.2">
      <c r="C72" s="24"/>
      <c r="D72" s="24"/>
      <c r="E72" s="24">
        <f ca="1">P64</f>
        <v>2</v>
      </c>
      <c r="F72" s="24"/>
      <c r="G72" s="24"/>
      <c r="H72" s="24"/>
      <c r="I72" s="24"/>
      <c r="J72" s="24"/>
      <c r="K72" s="24"/>
      <c r="L72" s="24"/>
      <c r="M72" s="24"/>
      <c r="N72" s="24">
        <f ca="1">AS72</f>
        <v>1</v>
      </c>
      <c r="O72" s="24"/>
      <c r="P72" s="24"/>
      <c r="Q72" s="24"/>
      <c r="R72" s="24"/>
      <c r="S72" s="24"/>
      <c r="T72" s="24"/>
      <c r="U72" s="7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 t="str">
        <f ca="1">IF(AT71="",AS72,"")</f>
        <v/>
      </c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10">
        <f ca="1">E72</f>
        <v>2</v>
      </c>
      <c r="AS72" s="10">
        <f ca="1">AR72/GCD(AR71,AR72)</f>
        <v>1</v>
      </c>
      <c r="AT72" s="10"/>
      <c r="AV72"/>
      <c r="AW72"/>
      <c r="AX72"/>
    </row>
    <row r="73" spans="1:50" ht="20.149999999999999" customHeight="1" x14ac:dyDescent="0.2"/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61">
    <mergeCell ref="D15:I16"/>
    <mergeCell ref="J15:K16"/>
    <mergeCell ref="L15:M16"/>
    <mergeCell ref="N15:O15"/>
    <mergeCell ref="N16:O16"/>
    <mergeCell ref="R15:S16"/>
    <mergeCell ref="T15:U16"/>
    <mergeCell ref="V52:AQ53"/>
    <mergeCell ref="O3:P3"/>
    <mergeCell ref="Q3:R3"/>
    <mergeCell ref="AE9:AF9"/>
    <mergeCell ref="J9:K9"/>
    <mergeCell ref="L9:M9"/>
    <mergeCell ref="J3:K3"/>
    <mergeCell ref="L3:M3"/>
    <mergeCell ref="N9:O9"/>
    <mergeCell ref="Q9:R9"/>
    <mergeCell ref="AJ9:AK9"/>
    <mergeCell ref="P15:Q16"/>
    <mergeCell ref="V15:AQ16"/>
    <mergeCell ref="AO1:AP1"/>
    <mergeCell ref="AO38:AP38"/>
    <mergeCell ref="AC3:AD3"/>
    <mergeCell ref="AH3:AI3"/>
    <mergeCell ref="R26:S27"/>
    <mergeCell ref="T26:U27"/>
    <mergeCell ref="V26:W27"/>
    <mergeCell ref="S9:T9"/>
    <mergeCell ref="AC40:AD40"/>
    <mergeCell ref="AH40:AI40"/>
    <mergeCell ref="X26:AN27"/>
    <mergeCell ref="D26:I27"/>
    <mergeCell ref="J26:K27"/>
    <mergeCell ref="L26:M27"/>
    <mergeCell ref="P26:Q26"/>
    <mergeCell ref="P27:Q27"/>
    <mergeCell ref="N26:O27"/>
    <mergeCell ref="K42:L42"/>
    <mergeCell ref="M42:N42"/>
    <mergeCell ref="P42:Q42"/>
    <mergeCell ref="U42:W42"/>
    <mergeCell ref="W43:X43"/>
    <mergeCell ref="S46:T46"/>
    <mergeCell ref="S42:T42"/>
    <mergeCell ref="J40:K40"/>
    <mergeCell ref="L40:M40"/>
    <mergeCell ref="O40:P40"/>
    <mergeCell ref="Q40:R40"/>
    <mergeCell ref="J63:K64"/>
    <mergeCell ref="L63:M64"/>
    <mergeCell ref="N63:O64"/>
    <mergeCell ref="K59:L60"/>
    <mergeCell ref="AJ46:AK46"/>
    <mergeCell ref="D52:I53"/>
    <mergeCell ref="J52:K53"/>
    <mergeCell ref="L52:M53"/>
    <mergeCell ref="N52:O52"/>
    <mergeCell ref="N53:O53"/>
    <mergeCell ref="P52:Q53"/>
    <mergeCell ref="R52:S53"/>
    <mergeCell ref="J46:K46"/>
    <mergeCell ref="N49:O49"/>
    <mergeCell ref="N46:O46"/>
    <mergeCell ref="Q46:R46"/>
    <mergeCell ref="AE46:AF46"/>
    <mergeCell ref="AK43:AL43"/>
    <mergeCell ref="AM43:AO43"/>
    <mergeCell ref="A44:Q45"/>
    <mergeCell ref="R44:S45"/>
    <mergeCell ref="T44:Z45"/>
    <mergeCell ref="AA43:AB43"/>
    <mergeCell ref="AG43:AH43"/>
    <mergeCell ref="AD43:AE43"/>
    <mergeCell ref="K48:L48"/>
    <mergeCell ref="M43:N43"/>
    <mergeCell ref="P43:Q43"/>
    <mergeCell ref="S43:T43"/>
    <mergeCell ref="M48:N48"/>
    <mergeCell ref="P48:Q48"/>
    <mergeCell ref="S48:T48"/>
    <mergeCell ref="L46:M46"/>
    <mergeCell ref="U48:W48"/>
    <mergeCell ref="AO49:AQ49"/>
    <mergeCell ref="A50:Q51"/>
    <mergeCell ref="U50:AA51"/>
    <mergeCell ref="L49:M49"/>
    <mergeCell ref="AA49:AB49"/>
    <mergeCell ref="R50:S51"/>
    <mergeCell ref="X49:Y49"/>
    <mergeCell ref="AC49:AD49"/>
    <mergeCell ref="AF49:AG49"/>
    <mergeCell ref="AI49:AJ49"/>
    <mergeCell ref="T49:U49"/>
    <mergeCell ref="Q49:R49"/>
    <mergeCell ref="T50:T51"/>
    <mergeCell ref="F55:G55"/>
    <mergeCell ref="F56:G56"/>
    <mergeCell ref="H55:I56"/>
    <mergeCell ref="J55:J56"/>
    <mergeCell ref="K55:L56"/>
    <mergeCell ref="M55:N55"/>
    <mergeCell ref="M56:N56"/>
    <mergeCell ref="AM49:AN49"/>
    <mergeCell ref="AG56:AH56"/>
    <mergeCell ref="T52:U53"/>
    <mergeCell ref="AI55:AN56"/>
    <mergeCell ref="Y55:AF56"/>
    <mergeCell ref="AG55:AH55"/>
    <mergeCell ref="T63:U64"/>
    <mergeCell ref="F60:G60"/>
    <mergeCell ref="M60:N60"/>
    <mergeCell ref="AG60:AH60"/>
    <mergeCell ref="O59:P60"/>
    <mergeCell ref="Q59:Q60"/>
    <mergeCell ref="F59:G59"/>
    <mergeCell ref="H59:I60"/>
    <mergeCell ref="J59:J60"/>
    <mergeCell ref="V63:W64"/>
    <mergeCell ref="X63:AN64"/>
    <mergeCell ref="Y59:AF60"/>
    <mergeCell ref="AG59:AH59"/>
    <mergeCell ref="AI59:AJ60"/>
    <mergeCell ref="AK59:AP60"/>
    <mergeCell ref="P63:Q63"/>
    <mergeCell ref="P64:Q64"/>
    <mergeCell ref="R63:S64"/>
    <mergeCell ref="M59:N59"/>
    <mergeCell ref="D63:I64"/>
    <mergeCell ref="AK67:AP68"/>
    <mergeCell ref="Q68:R68"/>
    <mergeCell ref="AI68:AJ68"/>
    <mergeCell ref="P71:Q72"/>
    <mergeCell ref="T71:T72"/>
    <mergeCell ref="Q67:R67"/>
    <mergeCell ref="Y67:AF68"/>
    <mergeCell ref="AJ71:AK72"/>
    <mergeCell ref="AL71:AQ72"/>
    <mergeCell ref="AH71:AI72"/>
    <mergeCell ref="AI67:AJ67"/>
    <mergeCell ref="AF72:AG72"/>
    <mergeCell ref="C71:D72"/>
    <mergeCell ref="L71:M72"/>
    <mergeCell ref="R71:S72"/>
    <mergeCell ref="AD71:AE72"/>
    <mergeCell ref="V71:AC72"/>
    <mergeCell ref="AF71:AG71"/>
    <mergeCell ref="N71:O71"/>
    <mergeCell ref="F67:G68"/>
    <mergeCell ref="O67:P68"/>
    <mergeCell ref="AG67:AH68"/>
    <mergeCell ref="E71:F71"/>
    <mergeCell ref="G71:H72"/>
    <mergeCell ref="I71:I72"/>
    <mergeCell ref="J71:K72"/>
    <mergeCell ref="E72:F72"/>
    <mergeCell ref="N72:O72"/>
    <mergeCell ref="H67:I67"/>
    <mergeCell ref="J67:K68"/>
    <mergeCell ref="L67:L68"/>
    <mergeCell ref="M67:N68"/>
    <mergeCell ref="H68:I68"/>
  </mergeCells>
  <phoneticPr fontId="1"/>
  <conditionalFormatting sqref="AF71:AG71">
    <cfRule type="expression" dxfId="5" priority="1" stopIfTrue="1">
      <formula>AF71=""</formula>
    </cfRule>
  </conditionalFormatting>
  <conditionalFormatting sqref="AG59:AH59">
    <cfRule type="expression" dxfId="4" priority="3" stopIfTrue="1">
      <formula>AG59=""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00"/>
  <sheetViews>
    <sheetView workbookViewId="0"/>
  </sheetViews>
  <sheetFormatPr defaultColWidth="9" defaultRowHeight="14" x14ac:dyDescent="0.2"/>
  <cols>
    <col min="1" max="43" width="1.75" customWidth="1"/>
    <col min="44" max="44" width="9" customWidth="1"/>
    <col min="45" max="46" width="9" style="16" customWidth="1"/>
  </cols>
  <sheetData>
    <row r="1" spans="1:46" ht="23.5" x14ac:dyDescent="0.2">
      <c r="D1" s="3" t="s">
        <v>319</v>
      </c>
      <c r="AM1" s="2" t="s">
        <v>0</v>
      </c>
      <c r="AN1" s="2"/>
      <c r="AO1" s="27"/>
      <c r="AP1" s="27"/>
    </row>
    <row r="2" spans="1:46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6" ht="20.149999999999999" customHeight="1" x14ac:dyDescent="0.2">
      <c r="A3" s="1" t="s">
        <v>3</v>
      </c>
      <c r="D3" t="s">
        <v>289</v>
      </c>
      <c r="AC3" s="19"/>
      <c r="AD3" s="19"/>
      <c r="AH3" s="19"/>
      <c r="AI3" s="19"/>
    </row>
    <row r="4" spans="1:46" ht="20.149999999999999" customHeight="1" x14ac:dyDescent="0.2">
      <c r="D4" t="s">
        <v>290</v>
      </c>
    </row>
    <row r="5" spans="1:46" ht="20.149999999999999" customHeight="1" x14ac:dyDescent="0.2">
      <c r="C5" s="1" t="s">
        <v>288</v>
      </c>
      <c r="F5" s="25" t="s">
        <v>23</v>
      </c>
      <c r="G5" s="25"/>
      <c r="H5" s="25" t="s">
        <v>24</v>
      </c>
      <c r="I5" s="25"/>
      <c r="J5">
        <f ca="1">IF(AS5=1,"",AS5)</f>
        <v>2</v>
      </c>
      <c r="K5" s="25" t="s">
        <v>25</v>
      </c>
      <c r="L5" s="25"/>
      <c r="M5" s="25" t="str">
        <f ca="1">IF(AT5&lt;0,"－","＋")</f>
        <v>＋</v>
      </c>
      <c r="N5" s="25"/>
      <c r="O5">
        <f ca="1">ABS(AT5)</f>
        <v>2</v>
      </c>
      <c r="AS5" s="16">
        <f ca="1">INT(RAND()*3+1)</f>
        <v>2</v>
      </c>
      <c r="AT5" s="16">
        <f ca="1">INT(RAND()*5+1)*(-1)^INT(RAND()*2)</f>
        <v>2</v>
      </c>
    </row>
    <row r="6" spans="1:46" ht="20.149999999999999" customHeight="1" x14ac:dyDescent="0.2"/>
    <row r="7" spans="1:46" ht="20.149999999999999" customHeight="1" x14ac:dyDescent="0.2"/>
    <row r="8" spans="1:46" ht="20.149999999999999" customHeight="1" x14ac:dyDescent="0.2">
      <c r="C8" s="1" t="s">
        <v>291</v>
      </c>
      <c r="F8" s="25" t="s">
        <v>23</v>
      </c>
      <c r="G8" s="25"/>
      <c r="H8" s="25" t="s">
        <v>24</v>
      </c>
      <c r="I8" s="25"/>
      <c r="J8" s="25" t="s">
        <v>32</v>
      </c>
      <c r="K8" s="25"/>
      <c r="L8" t="str">
        <f ca="1">IF(AS8=1,"",AS8)</f>
        <v/>
      </c>
      <c r="M8" s="25" t="s">
        <v>25</v>
      </c>
      <c r="N8" s="25"/>
      <c r="O8" s="25" t="str">
        <f ca="1">IF(AT8&lt;0,"－","＋")</f>
        <v>－</v>
      </c>
      <c r="P8" s="25"/>
      <c r="Q8">
        <f ca="1">ABS(AT8)</f>
        <v>2</v>
      </c>
      <c r="AS8" s="16">
        <f ca="1">INT(RAND()*3+1)</f>
        <v>1</v>
      </c>
      <c r="AT8" s="16">
        <f ca="1">INT(RAND()*5+1)*(-1)^INT(RAND()*2)</f>
        <v>-2</v>
      </c>
    </row>
    <row r="9" spans="1:46" ht="20.149999999999999" customHeight="1" x14ac:dyDescent="0.2">
      <c r="A9" s="1"/>
    </row>
    <row r="10" spans="1:46" ht="20.149999999999999" customHeight="1" x14ac:dyDescent="0.2"/>
    <row r="11" spans="1:46" ht="20.149999999999999" customHeight="1" x14ac:dyDescent="0.2">
      <c r="C11" s="1" t="s">
        <v>292</v>
      </c>
      <c r="F11" s="25" t="s">
        <v>23</v>
      </c>
      <c r="G11" s="25"/>
      <c r="H11" s="25" t="s">
        <v>24</v>
      </c>
      <c r="I11" s="25"/>
      <c r="J11" s="30">
        <f ca="1">AS11/AT12</f>
        <v>1</v>
      </c>
      <c r="K11" s="30"/>
      <c r="L11" s="25" t="s">
        <v>25</v>
      </c>
      <c r="M11" s="25"/>
      <c r="N11" s="25" t="str">
        <f ca="1">IF(AT11&lt;0,"－","＋")</f>
        <v>－</v>
      </c>
      <c r="O11" s="25"/>
      <c r="P11" s="25">
        <f ca="1">ABS(AT11)</f>
        <v>1</v>
      </c>
      <c r="Q11" s="25"/>
      <c r="AS11" s="16">
        <f ca="1">INT(RAND()*(AS12-1)+1)</f>
        <v>1</v>
      </c>
      <c r="AT11" s="16">
        <f ca="1">INT(RAND()*5+1)*(-1)^INT(RAND()*2)</f>
        <v>-1</v>
      </c>
    </row>
    <row r="12" spans="1:46" ht="20.149999999999999" customHeight="1" x14ac:dyDescent="0.2">
      <c r="F12" s="25"/>
      <c r="G12" s="25"/>
      <c r="H12" s="25"/>
      <c r="I12" s="25"/>
      <c r="J12" s="25">
        <f ca="1">AS12/AT12</f>
        <v>2</v>
      </c>
      <c r="K12" s="25"/>
      <c r="L12" s="25"/>
      <c r="M12" s="25"/>
      <c r="N12" s="25"/>
      <c r="O12" s="25"/>
      <c r="P12" s="25"/>
      <c r="Q12" s="25"/>
      <c r="AS12" s="16">
        <f ca="1">INT(RAND()*3+2)</f>
        <v>2</v>
      </c>
      <c r="AT12" s="16">
        <f ca="1">GCD(AS11,AS12)</f>
        <v>1</v>
      </c>
    </row>
    <row r="13" spans="1:46" ht="20.149999999999999" customHeight="1" x14ac:dyDescent="0.2"/>
    <row r="14" spans="1:46" ht="20.149999999999999" customHeight="1" x14ac:dyDescent="0.2"/>
    <row r="15" spans="1:46" ht="20.149999999999999" customHeight="1" x14ac:dyDescent="0.2">
      <c r="A15" s="1"/>
    </row>
    <row r="16" spans="1:46" ht="20.149999999999999" customHeight="1" x14ac:dyDescent="0.2">
      <c r="A16" s="1" t="s">
        <v>293</v>
      </c>
      <c r="D16" s="25" t="s">
        <v>33</v>
      </c>
      <c r="E16" s="25"/>
      <c r="F16" s="25"/>
      <c r="G16" s="25"/>
      <c r="H16" s="25"/>
      <c r="I16" s="25"/>
      <c r="J16" s="25" t="s">
        <v>23</v>
      </c>
      <c r="K16" s="25"/>
      <c r="L16" s="25" t="s">
        <v>24</v>
      </c>
      <c r="M16" s="25"/>
      <c r="N16" s="25" t="s">
        <v>32</v>
      </c>
      <c r="O16" s="25"/>
      <c r="P16" s="30">
        <f ca="1">AS16/AT17</f>
        <v>3</v>
      </c>
      <c r="Q16" s="30"/>
      <c r="R16" s="25" t="s">
        <v>25</v>
      </c>
      <c r="S16" s="25"/>
      <c r="T16" s="25" t="str">
        <f ca="1">IF(AT16&lt;0,"－","＋")</f>
        <v>＋</v>
      </c>
      <c r="U16" s="25"/>
      <c r="V16" s="25">
        <f ca="1">ABS(AT16)</f>
        <v>5</v>
      </c>
      <c r="W16" s="25"/>
      <c r="X16" s="29" t="s">
        <v>59</v>
      </c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S16" s="16">
        <f ca="1">INT(RAND()*(AS17-1)+1)</f>
        <v>3</v>
      </c>
      <c r="AT16" s="16">
        <f ca="1">INT(RAND()*5+1)*(-1)^INT(RAND()*2)</f>
        <v>5</v>
      </c>
    </row>
    <row r="17" spans="1:46" ht="20.149999999999999" customHeight="1" x14ac:dyDescent="0.2"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>
        <f ca="1">AS17/AT17</f>
        <v>4</v>
      </c>
      <c r="Q17" s="25"/>
      <c r="R17" s="25"/>
      <c r="S17" s="25"/>
      <c r="T17" s="25"/>
      <c r="U17" s="25"/>
      <c r="V17" s="25"/>
      <c r="W17" s="25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S17" s="16">
        <f ca="1">INT(RAND()*3+2)</f>
        <v>4</v>
      </c>
      <c r="AT17" s="16">
        <f ca="1">GCD(AS16,AS17)</f>
        <v>1</v>
      </c>
    </row>
    <row r="18" spans="1:46" ht="20.149999999999999" customHeight="1" x14ac:dyDescent="0.2">
      <c r="D18" t="s">
        <v>60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22"/>
      <c r="AT18" s="22"/>
    </row>
    <row r="19" spans="1:46" ht="20.149999999999999" customHeight="1" x14ac:dyDescent="0.2">
      <c r="C19" s="1" t="s">
        <v>5</v>
      </c>
      <c r="F19" t="s">
        <v>56</v>
      </c>
      <c r="N19">
        <f ca="1">INT(RAND()*2+1)</f>
        <v>1</v>
      </c>
      <c r="O19" t="s">
        <v>308</v>
      </c>
    </row>
    <row r="20" spans="1:46" ht="20.149999999999999" customHeight="1" x14ac:dyDescent="0.2"/>
    <row r="21" spans="1:46" ht="20.149999999999999" customHeight="1" x14ac:dyDescent="0.2"/>
    <row r="22" spans="1:46" ht="20.149999999999999" customHeight="1" x14ac:dyDescent="0.2"/>
    <row r="23" spans="1:46" ht="20.149999999999999" customHeight="1" x14ac:dyDescent="0.2">
      <c r="C23" s="1" t="s">
        <v>11</v>
      </c>
      <c r="F23" t="s">
        <v>56</v>
      </c>
      <c r="N23">
        <f ca="1">INT(RAND()*3+3)</f>
        <v>3</v>
      </c>
      <c r="O23" t="s">
        <v>57</v>
      </c>
    </row>
    <row r="24" spans="1:46" ht="20.149999999999999" customHeight="1" x14ac:dyDescent="0.2"/>
    <row r="25" spans="1:46" ht="20.149999999999999" customHeight="1" x14ac:dyDescent="0.2"/>
    <row r="26" spans="1:46" ht="20.149999999999999" customHeight="1" x14ac:dyDescent="0.2"/>
    <row r="27" spans="1:46" ht="20.149999999999999" customHeight="1" x14ac:dyDescent="0.2">
      <c r="A27" s="1" t="s">
        <v>294</v>
      </c>
      <c r="D27" s="25" t="s">
        <v>295</v>
      </c>
      <c r="E27" s="25"/>
      <c r="F27" s="25"/>
      <c r="G27" s="25"/>
      <c r="H27" s="25"/>
      <c r="I27" s="25"/>
      <c r="J27" s="25"/>
      <c r="K27" s="25"/>
      <c r="L27" s="25" t="s">
        <v>296</v>
      </c>
      <c r="M27" s="25"/>
      <c r="N27" s="25" t="s">
        <v>297</v>
      </c>
      <c r="O27" s="25"/>
      <c r="P27" s="30">
        <f ca="1">INT(RAND()*3+1)*6</f>
        <v>12</v>
      </c>
      <c r="Q27" s="30"/>
      <c r="R27" s="25" t="s">
        <v>299</v>
      </c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</row>
    <row r="28" spans="1:46" ht="20.149999999999999" customHeight="1" x14ac:dyDescent="0.2"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 t="s">
        <v>298</v>
      </c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</row>
    <row r="29" spans="1:46" ht="20.149999999999999" customHeight="1" x14ac:dyDescent="0.2">
      <c r="C29" s="1" t="s">
        <v>300</v>
      </c>
      <c r="F29" t="s">
        <v>301</v>
      </c>
      <c r="I29">
        <v>2</v>
      </c>
      <c r="J29" t="s">
        <v>302</v>
      </c>
      <c r="M29">
        <v>3</v>
      </c>
      <c r="N29" t="s">
        <v>303</v>
      </c>
    </row>
    <row r="30" spans="1:46" ht="20.149999999999999" customHeight="1" x14ac:dyDescent="0.2"/>
    <row r="31" spans="1:46" ht="20.149999999999999" customHeight="1" x14ac:dyDescent="0.2"/>
    <row r="32" spans="1:46" ht="20.149999999999999" customHeight="1" x14ac:dyDescent="0.2"/>
    <row r="33" spans="1:43" ht="20.149999999999999" customHeight="1" x14ac:dyDescent="0.2">
      <c r="C33" s="1" t="s">
        <v>304</v>
      </c>
      <c r="F33" t="s">
        <v>301</v>
      </c>
      <c r="I33" s="25">
        <v>-2</v>
      </c>
      <c r="J33" s="25"/>
      <c r="K33" t="s">
        <v>302</v>
      </c>
      <c r="N33" s="25">
        <v>-1</v>
      </c>
      <c r="O33" s="25"/>
      <c r="P33" t="s">
        <v>303</v>
      </c>
    </row>
    <row r="34" spans="1:43" ht="20.149999999999999" customHeight="1" x14ac:dyDescent="0.2"/>
    <row r="35" spans="1:43" ht="20.149999999999999" customHeight="1" x14ac:dyDescent="0.2"/>
    <row r="36" spans="1:43" ht="20.149999999999999" customHeight="1" x14ac:dyDescent="0.2"/>
    <row r="37" spans="1:43" ht="20.149999999999999" customHeight="1" x14ac:dyDescent="0.2"/>
    <row r="38" spans="1:43" ht="23.5" x14ac:dyDescent="0.2">
      <c r="D38" s="3" t="str">
        <f>IF(D1="","",D1)</f>
        <v>一次関数の値の変化②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</row>
    <row r="39" spans="1:43" ht="23.5" x14ac:dyDescent="0.2">
      <c r="E39" s="18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3" ht="20.149999999999999" customHeight="1" x14ac:dyDescent="0.2">
      <c r="A40" s="1" t="str">
        <f>IF(A3="","",A3)</f>
        <v>１．</v>
      </c>
      <c r="D40" t="str">
        <f>IF(D3="","",D3)</f>
        <v>次の一次関数の変化の割合を書きなさい。また，ｘの値が増加すると</v>
      </c>
      <c r="AC40" s="19"/>
      <c r="AD40" s="19"/>
      <c r="AH40" s="19"/>
      <c r="AI40" s="19"/>
    </row>
    <row r="41" spans="1:43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ｙの値は増加するか，減少するか答えなさい。</v>
      </c>
    </row>
    <row r="42" spans="1:43" ht="20.149999999999999" customHeight="1" x14ac:dyDescent="0.2">
      <c r="A42" t="str">
        <f t="shared" ref="A42:AQ42" si="0">IF(A5="","",A5)</f>
        <v/>
      </c>
      <c r="B42" t="str">
        <f t="shared" si="0"/>
        <v/>
      </c>
      <c r="C42" s="1" t="str">
        <f t="shared" si="0"/>
        <v>(1)</v>
      </c>
      <c r="F42" s="25" t="str">
        <f t="shared" si="0"/>
        <v>ｙ</v>
      </c>
      <c r="G42" s="25" t="str">
        <f t="shared" si="0"/>
        <v/>
      </c>
      <c r="H42" s="25" t="str">
        <f t="shared" si="0"/>
        <v>＝</v>
      </c>
      <c r="I42" s="25" t="str">
        <f t="shared" si="0"/>
        <v/>
      </c>
      <c r="J42">
        <f t="shared" ca="1" si="0"/>
        <v>2</v>
      </c>
      <c r="K42" s="25" t="str">
        <f t="shared" si="0"/>
        <v>ｘ</v>
      </c>
      <c r="L42" s="25" t="str">
        <f t="shared" si="0"/>
        <v/>
      </c>
      <c r="M42" s="25" t="str">
        <f t="shared" ca="1" si="0"/>
        <v>＋</v>
      </c>
      <c r="N42" s="25" t="str">
        <f t="shared" si="0"/>
        <v/>
      </c>
      <c r="O42">
        <f t="shared" ca="1" si="0"/>
        <v>2</v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</row>
    <row r="43" spans="1:43" ht="20.149999999999999" customHeight="1" x14ac:dyDescent="0.2">
      <c r="A43" t="str">
        <f t="shared" ref="A43:C44" si="1">IF(A6="","",A6)</f>
        <v/>
      </c>
      <c r="B43" t="str">
        <f t="shared" si="1"/>
        <v/>
      </c>
      <c r="C43" t="str">
        <f t="shared" si="1"/>
        <v/>
      </c>
      <c r="F43" s="20" t="s">
        <v>305</v>
      </c>
      <c r="G43" s="20"/>
      <c r="H43" s="20"/>
      <c r="I43" s="20"/>
      <c r="J43" s="20"/>
      <c r="K43" s="20"/>
      <c r="L43" s="20" t="s">
        <v>297</v>
      </c>
      <c r="M43" s="20"/>
      <c r="N43" s="20">
        <f ca="1">IF(J42="",1,J42)</f>
        <v>2</v>
      </c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43" ht="20.149999999999999" customHeight="1" x14ac:dyDescent="0.2">
      <c r="A44" t="str">
        <f t="shared" si="1"/>
        <v/>
      </c>
      <c r="B44" t="str">
        <f t="shared" si="1"/>
        <v/>
      </c>
      <c r="C44" t="str">
        <f t="shared" si="1"/>
        <v/>
      </c>
      <c r="F44" s="20" t="str">
        <f ca="1">IF(N43&gt;0,"ｘの値が増加するとｙの値は増加する。","ｘの値が増加するとｙの値は減少する。")</f>
        <v>ｘの値が増加するとｙの値は増加する。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43" ht="20.149999999999999" customHeight="1" x14ac:dyDescent="0.2">
      <c r="A45" t="str">
        <f t="shared" ref="A45:AQ45" si="2">IF(A8="","",A8)</f>
        <v/>
      </c>
      <c r="B45" t="str">
        <f t="shared" si="2"/>
        <v/>
      </c>
      <c r="C45" s="1" t="str">
        <f t="shared" si="2"/>
        <v>(2)</v>
      </c>
      <c r="F45" s="25" t="str">
        <f t="shared" si="2"/>
        <v>ｙ</v>
      </c>
      <c r="G45" s="25" t="str">
        <f t="shared" si="2"/>
        <v/>
      </c>
      <c r="H45" s="25" t="str">
        <f t="shared" si="2"/>
        <v>＝</v>
      </c>
      <c r="I45" s="25" t="str">
        <f t="shared" si="2"/>
        <v/>
      </c>
      <c r="J45" s="25" t="str">
        <f t="shared" si="2"/>
        <v>－</v>
      </c>
      <c r="K45" s="25" t="str">
        <f t="shared" si="2"/>
        <v/>
      </c>
      <c r="L45" t="str">
        <f t="shared" ca="1" si="2"/>
        <v/>
      </c>
      <c r="M45" s="25" t="str">
        <f t="shared" si="2"/>
        <v>ｘ</v>
      </c>
      <c r="N45" s="25" t="str">
        <f t="shared" si="2"/>
        <v/>
      </c>
      <c r="O45" s="25" t="str">
        <f t="shared" ca="1" si="2"/>
        <v>－</v>
      </c>
      <c r="P45" s="25" t="str">
        <f t="shared" si="2"/>
        <v/>
      </c>
      <c r="Q45">
        <f t="shared" ca="1" si="2"/>
        <v>2</v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</row>
    <row r="46" spans="1:43" ht="20.149999999999999" customHeight="1" x14ac:dyDescent="0.2">
      <c r="A46" s="1" t="str">
        <f t="shared" ref="A46:C47" si="3">IF(A9="","",A9)</f>
        <v/>
      </c>
      <c r="B46" t="str">
        <f t="shared" si="3"/>
        <v/>
      </c>
      <c r="C46" t="str">
        <f t="shared" si="3"/>
        <v/>
      </c>
      <c r="F46" s="20" t="s">
        <v>305</v>
      </c>
      <c r="L46" s="32" t="s">
        <v>297</v>
      </c>
      <c r="M46" s="32"/>
      <c r="N46" s="32">
        <f ca="1">-AS8</f>
        <v>-1</v>
      </c>
      <c r="O46" s="32"/>
    </row>
    <row r="47" spans="1:43" ht="20.149999999999999" customHeight="1" x14ac:dyDescent="0.2">
      <c r="A47" t="str">
        <f t="shared" si="3"/>
        <v/>
      </c>
      <c r="B47" t="str">
        <f t="shared" si="3"/>
        <v/>
      </c>
      <c r="C47" t="str">
        <f t="shared" si="3"/>
        <v/>
      </c>
      <c r="F47" s="20" t="str">
        <f ca="1">IF(N46&gt;0,"ｘの値が増加するとｙの値は増加する。","ｘの値が増加するとｙの値は減少する。")</f>
        <v>ｘの値が増加するとｙの値は減少する。</v>
      </c>
    </row>
    <row r="48" spans="1:43" ht="20.149999999999999" customHeight="1" x14ac:dyDescent="0.2">
      <c r="A48" t="str">
        <f t="shared" ref="A48:AQ48" si="4">IF(A11="","",A11)</f>
        <v/>
      </c>
      <c r="B48" t="str">
        <f t="shared" si="4"/>
        <v/>
      </c>
      <c r="C48" s="1" t="str">
        <f t="shared" si="4"/>
        <v>(3)</v>
      </c>
      <c r="F48" s="25" t="str">
        <f t="shared" si="4"/>
        <v>ｙ</v>
      </c>
      <c r="G48" s="25" t="str">
        <f t="shared" si="4"/>
        <v/>
      </c>
      <c r="H48" s="25" t="str">
        <f t="shared" si="4"/>
        <v>＝</v>
      </c>
      <c r="I48" s="25" t="str">
        <f t="shared" si="4"/>
        <v/>
      </c>
      <c r="J48" s="30">
        <f t="shared" ca="1" si="4"/>
        <v>1</v>
      </c>
      <c r="K48" s="30" t="str">
        <f t="shared" si="4"/>
        <v/>
      </c>
      <c r="L48" s="25" t="str">
        <f t="shared" si="4"/>
        <v>ｘ</v>
      </c>
      <c r="M48" s="25" t="str">
        <f t="shared" si="4"/>
        <v/>
      </c>
      <c r="N48" s="25" t="str">
        <f t="shared" ca="1" si="4"/>
        <v>－</v>
      </c>
      <c r="O48" s="25" t="str">
        <f t="shared" si="4"/>
        <v/>
      </c>
      <c r="P48" s="25">
        <f t="shared" ca="1" si="4"/>
        <v>1</v>
      </c>
      <c r="Q48" s="25" t="str">
        <f t="shared" si="4"/>
        <v/>
      </c>
      <c r="R48" t="str">
        <f t="shared" si="4"/>
        <v/>
      </c>
      <c r="S48" t="str">
        <f t="shared" si="4"/>
        <v/>
      </c>
      <c r="T48" t="str">
        <f t="shared" si="4"/>
        <v/>
      </c>
      <c r="U48" t="str">
        <f t="shared" si="4"/>
        <v/>
      </c>
      <c r="V48" t="str">
        <f t="shared" si="4"/>
        <v/>
      </c>
      <c r="W48" t="str">
        <f t="shared" si="4"/>
        <v/>
      </c>
      <c r="X48" t="str">
        <f t="shared" si="4"/>
        <v/>
      </c>
      <c r="Y48" t="str">
        <f t="shared" si="4"/>
        <v/>
      </c>
      <c r="Z48" t="str">
        <f t="shared" si="4"/>
        <v/>
      </c>
      <c r="AA48" t="str">
        <f t="shared" si="4"/>
        <v/>
      </c>
      <c r="AB48" t="str">
        <f t="shared" si="4"/>
        <v/>
      </c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 t="shared" si="4"/>
        <v/>
      </c>
      <c r="AI48" t="str">
        <f t="shared" si="4"/>
        <v/>
      </c>
      <c r="AJ48" t="str">
        <f t="shared" si="4"/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</row>
    <row r="49" spans="1:45" ht="20.149999999999999" customHeight="1" x14ac:dyDescent="0.2">
      <c r="A49" t="str">
        <f t="shared" ref="A49:AQ49" si="5">IF(A12="","",A12)</f>
        <v/>
      </c>
      <c r="B49" t="str">
        <f t="shared" si="5"/>
        <v/>
      </c>
      <c r="C49" t="str">
        <f t="shared" si="5"/>
        <v/>
      </c>
      <c r="F49" s="25" t="str">
        <f t="shared" si="5"/>
        <v/>
      </c>
      <c r="G49" s="25" t="str">
        <f t="shared" si="5"/>
        <v/>
      </c>
      <c r="H49" s="25" t="str">
        <f t="shared" si="5"/>
        <v/>
      </c>
      <c r="I49" s="25" t="str">
        <f t="shared" si="5"/>
        <v/>
      </c>
      <c r="J49" s="25">
        <f t="shared" ca="1" si="5"/>
        <v>2</v>
      </c>
      <c r="K49" s="25" t="str">
        <f t="shared" si="5"/>
        <v/>
      </c>
      <c r="L49" s="25" t="str">
        <f t="shared" si="5"/>
        <v/>
      </c>
      <c r="M49" s="25" t="str">
        <f t="shared" si="5"/>
        <v/>
      </c>
      <c r="N49" s="25" t="str">
        <f t="shared" si="5"/>
        <v/>
      </c>
      <c r="O49" s="25" t="str">
        <f t="shared" si="5"/>
        <v/>
      </c>
      <c r="P49" s="25" t="str">
        <f t="shared" si="5"/>
        <v/>
      </c>
      <c r="Q49" s="25" t="str">
        <f t="shared" si="5"/>
        <v/>
      </c>
      <c r="R49" t="str">
        <f t="shared" si="5"/>
        <v/>
      </c>
      <c r="S49" t="str">
        <f t="shared" si="5"/>
        <v/>
      </c>
      <c r="T49" t="str">
        <f t="shared" si="5"/>
        <v/>
      </c>
      <c r="U49" t="str">
        <f t="shared" si="5"/>
        <v/>
      </c>
      <c r="V49" t="str">
        <f t="shared" si="5"/>
        <v/>
      </c>
      <c r="W49" t="str">
        <f t="shared" si="5"/>
        <v/>
      </c>
      <c r="X49" t="str">
        <f t="shared" si="5"/>
        <v/>
      </c>
      <c r="Y49" t="str">
        <f t="shared" si="5"/>
        <v/>
      </c>
      <c r="Z49" t="str">
        <f t="shared" si="5"/>
        <v/>
      </c>
      <c r="AA49" t="str">
        <f t="shared" si="5"/>
        <v/>
      </c>
      <c r="AB49" t="str">
        <f t="shared" si="5"/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</row>
    <row r="50" spans="1:45" ht="20.149999999999999" customHeight="1" x14ac:dyDescent="0.2">
      <c r="A50" t="str">
        <f t="shared" ref="A50:AQ50" si="6">IF(A13="","",A13)</f>
        <v/>
      </c>
      <c r="B50" t="str">
        <f t="shared" si="6"/>
        <v/>
      </c>
      <c r="C50" t="str">
        <f t="shared" si="6"/>
        <v/>
      </c>
      <c r="F50" s="32" t="s">
        <v>306</v>
      </c>
      <c r="G50" s="32"/>
      <c r="H50" s="32"/>
      <c r="I50" s="32"/>
      <c r="J50" s="32"/>
      <c r="K50" s="32"/>
      <c r="L50" s="32"/>
      <c r="M50" s="32"/>
      <c r="N50" s="34">
        <f ca="1">J48</f>
        <v>1</v>
      </c>
      <c r="O50" s="34" t="str">
        <f>IF(O13="","",O13)</f>
        <v/>
      </c>
      <c r="P50" t="str">
        <f t="shared" si="6"/>
        <v/>
      </c>
      <c r="Q50" t="str">
        <f t="shared" si="6"/>
        <v/>
      </c>
      <c r="R50" t="str">
        <f t="shared" si="6"/>
        <v/>
      </c>
      <c r="S50" t="str">
        <f t="shared" si="6"/>
        <v/>
      </c>
      <c r="T50" t="str">
        <f t="shared" si="6"/>
        <v/>
      </c>
      <c r="U50" t="str">
        <f t="shared" si="6"/>
        <v/>
      </c>
      <c r="V50" t="str">
        <f t="shared" si="6"/>
        <v/>
      </c>
      <c r="W50" t="str">
        <f t="shared" si="6"/>
        <v/>
      </c>
      <c r="X50" t="str">
        <f t="shared" si="6"/>
        <v/>
      </c>
      <c r="Y50" t="str">
        <f t="shared" si="6"/>
        <v/>
      </c>
      <c r="Z50" t="str">
        <f t="shared" si="6"/>
        <v/>
      </c>
      <c r="AA50" t="str">
        <f t="shared" si="6"/>
        <v/>
      </c>
      <c r="AB50" t="str">
        <f t="shared" si="6"/>
        <v/>
      </c>
      <c r="AC50" t="str">
        <f t="shared" si="6"/>
        <v/>
      </c>
      <c r="AD50" t="str">
        <f t="shared" si="6"/>
        <v/>
      </c>
      <c r="AE50" t="str">
        <f t="shared" si="6"/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J50" t="str">
        <f t="shared" si="6"/>
        <v/>
      </c>
      <c r="AK50" t="str">
        <f t="shared" si="6"/>
        <v/>
      </c>
      <c r="AL50" t="str">
        <f t="shared" si="6"/>
        <v/>
      </c>
      <c r="AM50" t="str">
        <f t="shared" si="6"/>
        <v/>
      </c>
      <c r="AN50" t="str">
        <f t="shared" si="6"/>
        <v/>
      </c>
      <c r="AO50" t="str">
        <f t="shared" si="6"/>
        <v/>
      </c>
      <c r="AP50" t="str">
        <f t="shared" si="6"/>
        <v/>
      </c>
      <c r="AQ50" t="str">
        <f t="shared" si="6"/>
        <v/>
      </c>
    </row>
    <row r="51" spans="1:45" ht="20.149999999999999" customHeight="1" x14ac:dyDescent="0.2">
      <c r="A51" t="str">
        <f t="shared" ref="A51:AQ51" si="7">IF(A14="","",A14)</f>
        <v/>
      </c>
      <c r="B51" t="str">
        <f t="shared" si="7"/>
        <v/>
      </c>
      <c r="C51" t="str">
        <f t="shared" si="7"/>
        <v/>
      </c>
      <c r="F51" s="32"/>
      <c r="G51" s="32"/>
      <c r="H51" s="32"/>
      <c r="I51" s="32"/>
      <c r="J51" s="32"/>
      <c r="K51" s="32"/>
      <c r="L51" s="32"/>
      <c r="M51" s="32"/>
      <c r="N51" s="32">
        <f ca="1">J49</f>
        <v>2</v>
      </c>
      <c r="O51" s="32" t="str">
        <f>IF(O14="","",O14)</f>
        <v/>
      </c>
      <c r="P51" t="str">
        <f t="shared" si="7"/>
        <v/>
      </c>
      <c r="Q51" t="str">
        <f t="shared" si="7"/>
        <v/>
      </c>
      <c r="R51" t="str">
        <f t="shared" si="7"/>
        <v/>
      </c>
      <c r="S51" t="str">
        <f t="shared" si="7"/>
        <v/>
      </c>
      <c r="T51" t="str">
        <f t="shared" si="7"/>
        <v/>
      </c>
      <c r="U51" t="str">
        <f t="shared" si="7"/>
        <v/>
      </c>
      <c r="V51" t="str">
        <f t="shared" si="7"/>
        <v/>
      </c>
      <c r="W51" t="str">
        <f t="shared" si="7"/>
        <v/>
      </c>
      <c r="X51" t="str">
        <f t="shared" si="7"/>
        <v/>
      </c>
      <c r="Y51" t="str">
        <f t="shared" si="7"/>
        <v/>
      </c>
      <c r="Z51" t="str">
        <f t="shared" si="7"/>
        <v/>
      </c>
      <c r="AA51" t="str">
        <f t="shared" si="7"/>
        <v/>
      </c>
      <c r="AB51" t="str">
        <f t="shared" si="7"/>
        <v/>
      </c>
      <c r="AC51" t="str">
        <f t="shared" si="7"/>
        <v/>
      </c>
      <c r="AD51" t="str">
        <f t="shared" si="7"/>
        <v/>
      </c>
      <c r="AE51" t="str">
        <f t="shared" si="7"/>
        <v/>
      </c>
      <c r="AF51" t="str">
        <f t="shared" si="7"/>
        <v/>
      </c>
      <c r="AG51" t="str">
        <f t="shared" si="7"/>
        <v/>
      </c>
      <c r="AH51" t="str">
        <f t="shared" si="7"/>
        <v/>
      </c>
      <c r="AI51" t="str">
        <f t="shared" si="7"/>
        <v/>
      </c>
      <c r="AJ51" t="str">
        <f t="shared" si="7"/>
        <v/>
      </c>
      <c r="AK51" t="str">
        <f t="shared" si="7"/>
        <v/>
      </c>
      <c r="AL51" t="str">
        <f t="shared" si="7"/>
        <v/>
      </c>
      <c r="AM51" t="str">
        <f t="shared" si="7"/>
        <v/>
      </c>
      <c r="AN51" t="str">
        <f t="shared" si="7"/>
        <v/>
      </c>
      <c r="AO51" t="str">
        <f t="shared" si="7"/>
        <v/>
      </c>
      <c r="AP51" t="str">
        <f t="shared" si="7"/>
        <v/>
      </c>
      <c r="AQ51" t="str">
        <f t="shared" si="7"/>
        <v/>
      </c>
    </row>
    <row r="52" spans="1:45" ht="20.149999999999999" customHeight="1" x14ac:dyDescent="0.2">
      <c r="A52" s="1" t="str">
        <f>IF(A15="","",A15)</f>
        <v/>
      </c>
      <c r="B52" t="str">
        <f>IF(B15="","",B15)</f>
        <v/>
      </c>
      <c r="C52" t="str">
        <f>IF(C15="","",C15)</f>
        <v/>
      </c>
      <c r="F52" s="20" t="str">
        <f ca="1">IF(N50&gt;0,"ｘの値が増加するとｙの値は増加する。","ｘの値が増加するとｙの値は減少する。")</f>
        <v>ｘの値が増加するとｙの値は増加する。</v>
      </c>
    </row>
    <row r="53" spans="1:45" ht="20.149999999999999" customHeight="1" x14ac:dyDescent="0.2">
      <c r="A53" s="1" t="str">
        <f t="shared" ref="A53:AQ53" si="8">IF(A16="","",A16)</f>
        <v>２．</v>
      </c>
      <c r="B53" t="str">
        <f t="shared" si="8"/>
        <v/>
      </c>
      <c r="C53" t="str">
        <f t="shared" si="8"/>
        <v/>
      </c>
      <c r="D53" s="25" t="str">
        <f t="shared" si="8"/>
        <v>一次関数</v>
      </c>
      <c r="E53" s="25" t="str">
        <f t="shared" si="8"/>
        <v/>
      </c>
      <c r="F53" s="25" t="str">
        <f t="shared" si="8"/>
        <v/>
      </c>
      <c r="G53" s="25" t="str">
        <f t="shared" si="8"/>
        <v/>
      </c>
      <c r="H53" s="25" t="str">
        <f t="shared" si="8"/>
        <v/>
      </c>
      <c r="I53" s="25" t="str">
        <f t="shared" si="8"/>
        <v/>
      </c>
      <c r="J53" s="25" t="str">
        <f t="shared" si="8"/>
        <v>ｙ</v>
      </c>
      <c r="K53" s="25" t="str">
        <f t="shared" si="8"/>
        <v/>
      </c>
      <c r="L53" s="25" t="str">
        <f t="shared" si="8"/>
        <v>＝</v>
      </c>
      <c r="M53" s="25" t="str">
        <f t="shared" si="8"/>
        <v/>
      </c>
      <c r="N53" s="25" t="str">
        <f t="shared" si="8"/>
        <v>－</v>
      </c>
      <c r="O53" s="25" t="str">
        <f t="shared" si="8"/>
        <v/>
      </c>
      <c r="P53" s="30">
        <f t="shared" ca="1" si="8"/>
        <v>3</v>
      </c>
      <c r="Q53" s="30" t="str">
        <f t="shared" si="8"/>
        <v/>
      </c>
      <c r="R53" s="25" t="str">
        <f t="shared" si="8"/>
        <v>ｘ</v>
      </c>
      <c r="S53" s="25" t="str">
        <f t="shared" si="8"/>
        <v/>
      </c>
      <c r="T53" s="25" t="str">
        <f t="shared" ca="1" si="8"/>
        <v>＋</v>
      </c>
      <c r="U53" s="25" t="str">
        <f t="shared" si="8"/>
        <v/>
      </c>
      <c r="V53" s="25">
        <f t="shared" ca="1" si="8"/>
        <v>5</v>
      </c>
      <c r="W53" s="25" t="str">
        <f t="shared" si="8"/>
        <v/>
      </c>
      <c r="X53" s="29" t="str">
        <f t="shared" si="8"/>
        <v>で，次の場合のｙの増加量を</v>
      </c>
      <c r="Y53" s="29" t="str">
        <f t="shared" si="8"/>
        <v/>
      </c>
      <c r="Z53" s="29" t="str">
        <f t="shared" si="8"/>
        <v/>
      </c>
      <c r="AA53" s="29" t="str">
        <f t="shared" si="8"/>
        <v/>
      </c>
      <c r="AB53" s="29" t="str">
        <f t="shared" si="8"/>
        <v/>
      </c>
      <c r="AC53" s="29" t="str">
        <f t="shared" si="8"/>
        <v/>
      </c>
      <c r="AD53" s="29" t="str">
        <f t="shared" si="8"/>
        <v/>
      </c>
      <c r="AE53" s="29" t="str">
        <f t="shared" si="8"/>
        <v/>
      </c>
      <c r="AF53" s="29" t="str">
        <f t="shared" si="8"/>
        <v/>
      </c>
      <c r="AG53" s="29" t="str">
        <f t="shared" si="8"/>
        <v/>
      </c>
      <c r="AH53" s="29" t="str">
        <f t="shared" si="8"/>
        <v/>
      </c>
      <c r="AI53" s="29" t="str">
        <f t="shared" si="8"/>
        <v/>
      </c>
      <c r="AJ53" s="29" t="str">
        <f t="shared" si="8"/>
        <v/>
      </c>
      <c r="AK53" s="29" t="str">
        <f t="shared" si="8"/>
        <v/>
      </c>
      <c r="AL53" s="29" t="str">
        <f t="shared" si="8"/>
        <v/>
      </c>
      <c r="AM53" s="29" t="str">
        <f t="shared" si="8"/>
        <v/>
      </c>
      <c r="AN53" s="29" t="str">
        <f t="shared" si="8"/>
        <v/>
      </c>
      <c r="AO53" t="str">
        <f t="shared" si="8"/>
        <v/>
      </c>
      <c r="AP53" t="str">
        <f t="shared" si="8"/>
        <v/>
      </c>
      <c r="AQ53" t="str">
        <f t="shared" si="8"/>
        <v/>
      </c>
    </row>
    <row r="54" spans="1:45" ht="20.149999999999999" customHeight="1" x14ac:dyDescent="0.2">
      <c r="A54" t="str">
        <f t="shared" ref="A54:AQ54" si="9">IF(A17="","",A17)</f>
        <v/>
      </c>
      <c r="B54" t="str">
        <f t="shared" si="9"/>
        <v/>
      </c>
      <c r="C54" t="str">
        <f t="shared" si="9"/>
        <v/>
      </c>
      <c r="D54" s="25" t="str">
        <f t="shared" si="9"/>
        <v/>
      </c>
      <c r="E54" s="25" t="str">
        <f t="shared" si="9"/>
        <v/>
      </c>
      <c r="F54" s="25" t="str">
        <f t="shared" si="9"/>
        <v/>
      </c>
      <c r="G54" s="25" t="str">
        <f t="shared" si="9"/>
        <v/>
      </c>
      <c r="H54" s="25" t="str">
        <f t="shared" si="9"/>
        <v/>
      </c>
      <c r="I54" s="25" t="str">
        <f t="shared" si="9"/>
        <v/>
      </c>
      <c r="J54" s="25" t="str">
        <f t="shared" si="9"/>
        <v/>
      </c>
      <c r="K54" s="25" t="str">
        <f t="shared" si="9"/>
        <v/>
      </c>
      <c r="L54" s="25" t="str">
        <f t="shared" si="9"/>
        <v/>
      </c>
      <c r="M54" s="25" t="str">
        <f t="shared" si="9"/>
        <v/>
      </c>
      <c r="N54" s="25" t="str">
        <f t="shared" si="9"/>
        <v/>
      </c>
      <c r="O54" s="25" t="str">
        <f t="shared" si="9"/>
        <v/>
      </c>
      <c r="P54" s="25">
        <f t="shared" ca="1" si="9"/>
        <v>4</v>
      </c>
      <c r="Q54" s="25" t="str">
        <f t="shared" si="9"/>
        <v/>
      </c>
      <c r="R54" s="25" t="str">
        <f t="shared" si="9"/>
        <v/>
      </c>
      <c r="S54" s="25" t="str">
        <f t="shared" si="9"/>
        <v/>
      </c>
      <c r="T54" s="25" t="str">
        <f t="shared" si="9"/>
        <v/>
      </c>
      <c r="U54" s="25" t="str">
        <f t="shared" si="9"/>
        <v/>
      </c>
      <c r="V54" s="25" t="str">
        <f t="shared" si="9"/>
        <v/>
      </c>
      <c r="W54" s="25" t="str">
        <f t="shared" si="9"/>
        <v/>
      </c>
      <c r="X54" s="29" t="str">
        <f t="shared" si="9"/>
        <v/>
      </c>
      <c r="Y54" s="29" t="str">
        <f t="shared" si="9"/>
        <v/>
      </c>
      <c r="Z54" s="29" t="str">
        <f t="shared" si="9"/>
        <v/>
      </c>
      <c r="AA54" s="29" t="str">
        <f t="shared" si="9"/>
        <v/>
      </c>
      <c r="AB54" s="29" t="str">
        <f t="shared" si="9"/>
        <v/>
      </c>
      <c r="AC54" s="29" t="str">
        <f t="shared" si="9"/>
        <v/>
      </c>
      <c r="AD54" s="29" t="str">
        <f t="shared" si="9"/>
        <v/>
      </c>
      <c r="AE54" s="29" t="str">
        <f t="shared" si="9"/>
        <v/>
      </c>
      <c r="AF54" s="29" t="str">
        <f t="shared" si="9"/>
        <v/>
      </c>
      <c r="AG54" s="29" t="str">
        <f t="shared" si="9"/>
        <v/>
      </c>
      <c r="AH54" s="29" t="str">
        <f t="shared" si="9"/>
        <v/>
      </c>
      <c r="AI54" s="29" t="str">
        <f t="shared" si="9"/>
        <v/>
      </c>
      <c r="AJ54" s="29" t="str">
        <f t="shared" si="9"/>
        <v/>
      </c>
      <c r="AK54" s="29" t="str">
        <f t="shared" si="9"/>
        <v/>
      </c>
      <c r="AL54" s="29" t="str">
        <f t="shared" si="9"/>
        <v/>
      </c>
      <c r="AM54" s="29" t="str">
        <f t="shared" si="9"/>
        <v/>
      </c>
      <c r="AN54" s="29" t="str">
        <f t="shared" si="9"/>
        <v/>
      </c>
      <c r="AO54" t="str">
        <f t="shared" si="9"/>
        <v/>
      </c>
      <c r="AP54" t="str">
        <f t="shared" si="9"/>
        <v/>
      </c>
      <c r="AQ54" t="str">
        <f t="shared" si="9"/>
        <v/>
      </c>
    </row>
    <row r="55" spans="1:45" ht="20.149999999999999" customHeight="1" x14ac:dyDescent="0.2">
      <c r="A55" t="str">
        <f>IF(A18="","",A18)</f>
        <v/>
      </c>
      <c r="B55" t="str">
        <f>IF(B18="","",B18)</f>
        <v/>
      </c>
      <c r="C55" t="str">
        <f>IF(C18="","",C18)</f>
        <v/>
      </c>
      <c r="D55" t="str">
        <f>IF(D18="","",D18)</f>
        <v>求めなさい。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</row>
    <row r="56" spans="1:45" ht="20.149999999999999" customHeight="1" x14ac:dyDescent="0.2">
      <c r="A56" t="str">
        <f t="shared" ref="A56:C58" si="10">IF(A19="","",A19)</f>
        <v/>
      </c>
      <c r="B56" t="str">
        <f t="shared" si="10"/>
        <v/>
      </c>
      <c r="C56" s="1" t="str">
        <f t="shared" si="10"/>
        <v>(1)</v>
      </c>
      <c r="F56" t="str">
        <f>IF(F19="","",F19)</f>
        <v>ｘの増加量が</v>
      </c>
      <c r="N56">
        <f ca="1">IF(N19="","",N19)</f>
        <v>1</v>
      </c>
      <c r="O56" t="str">
        <f>IF(O19="","",O19)</f>
        <v>のとき</v>
      </c>
    </row>
    <row r="57" spans="1:45" ht="20.149999999999999" customHeight="1" x14ac:dyDescent="0.2">
      <c r="A57" t="str">
        <f t="shared" si="10"/>
        <v/>
      </c>
      <c r="B57" t="str">
        <f t="shared" si="10"/>
        <v/>
      </c>
      <c r="C57" t="str">
        <f t="shared" si="10"/>
        <v/>
      </c>
      <c r="F57" s="32" t="s">
        <v>307</v>
      </c>
      <c r="G57" s="32"/>
      <c r="H57" s="32"/>
      <c r="I57" s="32"/>
      <c r="J57" s="32"/>
      <c r="K57" s="32"/>
      <c r="L57" s="32"/>
      <c r="M57" s="32"/>
      <c r="N57" s="32" t="str">
        <f>N53</f>
        <v>－</v>
      </c>
      <c r="O57" s="32"/>
      <c r="P57" s="34">
        <f ca="1">P53</f>
        <v>3</v>
      </c>
      <c r="Q57" s="34"/>
      <c r="R57" s="32" t="s">
        <v>309</v>
      </c>
      <c r="S57" s="32"/>
      <c r="T57" s="32">
        <f ca="1">N56</f>
        <v>1</v>
      </c>
      <c r="U57" s="32" t="s">
        <v>297</v>
      </c>
      <c r="V57" s="32"/>
      <c r="W57" s="32" t="str">
        <f ca="1">IF(AS57/AS58=INT(AS57/AS58),AS57/AS58,"－")</f>
        <v>－</v>
      </c>
      <c r="X57" s="32"/>
      <c r="Y57" s="34">
        <f ca="1">IF(W57="－",ABS(AS57)/GCD(ABS(AS57),AS58),"")</f>
        <v>3</v>
      </c>
      <c r="Z57" s="34"/>
      <c r="AS57" s="16">
        <f ca="1">-P57*T57</f>
        <v>-3</v>
      </c>
    </row>
    <row r="58" spans="1:45" ht="20.149999999999999" customHeight="1" x14ac:dyDescent="0.2">
      <c r="A58" t="str">
        <f t="shared" si="10"/>
        <v/>
      </c>
      <c r="B58" t="str">
        <f t="shared" si="10"/>
        <v/>
      </c>
      <c r="C58" t="str">
        <f t="shared" si="10"/>
        <v/>
      </c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6">
        <f ca="1">P54</f>
        <v>4</v>
      </c>
      <c r="Q58" s="36"/>
      <c r="R58" s="32"/>
      <c r="S58" s="32"/>
      <c r="T58" s="32"/>
      <c r="U58" s="32"/>
      <c r="V58" s="32"/>
      <c r="W58" s="32"/>
      <c r="X58" s="32"/>
      <c r="Y58" s="32">
        <f ca="1">IF(W57="－",AS58/GCD(ABS(AS57),AS58),"")</f>
        <v>4</v>
      </c>
      <c r="Z58" s="32"/>
      <c r="AS58" s="16">
        <f ca="1">P58</f>
        <v>4</v>
      </c>
    </row>
    <row r="59" spans="1:45" ht="20.149999999999999" customHeight="1" x14ac:dyDescent="0.2">
      <c r="A59" t="str">
        <f t="shared" ref="A59:AQ59" si="11">IF(A22="","",A22)</f>
        <v/>
      </c>
      <c r="B59" t="str">
        <f t="shared" si="11"/>
        <v/>
      </c>
      <c r="C59" t="str">
        <f t="shared" si="11"/>
        <v/>
      </c>
      <c r="F59" t="str">
        <f t="shared" si="11"/>
        <v/>
      </c>
      <c r="G59" t="str">
        <f t="shared" si="11"/>
        <v/>
      </c>
      <c r="H59" t="str">
        <f t="shared" si="11"/>
        <v/>
      </c>
      <c r="I59" t="str">
        <f t="shared" si="11"/>
        <v/>
      </c>
      <c r="J59" t="str">
        <f t="shared" si="11"/>
        <v/>
      </c>
      <c r="K59" t="str">
        <f t="shared" si="11"/>
        <v/>
      </c>
      <c r="L59" t="str">
        <f t="shared" si="11"/>
        <v/>
      </c>
      <c r="M59" t="str">
        <f t="shared" si="11"/>
        <v/>
      </c>
      <c r="N59" t="str">
        <f t="shared" si="11"/>
        <v/>
      </c>
      <c r="O59" t="str">
        <f t="shared" si="11"/>
        <v/>
      </c>
      <c r="P59" t="str">
        <f t="shared" si="11"/>
        <v/>
      </c>
      <c r="Q59" t="str">
        <f t="shared" si="11"/>
        <v/>
      </c>
      <c r="R59" t="str">
        <f t="shared" si="11"/>
        <v/>
      </c>
      <c r="S59" t="str">
        <f t="shared" si="11"/>
        <v/>
      </c>
      <c r="T59" t="str">
        <f t="shared" si="11"/>
        <v/>
      </c>
      <c r="U59" t="str">
        <f t="shared" si="11"/>
        <v/>
      </c>
      <c r="V59" t="str">
        <f t="shared" si="11"/>
        <v/>
      </c>
      <c r="W59" t="str">
        <f t="shared" si="11"/>
        <v/>
      </c>
      <c r="X59" t="str">
        <f t="shared" si="11"/>
        <v/>
      </c>
      <c r="Y59" t="str">
        <f t="shared" si="11"/>
        <v/>
      </c>
      <c r="Z59" t="str">
        <f t="shared" si="11"/>
        <v/>
      </c>
      <c r="AA59" t="str">
        <f t="shared" si="11"/>
        <v/>
      </c>
      <c r="AB59" t="str">
        <f t="shared" si="11"/>
        <v/>
      </c>
      <c r="AC59" t="str">
        <f t="shared" si="11"/>
        <v/>
      </c>
      <c r="AD59" t="str">
        <f t="shared" si="11"/>
        <v/>
      </c>
      <c r="AE59" t="str">
        <f t="shared" si="11"/>
        <v/>
      </c>
      <c r="AF59" t="str">
        <f t="shared" si="11"/>
        <v/>
      </c>
      <c r="AG59" t="str">
        <f t="shared" si="11"/>
        <v/>
      </c>
      <c r="AH59" t="str">
        <f t="shared" si="11"/>
        <v/>
      </c>
      <c r="AI59" t="str">
        <f t="shared" si="11"/>
        <v/>
      </c>
      <c r="AJ59" t="str">
        <f t="shared" si="11"/>
        <v/>
      </c>
      <c r="AK59" t="str">
        <f t="shared" si="11"/>
        <v/>
      </c>
      <c r="AL59" t="str">
        <f t="shared" si="11"/>
        <v/>
      </c>
      <c r="AM59" t="str">
        <f t="shared" si="11"/>
        <v/>
      </c>
      <c r="AN59" t="str">
        <f t="shared" si="11"/>
        <v/>
      </c>
      <c r="AO59" t="str">
        <f t="shared" si="11"/>
        <v/>
      </c>
      <c r="AP59" t="str">
        <f t="shared" si="11"/>
        <v/>
      </c>
      <c r="AQ59" t="str">
        <f t="shared" si="11"/>
        <v/>
      </c>
    </row>
    <row r="60" spans="1:45" ht="20.149999999999999" customHeight="1" x14ac:dyDescent="0.2">
      <c r="A60" t="str">
        <f t="shared" ref="A60:C62" si="12">IF(A23="","",A23)</f>
        <v/>
      </c>
      <c r="B60" t="str">
        <f t="shared" si="12"/>
        <v/>
      </c>
      <c r="C60" s="1" t="str">
        <f t="shared" si="12"/>
        <v>(2)</v>
      </c>
      <c r="F60" t="str">
        <f>IF(F23="","",F23)</f>
        <v>ｘの増加量が</v>
      </c>
      <c r="N60">
        <f ca="1">IF(N23="","",N23)</f>
        <v>3</v>
      </c>
      <c r="O60" t="str">
        <f>IF(O23="","",O23)</f>
        <v>のとき</v>
      </c>
    </row>
    <row r="61" spans="1:45" ht="20.149999999999999" customHeight="1" x14ac:dyDescent="0.2">
      <c r="A61" t="str">
        <f t="shared" si="12"/>
        <v/>
      </c>
      <c r="B61" t="str">
        <f t="shared" si="12"/>
        <v/>
      </c>
      <c r="C61" t="str">
        <f t="shared" si="12"/>
        <v/>
      </c>
      <c r="F61" s="32" t="s">
        <v>307</v>
      </c>
      <c r="G61" s="32"/>
      <c r="H61" s="32"/>
      <c r="I61" s="32"/>
      <c r="J61" s="32"/>
      <c r="K61" s="32"/>
      <c r="L61" s="32"/>
      <c r="M61" s="32"/>
      <c r="N61" s="32" t="str">
        <f>N57</f>
        <v>－</v>
      </c>
      <c r="O61" s="32"/>
      <c r="P61" s="34">
        <f ca="1">P57</f>
        <v>3</v>
      </c>
      <c r="Q61" s="34"/>
      <c r="R61" s="32" t="s">
        <v>309</v>
      </c>
      <c r="S61" s="32"/>
      <c r="T61" s="32">
        <f ca="1">N60</f>
        <v>3</v>
      </c>
      <c r="U61" s="32" t="s">
        <v>297</v>
      </c>
      <c r="V61" s="32"/>
      <c r="W61" s="33" t="str">
        <f ca="1">IF(AS61/AS62=INT(AS61/AS62),AS61/AS62,"－")</f>
        <v>－</v>
      </c>
      <c r="X61" s="33"/>
      <c r="Y61" s="34">
        <f ca="1">IF(W61="－",ABS(AS61)/GCD(ABS(AS61),AS62),"")</f>
        <v>9</v>
      </c>
      <c r="Z61" s="34"/>
      <c r="AS61" s="16">
        <f ca="1">-P61*T61</f>
        <v>-9</v>
      </c>
    </row>
    <row r="62" spans="1:45" ht="20.149999999999999" customHeight="1" x14ac:dyDescent="0.2">
      <c r="A62" t="str">
        <f t="shared" si="12"/>
        <v/>
      </c>
      <c r="B62" t="str">
        <f t="shared" si="12"/>
        <v/>
      </c>
      <c r="C62" t="str">
        <f t="shared" si="12"/>
        <v/>
      </c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6">
        <f ca="1">P58</f>
        <v>4</v>
      </c>
      <c r="Q62" s="36"/>
      <c r="R62" s="32"/>
      <c r="S62" s="32"/>
      <c r="T62" s="32"/>
      <c r="U62" s="32"/>
      <c r="V62" s="32"/>
      <c r="W62" s="33"/>
      <c r="X62" s="33"/>
      <c r="Y62" s="32">
        <f ca="1">IF(W61="－",AS62/GCD(ABS(AS61),AS62),"")</f>
        <v>4</v>
      </c>
      <c r="Z62" s="32"/>
      <c r="AS62" s="16">
        <f ca="1">P62</f>
        <v>4</v>
      </c>
    </row>
    <row r="63" spans="1:45" ht="20.149999999999999" customHeight="1" x14ac:dyDescent="0.2">
      <c r="A63" t="str">
        <f t="shared" ref="A63:AQ63" si="13">IF(A26="","",A26)</f>
        <v/>
      </c>
      <c r="B63" t="str">
        <f t="shared" si="13"/>
        <v/>
      </c>
      <c r="C63" t="str">
        <f t="shared" si="13"/>
        <v/>
      </c>
      <c r="F63" t="str">
        <f t="shared" si="13"/>
        <v/>
      </c>
      <c r="G63" t="str">
        <f t="shared" si="13"/>
        <v/>
      </c>
      <c r="H63" t="str">
        <f t="shared" si="13"/>
        <v/>
      </c>
      <c r="I63" t="str">
        <f t="shared" si="13"/>
        <v/>
      </c>
      <c r="J63" t="str">
        <f t="shared" si="13"/>
        <v/>
      </c>
      <c r="K63" t="str">
        <f t="shared" si="13"/>
        <v/>
      </c>
      <c r="L63" t="str">
        <f t="shared" si="13"/>
        <v/>
      </c>
      <c r="M63" t="str">
        <f t="shared" si="13"/>
        <v/>
      </c>
      <c r="N63" t="str">
        <f t="shared" si="13"/>
        <v/>
      </c>
      <c r="O63" t="str">
        <f t="shared" si="13"/>
        <v/>
      </c>
      <c r="P63" t="str">
        <f t="shared" si="13"/>
        <v/>
      </c>
      <c r="Q63" t="str">
        <f t="shared" si="13"/>
        <v/>
      </c>
      <c r="R63" t="str">
        <f t="shared" si="13"/>
        <v/>
      </c>
      <c r="S63" t="str">
        <f t="shared" si="13"/>
        <v/>
      </c>
      <c r="T63" t="str">
        <f t="shared" si="13"/>
        <v/>
      </c>
      <c r="U63" t="str">
        <f t="shared" si="13"/>
        <v/>
      </c>
      <c r="V63" t="str">
        <f t="shared" si="13"/>
        <v/>
      </c>
      <c r="W63" t="str">
        <f t="shared" si="13"/>
        <v/>
      </c>
      <c r="X63" t="str">
        <f t="shared" si="13"/>
        <v/>
      </c>
      <c r="Y63" t="str">
        <f t="shared" si="13"/>
        <v/>
      </c>
      <c r="Z63" t="str">
        <f t="shared" si="13"/>
        <v/>
      </c>
      <c r="AA63" t="str">
        <f t="shared" si="13"/>
        <v/>
      </c>
      <c r="AB63" t="str">
        <f t="shared" si="13"/>
        <v/>
      </c>
      <c r="AC63" t="str">
        <f t="shared" si="13"/>
        <v/>
      </c>
      <c r="AD63" t="str">
        <f t="shared" si="13"/>
        <v/>
      </c>
      <c r="AE63" t="str">
        <f t="shared" si="13"/>
        <v/>
      </c>
      <c r="AF63" t="str">
        <f t="shared" si="13"/>
        <v/>
      </c>
      <c r="AG63" t="str">
        <f t="shared" si="13"/>
        <v/>
      </c>
      <c r="AH63" t="str">
        <f t="shared" si="13"/>
        <v/>
      </c>
      <c r="AI63" t="str">
        <f t="shared" si="13"/>
        <v/>
      </c>
      <c r="AJ63" t="str">
        <f t="shared" si="13"/>
        <v/>
      </c>
      <c r="AK63" t="str">
        <f t="shared" si="13"/>
        <v/>
      </c>
      <c r="AL63" t="str">
        <f t="shared" si="13"/>
        <v/>
      </c>
      <c r="AM63" t="str">
        <f t="shared" si="13"/>
        <v/>
      </c>
      <c r="AN63" t="str">
        <f t="shared" si="13"/>
        <v/>
      </c>
      <c r="AO63" t="str">
        <f t="shared" si="13"/>
        <v/>
      </c>
      <c r="AP63" t="str">
        <f t="shared" si="13"/>
        <v/>
      </c>
      <c r="AQ63" t="str">
        <f t="shared" si="13"/>
        <v/>
      </c>
    </row>
    <row r="64" spans="1:45" ht="20.149999999999999" customHeight="1" x14ac:dyDescent="0.2">
      <c r="A64" s="1" t="str">
        <f t="shared" ref="A64:AQ64" si="14">IF(A27="","",A27)</f>
        <v>３．</v>
      </c>
      <c r="D64" s="25" t="str">
        <f t="shared" si="14"/>
        <v>反比例の関係</v>
      </c>
      <c r="E64" s="25" t="str">
        <f t="shared" si="14"/>
        <v/>
      </c>
      <c r="F64" s="25" t="str">
        <f t="shared" si="14"/>
        <v/>
      </c>
      <c r="G64" s="25" t="str">
        <f t="shared" si="14"/>
        <v/>
      </c>
      <c r="H64" s="25" t="str">
        <f t="shared" si="14"/>
        <v/>
      </c>
      <c r="I64" s="25" t="str">
        <f t="shared" si="14"/>
        <v/>
      </c>
      <c r="J64" s="25" t="str">
        <f t="shared" si="14"/>
        <v/>
      </c>
      <c r="K64" s="25" t="str">
        <f t="shared" si="14"/>
        <v/>
      </c>
      <c r="L64" s="25" t="str">
        <f t="shared" si="14"/>
        <v>ｙ</v>
      </c>
      <c r="M64" s="25" t="str">
        <f t="shared" si="14"/>
        <v/>
      </c>
      <c r="N64" s="25" t="str">
        <f t="shared" si="14"/>
        <v>＝</v>
      </c>
      <c r="O64" s="25" t="str">
        <f t="shared" si="14"/>
        <v/>
      </c>
      <c r="P64" s="30">
        <f t="shared" ca="1" si="14"/>
        <v>12</v>
      </c>
      <c r="Q64" s="30" t="str">
        <f t="shared" si="14"/>
        <v/>
      </c>
      <c r="R64" s="25" t="str">
        <f t="shared" si="14"/>
        <v>で，次の場合の変化の割合を求めなさい。</v>
      </c>
      <c r="S64" s="25" t="str">
        <f t="shared" si="14"/>
        <v/>
      </c>
      <c r="T64" s="25" t="str">
        <f t="shared" si="14"/>
        <v/>
      </c>
      <c r="U64" s="25" t="str">
        <f t="shared" si="14"/>
        <v/>
      </c>
      <c r="V64" s="25" t="str">
        <f t="shared" si="14"/>
        <v/>
      </c>
      <c r="W64" s="25" t="str">
        <f t="shared" si="14"/>
        <v/>
      </c>
      <c r="X64" s="25" t="str">
        <f t="shared" si="14"/>
        <v/>
      </c>
      <c r="Y64" s="25" t="str">
        <f t="shared" si="14"/>
        <v/>
      </c>
      <c r="Z64" s="25" t="str">
        <f t="shared" si="14"/>
        <v/>
      </c>
      <c r="AA64" s="25" t="str">
        <f t="shared" si="14"/>
        <v/>
      </c>
      <c r="AB64" s="25" t="str">
        <f t="shared" si="14"/>
        <v/>
      </c>
      <c r="AC64" s="25" t="str">
        <f t="shared" si="14"/>
        <v/>
      </c>
      <c r="AD64" s="25" t="str">
        <f t="shared" si="14"/>
        <v/>
      </c>
      <c r="AE64" s="25" t="str">
        <f t="shared" si="14"/>
        <v/>
      </c>
      <c r="AF64" s="25" t="str">
        <f t="shared" si="14"/>
        <v/>
      </c>
      <c r="AG64" s="25" t="str">
        <f t="shared" si="14"/>
        <v/>
      </c>
      <c r="AH64" s="25" t="str">
        <f t="shared" si="14"/>
        <v/>
      </c>
      <c r="AI64" s="25" t="str">
        <f t="shared" si="14"/>
        <v/>
      </c>
      <c r="AJ64" s="25" t="str">
        <f t="shared" si="14"/>
        <v/>
      </c>
      <c r="AK64" s="25" t="str">
        <f t="shared" si="14"/>
        <v/>
      </c>
      <c r="AL64" s="25" t="str">
        <f t="shared" si="14"/>
        <v/>
      </c>
      <c r="AM64" s="25" t="str">
        <f t="shared" si="14"/>
        <v/>
      </c>
      <c r="AN64" t="str">
        <f t="shared" si="14"/>
        <v/>
      </c>
      <c r="AO64" t="str">
        <f t="shared" si="14"/>
        <v/>
      </c>
      <c r="AP64" t="str">
        <f t="shared" si="14"/>
        <v/>
      </c>
      <c r="AQ64" t="str">
        <f t="shared" si="14"/>
        <v/>
      </c>
    </row>
    <row r="65" spans="1:45" ht="20.149999999999999" customHeight="1" x14ac:dyDescent="0.2">
      <c r="A65" t="str">
        <f t="shared" ref="A65:AQ65" si="15">IF(A28="","",A28)</f>
        <v/>
      </c>
      <c r="B65" t="str">
        <f t="shared" si="15"/>
        <v/>
      </c>
      <c r="C65" t="str">
        <f t="shared" si="15"/>
        <v/>
      </c>
      <c r="D65" s="25" t="str">
        <f t="shared" si="15"/>
        <v/>
      </c>
      <c r="E65" s="25" t="str">
        <f t="shared" si="15"/>
        <v/>
      </c>
      <c r="F65" s="25" t="str">
        <f t="shared" si="15"/>
        <v/>
      </c>
      <c r="G65" s="25" t="str">
        <f t="shared" si="15"/>
        <v/>
      </c>
      <c r="H65" s="25" t="str">
        <f t="shared" si="15"/>
        <v/>
      </c>
      <c r="I65" s="25" t="str">
        <f t="shared" si="15"/>
        <v/>
      </c>
      <c r="J65" s="25" t="str">
        <f t="shared" si="15"/>
        <v/>
      </c>
      <c r="K65" s="25" t="str">
        <f t="shared" si="15"/>
        <v/>
      </c>
      <c r="L65" s="25" t="str">
        <f t="shared" si="15"/>
        <v/>
      </c>
      <c r="M65" s="25" t="str">
        <f t="shared" si="15"/>
        <v/>
      </c>
      <c r="N65" s="25" t="str">
        <f t="shared" si="15"/>
        <v/>
      </c>
      <c r="O65" s="25" t="str">
        <f t="shared" si="15"/>
        <v/>
      </c>
      <c r="P65" s="25" t="str">
        <f t="shared" si="15"/>
        <v>ｘ</v>
      </c>
      <c r="Q65" s="25" t="str">
        <f t="shared" si="15"/>
        <v/>
      </c>
      <c r="R65" s="25" t="str">
        <f t="shared" si="15"/>
        <v/>
      </c>
      <c r="S65" s="25" t="str">
        <f t="shared" si="15"/>
        <v/>
      </c>
      <c r="T65" s="25" t="str">
        <f t="shared" si="15"/>
        <v/>
      </c>
      <c r="U65" s="25" t="str">
        <f t="shared" si="15"/>
        <v/>
      </c>
      <c r="V65" s="25" t="str">
        <f t="shared" si="15"/>
        <v/>
      </c>
      <c r="W65" s="25" t="str">
        <f t="shared" si="15"/>
        <v/>
      </c>
      <c r="X65" s="25" t="str">
        <f t="shared" si="15"/>
        <v/>
      </c>
      <c r="Y65" s="25" t="str">
        <f t="shared" si="15"/>
        <v/>
      </c>
      <c r="Z65" s="25" t="str">
        <f t="shared" si="15"/>
        <v/>
      </c>
      <c r="AA65" s="25" t="str">
        <f t="shared" si="15"/>
        <v/>
      </c>
      <c r="AB65" s="25" t="str">
        <f t="shared" si="15"/>
        <v/>
      </c>
      <c r="AC65" s="25" t="str">
        <f t="shared" si="15"/>
        <v/>
      </c>
      <c r="AD65" s="25" t="str">
        <f t="shared" si="15"/>
        <v/>
      </c>
      <c r="AE65" s="25" t="str">
        <f t="shared" si="15"/>
        <v/>
      </c>
      <c r="AF65" s="25" t="str">
        <f t="shared" si="15"/>
        <v/>
      </c>
      <c r="AG65" s="25" t="str">
        <f t="shared" si="15"/>
        <v/>
      </c>
      <c r="AH65" s="25" t="str">
        <f t="shared" si="15"/>
        <v/>
      </c>
      <c r="AI65" s="25" t="str">
        <f t="shared" si="15"/>
        <v/>
      </c>
      <c r="AJ65" s="25" t="str">
        <f t="shared" si="15"/>
        <v/>
      </c>
      <c r="AK65" s="25" t="str">
        <f t="shared" si="15"/>
        <v/>
      </c>
      <c r="AL65" s="25" t="str">
        <f t="shared" si="15"/>
        <v/>
      </c>
      <c r="AM65" s="25" t="str">
        <f t="shared" si="15"/>
        <v/>
      </c>
      <c r="AN65" t="str">
        <f t="shared" si="15"/>
        <v/>
      </c>
      <c r="AO65" t="str">
        <f t="shared" si="15"/>
        <v/>
      </c>
      <c r="AP65" t="str">
        <f t="shared" si="15"/>
        <v/>
      </c>
      <c r="AQ65" t="str">
        <f t="shared" si="15"/>
        <v/>
      </c>
    </row>
    <row r="66" spans="1:45" ht="20.149999999999999" customHeight="1" x14ac:dyDescent="0.2">
      <c r="A66" t="str">
        <f t="shared" ref="A66:N66" si="16">IF(A29="","",A29)</f>
        <v/>
      </c>
      <c r="B66" t="str">
        <f t="shared" si="16"/>
        <v/>
      </c>
      <c r="C66" s="1" t="str">
        <f t="shared" si="16"/>
        <v>(1)</v>
      </c>
      <c r="F66" t="str">
        <f t="shared" si="16"/>
        <v>ｘが</v>
      </c>
      <c r="I66">
        <f t="shared" si="16"/>
        <v>2</v>
      </c>
      <c r="J66" t="str">
        <f t="shared" si="16"/>
        <v>から</v>
      </c>
      <c r="M66">
        <f t="shared" si="16"/>
        <v>3</v>
      </c>
      <c r="N66" t="str">
        <f t="shared" si="16"/>
        <v>までかわるとき</v>
      </c>
    </row>
    <row r="67" spans="1:45" ht="20.149999999999999" customHeight="1" x14ac:dyDescent="0.2">
      <c r="A67" t="str">
        <f t="shared" ref="A67:C68" si="17">IF(A30="","",A30)</f>
        <v/>
      </c>
      <c r="B67" t="str">
        <f t="shared" si="17"/>
        <v/>
      </c>
      <c r="C67" t="str">
        <f t="shared" si="17"/>
        <v/>
      </c>
      <c r="G67" s="32" t="s">
        <v>306</v>
      </c>
      <c r="H67" s="32"/>
      <c r="I67" s="32"/>
      <c r="J67" s="32"/>
      <c r="K67" s="32"/>
      <c r="L67" s="32"/>
      <c r="M67" s="32"/>
      <c r="N67" s="32"/>
      <c r="O67" s="35">
        <f ca="1">P64/M66</f>
        <v>4</v>
      </c>
      <c r="P67" s="35"/>
      <c r="Q67" s="34" t="s">
        <v>310</v>
      </c>
      <c r="R67" s="34"/>
      <c r="S67" s="35">
        <f ca="1">P64/I66</f>
        <v>6</v>
      </c>
      <c r="T67" s="35"/>
      <c r="U67" s="32" t="s">
        <v>297</v>
      </c>
      <c r="V67" s="32"/>
      <c r="W67" s="33">
        <f ca="1">IF(AS67/AS68=INT(AS67/AS68),AS67/AS68,"－")</f>
        <v>-2</v>
      </c>
      <c r="X67" s="33"/>
      <c r="Y67" s="34" t="str">
        <f ca="1">IF(W67="－",ABS(AS67)/GCD(ABS(AS67),AS68),"")</f>
        <v/>
      </c>
      <c r="Z67" s="34"/>
      <c r="AA67" s="20" t="str">
        <f t="shared" ref="AA67:AQ67" si="18">IF(AA30="","",AA30)</f>
        <v/>
      </c>
      <c r="AB67" s="20" t="str">
        <f t="shared" si="18"/>
        <v/>
      </c>
      <c r="AC67" s="20" t="str">
        <f t="shared" si="18"/>
        <v/>
      </c>
      <c r="AD67" s="20" t="str">
        <f t="shared" si="18"/>
        <v/>
      </c>
      <c r="AE67" s="20" t="str">
        <f t="shared" si="18"/>
        <v/>
      </c>
      <c r="AF67" s="20" t="str">
        <f t="shared" si="18"/>
        <v/>
      </c>
      <c r="AG67" s="20" t="str">
        <f t="shared" si="18"/>
        <v/>
      </c>
      <c r="AH67" s="20" t="str">
        <f t="shared" si="18"/>
        <v/>
      </c>
      <c r="AI67" s="20" t="str">
        <f t="shared" si="18"/>
        <v/>
      </c>
      <c r="AJ67" s="20" t="str">
        <f t="shared" si="18"/>
        <v/>
      </c>
      <c r="AK67" s="20" t="str">
        <f t="shared" si="18"/>
        <v/>
      </c>
      <c r="AL67" s="20" t="str">
        <f t="shared" si="18"/>
        <v/>
      </c>
      <c r="AM67" s="20" t="str">
        <f t="shared" si="18"/>
        <v/>
      </c>
      <c r="AN67" s="20" t="str">
        <f t="shared" si="18"/>
        <v/>
      </c>
      <c r="AO67" s="20" t="str">
        <f t="shared" si="18"/>
        <v/>
      </c>
      <c r="AP67" s="20" t="str">
        <f t="shared" si="18"/>
        <v/>
      </c>
      <c r="AQ67" s="20" t="str">
        <f t="shared" si="18"/>
        <v/>
      </c>
      <c r="AS67" s="16">
        <f ca="1">O67-S67</f>
        <v>-2</v>
      </c>
    </row>
    <row r="68" spans="1:45" ht="20.149999999999999" customHeight="1" x14ac:dyDescent="0.2">
      <c r="A68" t="str">
        <f t="shared" si="17"/>
        <v/>
      </c>
      <c r="B68" t="str">
        <f t="shared" si="17"/>
        <v/>
      </c>
      <c r="C68" t="str">
        <f t="shared" si="17"/>
        <v/>
      </c>
      <c r="G68" s="32"/>
      <c r="H68" s="32"/>
      <c r="I68" s="32"/>
      <c r="J68" s="32"/>
      <c r="K68" s="32"/>
      <c r="L68" s="32"/>
      <c r="M68" s="32"/>
      <c r="N68" s="32"/>
      <c r="O68" s="32">
        <f>M66</f>
        <v>3</v>
      </c>
      <c r="P68" s="32"/>
      <c r="Q68" s="32" t="s">
        <v>310</v>
      </c>
      <c r="R68" s="32"/>
      <c r="S68" s="32">
        <f>I66</f>
        <v>2</v>
      </c>
      <c r="T68" s="32"/>
      <c r="U68" s="32"/>
      <c r="V68" s="32"/>
      <c r="W68" s="33"/>
      <c r="X68" s="33"/>
      <c r="Y68" s="32" t="str">
        <f ca="1">IF(W67="－",AS68/GCD(ABS(AS67),AS68),"")</f>
        <v/>
      </c>
      <c r="Z68" s="32"/>
      <c r="AA68" s="20" t="str">
        <f t="shared" ref="AA68:AQ68" si="19">IF(AA31="","",AA31)</f>
        <v/>
      </c>
      <c r="AB68" s="20" t="str">
        <f t="shared" si="19"/>
        <v/>
      </c>
      <c r="AC68" s="20" t="str">
        <f t="shared" si="19"/>
        <v/>
      </c>
      <c r="AD68" s="20" t="str">
        <f t="shared" si="19"/>
        <v/>
      </c>
      <c r="AE68" s="20" t="str">
        <f t="shared" si="19"/>
        <v/>
      </c>
      <c r="AF68" s="20" t="str">
        <f t="shared" si="19"/>
        <v/>
      </c>
      <c r="AG68" s="20" t="str">
        <f t="shared" si="19"/>
        <v/>
      </c>
      <c r="AH68" s="20" t="str">
        <f t="shared" si="19"/>
        <v/>
      </c>
      <c r="AI68" s="20" t="str">
        <f t="shared" si="19"/>
        <v/>
      </c>
      <c r="AJ68" s="20" t="str">
        <f t="shared" si="19"/>
        <v/>
      </c>
      <c r="AK68" s="20" t="str">
        <f t="shared" si="19"/>
        <v/>
      </c>
      <c r="AL68" s="20" t="str">
        <f t="shared" si="19"/>
        <v/>
      </c>
      <c r="AM68" s="20" t="str">
        <f t="shared" si="19"/>
        <v/>
      </c>
      <c r="AN68" s="20" t="str">
        <f t="shared" si="19"/>
        <v/>
      </c>
      <c r="AO68" s="20" t="str">
        <f t="shared" si="19"/>
        <v/>
      </c>
      <c r="AP68" s="20" t="str">
        <f t="shared" si="19"/>
        <v/>
      </c>
      <c r="AQ68" s="20" t="str">
        <f t="shared" si="19"/>
        <v/>
      </c>
      <c r="AS68" s="16">
        <f>O68-S68</f>
        <v>1</v>
      </c>
    </row>
    <row r="69" spans="1:45" ht="20.149999999999999" customHeight="1" x14ac:dyDescent="0.2">
      <c r="A69" t="str">
        <f t="shared" ref="A69:AQ69" si="20">IF(A32="","",A32)</f>
        <v/>
      </c>
      <c r="B69" t="str">
        <f t="shared" si="20"/>
        <v/>
      </c>
      <c r="C69" t="str">
        <f t="shared" si="20"/>
        <v/>
      </c>
      <c r="F69" t="str">
        <f t="shared" si="20"/>
        <v/>
      </c>
      <c r="G69" t="str">
        <f t="shared" si="20"/>
        <v/>
      </c>
      <c r="H69" t="str">
        <f t="shared" si="20"/>
        <v/>
      </c>
      <c r="I69" t="str">
        <f t="shared" si="20"/>
        <v/>
      </c>
      <c r="J69" t="str">
        <f t="shared" si="20"/>
        <v/>
      </c>
      <c r="K69" t="str">
        <f t="shared" si="20"/>
        <v/>
      </c>
      <c r="L69" t="str">
        <f t="shared" si="20"/>
        <v/>
      </c>
      <c r="M69" t="str">
        <f t="shared" si="20"/>
        <v/>
      </c>
      <c r="N69" t="str">
        <f t="shared" si="20"/>
        <v/>
      </c>
      <c r="O69" t="str">
        <f t="shared" si="20"/>
        <v/>
      </c>
      <c r="P69" t="str">
        <f t="shared" si="20"/>
        <v/>
      </c>
      <c r="Q69" t="str">
        <f t="shared" si="20"/>
        <v/>
      </c>
      <c r="R69" t="str">
        <f t="shared" si="20"/>
        <v/>
      </c>
      <c r="S69" t="str">
        <f t="shared" si="20"/>
        <v/>
      </c>
      <c r="T69" t="str">
        <f t="shared" si="20"/>
        <v/>
      </c>
      <c r="U69" t="str">
        <f t="shared" si="20"/>
        <v/>
      </c>
      <c r="V69" t="str">
        <f t="shared" si="20"/>
        <v/>
      </c>
      <c r="W69" t="str">
        <f t="shared" si="20"/>
        <v/>
      </c>
      <c r="X69" t="str">
        <f t="shared" si="20"/>
        <v/>
      </c>
      <c r="Y69" t="str">
        <f t="shared" si="20"/>
        <v/>
      </c>
      <c r="Z69" t="str">
        <f t="shared" si="20"/>
        <v/>
      </c>
      <c r="AA69" t="str">
        <f t="shared" si="20"/>
        <v/>
      </c>
      <c r="AB69" t="str">
        <f t="shared" si="20"/>
        <v/>
      </c>
      <c r="AC69" t="str">
        <f t="shared" si="20"/>
        <v/>
      </c>
      <c r="AD69" t="str">
        <f t="shared" si="20"/>
        <v/>
      </c>
      <c r="AE69" t="str">
        <f t="shared" si="20"/>
        <v/>
      </c>
      <c r="AF69" t="str">
        <f t="shared" si="20"/>
        <v/>
      </c>
      <c r="AG69" t="str">
        <f t="shared" si="20"/>
        <v/>
      </c>
      <c r="AH69" t="str">
        <f t="shared" si="20"/>
        <v/>
      </c>
      <c r="AI69" t="str">
        <f t="shared" si="20"/>
        <v/>
      </c>
      <c r="AJ69" t="str">
        <f t="shared" si="20"/>
        <v/>
      </c>
      <c r="AK69" t="str">
        <f t="shared" si="20"/>
        <v/>
      </c>
      <c r="AL69" t="str">
        <f t="shared" si="20"/>
        <v/>
      </c>
      <c r="AM69" t="str">
        <f t="shared" si="20"/>
        <v/>
      </c>
      <c r="AN69" t="str">
        <f t="shared" si="20"/>
        <v/>
      </c>
      <c r="AO69" t="str">
        <f t="shared" si="20"/>
        <v/>
      </c>
      <c r="AP69" t="str">
        <f t="shared" si="20"/>
        <v/>
      </c>
      <c r="AQ69" t="str">
        <f t="shared" si="20"/>
        <v/>
      </c>
    </row>
    <row r="70" spans="1:45" ht="20.149999999999999" customHeight="1" x14ac:dyDescent="0.2">
      <c r="A70" t="str">
        <f t="shared" ref="A70:P70" si="21">IF(A33="","",A33)</f>
        <v/>
      </c>
      <c r="B70" t="str">
        <f t="shared" si="21"/>
        <v/>
      </c>
      <c r="C70" s="1" t="str">
        <f t="shared" si="21"/>
        <v>(2)</v>
      </c>
      <c r="F70" t="str">
        <f t="shared" si="21"/>
        <v>ｘが</v>
      </c>
      <c r="I70" s="25">
        <f t="shared" si="21"/>
        <v>-2</v>
      </c>
      <c r="J70" s="25" t="str">
        <f t="shared" si="21"/>
        <v/>
      </c>
      <c r="K70" t="str">
        <f t="shared" si="21"/>
        <v>から</v>
      </c>
      <c r="N70" s="25">
        <f t="shared" si="21"/>
        <v>-1</v>
      </c>
      <c r="O70" s="25" t="str">
        <f t="shared" si="21"/>
        <v/>
      </c>
      <c r="P70" t="str">
        <f t="shared" si="21"/>
        <v>までかわるとき</v>
      </c>
    </row>
    <row r="71" spans="1:45" ht="20.149999999999999" customHeight="1" x14ac:dyDescent="0.2">
      <c r="A71" t="str">
        <f t="shared" ref="A71:F71" si="22">IF(A34="","",A34)</f>
        <v/>
      </c>
      <c r="B71" t="str">
        <f t="shared" si="22"/>
        <v/>
      </c>
      <c r="C71" t="str">
        <f t="shared" si="22"/>
        <v/>
      </c>
      <c r="F71" t="str">
        <f t="shared" si="22"/>
        <v/>
      </c>
      <c r="G71" s="32" t="s">
        <v>306</v>
      </c>
      <c r="H71" s="32"/>
      <c r="I71" s="32"/>
      <c r="J71" s="32"/>
      <c r="K71" s="32"/>
      <c r="L71" s="32"/>
      <c r="M71" s="32"/>
      <c r="N71" s="32"/>
      <c r="O71" s="35">
        <f ca="1">P64/N70</f>
        <v>-12</v>
      </c>
      <c r="P71" s="35"/>
      <c r="Q71" s="34" t="s">
        <v>310</v>
      </c>
      <c r="R71" s="34"/>
      <c r="S71" s="21" t="s">
        <v>311</v>
      </c>
      <c r="T71" s="35">
        <f ca="1">P64/I70</f>
        <v>-6</v>
      </c>
      <c r="U71" s="35"/>
      <c r="V71" s="21" t="s">
        <v>312</v>
      </c>
      <c r="W71" s="32" t="s">
        <v>297</v>
      </c>
      <c r="X71" s="32"/>
      <c r="Y71" s="33">
        <f ca="1">IF(AS71/AS72=INT(AS71/AS72),AS71/AS72,"－")</f>
        <v>-6</v>
      </c>
      <c r="Z71" s="33"/>
      <c r="AA71" s="34" t="str">
        <f ca="1">IF(Y71="－",ABS(AS71)/GCD(ABS(AS71),AS72),"")</f>
        <v/>
      </c>
      <c r="AB71" s="34"/>
      <c r="AC71" s="20" t="str">
        <f t="shared" ref="AC71:AR71" si="23">IF(AC34="","",AC34)</f>
        <v/>
      </c>
      <c r="AD71" s="20" t="str">
        <f t="shared" si="23"/>
        <v/>
      </c>
      <c r="AE71" s="20" t="str">
        <f t="shared" si="23"/>
        <v/>
      </c>
      <c r="AF71" s="20" t="str">
        <f t="shared" si="23"/>
        <v/>
      </c>
      <c r="AG71" s="20" t="str">
        <f t="shared" si="23"/>
        <v/>
      </c>
      <c r="AH71" s="20" t="str">
        <f t="shared" si="23"/>
        <v/>
      </c>
      <c r="AI71" s="20" t="str">
        <f t="shared" si="23"/>
        <v/>
      </c>
      <c r="AJ71" s="20" t="str">
        <f t="shared" si="23"/>
        <v/>
      </c>
      <c r="AK71" s="20" t="str">
        <f t="shared" si="23"/>
        <v/>
      </c>
      <c r="AL71" s="20" t="str">
        <f t="shared" si="23"/>
        <v/>
      </c>
      <c r="AM71" s="20" t="str">
        <f t="shared" si="23"/>
        <v/>
      </c>
      <c r="AN71" s="20" t="str">
        <f t="shared" si="23"/>
        <v/>
      </c>
      <c r="AO71" s="20" t="str">
        <f t="shared" si="23"/>
        <v/>
      </c>
      <c r="AP71" s="20" t="str">
        <f t="shared" si="23"/>
        <v/>
      </c>
      <c r="AQ71" s="20" t="str">
        <f t="shared" si="23"/>
        <v/>
      </c>
      <c r="AR71" s="20" t="str">
        <f t="shared" si="23"/>
        <v/>
      </c>
      <c r="AS71" s="16">
        <f ca="1">O71-T71</f>
        <v>-6</v>
      </c>
    </row>
    <row r="72" spans="1:45" ht="20.149999999999999" customHeight="1" x14ac:dyDescent="0.2">
      <c r="A72" t="str">
        <f t="shared" ref="A72:F72" si="24">IF(A35="","",A35)</f>
        <v/>
      </c>
      <c r="B72" t="str">
        <f t="shared" si="24"/>
        <v/>
      </c>
      <c r="C72" t="str">
        <f t="shared" si="24"/>
        <v/>
      </c>
      <c r="F72" t="str">
        <f t="shared" si="24"/>
        <v/>
      </c>
      <c r="G72" s="32"/>
      <c r="H72" s="32"/>
      <c r="I72" s="32"/>
      <c r="J72" s="32"/>
      <c r="K72" s="32"/>
      <c r="L72" s="32"/>
      <c r="M72" s="32"/>
      <c r="N72" s="32"/>
      <c r="O72" s="32">
        <f>N70</f>
        <v>-1</v>
      </c>
      <c r="P72" s="32"/>
      <c r="Q72" s="32" t="s">
        <v>310</v>
      </c>
      <c r="R72" s="32"/>
      <c r="S72" s="20" t="s">
        <v>311</v>
      </c>
      <c r="T72" s="32">
        <f>I70</f>
        <v>-2</v>
      </c>
      <c r="U72" s="32"/>
      <c r="V72" s="20" t="s">
        <v>312</v>
      </c>
      <c r="W72" s="32"/>
      <c r="X72" s="32"/>
      <c r="Y72" s="33"/>
      <c r="Z72" s="33"/>
      <c r="AA72" s="32" t="str">
        <f ca="1">IF(Y71="－",AS72/GCD(ABS(AS71),AS72),"")</f>
        <v/>
      </c>
      <c r="AB72" s="32"/>
      <c r="AC72" s="20" t="str">
        <f t="shared" ref="AC72:AR72" si="25">IF(AC35="","",AC35)</f>
        <v/>
      </c>
      <c r="AD72" s="20" t="str">
        <f t="shared" si="25"/>
        <v/>
      </c>
      <c r="AE72" s="20" t="str">
        <f t="shared" si="25"/>
        <v/>
      </c>
      <c r="AF72" s="20" t="str">
        <f t="shared" si="25"/>
        <v/>
      </c>
      <c r="AG72" s="20" t="str">
        <f t="shared" si="25"/>
        <v/>
      </c>
      <c r="AH72" s="20" t="str">
        <f t="shared" si="25"/>
        <v/>
      </c>
      <c r="AI72" s="20" t="str">
        <f t="shared" si="25"/>
        <v/>
      </c>
      <c r="AJ72" s="20" t="str">
        <f t="shared" si="25"/>
        <v/>
      </c>
      <c r="AK72" s="20" t="str">
        <f t="shared" si="25"/>
        <v/>
      </c>
      <c r="AL72" s="20" t="str">
        <f t="shared" si="25"/>
        <v/>
      </c>
      <c r="AM72" s="20" t="str">
        <f t="shared" si="25"/>
        <v/>
      </c>
      <c r="AN72" s="20" t="str">
        <f t="shared" si="25"/>
        <v/>
      </c>
      <c r="AO72" s="20" t="str">
        <f t="shared" si="25"/>
        <v/>
      </c>
      <c r="AP72" s="20" t="str">
        <f t="shared" si="25"/>
        <v/>
      </c>
      <c r="AQ72" s="20" t="str">
        <f t="shared" si="25"/>
        <v/>
      </c>
      <c r="AR72" s="20" t="str">
        <f t="shared" si="25"/>
        <v/>
      </c>
      <c r="AS72" s="16">
        <f>O72-T72</f>
        <v>1</v>
      </c>
    </row>
    <row r="73" spans="1:45" ht="20.149999999999999" customHeight="1" x14ac:dyDescent="0.2">
      <c r="A73" t="str">
        <f t="shared" ref="A73:AQ73" si="26">IF(A36="","",A36)</f>
        <v/>
      </c>
      <c r="B73" t="str">
        <f t="shared" si="26"/>
        <v/>
      </c>
      <c r="C73" t="str">
        <f t="shared" si="26"/>
        <v/>
      </c>
      <c r="F73" t="str">
        <f t="shared" si="26"/>
        <v/>
      </c>
      <c r="G73" t="str">
        <f t="shared" si="26"/>
        <v/>
      </c>
      <c r="H73" t="str">
        <f t="shared" si="26"/>
        <v/>
      </c>
      <c r="I73" t="str">
        <f t="shared" si="26"/>
        <v/>
      </c>
      <c r="J73" t="str">
        <f t="shared" si="26"/>
        <v/>
      </c>
      <c r="K73" t="str">
        <f t="shared" si="26"/>
        <v/>
      </c>
      <c r="L73" t="str">
        <f t="shared" si="26"/>
        <v/>
      </c>
      <c r="M73" t="str">
        <f t="shared" si="26"/>
        <v/>
      </c>
      <c r="N73" t="str">
        <f t="shared" si="26"/>
        <v/>
      </c>
      <c r="O73" t="str">
        <f t="shared" si="26"/>
        <v/>
      </c>
      <c r="P73" t="str">
        <f t="shared" si="26"/>
        <v/>
      </c>
      <c r="Q73" t="str">
        <f t="shared" si="26"/>
        <v/>
      </c>
      <c r="R73" t="str">
        <f t="shared" si="26"/>
        <v/>
      </c>
      <c r="S73" t="str">
        <f t="shared" si="26"/>
        <v/>
      </c>
      <c r="T73" t="str">
        <f t="shared" si="26"/>
        <v/>
      </c>
      <c r="U73" t="str">
        <f t="shared" si="26"/>
        <v/>
      </c>
      <c r="V73" t="str">
        <f t="shared" si="26"/>
        <v/>
      </c>
      <c r="W73" t="str">
        <f t="shared" si="26"/>
        <v/>
      </c>
      <c r="X73" t="str">
        <f t="shared" si="26"/>
        <v/>
      </c>
      <c r="Y73" t="str">
        <f t="shared" si="26"/>
        <v/>
      </c>
      <c r="Z73" t="str">
        <f t="shared" si="26"/>
        <v/>
      </c>
      <c r="AA73" t="str">
        <f t="shared" si="26"/>
        <v/>
      </c>
      <c r="AB73" t="str">
        <f t="shared" si="26"/>
        <v/>
      </c>
      <c r="AC73" t="str">
        <f t="shared" si="26"/>
        <v/>
      </c>
      <c r="AD73" t="str">
        <f t="shared" si="26"/>
        <v/>
      </c>
      <c r="AE73" t="str">
        <f t="shared" si="26"/>
        <v/>
      </c>
      <c r="AF73" t="str">
        <f t="shared" si="26"/>
        <v/>
      </c>
      <c r="AG73" t="str">
        <f t="shared" si="26"/>
        <v/>
      </c>
      <c r="AH73" t="str">
        <f t="shared" si="26"/>
        <v/>
      </c>
      <c r="AI73" t="str">
        <f t="shared" si="26"/>
        <v/>
      </c>
      <c r="AJ73" t="str">
        <f t="shared" si="26"/>
        <v/>
      </c>
      <c r="AK73" t="str">
        <f t="shared" si="26"/>
        <v/>
      </c>
      <c r="AL73" t="str">
        <f t="shared" si="26"/>
        <v/>
      </c>
      <c r="AM73" t="str">
        <f t="shared" si="26"/>
        <v/>
      </c>
      <c r="AN73" t="str">
        <f t="shared" si="26"/>
        <v/>
      </c>
      <c r="AO73" t="str">
        <f t="shared" si="26"/>
        <v/>
      </c>
      <c r="AP73" t="str">
        <f t="shared" si="26"/>
        <v/>
      </c>
      <c r="AQ73" t="str">
        <f t="shared" si="26"/>
        <v/>
      </c>
    </row>
    <row r="74" spans="1:45" ht="20.149999999999999" customHeight="1" x14ac:dyDescent="0.2"/>
    <row r="75" spans="1:45" ht="20.149999999999999" customHeight="1" x14ac:dyDescent="0.2"/>
    <row r="76" spans="1:45" ht="20.149999999999999" customHeight="1" x14ac:dyDescent="0.2"/>
    <row r="77" spans="1:45" ht="20.149999999999999" customHeight="1" x14ac:dyDescent="0.2"/>
    <row r="78" spans="1:45" ht="20.149999999999999" customHeight="1" x14ac:dyDescent="0.2"/>
    <row r="79" spans="1:45" ht="20.149999999999999" customHeight="1" x14ac:dyDescent="0.2"/>
    <row r="80" spans="1:4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17">
    <mergeCell ref="AO38:AP38"/>
    <mergeCell ref="R64:AM65"/>
    <mergeCell ref="D53:I54"/>
    <mergeCell ref="J53:K54"/>
    <mergeCell ref="L53:M54"/>
    <mergeCell ref="N53:O54"/>
    <mergeCell ref="F48:G49"/>
    <mergeCell ref="F57:M58"/>
    <mergeCell ref="N57:O58"/>
    <mergeCell ref="P57:Q57"/>
    <mergeCell ref="F42:G42"/>
    <mergeCell ref="H42:I42"/>
    <mergeCell ref="F45:G45"/>
    <mergeCell ref="H45:I45"/>
    <mergeCell ref="J45:K45"/>
    <mergeCell ref="M45:N45"/>
    <mergeCell ref="O45:P45"/>
    <mergeCell ref="K42:L42"/>
    <mergeCell ref="V53:W54"/>
    <mergeCell ref="X53:AN54"/>
    <mergeCell ref="P54:Q54"/>
    <mergeCell ref="H48:I49"/>
    <mergeCell ref="J48:K48"/>
    <mergeCell ref="L48:M49"/>
    <mergeCell ref="J16:K17"/>
    <mergeCell ref="L16:M17"/>
    <mergeCell ref="N16:O17"/>
    <mergeCell ref="P16:Q16"/>
    <mergeCell ref="R16:S17"/>
    <mergeCell ref="M42:N42"/>
    <mergeCell ref="T16:U17"/>
    <mergeCell ref="V16:W17"/>
    <mergeCell ref="X16:AN17"/>
    <mergeCell ref="P17:Q17"/>
    <mergeCell ref="I33:J33"/>
    <mergeCell ref="N33:O33"/>
    <mergeCell ref="AO1:AP1"/>
    <mergeCell ref="F5:G5"/>
    <mergeCell ref="H5:I5"/>
    <mergeCell ref="K5:L5"/>
    <mergeCell ref="M5:N5"/>
    <mergeCell ref="R27:AM28"/>
    <mergeCell ref="F8:G8"/>
    <mergeCell ref="H8:I8"/>
    <mergeCell ref="J8:K8"/>
    <mergeCell ref="M8:N8"/>
    <mergeCell ref="O8:P8"/>
    <mergeCell ref="D27:K28"/>
    <mergeCell ref="L27:M28"/>
    <mergeCell ref="N27:O28"/>
    <mergeCell ref="P27:Q27"/>
    <mergeCell ref="P28:Q28"/>
    <mergeCell ref="F11:G12"/>
    <mergeCell ref="H11:I12"/>
    <mergeCell ref="J11:K11"/>
    <mergeCell ref="L11:M12"/>
    <mergeCell ref="N11:O12"/>
    <mergeCell ref="P11:Q12"/>
    <mergeCell ref="J12:K12"/>
    <mergeCell ref="D16:I17"/>
    <mergeCell ref="L46:M46"/>
    <mergeCell ref="N46:O46"/>
    <mergeCell ref="F50:M51"/>
    <mergeCell ref="N50:O50"/>
    <mergeCell ref="N51:O51"/>
    <mergeCell ref="S67:T67"/>
    <mergeCell ref="P58:Q58"/>
    <mergeCell ref="P65:Q65"/>
    <mergeCell ref="R57:S58"/>
    <mergeCell ref="T57:T58"/>
    <mergeCell ref="N48:O49"/>
    <mergeCell ref="P48:Q49"/>
    <mergeCell ref="J49:K49"/>
    <mergeCell ref="P53:Q53"/>
    <mergeCell ref="R53:S54"/>
    <mergeCell ref="T53:U54"/>
    <mergeCell ref="P64:Q64"/>
    <mergeCell ref="D64:K65"/>
    <mergeCell ref="L64:M65"/>
    <mergeCell ref="N64:O65"/>
    <mergeCell ref="U57:V58"/>
    <mergeCell ref="W57:X58"/>
    <mergeCell ref="Y57:Z57"/>
    <mergeCell ref="Y58:Z58"/>
    <mergeCell ref="F61:M62"/>
    <mergeCell ref="N61:O62"/>
    <mergeCell ref="P61:Q61"/>
    <mergeCell ref="R61:S62"/>
    <mergeCell ref="T61:T62"/>
    <mergeCell ref="U61:V62"/>
    <mergeCell ref="W61:X62"/>
    <mergeCell ref="P62:Q62"/>
    <mergeCell ref="Y61:Z61"/>
    <mergeCell ref="Y62:Z62"/>
    <mergeCell ref="G67:N68"/>
    <mergeCell ref="O68:P68"/>
    <mergeCell ref="Q68:R68"/>
    <mergeCell ref="S68:T68"/>
    <mergeCell ref="O67:P67"/>
    <mergeCell ref="Q67:R67"/>
    <mergeCell ref="W71:X72"/>
    <mergeCell ref="Y71:Z72"/>
    <mergeCell ref="AA71:AB71"/>
    <mergeCell ref="AA72:AB72"/>
    <mergeCell ref="U67:V68"/>
    <mergeCell ref="W67:X68"/>
    <mergeCell ref="Y67:Z67"/>
    <mergeCell ref="Y68:Z68"/>
    <mergeCell ref="G71:N72"/>
    <mergeCell ref="O71:P71"/>
    <mergeCell ref="Q71:R71"/>
    <mergeCell ref="O72:P72"/>
    <mergeCell ref="Q72:R72"/>
    <mergeCell ref="T71:U71"/>
    <mergeCell ref="T72:U72"/>
    <mergeCell ref="I70:J70"/>
    <mergeCell ref="N70:O70"/>
  </mergeCells>
  <phoneticPr fontId="10"/>
  <conditionalFormatting sqref="Y57:Z57">
    <cfRule type="expression" dxfId="3" priority="5" stopIfTrue="1">
      <formula>Y57=""</formula>
    </cfRule>
  </conditionalFormatting>
  <conditionalFormatting sqref="Y61:Z61">
    <cfRule type="expression" dxfId="2" priority="4" stopIfTrue="1">
      <formula>Y61=""</formula>
    </cfRule>
  </conditionalFormatting>
  <conditionalFormatting sqref="Y67:Z67">
    <cfRule type="expression" dxfId="1" priority="3" stopIfTrue="1">
      <formula>Y67=""</formula>
    </cfRule>
  </conditionalFormatting>
  <conditionalFormatting sqref="AA71:AB71">
    <cfRule type="expression" dxfId="0" priority="1" stopIfTrue="1">
      <formula>AA71=""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10"/>
  </cols>
  <sheetData>
    <row r="1" spans="1:49" ht="23.5" x14ac:dyDescent="0.2">
      <c r="D1" s="3" t="s">
        <v>320</v>
      </c>
      <c r="AM1" s="2" t="s">
        <v>34</v>
      </c>
      <c r="AN1" s="2"/>
      <c r="AO1" s="27"/>
      <c r="AP1" s="27"/>
      <c r="AR1" s="10"/>
      <c r="AS1" s="10"/>
      <c r="AT1" s="10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U2"/>
      <c r="AV2"/>
      <c r="AW2"/>
    </row>
    <row r="3" spans="1:49" ht="20.149999999999999" customHeight="1" x14ac:dyDescent="0.2">
      <c r="A3" s="1" t="s">
        <v>35</v>
      </c>
      <c r="D3" t="s">
        <v>36</v>
      </c>
    </row>
    <row r="4" spans="1:49" ht="20.149999999999999" customHeight="1" x14ac:dyDescent="0.2">
      <c r="C4" s="1" t="s">
        <v>37</v>
      </c>
      <c r="F4" s="25" t="s">
        <v>38</v>
      </c>
      <c r="G4" s="25"/>
      <c r="H4" s="25" t="s">
        <v>39</v>
      </c>
      <c r="I4" s="25"/>
      <c r="J4">
        <f ca="1">IF(AU4=1,"",AU4)</f>
        <v>3</v>
      </c>
      <c r="K4" s="25" t="s">
        <v>40</v>
      </c>
      <c r="L4" s="25"/>
      <c r="M4" s="25" t="str">
        <f ca="1">IF(AV4&lt;0,"－","＋")</f>
        <v>－</v>
      </c>
      <c r="N4" s="25"/>
      <c r="O4">
        <f ca="1">ABS(AV4)</f>
        <v>3</v>
      </c>
      <c r="AU4" s="10">
        <f ca="1">INT(RAND()*3+1)</f>
        <v>3</v>
      </c>
      <c r="AV4" s="10">
        <f ca="1">INT(RAND()*5+1)*(-1)^INT(RAND()*2)</f>
        <v>-3</v>
      </c>
    </row>
    <row r="5" spans="1:49" ht="20.149999999999999" customHeight="1" x14ac:dyDescent="0.2"/>
    <row r="6" spans="1:49" ht="20.149999999999999" customHeight="1" x14ac:dyDescent="0.2"/>
    <row r="7" spans="1:49" ht="20.149999999999999" customHeight="1" x14ac:dyDescent="0.2"/>
    <row r="8" spans="1:49" ht="20.149999999999999" customHeight="1" x14ac:dyDescent="0.2">
      <c r="C8" s="1" t="s">
        <v>41</v>
      </c>
      <c r="F8" s="25" t="s">
        <v>38</v>
      </c>
      <c r="G8" s="25"/>
      <c r="H8" s="25" t="s">
        <v>39</v>
      </c>
      <c r="I8" s="25"/>
      <c r="J8">
        <f ca="1">IF(AU8=1,"",AU8)</f>
        <v>3</v>
      </c>
      <c r="K8" s="25" t="s">
        <v>40</v>
      </c>
      <c r="L8" s="25"/>
      <c r="M8" s="25" t="str">
        <f ca="1">IF(AV8&lt;0,"－","＋")</f>
        <v>＋</v>
      </c>
      <c r="N8" s="25"/>
      <c r="O8">
        <f ca="1">ABS(AV8)</f>
        <v>1</v>
      </c>
      <c r="AU8" s="10">
        <f ca="1">AU4</f>
        <v>3</v>
      </c>
      <c r="AV8" s="10">
        <f ca="1">INT(RAND()*5+1)*(-1)^INT(RAND()*2)</f>
        <v>1</v>
      </c>
    </row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>
      <c r="A14" s="1" t="s">
        <v>42</v>
      </c>
      <c r="D14" t="s">
        <v>36</v>
      </c>
    </row>
    <row r="15" spans="1:49" ht="20.149999999999999" customHeight="1" x14ac:dyDescent="0.2">
      <c r="C15" s="1" t="s">
        <v>43</v>
      </c>
      <c r="F15" s="25" t="s">
        <v>38</v>
      </c>
      <c r="G15" s="25"/>
      <c r="H15" s="25" t="s">
        <v>39</v>
      </c>
      <c r="I15" s="25"/>
      <c r="J15" s="25" t="s">
        <v>44</v>
      </c>
      <c r="K15" s="25"/>
      <c r="L15">
        <f ca="1">IF(AU15=1,"",AU15)</f>
        <v>2</v>
      </c>
      <c r="M15" s="25" t="s">
        <v>40</v>
      </c>
      <c r="N15" s="25"/>
      <c r="O15" s="25" t="str">
        <f ca="1">IF(AV15&lt;0,"－","＋")</f>
        <v>＋</v>
      </c>
      <c r="P15" s="25"/>
      <c r="Q15">
        <f ca="1">ABS(AV15)</f>
        <v>2</v>
      </c>
      <c r="AU15" s="10">
        <f ca="1">INT(RAND()*3+1)</f>
        <v>2</v>
      </c>
      <c r="AV15" s="10">
        <f ca="1">INT(RAND()*5+1)*(-1)^INT(RAND()*2)</f>
        <v>2</v>
      </c>
    </row>
    <row r="16" spans="1:49" ht="20.149999999999999" customHeight="1" x14ac:dyDescent="0.2"/>
    <row r="17" spans="1:48" ht="20.149999999999999" customHeight="1" x14ac:dyDescent="0.2"/>
    <row r="18" spans="1:48" ht="20.149999999999999" customHeight="1" x14ac:dyDescent="0.2"/>
    <row r="19" spans="1:48" ht="20.149999999999999" customHeight="1" x14ac:dyDescent="0.2">
      <c r="C19" s="1" t="s">
        <v>45</v>
      </c>
      <c r="F19" s="25" t="s">
        <v>38</v>
      </c>
      <c r="G19" s="25"/>
      <c r="H19" s="25" t="s">
        <v>39</v>
      </c>
      <c r="I19" s="25"/>
      <c r="J19" s="25" t="s">
        <v>44</v>
      </c>
      <c r="K19" s="25"/>
      <c r="L19">
        <f ca="1">IF(AU19=1,"",AU19)</f>
        <v>2</v>
      </c>
      <c r="M19" s="25" t="s">
        <v>40</v>
      </c>
      <c r="N19" s="25"/>
      <c r="O19" s="25" t="str">
        <f ca="1">IF(AV19&lt;0,"－","＋")</f>
        <v>＋</v>
      </c>
      <c r="P19" s="25"/>
      <c r="Q19">
        <f ca="1">ABS(AV19)</f>
        <v>2</v>
      </c>
      <c r="AU19" s="10">
        <f ca="1">AU15</f>
        <v>2</v>
      </c>
      <c r="AV19" s="10">
        <f ca="1">INT(RAND()*5+1)*(-1)^INT(RAND()*2)</f>
        <v>2</v>
      </c>
    </row>
    <row r="20" spans="1:48" ht="20.149999999999999" customHeight="1" x14ac:dyDescent="0.2"/>
    <row r="21" spans="1:48" ht="20.149999999999999" customHeight="1" x14ac:dyDescent="0.2"/>
    <row r="22" spans="1:48" ht="20.149999999999999" customHeight="1" x14ac:dyDescent="0.2"/>
    <row r="23" spans="1:48" ht="20.149999999999999" customHeight="1" x14ac:dyDescent="0.2"/>
    <row r="24" spans="1:48" ht="20.149999999999999" customHeight="1" x14ac:dyDescent="0.2"/>
    <row r="25" spans="1:48" ht="20.149999999999999" customHeight="1" x14ac:dyDescent="0.2">
      <c r="A25" s="1" t="s">
        <v>46</v>
      </c>
      <c r="D25" t="s">
        <v>36</v>
      </c>
    </row>
    <row r="26" spans="1:48" ht="20.149999999999999" customHeight="1" x14ac:dyDescent="0.2">
      <c r="C26" s="1" t="s">
        <v>43</v>
      </c>
      <c r="F26" s="25" t="s">
        <v>38</v>
      </c>
      <c r="G26" s="25"/>
      <c r="H26" s="25" t="s">
        <v>39</v>
      </c>
      <c r="I26" s="25"/>
      <c r="J26" t="str">
        <f ca="1">IF(AU26=1,"",AU26)</f>
        <v/>
      </c>
      <c r="K26" s="25" t="s">
        <v>40</v>
      </c>
      <c r="L26" s="25"/>
      <c r="M26" s="25" t="str">
        <f ca="1">IF(AV26&lt;0,"－","＋")</f>
        <v>－</v>
      </c>
      <c r="N26" s="25"/>
      <c r="O26">
        <f ca="1">ABS(AV26)</f>
        <v>1</v>
      </c>
      <c r="AU26" s="10">
        <f ca="1">INT(RAND()*3+1)</f>
        <v>1</v>
      </c>
      <c r="AV26" s="10">
        <f ca="1">INT(RAND()*5+1)*(-1)^INT(RAND()*2)</f>
        <v>-1</v>
      </c>
    </row>
    <row r="27" spans="1:48" ht="20.149999999999999" customHeight="1" x14ac:dyDescent="0.2"/>
    <row r="28" spans="1:48" ht="20.149999999999999" customHeight="1" x14ac:dyDescent="0.2"/>
    <row r="29" spans="1:48" ht="20.149999999999999" customHeight="1" x14ac:dyDescent="0.2"/>
    <row r="30" spans="1:48" ht="20.149999999999999" customHeight="1" x14ac:dyDescent="0.2">
      <c r="C30" s="1" t="s">
        <v>45</v>
      </c>
      <c r="F30" s="25" t="s">
        <v>38</v>
      </c>
      <c r="G30" s="25"/>
      <c r="H30" s="25" t="s">
        <v>39</v>
      </c>
      <c r="I30" s="25"/>
      <c r="J30" s="25" t="s">
        <v>44</v>
      </c>
      <c r="K30" s="25"/>
      <c r="L30" t="str">
        <f ca="1">IF(AU30=1,"",AU30)</f>
        <v/>
      </c>
      <c r="M30" s="25" t="s">
        <v>40</v>
      </c>
      <c r="N30" s="25"/>
      <c r="O30" s="25" t="str">
        <f ca="1">IF(AV30&lt;0,"－","＋")</f>
        <v>＋</v>
      </c>
      <c r="P30" s="25"/>
      <c r="Q30">
        <f ca="1">ABS(AV30)</f>
        <v>1</v>
      </c>
      <c r="AU30" s="10">
        <f ca="1">AU26</f>
        <v>1</v>
      </c>
      <c r="AV30" s="10">
        <f ca="1">INT(RAND()*5+1)*(-1)^INT(RAND()*2)</f>
        <v>1</v>
      </c>
    </row>
    <row r="31" spans="1:48" ht="20.149999999999999" customHeight="1" x14ac:dyDescent="0.2"/>
    <row r="32" spans="1:48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一次関数のグラフ①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U38"/>
      <c r="AV38"/>
      <c r="AW38"/>
    </row>
    <row r="39" spans="1:49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U39"/>
      <c r="AV39"/>
      <c r="AW39"/>
    </row>
    <row r="40" spans="1:49" ht="20.149999999999999" customHeight="1" x14ac:dyDescent="0.2">
      <c r="A40" t="str">
        <f>IF(A3="","",A3)</f>
        <v>１．</v>
      </c>
      <c r="D40" t="str">
        <f>IF(D3="","",D3)</f>
        <v>次の関数のグラフをかきなさい。</v>
      </c>
    </row>
    <row r="41" spans="1:49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s="25" t="str">
        <f t="shared" si="0"/>
        <v>ｙ</v>
      </c>
      <c r="G41" s="25"/>
      <c r="H41" s="25" t="str">
        <f t="shared" si="0"/>
        <v>＝</v>
      </c>
      <c r="I41" s="25"/>
      <c r="J41">
        <f t="shared" ca="1" si="0"/>
        <v>3</v>
      </c>
      <c r="K41" s="25" t="str">
        <f t="shared" si="0"/>
        <v>ｘ</v>
      </c>
      <c r="L41" s="25"/>
      <c r="M41" s="25" t="str">
        <f t="shared" ca="1" si="0"/>
        <v>－</v>
      </c>
      <c r="N41" s="25"/>
      <c r="O41">
        <f t="shared" ca="1" si="0"/>
        <v>3</v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9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D42" t="str">
        <f t="shared" si="1"/>
        <v/>
      </c>
      <c r="E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9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D43" t="str">
        <f t="shared" si="2"/>
        <v/>
      </c>
      <c r="E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9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D44" t="str">
        <f t="shared" si="3"/>
        <v/>
      </c>
      <c r="E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9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>(2)</v>
      </c>
      <c r="F45" s="25" t="str">
        <f t="shared" si="4"/>
        <v>ｙ</v>
      </c>
      <c r="G45" s="25"/>
      <c r="H45" s="25" t="str">
        <f t="shared" si="4"/>
        <v>＝</v>
      </c>
      <c r="I45" s="25"/>
      <c r="J45">
        <f t="shared" ca="1" si="4"/>
        <v>3</v>
      </c>
      <c r="K45" s="25" t="str">
        <f t="shared" si="4"/>
        <v>ｘ</v>
      </c>
      <c r="L45" s="25"/>
      <c r="M45" s="25" t="str">
        <f t="shared" ca="1" si="4"/>
        <v>＋</v>
      </c>
      <c r="N45" s="25"/>
      <c r="O45">
        <f t="shared" ca="1" si="4"/>
        <v>1</v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9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D46" t="str">
        <f t="shared" si="5"/>
        <v/>
      </c>
      <c r="E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9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D47" t="str">
        <f t="shared" si="6"/>
        <v/>
      </c>
      <c r="E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9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D48" t="str">
        <f t="shared" si="7"/>
        <v/>
      </c>
      <c r="E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D49" t="str">
        <f t="shared" si="8"/>
        <v/>
      </c>
      <c r="E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D50" t="str">
        <f t="shared" si="9"/>
        <v/>
      </c>
      <c r="E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51" t="str">
        <f>IF(A14="","",A14)</f>
        <v>２．</v>
      </c>
      <c r="D51" t="str">
        <f>IF(D14="","",D14)</f>
        <v>次の関数のグラフをかきなさい。</v>
      </c>
    </row>
    <row r="52" spans="1:46" ht="20.149999999999999" customHeight="1" x14ac:dyDescent="0.2">
      <c r="A52" t="str">
        <f t="shared" ref="A52:AT52" si="10">IF(A15="","",A15)</f>
        <v/>
      </c>
      <c r="B52" t="str">
        <f t="shared" si="10"/>
        <v/>
      </c>
      <c r="C52" t="str">
        <f t="shared" si="10"/>
        <v>(1)</v>
      </c>
      <c r="F52" s="25" t="str">
        <f t="shared" si="10"/>
        <v>ｙ</v>
      </c>
      <c r="G52" s="25"/>
      <c r="H52" s="25" t="str">
        <f t="shared" si="10"/>
        <v>＝</v>
      </c>
      <c r="I52" s="25"/>
      <c r="J52" s="25" t="str">
        <f t="shared" si="10"/>
        <v>－</v>
      </c>
      <c r="K52" s="25"/>
      <c r="L52">
        <f t="shared" ca="1" si="10"/>
        <v>2</v>
      </c>
      <c r="M52" s="25" t="str">
        <f t="shared" si="10"/>
        <v>ｘ</v>
      </c>
      <c r="N52" s="25"/>
      <c r="O52" s="25" t="str">
        <f t="shared" ca="1" si="10"/>
        <v>＋</v>
      </c>
      <c r="P52" s="25"/>
      <c r="Q52">
        <f t="shared" ca="1" si="10"/>
        <v>2</v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6" ht="20.149999999999999" customHeight="1" x14ac:dyDescent="0.2">
      <c r="A53" t="str">
        <f t="shared" ref="A53:AT53" si="11">IF(A16="","",A16)</f>
        <v/>
      </c>
      <c r="B53" t="str">
        <f t="shared" si="11"/>
        <v/>
      </c>
      <c r="C53" t="str">
        <f t="shared" si="11"/>
        <v/>
      </c>
      <c r="D53" t="str">
        <f t="shared" si="11"/>
        <v/>
      </c>
      <c r="E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6" ht="20.149999999999999" customHeight="1" x14ac:dyDescent="0.2">
      <c r="A54" t="str">
        <f t="shared" ref="A54:AT54" si="12">IF(A17="","",A17)</f>
        <v/>
      </c>
      <c r="B54" t="str">
        <f t="shared" si="12"/>
        <v/>
      </c>
      <c r="C54" t="str">
        <f t="shared" si="12"/>
        <v/>
      </c>
      <c r="D54" t="str">
        <f t="shared" si="12"/>
        <v/>
      </c>
      <c r="E54" t="str">
        <f t="shared" si="12"/>
        <v/>
      </c>
      <c r="F54" t="str">
        <f t="shared" si="12"/>
        <v/>
      </c>
      <c r="G54" t="str">
        <f t="shared" si="12"/>
        <v/>
      </c>
      <c r="H54" t="str">
        <f t="shared" si="12"/>
        <v/>
      </c>
      <c r="I54" t="str">
        <f t="shared" si="12"/>
        <v/>
      </c>
      <c r="J54" t="str">
        <f t="shared" si="12"/>
        <v/>
      </c>
      <c r="K54" t="str">
        <f t="shared" si="12"/>
        <v/>
      </c>
      <c r="L54" t="str">
        <f t="shared" si="12"/>
        <v/>
      </c>
      <c r="M54" t="str">
        <f t="shared" si="12"/>
        <v/>
      </c>
      <c r="N54" t="str">
        <f t="shared" si="12"/>
        <v/>
      </c>
      <c r="O54" t="str">
        <f t="shared" si="12"/>
        <v/>
      </c>
      <c r="P54" t="str">
        <f t="shared" si="12"/>
        <v/>
      </c>
      <c r="Q54" t="str">
        <f t="shared" si="12"/>
        <v/>
      </c>
      <c r="R54" t="str">
        <f t="shared" si="12"/>
        <v/>
      </c>
      <c r="S54" t="str">
        <f t="shared" si="12"/>
        <v/>
      </c>
      <c r="T54" t="str">
        <f t="shared" si="12"/>
        <v/>
      </c>
      <c r="U54" t="str">
        <f t="shared" si="12"/>
        <v/>
      </c>
      <c r="V54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R54" t="str">
        <f t="shared" si="12"/>
        <v/>
      </c>
      <c r="AS54" t="str">
        <f t="shared" si="12"/>
        <v/>
      </c>
      <c r="AT54" t="str">
        <f t="shared" si="12"/>
        <v/>
      </c>
    </row>
    <row r="55" spans="1:46" ht="20.149999999999999" customHeight="1" x14ac:dyDescent="0.2">
      <c r="A55" t="str">
        <f t="shared" ref="A55:AT55" si="13">IF(A18="","",A18)</f>
        <v/>
      </c>
      <c r="B55" t="str">
        <f t="shared" si="13"/>
        <v/>
      </c>
      <c r="C55" t="str">
        <f t="shared" si="13"/>
        <v/>
      </c>
      <c r="D55" t="str">
        <f t="shared" si="13"/>
        <v/>
      </c>
      <c r="E55" t="str">
        <f t="shared" si="13"/>
        <v/>
      </c>
      <c r="F55" t="str">
        <f t="shared" si="13"/>
        <v/>
      </c>
      <c r="G55" t="str">
        <f t="shared" si="13"/>
        <v/>
      </c>
      <c r="H55" t="str">
        <f t="shared" si="13"/>
        <v/>
      </c>
      <c r="I55" t="str">
        <f t="shared" si="13"/>
        <v/>
      </c>
      <c r="J55" t="str">
        <f t="shared" si="13"/>
        <v/>
      </c>
      <c r="K55" t="str">
        <f t="shared" si="13"/>
        <v/>
      </c>
      <c r="L55" t="str">
        <f t="shared" si="13"/>
        <v/>
      </c>
      <c r="M55" t="str">
        <f t="shared" si="13"/>
        <v/>
      </c>
      <c r="N55" t="str">
        <f t="shared" si="13"/>
        <v/>
      </c>
      <c r="O55" t="str">
        <f t="shared" si="13"/>
        <v/>
      </c>
      <c r="P55" t="str">
        <f t="shared" si="13"/>
        <v/>
      </c>
      <c r="Q55" t="str">
        <f t="shared" si="13"/>
        <v/>
      </c>
      <c r="R55" t="str">
        <f t="shared" si="13"/>
        <v/>
      </c>
      <c r="S55" t="str">
        <f t="shared" si="13"/>
        <v/>
      </c>
      <c r="T55" t="str">
        <f t="shared" si="13"/>
        <v/>
      </c>
      <c r="U55" t="str">
        <f t="shared" si="13"/>
        <v/>
      </c>
      <c r="V55" t="str">
        <f t="shared" si="13"/>
        <v/>
      </c>
      <c r="W55" t="str">
        <f t="shared" si="13"/>
        <v/>
      </c>
      <c r="X55" t="str">
        <f t="shared" si="13"/>
        <v/>
      </c>
      <c r="Y55" t="str">
        <f t="shared" si="13"/>
        <v/>
      </c>
      <c r="Z55" t="str">
        <f t="shared" si="13"/>
        <v/>
      </c>
      <c r="AA55" t="str">
        <f t="shared" si="13"/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  <c r="AL55" t="str">
        <f t="shared" si="13"/>
        <v/>
      </c>
      <c r="AM55" t="str">
        <f t="shared" si="13"/>
        <v/>
      </c>
      <c r="AN55" t="str">
        <f t="shared" si="13"/>
        <v/>
      </c>
      <c r="AO55" t="str">
        <f t="shared" si="13"/>
        <v/>
      </c>
      <c r="AP55" t="str">
        <f t="shared" si="13"/>
        <v/>
      </c>
      <c r="AQ55" t="str">
        <f t="shared" si="13"/>
        <v/>
      </c>
      <c r="AR55" t="str">
        <f t="shared" si="13"/>
        <v/>
      </c>
      <c r="AS55" t="str">
        <f t="shared" si="13"/>
        <v/>
      </c>
      <c r="AT55" t="str">
        <f t="shared" si="13"/>
        <v/>
      </c>
    </row>
    <row r="56" spans="1:46" ht="20.149999999999999" customHeight="1" x14ac:dyDescent="0.2">
      <c r="A56" t="str">
        <f t="shared" ref="A56:AT56" si="14">IF(A19="","",A19)</f>
        <v/>
      </c>
      <c r="B56" t="str">
        <f t="shared" si="14"/>
        <v/>
      </c>
      <c r="C56" t="str">
        <f t="shared" si="14"/>
        <v>(2)</v>
      </c>
      <c r="F56" s="25" t="str">
        <f t="shared" si="14"/>
        <v>ｙ</v>
      </c>
      <c r="G56" s="25"/>
      <c r="H56" s="25" t="str">
        <f t="shared" si="14"/>
        <v>＝</v>
      </c>
      <c r="I56" s="25"/>
      <c r="J56" s="25" t="str">
        <f t="shared" si="14"/>
        <v>－</v>
      </c>
      <c r="K56" s="25"/>
      <c r="L56">
        <f t="shared" ca="1" si="14"/>
        <v>2</v>
      </c>
      <c r="M56" s="25" t="str">
        <f t="shared" si="14"/>
        <v>ｘ</v>
      </c>
      <c r="N56" s="25"/>
      <c r="O56" s="25" t="str">
        <f t="shared" ca="1" si="14"/>
        <v>＋</v>
      </c>
      <c r="P56" s="25"/>
      <c r="Q56">
        <f t="shared" ca="1" si="14"/>
        <v>2</v>
      </c>
      <c r="R56" t="str">
        <f t="shared" si="14"/>
        <v/>
      </c>
      <c r="S56" t="str">
        <f t="shared" si="14"/>
        <v/>
      </c>
      <c r="T56" t="str">
        <f t="shared" si="14"/>
        <v/>
      </c>
      <c r="U56" t="str">
        <f t="shared" si="14"/>
        <v/>
      </c>
      <c r="V56" t="str">
        <f t="shared" si="14"/>
        <v/>
      </c>
      <c r="W56" t="str">
        <f t="shared" si="14"/>
        <v/>
      </c>
      <c r="X56" t="str">
        <f t="shared" si="14"/>
        <v/>
      </c>
      <c r="Y56" t="str">
        <f t="shared" si="14"/>
        <v/>
      </c>
      <c r="Z56" t="str">
        <f t="shared" si="14"/>
        <v/>
      </c>
      <c r="AA56" t="str">
        <f t="shared" si="14"/>
        <v/>
      </c>
      <c r="AB56" t="str">
        <f t="shared" si="14"/>
        <v/>
      </c>
      <c r="AC56" t="str">
        <f t="shared" si="14"/>
        <v/>
      </c>
      <c r="AD56" t="str">
        <f t="shared" si="14"/>
        <v/>
      </c>
      <c r="AE56" t="str">
        <f t="shared" si="14"/>
        <v/>
      </c>
      <c r="AF56" t="str">
        <f t="shared" si="14"/>
        <v/>
      </c>
      <c r="AG56" t="str">
        <f t="shared" si="14"/>
        <v/>
      </c>
      <c r="AH56" t="str">
        <f t="shared" si="14"/>
        <v/>
      </c>
      <c r="AI56" t="str">
        <f t="shared" si="14"/>
        <v/>
      </c>
      <c r="AJ56" t="str">
        <f t="shared" si="14"/>
        <v/>
      </c>
      <c r="AK56" t="str">
        <f t="shared" si="14"/>
        <v/>
      </c>
      <c r="AL56" t="str">
        <f t="shared" si="14"/>
        <v/>
      </c>
      <c r="AM56" t="str">
        <f t="shared" si="14"/>
        <v/>
      </c>
      <c r="AN56" t="str">
        <f t="shared" si="14"/>
        <v/>
      </c>
      <c r="AO56" t="str">
        <f t="shared" si="14"/>
        <v/>
      </c>
      <c r="AP56" t="str">
        <f t="shared" si="14"/>
        <v/>
      </c>
      <c r="AQ56" t="str">
        <f t="shared" si="14"/>
        <v/>
      </c>
      <c r="AR56" t="str">
        <f t="shared" si="14"/>
        <v/>
      </c>
      <c r="AS56" t="str">
        <f t="shared" si="14"/>
        <v/>
      </c>
      <c r="AT56" t="str">
        <f t="shared" si="14"/>
        <v/>
      </c>
    </row>
    <row r="57" spans="1:46" ht="20.149999999999999" customHeight="1" x14ac:dyDescent="0.2">
      <c r="A57" t="str">
        <f t="shared" ref="A57:AT57" si="15">IF(A20="","",A20)</f>
        <v/>
      </c>
      <c r="B57" t="str">
        <f t="shared" si="15"/>
        <v/>
      </c>
      <c r="C57" t="str">
        <f t="shared" si="15"/>
        <v/>
      </c>
      <c r="D57" t="str">
        <f t="shared" si="15"/>
        <v/>
      </c>
      <c r="E57" t="str">
        <f t="shared" si="15"/>
        <v/>
      </c>
      <c r="F57" t="str">
        <f t="shared" si="15"/>
        <v/>
      </c>
      <c r="G57" t="str">
        <f t="shared" si="15"/>
        <v/>
      </c>
      <c r="H57" t="str">
        <f t="shared" si="15"/>
        <v/>
      </c>
      <c r="I57" t="str">
        <f t="shared" si="15"/>
        <v/>
      </c>
      <c r="J57" t="str">
        <f t="shared" si="15"/>
        <v/>
      </c>
      <c r="K57" t="str">
        <f t="shared" si="15"/>
        <v/>
      </c>
      <c r="L57" t="str">
        <f t="shared" si="15"/>
        <v/>
      </c>
      <c r="M57" t="str">
        <f t="shared" si="15"/>
        <v/>
      </c>
      <c r="N57" t="str">
        <f t="shared" si="15"/>
        <v/>
      </c>
      <c r="O57" t="str">
        <f t="shared" si="15"/>
        <v/>
      </c>
      <c r="P57" t="str">
        <f t="shared" si="15"/>
        <v/>
      </c>
      <c r="Q57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15"/>
        <v/>
      </c>
      <c r="U57" t="str">
        <f t="shared" si="15"/>
        <v/>
      </c>
      <c r="V57" t="str">
        <f t="shared" si="15"/>
        <v/>
      </c>
      <c r="W57" t="str">
        <f t="shared" si="15"/>
        <v/>
      </c>
      <c r="X57" t="str">
        <f t="shared" si="15"/>
        <v/>
      </c>
      <c r="Y57" t="str">
        <f t="shared" si="15"/>
        <v/>
      </c>
      <c r="Z57" t="str">
        <f t="shared" si="15"/>
        <v/>
      </c>
      <c r="AA57" t="str">
        <f t="shared" si="15"/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</row>
    <row r="58" spans="1:46" ht="20.149999999999999" customHeight="1" x14ac:dyDescent="0.2">
      <c r="A58" t="str">
        <f t="shared" ref="A58:AT58" si="16">IF(A21="","",A21)</f>
        <v/>
      </c>
      <c r="B58" t="str">
        <f t="shared" si="16"/>
        <v/>
      </c>
      <c r="C58" t="str">
        <f t="shared" si="16"/>
        <v/>
      </c>
      <c r="D58" t="str">
        <f t="shared" si="16"/>
        <v/>
      </c>
      <c r="E58" t="str">
        <f t="shared" si="16"/>
        <v/>
      </c>
      <c r="F58" t="str">
        <f t="shared" si="16"/>
        <v/>
      </c>
      <c r="G58" t="str">
        <f t="shared" si="16"/>
        <v/>
      </c>
      <c r="H58" t="str">
        <f t="shared" si="16"/>
        <v/>
      </c>
      <c r="I58" t="str">
        <f t="shared" si="16"/>
        <v/>
      </c>
      <c r="J58" t="str">
        <f t="shared" si="16"/>
        <v/>
      </c>
      <c r="K58" t="str">
        <f t="shared" si="16"/>
        <v/>
      </c>
      <c r="L58" t="str">
        <f t="shared" si="16"/>
        <v/>
      </c>
      <c r="M58" t="str">
        <f t="shared" si="16"/>
        <v/>
      </c>
      <c r="N58" t="str">
        <f t="shared" si="16"/>
        <v/>
      </c>
      <c r="O58" t="str">
        <f t="shared" si="16"/>
        <v/>
      </c>
      <c r="P58" t="str">
        <f t="shared" si="16"/>
        <v/>
      </c>
      <c r="Q58" t="str">
        <f t="shared" si="16"/>
        <v/>
      </c>
      <c r="R58" t="str">
        <f t="shared" si="16"/>
        <v/>
      </c>
      <c r="S58" t="str">
        <f t="shared" si="16"/>
        <v/>
      </c>
      <c r="T58" t="str">
        <f t="shared" si="16"/>
        <v/>
      </c>
      <c r="U58" t="str">
        <f t="shared" si="16"/>
        <v/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</row>
    <row r="59" spans="1:46" ht="20.149999999999999" customHeight="1" x14ac:dyDescent="0.2">
      <c r="A59" t="str">
        <f t="shared" ref="A59:AT59" si="17">IF(A22="","",A22)</f>
        <v/>
      </c>
      <c r="B59" t="str">
        <f t="shared" si="17"/>
        <v/>
      </c>
      <c r="C59" t="str">
        <f t="shared" si="17"/>
        <v/>
      </c>
      <c r="D59" t="str">
        <f t="shared" si="17"/>
        <v/>
      </c>
      <c r="E59" t="str">
        <f t="shared" si="17"/>
        <v/>
      </c>
      <c r="F59" t="str">
        <f t="shared" si="17"/>
        <v/>
      </c>
      <c r="G59" t="str">
        <f t="shared" si="17"/>
        <v/>
      </c>
      <c r="H59" t="str">
        <f t="shared" si="17"/>
        <v/>
      </c>
      <c r="I59" t="str">
        <f t="shared" si="17"/>
        <v/>
      </c>
      <c r="J59" t="str">
        <f t="shared" si="17"/>
        <v/>
      </c>
      <c r="K59" t="str">
        <f t="shared" si="17"/>
        <v/>
      </c>
      <c r="L59" t="str">
        <f t="shared" si="17"/>
        <v/>
      </c>
      <c r="M59" t="str">
        <f t="shared" si="17"/>
        <v/>
      </c>
      <c r="N59" t="str">
        <f t="shared" si="17"/>
        <v/>
      </c>
      <c r="O59" t="str">
        <f t="shared" si="17"/>
        <v/>
      </c>
      <c r="P59" t="str">
        <f t="shared" si="17"/>
        <v/>
      </c>
      <c r="Q59" t="str">
        <f t="shared" si="17"/>
        <v/>
      </c>
      <c r="R59" t="str">
        <f t="shared" si="17"/>
        <v/>
      </c>
      <c r="S59" t="str">
        <f t="shared" si="17"/>
        <v/>
      </c>
      <c r="T59" t="str">
        <f t="shared" si="17"/>
        <v/>
      </c>
      <c r="U59" t="str">
        <f t="shared" si="17"/>
        <v/>
      </c>
      <c r="V59" t="str">
        <f t="shared" si="17"/>
        <v/>
      </c>
      <c r="W59" t="str">
        <f t="shared" si="17"/>
        <v/>
      </c>
      <c r="X59" t="str">
        <f t="shared" si="17"/>
        <v/>
      </c>
      <c r="Y59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  <c r="AR59" t="str">
        <f t="shared" si="17"/>
        <v/>
      </c>
      <c r="AS59" t="str">
        <f t="shared" si="17"/>
        <v/>
      </c>
      <c r="AT59" t="str">
        <f t="shared" si="17"/>
        <v/>
      </c>
    </row>
    <row r="60" spans="1:46" ht="20.149999999999999" customHeight="1" x14ac:dyDescent="0.2">
      <c r="A60" t="str">
        <f t="shared" ref="A60:AT60" si="18">IF(A23="","",A23)</f>
        <v/>
      </c>
      <c r="B60" t="str">
        <f t="shared" si="18"/>
        <v/>
      </c>
      <c r="C60" t="str">
        <f t="shared" si="18"/>
        <v/>
      </c>
      <c r="D60" t="str">
        <f t="shared" si="18"/>
        <v/>
      </c>
      <c r="E60" t="str">
        <f t="shared" si="18"/>
        <v/>
      </c>
      <c r="F60" t="str">
        <f t="shared" si="18"/>
        <v/>
      </c>
      <c r="G60" t="str">
        <f t="shared" si="18"/>
        <v/>
      </c>
      <c r="H60" t="str">
        <f t="shared" si="18"/>
        <v/>
      </c>
      <c r="I60" t="str">
        <f t="shared" si="18"/>
        <v/>
      </c>
      <c r="J60" t="str">
        <f t="shared" si="18"/>
        <v/>
      </c>
      <c r="K60" t="str">
        <f t="shared" si="18"/>
        <v/>
      </c>
      <c r="L60" t="str">
        <f t="shared" si="18"/>
        <v/>
      </c>
      <c r="M60" t="str">
        <f t="shared" si="18"/>
        <v/>
      </c>
      <c r="N60" t="str">
        <f t="shared" si="18"/>
        <v/>
      </c>
      <c r="O60" t="str">
        <f t="shared" si="18"/>
        <v/>
      </c>
      <c r="P60" t="str">
        <f t="shared" si="18"/>
        <v/>
      </c>
      <c r="Q60" t="str">
        <f t="shared" si="18"/>
        <v/>
      </c>
      <c r="R60" t="str">
        <f t="shared" si="18"/>
        <v/>
      </c>
      <c r="S60" t="str">
        <f t="shared" si="18"/>
        <v/>
      </c>
      <c r="T60" t="str">
        <f t="shared" si="18"/>
        <v/>
      </c>
      <c r="U60" t="str">
        <f t="shared" si="18"/>
        <v/>
      </c>
      <c r="V60" t="str">
        <f t="shared" si="18"/>
        <v/>
      </c>
      <c r="W60" t="str">
        <f t="shared" si="18"/>
        <v/>
      </c>
      <c r="X60" t="str">
        <f t="shared" si="18"/>
        <v/>
      </c>
      <c r="Y60" t="str">
        <f t="shared" si="18"/>
        <v/>
      </c>
      <c r="Z60" t="str">
        <f t="shared" si="18"/>
        <v/>
      </c>
      <c r="AA60" t="str">
        <f t="shared" si="18"/>
        <v/>
      </c>
      <c r="AB60" t="str">
        <f t="shared" si="18"/>
        <v/>
      </c>
      <c r="AC60" t="str">
        <f t="shared" si="18"/>
        <v/>
      </c>
      <c r="AD60" t="str">
        <f t="shared" si="18"/>
        <v/>
      </c>
      <c r="AE60" t="str">
        <f t="shared" si="18"/>
        <v/>
      </c>
      <c r="AF60" t="str">
        <f t="shared" si="18"/>
        <v/>
      </c>
      <c r="AG60" t="str">
        <f t="shared" si="18"/>
        <v/>
      </c>
      <c r="AH60" t="str">
        <f t="shared" si="18"/>
        <v/>
      </c>
      <c r="AI60" t="str">
        <f t="shared" si="18"/>
        <v/>
      </c>
      <c r="AJ60" t="str">
        <f t="shared" si="18"/>
        <v/>
      </c>
      <c r="AK60" t="str">
        <f t="shared" si="18"/>
        <v/>
      </c>
      <c r="AL60" t="str">
        <f t="shared" si="18"/>
        <v/>
      </c>
      <c r="AM60" t="str">
        <f t="shared" si="18"/>
        <v/>
      </c>
      <c r="AN60" t="str">
        <f t="shared" si="18"/>
        <v/>
      </c>
      <c r="AO60" t="str">
        <f t="shared" si="18"/>
        <v/>
      </c>
      <c r="AP60" t="str">
        <f t="shared" si="18"/>
        <v/>
      </c>
      <c r="AQ60" t="str">
        <f t="shared" si="18"/>
        <v/>
      </c>
      <c r="AR60" t="str">
        <f t="shared" si="18"/>
        <v/>
      </c>
      <c r="AS60" t="str">
        <f t="shared" si="18"/>
        <v/>
      </c>
      <c r="AT60" t="str">
        <f t="shared" si="18"/>
        <v/>
      </c>
    </row>
    <row r="61" spans="1:46" ht="20.149999999999999" customHeight="1" x14ac:dyDescent="0.2">
      <c r="A61" t="str">
        <f t="shared" ref="A61:AT61" si="19">IF(A24="","",A24)</f>
        <v/>
      </c>
      <c r="B61" t="str">
        <f t="shared" si="19"/>
        <v/>
      </c>
      <c r="C61" t="str">
        <f t="shared" si="19"/>
        <v/>
      </c>
      <c r="D61" t="str">
        <f t="shared" si="19"/>
        <v/>
      </c>
      <c r="E61" t="str">
        <f t="shared" si="19"/>
        <v/>
      </c>
      <c r="F61" t="str">
        <f t="shared" si="19"/>
        <v/>
      </c>
      <c r="G61" t="str">
        <f t="shared" si="19"/>
        <v/>
      </c>
      <c r="H61" t="str">
        <f t="shared" si="19"/>
        <v/>
      </c>
      <c r="I61" t="str">
        <f t="shared" si="19"/>
        <v/>
      </c>
      <c r="J61" t="str">
        <f t="shared" si="19"/>
        <v/>
      </c>
      <c r="K61" t="str">
        <f t="shared" si="19"/>
        <v/>
      </c>
      <c r="L61" t="str">
        <f t="shared" si="19"/>
        <v/>
      </c>
      <c r="M61" t="str">
        <f t="shared" si="19"/>
        <v/>
      </c>
      <c r="N61" t="str">
        <f t="shared" si="19"/>
        <v/>
      </c>
      <c r="O61" t="str">
        <f t="shared" si="19"/>
        <v/>
      </c>
      <c r="P61" t="str">
        <f t="shared" si="19"/>
        <v/>
      </c>
      <c r="Q61" t="str">
        <f t="shared" si="19"/>
        <v/>
      </c>
      <c r="R61" t="str">
        <f t="shared" si="19"/>
        <v/>
      </c>
      <c r="S61" t="str">
        <f t="shared" si="19"/>
        <v/>
      </c>
      <c r="T61" t="str">
        <f t="shared" si="19"/>
        <v/>
      </c>
      <c r="U61" t="str">
        <f t="shared" si="19"/>
        <v/>
      </c>
      <c r="V61" t="str">
        <f t="shared" si="19"/>
        <v/>
      </c>
      <c r="W61" t="str">
        <f t="shared" si="19"/>
        <v/>
      </c>
      <c r="X61" t="str">
        <f t="shared" si="19"/>
        <v/>
      </c>
      <c r="Y61" t="str">
        <f t="shared" si="19"/>
        <v/>
      </c>
      <c r="Z61" t="str">
        <f t="shared" si="19"/>
        <v/>
      </c>
      <c r="AA61" t="str">
        <f t="shared" si="19"/>
        <v/>
      </c>
      <c r="AB61" t="str">
        <f t="shared" si="19"/>
        <v/>
      </c>
      <c r="AC61" t="str">
        <f t="shared" si="19"/>
        <v/>
      </c>
      <c r="AD61" t="str">
        <f t="shared" si="19"/>
        <v/>
      </c>
      <c r="AE61" t="str">
        <f t="shared" si="19"/>
        <v/>
      </c>
      <c r="AF61" t="str">
        <f t="shared" si="19"/>
        <v/>
      </c>
      <c r="AG61" t="str">
        <f t="shared" si="19"/>
        <v/>
      </c>
      <c r="AH61" t="str">
        <f t="shared" si="19"/>
        <v/>
      </c>
      <c r="AI61" t="str">
        <f t="shared" si="19"/>
        <v/>
      </c>
      <c r="AJ61" t="str">
        <f t="shared" si="19"/>
        <v/>
      </c>
      <c r="AK61" t="str">
        <f t="shared" si="19"/>
        <v/>
      </c>
      <c r="AL61" t="str">
        <f t="shared" si="19"/>
        <v/>
      </c>
      <c r="AM61" t="str">
        <f t="shared" si="19"/>
        <v/>
      </c>
      <c r="AN61" t="str">
        <f t="shared" si="19"/>
        <v/>
      </c>
      <c r="AO61" t="str">
        <f t="shared" si="19"/>
        <v/>
      </c>
      <c r="AP61" t="str">
        <f t="shared" si="19"/>
        <v/>
      </c>
      <c r="AQ61" t="str">
        <f t="shared" si="19"/>
        <v/>
      </c>
      <c r="AR61" t="str">
        <f t="shared" si="19"/>
        <v/>
      </c>
      <c r="AS61" t="str">
        <f t="shared" si="19"/>
        <v/>
      </c>
      <c r="AT61" t="str">
        <f t="shared" si="19"/>
        <v/>
      </c>
    </row>
    <row r="62" spans="1:46" ht="20.149999999999999" customHeight="1" x14ac:dyDescent="0.2">
      <c r="A62" t="str">
        <f>IF(A25="","",A25)</f>
        <v>３．</v>
      </c>
      <c r="D62" t="str">
        <f>IF(D25="","",D25)</f>
        <v>次の関数のグラフをかきなさい。</v>
      </c>
    </row>
    <row r="63" spans="1:46" ht="20.149999999999999" customHeight="1" x14ac:dyDescent="0.2">
      <c r="A63" t="str">
        <f t="shared" ref="A63:AT63" si="20">IF(A26="","",A26)</f>
        <v/>
      </c>
      <c r="B63" t="str">
        <f t="shared" si="20"/>
        <v/>
      </c>
      <c r="C63" t="str">
        <f t="shared" si="20"/>
        <v>(1)</v>
      </c>
      <c r="F63" s="25" t="str">
        <f t="shared" si="20"/>
        <v>ｙ</v>
      </c>
      <c r="G63" s="25"/>
      <c r="H63" s="25" t="str">
        <f t="shared" si="20"/>
        <v>＝</v>
      </c>
      <c r="I63" s="25"/>
      <c r="J63" t="str">
        <f t="shared" ca="1" si="20"/>
        <v/>
      </c>
      <c r="K63" s="25" t="str">
        <f t="shared" si="20"/>
        <v>ｘ</v>
      </c>
      <c r="L63" s="25"/>
      <c r="M63" s="25" t="str">
        <f t="shared" ca="1" si="20"/>
        <v>－</v>
      </c>
      <c r="N63" s="25"/>
      <c r="O63">
        <f t="shared" ca="1" si="20"/>
        <v>1</v>
      </c>
      <c r="P63" t="str">
        <f t="shared" si="20"/>
        <v/>
      </c>
      <c r="Q63" t="str">
        <f t="shared" si="20"/>
        <v/>
      </c>
      <c r="R63" t="str">
        <f t="shared" si="20"/>
        <v/>
      </c>
      <c r="S63" t="str">
        <f t="shared" si="20"/>
        <v/>
      </c>
      <c r="T63" t="str">
        <f t="shared" si="20"/>
        <v/>
      </c>
      <c r="U63" t="str">
        <f t="shared" si="20"/>
        <v/>
      </c>
      <c r="V63" t="str">
        <f t="shared" si="20"/>
        <v/>
      </c>
      <c r="W63" t="str">
        <f t="shared" si="20"/>
        <v/>
      </c>
      <c r="X63" t="str">
        <f t="shared" si="20"/>
        <v/>
      </c>
      <c r="Y63" t="str">
        <f t="shared" si="20"/>
        <v/>
      </c>
      <c r="Z63" t="str">
        <f t="shared" si="20"/>
        <v/>
      </c>
      <c r="AA63" t="str">
        <f t="shared" si="20"/>
        <v/>
      </c>
      <c r="AB63" t="str">
        <f t="shared" si="20"/>
        <v/>
      </c>
      <c r="AC63" t="str">
        <f t="shared" si="20"/>
        <v/>
      </c>
      <c r="AD63" t="str">
        <f t="shared" si="20"/>
        <v/>
      </c>
      <c r="AE63" t="str">
        <f t="shared" si="20"/>
        <v/>
      </c>
      <c r="AF63" t="str">
        <f t="shared" si="20"/>
        <v/>
      </c>
      <c r="AG63" t="str">
        <f t="shared" si="20"/>
        <v/>
      </c>
      <c r="AH63" t="str">
        <f t="shared" si="20"/>
        <v/>
      </c>
      <c r="AI63" t="str">
        <f t="shared" si="20"/>
        <v/>
      </c>
      <c r="AJ63" t="str">
        <f t="shared" si="20"/>
        <v/>
      </c>
      <c r="AK63" t="str">
        <f t="shared" si="20"/>
        <v/>
      </c>
      <c r="AL63" t="str">
        <f t="shared" si="20"/>
        <v/>
      </c>
      <c r="AM6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  <c r="AR63" t="str">
        <f t="shared" si="20"/>
        <v/>
      </c>
      <c r="AS63" t="str">
        <f t="shared" si="20"/>
        <v/>
      </c>
      <c r="AT63" t="str">
        <f t="shared" si="20"/>
        <v/>
      </c>
    </row>
    <row r="64" spans="1:46" ht="20.149999999999999" customHeight="1" x14ac:dyDescent="0.2">
      <c r="A64" t="str">
        <f t="shared" ref="A64:AT64" si="21">IF(A27="","",A27)</f>
        <v/>
      </c>
      <c r="B64" t="str">
        <f t="shared" si="21"/>
        <v/>
      </c>
      <c r="C64" t="str">
        <f t="shared" si="21"/>
        <v/>
      </c>
      <c r="D64" t="str">
        <f t="shared" si="21"/>
        <v/>
      </c>
      <c r="E64" t="str">
        <f t="shared" si="21"/>
        <v/>
      </c>
      <c r="F64" t="str">
        <f t="shared" si="21"/>
        <v/>
      </c>
      <c r="G64" t="str">
        <f t="shared" si="21"/>
        <v/>
      </c>
      <c r="H64" t="str">
        <f t="shared" si="21"/>
        <v/>
      </c>
      <c r="I64" t="str">
        <f t="shared" si="21"/>
        <v/>
      </c>
      <c r="J64" t="str">
        <f t="shared" si="21"/>
        <v/>
      </c>
      <c r="K64" t="str">
        <f t="shared" si="21"/>
        <v/>
      </c>
      <c r="L64" t="str">
        <f t="shared" si="21"/>
        <v/>
      </c>
      <c r="M64" t="str">
        <f t="shared" si="21"/>
        <v/>
      </c>
      <c r="N64" t="str">
        <f t="shared" si="21"/>
        <v/>
      </c>
      <c r="O64" t="str">
        <f t="shared" si="21"/>
        <v/>
      </c>
      <c r="P64" t="str">
        <f t="shared" si="21"/>
        <v/>
      </c>
      <c r="Q64" t="str">
        <f t="shared" si="21"/>
        <v/>
      </c>
      <c r="R64" t="str">
        <f t="shared" si="21"/>
        <v/>
      </c>
      <c r="S64" t="str">
        <f t="shared" si="21"/>
        <v/>
      </c>
      <c r="T64" t="str">
        <f t="shared" si="21"/>
        <v/>
      </c>
      <c r="U64" t="str">
        <f t="shared" si="21"/>
        <v/>
      </c>
      <c r="V64" t="str">
        <f t="shared" si="21"/>
        <v/>
      </c>
      <c r="W64" t="str">
        <f t="shared" si="21"/>
        <v/>
      </c>
      <c r="X64" t="str">
        <f t="shared" si="21"/>
        <v/>
      </c>
      <c r="Y64" t="str">
        <f t="shared" si="21"/>
        <v/>
      </c>
      <c r="Z64" t="str">
        <f t="shared" si="21"/>
        <v/>
      </c>
      <c r="AA64" t="str">
        <f t="shared" si="21"/>
        <v/>
      </c>
      <c r="AB64" t="str">
        <f t="shared" si="21"/>
        <v/>
      </c>
      <c r="AC64" t="str">
        <f t="shared" si="21"/>
        <v/>
      </c>
      <c r="AD64" t="str">
        <f t="shared" si="21"/>
        <v/>
      </c>
      <c r="AE64" t="str">
        <f t="shared" si="21"/>
        <v/>
      </c>
      <c r="AF64" t="str">
        <f t="shared" si="21"/>
        <v/>
      </c>
      <c r="AG64" t="str">
        <f t="shared" si="21"/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  <c r="AR64" t="str">
        <f t="shared" si="21"/>
        <v/>
      </c>
      <c r="AS64" t="str">
        <f t="shared" si="21"/>
        <v/>
      </c>
      <c r="AT64" t="str">
        <f t="shared" si="21"/>
        <v/>
      </c>
    </row>
    <row r="65" spans="1:46" ht="20.149999999999999" customHeight="1" x14ac:dyDescent="0.2">
      <c r="A65" t="str">
        <f t="shared" ref="A65:AT65" si="22">IF(A28="","",A28)</f>
        <v/>
      </c>
      <c r="B65" t="str">
        <f t="shared" si="22"/>
        <v/>
      </c>
      <c r="C65" t="str">
        <f t="shared" si="22"/>
        <v/>
      </c>
      <c r="D65" t="str">
        <f t="shared" si="22"/>
        <v/>
      </c>
      <c r="E65" t="str">
        <f t="shared" si="22"/>
        <v/>
      </c>
      <c r="F65" t="str">
        <f t="shared" si="22"/>
        <v/>
      </c>
      <c r="G65" t="str">
        <f t="shared" si="22"/>
        <v/>
      </c>
      <c r="H65" t="str">
        <f t="shared" si="22"/>
        <v/>
      </c>
      <c r="I65" t="str">
        <f t="shared" si="22"/>
        <v/>
      </c>
      <c r="J65" t="str">
        <f t="shared" si="22"/>
        <v/>
      </c>
      <c r="K65" t="str">
        <f t="shared" si="22"/>
        <v/>
      </c>
      <c r="L65" t="str">
        <f t="shared" si="22"/>
        <v/>
      </c>
      <c r="M65" t="str">
        <f t="shared" si="22"/>
        <v/>
      </c>
      <c r="N65" t="str">
        <f t="shared" si="22"/>
        <v/>
      </c>
      <c r="O65" t="str">
        <f t="shared" si="22"/>
        <v/>
      </c>
      <c r="P65" t="str">
        <f t="shared" si="22"/>
        <v/>
      </c>
      <c r="Q65" t="str">
        <f t="shared" si="22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22"/>
        <v/>
      </c>
      <c r="W65" t="str">
        <f t="shared" si="22"/>
        <v/>
      </c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  <c r="AL65" t="str">
        <f t="shared" si="22"/>
        <v/>
      </c>
      <c r="AM65" t="str">
        <f t="shared" si="22"/>
        <v/>
      </c>
      <c r="AN65" t="str">
        <f t="shared" si="22"/>
        <v/>
      </c>
      <c r="AO65" t="str">
        <f t="shared" si="22"/>
        <v/>
      </c>
      <c r="AP65" t="str">
        <f t="shared" si="22"/>
        <v/>
      </c>
      <c r="AQ65" t="str">
        <f t="shared" si="22"/>
        <v/>
      </c>
      <c r="AR65" t="str">
        <f t="shared" si="22"/>
        <v/>
      </c>
      <c r="AS65" t="str">
        <f t="shared" si="22"/>
        <v/>
      </c>
      <c r="AT65" t="str">
        <f t="shared" si="22"/>
        <v/>
      </c>
    </row>
    <row r="66" spans="1:46" ht="20.149999999999999" customHeight="1" x14ac:dyDescent="0.2">
      <c r="A66" t="str">
        <f t="shared" ref="A66:AT66" si="23">IF(A29="","",A29)</f>
        <v/>
      </c>
      <c r="B66" t="str">
        <f t="shared" si="23"/>
        <v/>
      </c>
      <c r="C66" t="str">
        <f t="shared" si="23"/>
        <v/>
      </c>
      <c r="D66" t="str">
        <f t="shared" si="23"/>
        <v/>
      </c>
      <c r="E66" t="str">
        <f t="shared" si="23"/>
        <v/>
      </c>
      <c r="F66" t="str">
        <f t="shared" si="23"/>
        <v/>
      </c>
      <c r="G66" t="str">
        <f t="shared" si="23"/>
        <v/>
      </c>
      <c r="H66" t="str">
        <f t="shared" si="23"/>
        <v/>
      </c>
      <c r="I66" t="str">
        <f t="shared" si="23"/>
        <v/>
      </c>
      <c r="J66" t="str">
        <f t="shared" si="23"/>
        <v/>
      </c>
      <c r="K66" t="str">
        <f t="shared" si="23"/>
        <v/>
      </c>
      <c r="L66" t="str">
        <f t="shared" si="23"/>
        <v/>
      </c>
      <c r="M66" t="str">
        <f t="shared" si="23"/>
        <v/>
      </c>
      <c r="N66" t="str">
        <f t="shared" si="23"/>
        <v/>
      </c>
      <c r="O66" t="str">
        <f t="shared" si="23"/>
        <v/>
      </c>
      <c r="P66" t="str">
        <f t="shared" si="23"/>
        <v/>
      </c>
      <c r="Q66" t="str">
        <f t="shared" si="23"/>
        <v/>
      </c>
      <c r="R66" t="str">
        <f t="shared" si="23"/>
        <v/>
      </c>
      <c r="S66" t="str">
        <f t="shared" si="23"/>
        <v/>
      </c>
      <c r="T66" t="str">
        <f t="shared" si="23"/>
        <v/>
      </c>
      <c r="U66" t="str">
        <f t="shared" si="23"/>
        <v/>
      </c>
      <c r="V66" t="str">
        <f t="shared" si="23"/>
        <v/>
      </c>
      <c r="W66" t="str">
        <f t="shared" si="23"/>
        <v/>
      </c>
      <c r="X66" t="str">
        <f t="shared" si="23"/>
        <v/>
      </c>
      <c r="Y66" t="str">
        <f t="shared" si="23"/>
        <v/>
      </c>
      <c r="Z66" t="str">
        <f t="shared" si="23"/>
        <v/>
      </c>
      <c r="AA66" t="str">
        <f t="shared" si="23"/>
        <v/>
      </c>
      <c r="AB66" t="str">
        <f t="shared" si="23"/>
        <v/>
      </c>
      <c r="AC66" t="str">
        <f t="shared" si="23"/>
        <v/>
      </c>
      <c r="AD66" t="str">
        <f t="shared" si="23"/>
        <v/>
      </c>
      <c r="AE66" t="str">
        <f t="shared" si="23"/>
        <v/>
      </c>
      <c r="AF66" t="str">
        <f t="shared" si="23"/>
        <v/>
      </c>
      <c r="AG66" t="str">
        <f t="shared" si="23"/>
        <v/>
      </c>
      <c r="AH66" t="str">
        <f t="shared" si="23"/>
        <v/>
      </c>
      <c r="AI66" t="str">
        <f t="shared" si="23"/>
        <v/>
      </c>
      <c r="AJ66" t="str">
        <f t="shared" si="23"/>
        <v/>
      </c>
      <c r="AK66" t="str">
        <f t="shared" si="23"/>
        <v/>
      </c>
      <c r="AL66" t="str">
        <f t="shared" si="23"/>
        <v/>
      </c>
      <c r="AM66" t="str">
        <f t="shared" si="23"/>
        <v/>
      </c>
      <c r="AN66" t="str">
        <f t="shared" si="23"/>
        <v/>
      </c>
      <c r="AO66" t="str">
        <f t="shared" si="23"/>
        <v/>
      </c>
      <c r="AP66" t="str">
        <f t="shared" si="23"/>
        <v/>
      </c>
      <c r="AQ66" t="str">
        <f t="shared" si="23"/>
        <v/>
      </c>
      <c r="AR66" t="str">
        <f t="shared" si="23"/>
        <v/>
      </c>
      <c r="AS66" t="str">
        <f t="shared" si="23"/>
        <v/>
      </c>
      <c r="AT66" t="str">
        <f t="shared" si="23"/>
        <v/>
      </c>
    </row>
    <row r="67" spans="1:46" ht="20.149999999999999" customHeight="1" x14ac:dyDescent="0.2">
      <c r="A67" t="str">
        <f t="shared" ref="A67:AT67" si="24">IF(A30="","",A30)</f>
        <v/>
      </c>
      <c r="B67" t="str">
        <f t="shared" si="24"/>
        <v/>
      </c>
      <c r="C67" t="str">
        <f t="shared" si="24"/>
        <v>(2)</v>
      </c>
      <c r="F67" s="25" t="str">
        <f t="shared" si="24"/>
        <v>ｙ</v>
      </c>
      <c r="G67" s="25"/>
      <c r="H67" s="25" t="str">
        <f t="shared" si="24"/>
        <v>＝</v>
      </c>
      <c r="I67" s="25"/>
      <c r="J67" s="25" t="str">
        <f t="shared" si="24"/>
        <v>－</v>
      </c>
      <c r="K67" s="25"/>
      <c r="L67" t="str">
        <f t="shared" ca="1" si="24"/>
        <v/>
      </c>
      <c r="M67" s="25" t="str">
        <f t="shared" si="24"/>
        <v>ｘ</v>
      </c>
      <c r="N67" s="25"/>
      <c r="O67" s="25" t="str">
        <f t="shared" ca="1" si="24"/>
        <v>＋</v>
      </c>
      <c r="P67" s="25"/>
      <c r="Q67">
        <f t="shared" ca="1" si="24"/>
        <v>1</v>
      </c>
      <c r="R67" t="str">
        <f t="shared" si="24"/>
        <v/>
      </c>
      <c r="S67" t="str">
        <f t="shared" si="24"/>
        <v/>
      </c>
      <c r="T67" t="str">
        <f t="shared" si="24"/>
        <v/>
      </c>
      <c r="U67" t="str">
        <f t="shared" si="24"/>
        <v/>
      </c>
      <c r="V67" t="str">
        <f t="shared" si="24"/>
        <v/>
      </c>
      <c r="W67" t="str">
        <f t="shared" si="24"/>
        <v/>
      </c>
      <c r="X67" t="str">
        <f t="shared" si="24"/>
        <v/>
      </c>
      <c r="Y67" t="str">
        <f t="shared" si="24"/>
        <v/>
      </c>
      <c r="Z67" t="str">
        <f t="shared" si="24"/>
        <v/>
      </c>
      <c r="AA67" t="str">
        <f t="shared" si="24"/>
        <v/>
      </c>
      <c r="AB67" t="str">
        <f t="shared" si="24"/>
        <v/>
      </c>
      <c r="AC67" t="str">
        <f t="shared" si="24"/>
        <v/>
      </c>
      <c r="AD67" t="str">
        <f t="shared" si="24"/>
        <v/>
      </c>
      <c r="AE67" t="str">
        <f t="shared" si="24"/>
        <v/>
      </c>
      <c r="AF67" t="str">
        <f t="shared" si="24"/>
        <v/>
      </c>
      <c r="AG67" t="str">
        <f t="shared" si="24"/>
        <v/>
      </c>
      <c r="AH67" t="str">
        <f t="shared" si="24"/>
        <v/>
      </c>
      <c r="AI67" t="str">
        <f t="shared" si="24"/>
        <v/>
      </c>
      <c r="AJ67" t="str">
        <f t="shared" si="24"/>
        <v/>
      </c>
      <c r="AK67" t="str">
        <f t="shared" si="24"/>
        <v/>
      </c>
      <c r="AL67" t="str">
        <f t="shared" si="24"/>
        <v/>
      </c>
      <c r="AM67" t="str">
        <f t="shared" si="24"/>
        <v/>
      </c>
      <c r="AN67" t="str">
        <f t="shared" si="24"/>
        <v/>
      </c>
      <c r="AO67" t="str">
        <f t="shared" si="24"/>
        <v/>
      </c>
      <c r="AP67" t="str">
        <f t="shared" si="24"/>
        <v/>
      </c>
      <c r="AQ67" t="str">
        <f t="shared" si="24"/>
        <v/>
      </c>
      <c r="AR67" t="str">
        <f t="shared" si="24"/>
        <v/>
      </c>
      <c r="AS67" t="str">
        <f t="shared" si="24"/>
        <v/>
      </c>
      <c r="AT67" t="str">
        <f t="shared" si="24"/>
        <v/>
      </c>
    </row>
    <row r="68" spans="1:46" ht="20.149999999999999" customHeight="1" x14ac:dyDescent="0.2">
      <c r="A68" t="str">
        <f t="shared" ref="A68:AT68" si="25">IF(A31="","",A31)</f>
        <v/>
      </c>
      <c r="B68" t="str">
        <f t="shared" si="25"/>
        <v/>
      </c>
      <c r="C68" t="str">
        <f t="shared" si="25"/>
        <v/>
      </c>
      <c r="D68" t="str">
        <f t="shared" si="25"/>
        <v/>
      </c>
      <c r="E68" t="str">
        <f t="shared" si="25"/>
        <v/>
      </c>
      <c r="F68" t="str">
        <f t="shared" si="25"/>
        <v/>
      </c>
      <c r="G68" t="str">
        <f t="shared" si="25"/>
        <v/>
      </c>
      <c r="H68" t="str">
        <f t="shared" si="25"/>
        <v/>
      </c>
      <c r="I68" t="str">
        <f t="shared" si="25"/>
        <v/>
      </c>
      <c r="J68" t="str">
        <f t="shared" si="25"/>
        <v/>
      </c>
      <c r="K68" t="str">
        <f t="shared" si="25"/>
        <v/>
      </c>
      <c r="L68" t="str">
        <f t="shared" si="25"/>
        <v/>
      </c>
      <c r="M68" t="str">
        <f t="shared" si="25"/>
        <v/>
      </c>
      <c r="N68" t="str">
        <f t="shared" si="25"/>
        <v/>
      </c>
      <c r="O68" t="str">
        <f t="shared" si="25"/>
        <v/>
      </c>
      <c r="P68" t="str">
        <f t="shared" si="25"/>
        <v/>
      </c>
      <c r="Q68" t="str">
        <f t="shared" si="25"/>
        <v/>
      </c>
      <c r="R68" t="str">
        <f t="shared" si="25"/>
        <v/>
      </c>
      <c r="S68" t="str">
        <f t="shared" si="25"/>
        <v/>
      </c>
      <c r="T68" t="str">
        <f t="shared" si="25"/>
        <v/>
      </c>
      <c r="U68" t="str">
        <f t="shared" si="25"/>
        <v/>
      </c>
      <c r="V68" t="str">
        <f t="shared" si="25"/>
        <v/>
      </c>
      <c r="W68" t="str">
        <f t="shared" si="25"/>
        <v/>
      </c>
      <c r="X68" t="str">
        <f t="shared" si="25"/>
        <v/>
      </c>
      <c r="Y68" t="str">
        <f t="shared" si="25"/>
        <v/>
      </c>
      <c r="Z68" t="str">
        <f t="shared" si="25"/>
        <v/>
      </c>
      <c r="AA68" t="str">
        <f t="shared" si="25"/>
        <v/>
      </c>
      <c r="AB68" t="str">
        <f t="shared" si="25"/>
        <v/>
      </c>
      <c r="AC68" t="str">
        <f t="shared" si="25"/>
        <v/>
      </c>
      <c r="AD68" t="str">
        <f t="shared" si="25"/>
        <v/>
      </c>
      <c r="AE68" t="str">
        <f t="shared" si="25"/>
        <v/>
      </c>
      <c r="AF68" t="str">
        <f t="shared" si="25"/>
        <v/>
      </c>
      <c r="AG68" t="str">
        <f t="shared" si="25"/>
        <v/>
      </c>
      <c r="AH68" t="str">
        <f t="shared" si="25"/>
        <v/>
      </c>
      <c r="AI68" t="str">
        <f t="shared" si="25"/>
        <v/>
      </c>
      <c r="AJ68" t="str">
        <f t="shared" si="25"/>
        <v/>
      </c>
      <c r="AK68" t="str">
        <f t="shared" si="25"/>
        <v/>
      </c>
      <c r="AL68" t="str">
        <f t="shared" si="25"/>
        <v/>
      </c>
      <c r="AM68" t="str">
        <f t="shared" si="25"/>
        <v/>
      </c>
      <c r="AN68" t="str">
        <f t="shared" si="25"/>
        <v/>
      </c>
      <c r="AO68" t="str">
        <f t="shared" si="25"/>
        <v/>
      </c>
      <c r="AP68" t="str">
        <f t="shared" si="25"/>
        <v/>
      </c>
      <c r="AQ68" t="str">
        <f t="shared" si="25"/>
        <v/>
      </c>
      <c r="AR68" t="str">
        <f t="shared" si="25"/>
        <v/>
      </c>
      <c r="AS68" t="str">
        <f t="shared" si="25"/>
        <v/>
      </c>
      <c r="AT68" t="str">
        <f t="shared" si="25"/>
        <v/>
      </c>
    </row>
    <row r="69" spans="1:46" ht="20.149999999999999" customHeight="1" x14ac:dyDescent="0.2">
      <c r="A69" t="str">
        <f t="shared" ref="A69:AT69" si="26">IF(A32="","",A32)</f>
        <v/>
      </c>
      <c r="B69" t="str">
        <f t="shared" si="26"/>
        <v/>
      </c>
      <c r="C69" t="str">
        <f t="shared" si="26"/>
        <v/>
      </c>
      <c r="D69" t="str">
        <f t="shared" si="26"/>
        <v/>
      </c>
      <c r="E69" t="str">
        <f t="shared" si="26"/>
        <v/>
      </c>
      <c r="F69" t="str">
        <f t="shared" si="26"/>
        <v/>
      </c>
      <c r="G69" t="str">
        <f t="shared" si="26"/>
        <v/>
      </c>
      <c r="H69" t="str">
        <f t="shared" si="26"/>
        <v/>
      </c>
      <c r="I69" t="str">
        <f t="shared" si="26"/>
        <v/>
      </c>
      <c r="J69" t="str">
        <f t="shared" si="26"/>
        <v/>
      </c>
      <c r="K69" t="str">
        <f t="shared" si="26"/>
        <v/>
      </c>
      <c r="L69" t="str">
        <f t="shared" si="26"/>
        <v/>
      </c>
      <c r="M69" t="str">
        <f t="shared" si="26"/>
        <v/>
      </c>
      <c r="N69" t="str">
        <f t="shared" si="26"/>
        <v/>
      </c>
      <c r="O69" t="str">
        <f t="shared" si="26"/>
        <v/>
      </c>
      <c r="P69" t="str">
        <f t="shared" si="26"/>
        <v/>
      </c>
      <c r="Q69" t="str">
        <f t="shared" si="26"/>
        <v/>
      </c>
      <c r="R69" t="str">
        <f t="shared" si="26"/>
        <v/>
      </c>
      <c r="S69" t="str">
        <f t="shared" si="26"/>
        <v/>
      </c>
      <c r="T69" t="str">
        <f t="shared" si="26"/>
        <v/>
      </c>
      <c r="U69" t="str">
        <f t="shared" si="26"/>
        <v/>
      </c>
      <c r="V69" t="str">
        <f t="shared" si="26"/>
        <v/>
      </c>
      <c r="W69" t="str">
        <f t="shared" si="26"/>
        <v/>
      </c>
      <c r="X69" t="str">
        <f t="shared" si="26"/>
        <v/>
      </c>
      <c r="Y69" t="str">
        <f t="shared" si="26"/>
        <v/>
      </c>
      <c r="Z69" t="str">
        <f t="shared" si="26"/>
        <v/>
      </c>
      <c r="AA69" t="str">
        <f t="shared" si="26"/>
        <v/>
      </c>
      <c r="AB69" t="str">
        <f t="shared" si="26"/>
        <v/>
      </c>
      <c r="AC69" t="str">
        <f t="shared" si="26"/>
        <v/>
      </c>
      <c r="AD69" t="str">
        <f t="shared" si="26"/>
        <v/>
      </c>
      <c r="AE69" t="str">
        <f t="shared" si="26"/>
        <v/>
      </c>
      <c r="AF69" t="str">
        <f t="shared" si="26"/>
        <v/>
      </c>
      <c r="AG69" t="str">
        <f t="shared" si="26"/>
        <v/>
      </c>
      <c r="AH69" t="str">
        <f t="shared" si="26"/>
        <v/>
      </c>
      <c r="AI69" t="str">
        <f t="shared" si="26"/>
        <v/>
      </c>
      <c r="AJ69" t="str">
        <f t="shared" si="26"/>
        <v/>
      </c>
      <c r="AK69" t="str">
        <f t="shared" si="26"/>
        <v/>
      </c>
      <c r="AL69" t="str">
        <f t="shared" si="26"/>
        <v/>
      </c>
      <c r="AM69" t="str">
        <f t="shared" si="26"/>
        <v/>
      </c>
      <c r="AN69" t="str">
        <f t="shared" si="26"/>
        <v/>
      </c>
      <c r="AO69" t="str">
        <f t="shared" si="26"/>
        <v/>
      </c>
      <c r="AP69" t="str">
        <f t="shared" si="26"/>
        <v/>
      </c>
      <c r="AQ69" t="str">
        <f t="shared" si="26"/>
        <v/>
      </c>
      <c r="AR69" t="str">
        <f t="shared" si="26"/>
        <v/>
      </c>
      <c r="AS69" t="str">
        <f t="shared" si="26"/>
        <v/>
      </c>
      <c r="AT69" t="str">
        <f t="shared" si="26"/>
        <v/>
      </c>
    </row>
    <row r="70" spans="1:46" ht="20.149999999999999" customHeight="1" x14ac:dyDescent="0.2">
      <c r="A70" t="str">
        <f t="shared" ref="A70:AT70" si="27">IF(A33="","",A33)</f>
        <v/>
      </c>
      <c r="B70" t="str">
        <f t="shared" si="27"/>
        <v/>
      </c>
      <c r="C70" t="str">
        <f t="shared" si="27"/>
        <v/>
      </c>
      <c r="D70" t="str">
        <f t="shared" si="27"/>
        <v/>
      </c>
      <c r="E70" t="str">
        <f t="shared" si="27"/>
        <v/>
      </c>
      <c r="F70" t="str">
        <f t="shared" si="27"/>
        <v/>
      </c>
      <c r="G70" t="str">
        <f t="shared" si="27"/>
        <v/>
      </c>
      <c r="H70" t="str">
        <f t="shared" si="27"/>
        <v/>
      </c>
      <c r="I70" t="str">
        <f t="shared" si="27"/>
        <v/>
      </c>
      <c r="J70" t="str">
        <f t="shared" si="27"/>
        <v/>
      </c>
      <c r="K70" t="str">
        <f t="shared" si="27"/>
        <v/>
      </c>
      <c r="L70" t="str">
        <f t="shared" si="27"/>
        <v/>
      </c>
      <c r="M70" t="str">
        <f t="shared" si="27"/>
        <v/>
      </c>
      <c r="N70" t="str">
        <f t="shared" si="27"/>
        <v/>
      </c>
      <c r="O70" t="str">
        <f t="shared" si="27"/>
        <v/>
      </c>
      <c r="P70" t="str">
        <f t="shared" si="27"/>
        <v/>
      </c>
      <c r="Q70" t="str">
        <f t="shared" si="27"/>
        <v/>
      </c>
      <c r="R70" t="str">
        <f t="shared" si="27"/>
        <v/>
      </c>
      <c r="S70" t="str">
        <f t="shared" si="27"/>
        <v/>
      </c>
      <c r="T70" t="str">
        <f t="shared" si="27"/>
        <v/>
      </c>
      <c r="U70" t="str">
        <f t="shared" si="27"/>
        <v/>
      </c>
      <c r="V70" t="str">
        <f t="shared" si="27"/>
        <v/>
      </c>
      <c r="W70" t="str">
        <f t="shared" si="27"/>
        <v/>
      </c>
      <c r="X70" t="str">
        <f t="shared" si="27"/>
        <v/>
      </c>
      <c r="Y70" t="str">
        <f t="shared" si="27"/>
        <v/>
      </c>
      <c r="Z70" t="str">
        <f t="shared" si="27"/>
        <v/>
      </c>
      <c r="AA70" t="str">
        <f t="shared" si="27"/>
        <v/>
      </c>
      <c r="AB70" t="str">
        <f t="shared" si="27"/>
        <v/>
      </c>
      <c r="AC70" t="str">
        <f t="shared" si="27"/>
        <v/>
      </c>
      <c r="AD70" t="str">
        <f t="shared" si="27"/>
        <v/>
      </c>
      <c r="AE70" t="str">
        <f t="shared" si="27"/>
        <v/>
      </c>
      <c r="AF70" t="str">
        <f t="shared" si="27"/>
        <v/>
      </c>
      <c r="AG70" t="str">
        <f t="shared" si="27"/>
        <v/>
      </c>
      <c r="AH70" t="str">
        <f t="shared" si="27"/>
        <v/>
      </c>
      <c r="AI70" t="str">
        <f t="shared" si="27"/>
        <v/>
      </c>
      <c r="AJ70" t="str">
        <f t="shared" si="27"/>
        <v/>
      </c>
      <c r="AK70" t="str">
        <f t="shared" si="27"/>
        <v/>
      </c>
      <c r="AL70" t="str">
        <f t="shared" si="27"/>
        <v/>
      </c>
      <c r="AM70" t="str">
        <f t="shared" si="27"/>
        <v/>
      </c>
      <c r="AN70" t="str">
        <f t="shared" si="27"/>
        <v/>
      </c>
      <c r="AO70" t="str">
        <f t="shared" si="27"/>
        <v/>
      </c>
      <c r="AP70" t="str">
        <f t="shared" si="27"/>
        <v/>
      </c>
      <c r="AQ70" t="str">
        <f t="shared" si="27"/>
        <v/>
      </c>
      <c r="AR70" t="str">
        <f t="shared" si="27"/>
        <v/>
      </c>
      <c r="AS70" t="str">
        <f t="shared" si="27"/>
        <v/>
      </c>
      <c r="AT70" t="str">
        <f t="shared" si="27"/>
        <v/>
      </c>
    </row>
    <row r="71" spans="1:46" ht="20.149999999999999" customHeight="1" x14ac:dyDescent="0.2">
      <c r="A71" t="str">
        <f t="shared" ref="A71:AT71" si="28">IF(A34="","",A34)</f>
        <v/>
      </c>
      <c r="B71" t="str">
        <f t="shared" si="28"/>
        <v/>
      </c>
      <c r="C71" t="str">
        <f t="shared" si="28"/>
        <v/>
      </c>
      <c r="D71" t="str">
        <f t="shared" si="28"/>
        <v/>
      </c>
      <c r="E71" t="str">
        <f t="shared" si="28"/>
        <v/>
      </c>
      <c r="F71" t="str">
        <f t="shared" si="28"/>
        <v/>
      </c>
      <c r="G71" t="str">
        <f t="shared" si="28"/>
        <v/>
      </c>
      <c r="H71" t="str">
        <f t="shared" si="28"/>
        <v/>
      </c>
      <c r="I71" t="str">
        <f t="shared" si="28"/>
        <v/>
      </c>
      <c r="J71" t="str">
        <f t="shared" si="28"/>
        <v/>
      </c>
      <c r="K71" t="str">
        <f t="shared" si="28"/>
        <v/>
      </c>
      <c r="L71" t="str">
        <f t="shared" si="28"/>
        <v/>
      </c>
      <c r="M71" t="str">
        <f t="shared" si="28"/>
        <v/>
      </c>
      <c r="N71" t="str">
        <f t="shared" si="28"/>
        <v/>
      </c>
      <c r="O71" t="str">
        <f t="shared" si="28"/>
        <v/>
      </c>
      <c r="P71" t="str">
        <f t="shared" si="28"/>
        <v/>
      </c>
      <c r="Q71" t="str">
        <f t="shared" si="28"/>
        <v/>
      </c>
      <c r="R71" t="str">
        <f t="shared" si="28"/>
        <v/>
      </c>
      <c r="S71" t="str">
        <f t="shared" si="28"/>
        <v/>
      </c>
      <c r="T71" t="str">
        <f t="shared" si="28"/>
        <v/>
      </c>
      <c r="U71" t="str">
        <f t="shared" si="28"/>
        <v/>
      </c>
      <c r="V71" t="str">
        <f t="shared" si="28"/>
        <v/>
      </c>
      <c r="W71" t="str">
        <f t="shared" si="28"/>
        <v/>
      </c>
      <c r="X71" t="str">
        <f t="shared" si="28"/>
        <v/>
      </c>
      <c r="Y71" t="str">
        <f t="shared" si="28"/>
        <v/>
      </c>
      <c r="Z71" t="str">
        <f t="shared" si="28"/>
        <v/>
      </c>
      <c r="AA71" t="str">
        <f t="shared" si="28"/>
        <v/>
      </c>
      <c r="AB71" t="str">
        <f t="shared" si="28"/>
        <v/>
      </c>
      <c r="AC71" t="str">
        <f t="shared" si="28"/>
        <v/>
      </c>
      <c r="AD71" t="str">
        <f t="shared" si="28"/>
        <v/>
      </c>
      <c r="AE71" t="str">
        <f t="shared" si="28"/>
        <v/>
      </c>
      <c r="AF71" t="str">
        <f t="shared" si="28"/>
        <v/>
      </c>
      <c r="AG71" t="str">
        <f t="shared" si="28"/>
        <v/>
      </c>
      <c r="AH71" t="str">
        <f t="shared" si="28"/>
        <v/>
      </c>
      <c r="AI71" t="str">
        <f t="shared" si="28"/>
        <v/>
      </c>
      <c r="AJ71" t="str">
        <f t="shared" si="28"/>
        <v/>
      </c>
      <c r="AK71" t="str">
        <f t="shared" si="28"/>
        <v/>
      </c>
      <c r="AL71" t="str">
        <f t="shared" si="28"/>
        <v/>
      </c>
      <c r="AM71" t="str">
        <f t="shared" si="28"/>
        <v/>
      </c>
      <c r="AN71" t="str">
        <f t="shared" si="28"/>
        <v/>
      </c>
      <c r="AO71" t="str">
        <f t="shared" si="28"/>
        <v/>
      </c>
      <c r="AP71" t="str">
        <f t="shared" si="28"/>
        <v/>
      </c>
      <c r="AQ71" t="str">
        <f t="shared" si="28"/>
        <v/>
      </c>
      <c r="AR71" t="str">
        <f t="shared" si="28"/>
        <v/>
      </c>
      <c r="AS71" t="str">
        <f t="shared" si="28"/>
        <v/>
      </c>
      <c r="AT71" t="str">
        <f t="shared" si="28"/>
        <v/>
      </c>
    </row>
    <row r="72" spans="1:46" ht="20.149999999999999" customHeight="1" x14ac:dyDescent="0.2">
      <c r="A72" t="str">
        <f t="shared" ref="A72:AT72" si="29">IF(A35="","",A35)</f>
        <v/>
      </c>
      <c r="B72" t="str">
        <f t="shared" si="29"/>
        <v/>
      </c>
      <c r="C72" t="str">
        <f t="shared" si="29"/>
        <v/>
      </c>
      <c r="D72" t="str">
        <f t="shared" si="29"/>
        <v/>
      </c>
      <c r="E72" t="str">
        <f t="shared" si="29"/>
        <v/>
      </c>
      <c r="F72" t="str">
        <f t="shared" si="29"/>
        <v/>
      </c>
      <c r="G72" t="str">
        <f t="shared" si="29"/>
        <v/>
      </c>
      <c r="H72" t="str">
        <f t="shared" si="29"/>
        <v/>
      </c>
      <c r="I72" t="str">
        <f t="shared" si="29"/>
        <v/>
      </c>
      <c r="J72" t="str">
        <f t="shared" si="29"/>
        <v/>
      </c>
      <c r="K72" t="str">
        <f t="shared" si="29"/>
        <v/>
      </c>
      <c r="L72" t="str">
        <f t="shared" si="29"/>
        <v/>
      </c>
      <c r="M72" t="str">
        <f t="shared" si="29"/>
        <v/>
      </c>
      <c r="N72" t="str">
        <f t="shared" si="29"/>
        <v/>
      </c>
      <c r="O72" t="str">
        <f t="shared" si="29"/>
        <v/>
      </c>
      <c r="P72" t="str">
        <f t="shared" si="29"/>
        <v/>
      </c>
      <c r="Q72" t="str">
        <f t="shared" si="29"/>
        <v/>
      </c>
      <c r="R72" t="str">
        <f t="shared" si="29"/>
        <v/>
      </c>
      <c r="S72" t="str">
        <f t="shared" si="29"/>
        <v/>
      </c>
      <c r="T72" t="str">
        <f t="shared" si="29"/>
        <v/>
      </c>
      <c r="U72" t="str">
        <f t="shared" si="29"/>
        <v/>
      </c>
      <c r="V72" t="str">
        <f t="shared" si="29"/>
        <v/>
      </c>
      <c r="W72" t="str">
        <f t="shared" si="29"/>
        <v/>
      </c>
      <c r="X72" t="str">
        <f t="shared" si="29"/>
        <v/>
      </c>
      <c r="Y72" t="str">
        <f t="shared" si="29"/>
        <v/>
      </c>
      <c r="Z72" t="str">
        <f t="shared" si="29"/>
        <v/>
      </c>
      <c r="AA72" t="str">
        <f t="shared" si="29"/>
        <v/>
      </c>
      <c r="AB72" t="str">
        <f t="shared" si="29"/>
        <v/>
      </c>
      <c r="AC72" t="str">
        <f t="shared" si="29"/>
        <v/>
      </c>
      <c r="AD72" t="str">
        <f t="shared" si="29"/>
        <v/>
      </c>
      <c r="AE72" t="str">
        <f t="shared" si="29"/>
        <v/>
      </c>
      <c r="AF72" t="str">
        <f t="shared" si="29"/>
        <v/>
      </c>
      <c r="AG72" t="str">
        <f t="shared" si="29"/>
        <v/>
      </c>
      <c r="AH72" t="str">
        <f t="shared" si="29"/>
        <v/>
      </c>
      <c r="AI72" t="str">
        <f t="shared" si="29"/>
        <v/>
      </c>
      <c r="AJ72" t="str">
        <f t="shared" si="29"/>
        <v/>
      </c>
      <c r="AK72" t="str">
        <f t="shared" si="29"/>
        <v/>
      </c>
      <c r="AL72" t="str">
        <f t="shared" si="29"/>
        <v/>
      </c>
      <c r="AM72" t="str">
        <f t="shared" si="29"/>
        <v/>
      </c>
      <c r="AN72" t="str">
        <f t="shared" si="29"/>
        <v/>
      </c>
      <c r="AO72" t="str">
        <f t="shared" si="29"/>
        <v/>
      </c>
      <c r="AP72" t="str">
        <f t="shared" si="29"/>
        <v/>
      </c>
      <c r="AQ72" t="str">
        <f t="shared" si="29"/>
        <v/>
      </c>
      <c r="AR72" t="str">
        <f t="shared" si="29"/>
        <v/>
      </c>
      <c r="AS72" t="str">
        <f t="shared" si="29"/>
        <v/>
      </c>
      <c r="AT72" t="str">
        <f t="shared" si="29"/>
        <v/>
      </c>
    </row>
    <row r="73" spans="1:46" ht="20.149999999999999" customHeight="1" x14ac:dyDescent="0.2">
      <c r="A73" t="str">
        <f t="shared" ref="A73:AT73" si="30">IF(A36="","",A36)</f>
        <v/>
      </c>
      <c r="B73" t="str">
        <f t="shared" si="30"/>
        <v/>
      </c>
      <c r="C73" t="str">
        <f t="shared" si="30"/>
        <v/>
      </c>
      <c r="D73" t="str">
        <f t="shared" si="30"/>
        <v/>
      </c>
      <c r="E73" t="str">
        <f t="shared" si="30"/>
        <v/>
      </c>
      <c r="F73" t="str">
        <f t="shared" si="30"/>
        <v/>
      </c>
      <c r="G73" t="str">
        <f t="shared" si="30"/>
        <v/>
      </c>
      <c r="H73" t="str">
        <f t="shared" si="30"/>
        <v/>
      </c>
      <c r="I73" t="str">
        <f t="shared" si="30"/>
        <v/>
      </c>
      <c r="J73" t="str">
        <f t="shared" si="30"/>
        <v/>
      </c>
      <c r="K73" t="str">
        <f t="shared" si="30"/>
        <v/>
      </c>
      <c r="L73" t="str">
        <f t="shared" si="30"/>
        <v/>
      </c>
      <c r="M73" t="str">
        <f t="shared" si="30"/>
        <v/>
      </c>
      <c r="N73" t="str">
        <f t="shared" si="30"/>
        <v/>
      </c>
      <c r="O73" t="str">
        <f t="shared" si="30"/>
        <v/>
      </c>
      <c r="P73" t="str">
        <f t="shared" si="30"/>
        <v/>
      </c>
      <c r="Q73" t="str">
        <f t="shared" si="30"/>
        <v/>
      </c>
      <c r="R73" t="str">
        <f t="shared" si="30"/>
        <v/>
      </c>
      <c r="S73" t="str">
        <f t="shared" si="30"/>
        <v/>
      </c>
      <c r="T73" t="str">
        <f t="shared" si="30"/>
        <v/>
      </c>
      <c r="U73" t="str">
        <f t="shared" si="30"/>
        <v/>
      </c>
      <c r="V73" t="str">
        <f t="shared" si="30"/>
        <v/>
      </c>
      <c r="W73" t="str">
        <f t="shared" si="30"/>
        <v/>
      </c>
      <c r="X73" t="str">
        <f t="shared" si="30"/>
        <v/>
      </c>
      <c r="Y73" t="str">
        <f t="shared" si="30"/>
        <v/>
      </c>
      <c r="Z73" t="str">
        <f t="shared" si="30"/>
        <v/>
      </c>
      <c r="AA73" t="str">
        <f t="shared" si="30"/>
        <v/>
      </c>
      <c r="AB73" t="str">
        <f t="shared" si="30"/>
        <v/>
      </c>
      <c r="AC73" t="str">
        <f t="shared" si="30"/>
        <v/>
      </c>
      <c r="AD73" t="str">
        <f t="shared" si="30"/>
        <v/>
      </c>
      <c r="AE73" t="str">
        <f t="shared" si="30"/>
        <v/>
      </c>
      <c r="AF73" t="str">
        <f t="shared" si="30"/>
        <v/>
      </c>
      <c r="AG73" t="str">
        <f t="shared" si="30"/>
        <v/>
      </c>
      <c r="AH73" t="str">
        <f t="shared" si="30"/>
        <v/>
      </c>
      <c r="AI73" t="str">
        <f t="shared" si="30"/>
        <v/>
      </c>
      <c r="AJ73" t="str">
        <f t="shared" si="30"/>
        <v/>
      </c>
      <c r="AK73" t="str">
        <f t="shared" si="30"/>
        <v/>
      </c>
      <c r="AL73" t="str">
        <f t="shared" si="30"/>
        <v/>
      </c>
      <c r="AM73" t="str">
        <f t="shared" si="30"/>
        <v/>
      </c>
      <c r="AN73" t="str">
        <f t="shared" si="30"/>
        <v/>
      </c>
      <c r="AO73" t="str">
        <f t="shared" si="30"/>
        <v/>
      </c>
      <c r="AP73" t="str">
        <f t="shared" si="30"/>
        <v/>
      </c>
      <c r="AQ73" t="str">
        <f t="shared" si="30"/>
        <v/>
      </c>
      <c r="AR73" t="str">
        <f t="shared" si="30"/>
        <v/>
      </c>
      <c r="AS73" t="str">
        <f t="shared" si="30"/>
        <v/>
      </c>
      <c r="AT73" t="str">
        <f t="shared" si="30"/>
        <v/>
      </c>
    </row>
    <row r="74" spans="1:46" ht="20.149999999999999" customHeight="1" x14ac:dyDescent="0.2">
      <c r="C74" s="23" t="s">
        <v>314</v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56">
    <mergeCell ref="F63:G63"/>
    <mergeCell ref="H63:I63"/>
    <mergeCell ref="K63:L63"/>
    <mergeCell ref="M63:N63"/>
    <mergeCell ref="O67:P67"/>
    <mergeCell ref="F67:G67"/>
    <mergeCell ref="H67:I67"/>
    <mergeCell ref="J67:K67"/>
    <mergeCell ref="M67:N67"/>
    <mergeCell ref="O52:P52"/>
    <mergeCell ref="F56:G56"/>
    <mergeCell ref="H56:I56"/>
    <mergeCell ref="J56:K56"/>
    <mergeCell ref="M56:N56"/>
    <mergeCell ref="O56:P56"/>
    <mergeCell ref="F52:G52"/>
    <mergeCell ref="H52:I52"/>
    <mergeCell ref="J52:K52"/>
    <mergeCell ref="M52:N52"/>
    <mergeCell ref="F45:G45"/>
    <mergeCell ref="H45:I45"/>
    <mergeCell ref="K45:L45"/>
    <mergeCell ref="M45:N45"/>
    <mergeCell ref="O30:P30"/>
    <mergeCell ref="F41:G41"/>
    <mergeCell ref="H41:I41"/>
    <mergeCell ref="K41:L41"/>
    <mergeCell ref="M41:N41"/>
    <mergeCell ref="F30:G30"/>
    <mergeCell ref="F26:G26"/>
    <mergeCell ref="H26:I26"/>
    <mergeCell ref="M26:N26"/>
    <mergeCell ref="K26:L26"/>
    <mergeCell ref="F19:G19"/>
    <mergeCell ref="H19:I19"/>
    <mergeCell ref="J15:K15"/>
    <mergeCell ref="H30:I30"/>
    <mergeCell ref="J30:K30"/>
    <mergeCell ref="M30:N30"/>
    <mergeCell ref="O19:P19"/>
    <mergeCell ref="AO1:AP1"/>
    <mergeCell ref="AO38:AP38"/>
    <mergeCell ref="F4:G4"/>
    <mergeCell ref="H4:I4"/>
    <mergeCell ref="K4:L4"/>
    <mergeCell ref="M4:N4"/>
    <mergeCell ref="F8:G8"/>
    <mergeCell ref="H8:I8"/>
    <mergeCell ref="K8:L8"/>
    <mergeCell ref="M8:N8"/>
    <mergeCell ref="J19:K19"/>
    <mergeCell ref="M19:N19"/>
    <mergeCell ref="F15:G15"/>
    <mergeCell ref="H15:I15"/>
    <mergeCell ref="M15:N15"/>
    <mergeCell ref="O15:P1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10"/>
  </cols>
  <sheetData>
    <row r="1" spans="1:48" ht="23.5" x14ac:dyDescent="0.2">
      <c r="D1" s="3" t="s">
        <v>321</v>
      </c>
      <c r="AM1" s="2" t="s">
        <v>74</v>
      </c>
      <c r="AN1" s="2"/>
      <c r="AO1" s="27"/>
      <c r="AP1" s="27"/>
      <c r="AR1" s="10"/>
      <c r="AS1" s="10"/>
      <c r="AU1"/>
      <c r="AV1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U2"/>
      <c r="AV2"/>
    </row>
    <row r="3" spans="1:48" ht="20.149999999999999" customHeight="1" x14ac:dyDescent="0.2">
      <c r="A3" s="1" t="s">
        <v>35</v>
      </c>
      <c r="D3" t="s">
        <v>75</v>
      </c>
    </row>
    <row r="4" spans="1:48" ht="20.149999999999999" customHeight="1" x14ac:dyDescent="0.2">
      <c r="C4" s="1" t="s">
        <v>43</v>
      </c>
      <c r="F4" s="37" t="s">
        <v>52</v>
      </c>
      <c r="G4" s="37"/>
      <c r="H4" s="37" t="s">
        <v>76</v>
      </c>
      <c r="I4" s="37"/>
      <c r="J4" s="11">
        <f ca="1">IF(AU4=1,"",AU4)</f>
        <v>2</v>
      </c>
      <c r="K4" s="37" t="s">
        <v>77</v>
      </c>
      <c r="L4" s="37"/>
      <c r="M4" s="37" t="str">
        <f ca="1">IF(AV4&lt;0,"－","＋")</f>
        <v>－</v>
      </c>
      <c r="N4" s="37"/>
      <c r="O4">
        <f ca="1">ABS(AV4)</f>
        <v>3</v>
      </c>
      <c r="AU4" s="10">
        <f ca="1">INT(RAND()*5+1)</f>
        <v>2</v>
      </c>
      <c r="AV4" s="10">
        <f ca="1">INT(RAND()*5+1)*(-1)^INT(RAND()*2)</f>
        <v>-3</v>
      </c>
    </row>
    <row r="5" spans="1:48" ht="20.149999999999999" customHeight="1" x14ac:dyDescent="0.2"/>
    <row r="6" spans="1:48" ht="20.149999999999999" customHeight="1" x14ac:dyDescent="0.2"/>
    <row r="7" spans="1:48" ht="20.149999999999999" customHeight="1" x14ac:dyDescent="0.2"/>
    <row r="8" spans="1:48" ht="20.149999999999999" customHeight="1" x14ac:dyDescent="0.2">
      <c r="C8" s="1" t="s">
        <v>78</v>
      </c>
      <c r="F8" s="37" t="s">
        <v>52</v>
      </c>
      <c r="G8" s="37"/>
      <c r="H8" s="37" t="s">
        <v>76</v>
      </c>
      <c r="I8" s="37"/>
      <c r="J8" s="37" t="s">
        <v>44</v>
      </c>
      <c r="K8" s="37"/>
      <c r="L8" s="11">
        <f ca="1">IF(AU8=1,"",AU8)</f>
        <v>2</v>
      </c>
      <c r="M8" s="37" t="s">
        <v>77</v>
      </c>
      <c r="N8" s="37"/>
      <c r="O8" s="37" t="str">
        <f ca="1">IF(AV8&lt;0,"－","＋")</f>
        <v>－</v>
      </c>
      <c r="P8" s="37"/>
      <c r="Q8">
        <f ca="1">ABS(AV8)</f>
        <v>5</v>
      </c>
      <c r="AU8" s="10">
        <f ca="1">INT(RAND()*5+1)</f>
        <v>2</v>
      </c>
      <c r="AV8" s="10">
        <f ca="1">INT(RAND()*5+1)*(-1)^INT(RAND()*2)</f>
        <v>-5</v>
      </c>
    </row>
    <row r="9" spans="1:48" ht="20.149999999999999" customHeight="1" x14ac:dyDescent="0.2"/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>
      <c r="C12" s="1" t="s">
        <v>79</v>
      </c>
      <c r="F12" s="37" t="s">
        <v>52</v>
      </c>
      <c r="G12" s="37"/>
      <c r="H12" s="37" t="s">
        <v>76</v>
      </c>
      <c r="I12" s="37"/>
      <c r="J12" s="30">
        <f ca="1">AU12/GCD(AU13,AU12)</f>
        <v>2</v>
      </c>
      <c r="K12" s="30"/>
      <c r="L12" s="25" t="s">
        <v>29</v>
      </c>
      <c r="M12" s="25"/>
      <c r="N12" s="25" t="str">
        <f ca="1">IF(AV12&lt;0,"－","＋")</f>
        <v>＋</v>
      </c>
      <c r="O12" s="25"/>
      <c r="P12" s="25">
        <f ca="1">ABS(AV12)</f>
        <v>4</v>
      </c>
      <c r="AU12" s="10">
        <f ca="1">INT(RAND()*(AU13-1)+1)</f>
        <v>2</v>
      </c>
      <c r="AV12" s="10">
        <f ca="1">INT(RAND()*5+1)*(-1)^INT(RAND()*2)</f>
        <v>4</v>
      </c>
    </row>
    <row r="13" spans="1:48" ht="20.149999999999999" customHeight="1" x14ac:dyDescent="0.2">
      <c r="F13" s="37"/>
      <c r="G13" s="37"/>
      <c r="H13" s="37"/>
      <c r="I13" s="37"/>
      <c r="J13" s="25">
        <f ca="1">AU13/GCD(AU13,AU12)</f>
        <v>3</v>
      </c>
      <c r="K13" s="25"/>
      <c r="L13" s="25"/>
      <c r="M13" s="25"/>
      <c r="N13" s="25"/>
      <c r="O13" s="25"/>
      <c r="P13" s="25"/>
      <c r="AU13" s="10">
        <f ca="1">INT(RAND()*4+2)</f>
        <v>3</v>
      </c>
    </row>
    <row r="14" spans="1:48" ht="20.149999999999999" customHeight="1" x14ac:dyDescent="0.2"/>
    <row r="15" spans="1:48" ht="20.149999999999999" customHeight="1" x14ac:dyDescent="0.2"/>
    <row r="16" spans="1:48" ht="20.149999999999999" customHeight="1" x14ac:dyDescent="0.2"/>
    <row r="17" spans="1:48" ht="20.149999999999999" customHeight="1" x14ac:dyDescent="0.2">
      <c r="C17" s="1" t="s">
        <v>80</v>
      </c>
      <c r="F17" s="37" t="s">
        <v>52</v>
      </c>
      <c r="G17" s="37"/>
      <c r="H17" s="37" t="s">
        <v>76</v>
      </c>
      <c r="I17" s="37"/>
      <c r="J17" s="37" t="s">
        <v>32</v>
      </c>
      <c r="K17" s="37"/>
      <c r="L17" s="30">
        <f ca="1">AU17/GCD(AU18,AU17)</f>
        <v>1</v>
      </c>
      <c r="M17" s="30"/>
      <c r="N17" s="25" t="s">
        <v>29</v>
      </c>
      <c r="O17" s="25"/>
      <c r="P17" s="25" t="str">
        <f ca="1">IF(AV17&lt;0,"－","＋")</f>
        <v>＋</v>
      </c>
      <c r="Q17" s="25"/>
      <c r="R17" s="25">
        <f ca="1">ABS(AV17)</f>
        <v>1</v>
      </c>
      <c r="AU17" s="10">
        <f ca="1">INT(RAND()*(AU18-1)+1)</f>
        <v>1</v>
      </c>
      <c r="AV17" s="10">
        <f ca="1">INT(RAND()*5+1)*(-1)^INT(RAND()*2)</f>
        <v>1</v>
      </c>
    </row>
    <row r="18" spans="1:48" ht="20.149999999999999" customHeight="1" x14ac:dyDescent="0.2">
      <c r="F18" s="37"/>
      <c r="G18" s="37"/>
      <c r="H18" s="37"/>
      <c r="I18" s="37"/>
      <c r="J18" s="37"/>
      <c r="K18" s="37"/>
      <c r="L18" s="25">
        <f ca="1">AU18/GCD(AU18,AU17)</f>
        <v>5</v>
      </c>
      <c r="M18" s="25"/>
      <c r="N18" s="25"/>
      <c r="O18" s="25"/>
      <c r="P18" s="25"/>
      <c r="Q18" s="25"/>
      <c r="R18" s="25"/>
      <c r="AU18" s="10">
        <f ca="1">INT(RAND()*4+2)</f>
        <v>5</v>
      </c>
    </row>
    <row r="19" spans="1:48" ht="20.149999999999999" customHeight="1" x14ac:dyDescent="0.2"/>
    <row r="20" spans="1:48" ht="20.149999999999999" customHeight="1" x14ac:dyDescent="0.2"/>
    <row r="21" spans="1:48" ht="20.149999999999999" customHeight="1" x14ac:dyDescent="0.2"/>
    <row r="22" spans="1:48" ht="20.149999999999999" customHeight="1" x14ac:dyDescent="0.2">
      <c r="A22" s="1" t="s">
        <v>81</v>
      </c>
      <c r="D22" t="s">
        <v>82</v>
      </c>
    </row>
    <row r="23" spans="1:48" ht="20.149999999999999" customHeight="1" x14ac:dyDescent="0.2">
      <c r="C23" s="1" t="s">
        <v>43</v>
      </c>
      <c r="F23" s="37" t="s">
        <v>52</v>
      </c>
      <c r="G23" s="37"/>
      <c r="H23" s="37" t="s">
        <v>76</v>
      </c>
      <c r="I23" s="37"/>
      <c r="J23" s="11" t="str">
        <f ca="1">IF(AU23=1,"",AU23)</f>
        <v/>
      </c>
      <c r="K23" s="37" t="s">
        <v>77</v>
      </c>
      <c r="L23" s="37"/>
      <c r="M23" s="37" t="str">
        <f ca="1">IF(AV23&lt;0,"－","＋")</f>
        <v>＋</v>
      </c>
      <c r="N23" s="37"/>
      <c r="O23">
        <f ca="1">ABS(AV23)</f>
        <v>4</v>
      </c>
      <c r="AU23" s="10">
        <f ca="1">INT(RAND()*5+1)</f>
        <v>1</v>
      </c>
      <c r="AV23" s="10">
        <f ca="1">INT(RAND()*5+1)*(-1)^INT(RAND()*2)</f>
        <v>4</v>
      </c>
    </row>
    <row r="24" spans="1:48" ht="20.149999999999999" customHeight="1" x14ac:dyDescent="0.2"/>
    <row r="25" spans="1:48" ht="20.149999999999999" customHeight="1" x14ac:dyDescent="0.2">
      <c r="C25" s="1" t="s">
        <v>78</v>
      </c>
      <c r="F25" s="37" t="s">
        <v>52</v>
      </c>
      <c r="G25" s="37"/>
      <c r="H25" s="37" t="s">
        <v>76</v>
      </c>
      <c r="I25" s="37"/>
      <c r="J25" s="37" t="s">
        <v>44</v>
      </c>
      <c r="K25" s="37"/>
      <c r="L25" s="11">
        <f ca="1">IF(AU25=1,"",AU25)</f>
        <v>2</v>
      </c>
      <c r="M25" s="37" t="s">
        <v>77</v>
      </c>
      <c r="N25" s="37"/>
      <c r="O25" s="37" t="str">
        <f ca="1">IF(AV25&lt;0,"－","＋")</f>
        <v>－</v>
      </c>
      <c r="P25" s="37"/>
      <c r="Q25">
        <f ca="1">ABS(AV25)</f>
        <v>5</v>
      </c>
      <c r="AU25" s="10">
        <f ca="1">INT(RAND()*5+1)</f>
        <v>2</v>
      </c>
      <c r="AV25" s="10">
        <f ca="1">INT(RAND()*5+1)*(-1)^INT(RAND()*2)</f>
        <v>-5</v>
      </c>
    </row>
    <row r="26" spans="1:48" ht="20.149999999999999" customHeight="1" x14ac:dyDescent="0.2"/>
    <row r="27" spans="1:48" ht="20.149999999999999" customHeight="1" x14ac:dyDescent="0.2">
      <c r="C27" s="1" t="s">
        <v>79</v>
      </c>
      <c r="F27" s="37" t="s">
        <v>52</v>
      </c>
      <c r="G27" s="37"/>
      <c r="H27" s="37" t="s">
        <v>76</v>
      </c>
      <c r="I27" s="37"/>
      <c r="J27" s="30">
        <f ca="1">AU27/GCD(AU28,AU27)</f>
        <v>2</v>
      </c>
      <c r="K27" s="30"/>
      <c r="L27" s="25" t="s">
        <v>29</v>
      </c>
      <c r="M27" s="25"/>
      <c r="N27" s="25" t="str">
        <f ca="1">IF(AV27&lt;0,"－","＋")</f>
        <v>－</v>
      </c>
      <c r="O27" s="25"/>
      <c r="P27" s="25">
        <f ca="1">ABS(AV27)</f>
        <v>2</v>
      </c>
      <c r="AU27" s="10">
        <f ca="1">INT(RAND()*(AU28-1)+1)</f>
        <v>2</v>
      </c>
      <c r="AV27" s="10">
        <f ca="1">INT(RAND()*5+1)*(-1)^INT(RAND()*2)</f>
        <v>-2</v>
      </c>
    </row>
    <row r="28" spans="1:48" ht="20.149999999999999" customHeight="1" x14ac:dyDescent="0.2">
      <c r="F28" s="37"/>
      <c r="G28" s="37"/>
      <c r="H28" s="37"/>
      <c r="I28" s="37"/>
      <c r="J28" s="25">
        <f ca="1">AU28/GCD(AU28,AU27)</f>
        <v>5</v>
      </c>
      <c r="K28" s="25"/>
      <c r="L28" s="25"/>
      <c r="M28" s="25"/>
      <c r="N28" s="25"/>
      <c r="O28" s="25"/>
      <c r="P28" s="25"/>
      <c r="AU28" s="10">
        <f ca="1">INT(RAND()*4+2)</f>
        <v>5</v>
      </c>
    </row>
    <row r="29" spans="1:48" ht="20.149999999999999" customHeight="1" x14ac:dyDescent="0.2"/>
    <row r="30" spans="1:48" ht="20.149999999999999" customHeight="1" x14ac:dyDescent="0.2">
      <c r="C30" s="1" t="s">
        <v>80</v>
      </c>
      <c r="F30" s="37" t="s">
        <v>52</v>
      </c>
      <c r="G30" s="37"/>
      <c r="H30" s="37" t="s">
        <v>76</v>
      </c>
      <c r="I30" s="37"/>
      <c r="J30" s="37" t="s">
        <v>32</v>
      </c>
      <c r="K30" s="37"/>
      <c r="L30" s="30">
        <f ca="1">AU30/GCD(AU31,AU30)</f>
        <v>3</v>
      </c>
      <c r="M30" s="30"/>
      <c r="N30" s="25" t="s">
        <v>29</v>
      </c>
      <c r="O30" s="25"/>
      <c r="P30" s="25" t="str">
        <f ca="1">IF(AV30&lt;0,"－","＋")</f>
        <v>－</v>
      </c>
      <c r="Q30" s="25"/>
      <c r="R30" s="25">
        <f ca="1">ABS(AV30)</f>
        <v>2</v>
      </c>
      <c r="AU30" s="10">
        <f ca="1">INT(RAND()*(AU31-1)+1)</f>
        <v>3</v>
      </c>
      <c r="AV30" s="10">
        <f ca="1">INT(RAND()*5+1)*(-1)^INT(RAND()*2)</f>
        <v>-2</v>
      </c>
    </row>
    <row r="31" spans="1:48" ht="20.149999999999999" customHeight="1" x14ac:dyDescent="0.2">
      <c r="F31" s="37"/>
      <c r="G31" s="37"/>
      <c r="H31" s="37"/>
      <c r="I31" s="37"/>
      <c r="J31" s="37"/>
      <c r="K31" s="37"/>
      <c r="L31" s="25">
        <f ca="1">AU31/GCD(AU31,AU30)</f>
        <v>4</v>
      </c>
      <c r="M31" s="25"/>
      <c r="N31" s="25"/>
      <c r="O31" s="25"/>
      <c r="P31" s="25"/>
      <c r="Q31" s="25"/>
      <c r="R31" s="25"/>
      <c r="AU31" s="10">
        <f ca="1">INT(RAND()*4+2)</f>
        <v>4</v>
      </c>
    </row>
    <row r="32" spans="1:48" ht="20.149999999999999" customHeight="1" x14ac:dyDescent="0.2"/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一次関数のグラフ②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U38"/>
      <c r="AV38"/>
    </row>
    <row r="39" spans="1:48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U39"/>
      <c r="AV39"/>
    </row>
    <row r="40" spans="1:48" ht="20.149999999999999" customHeight="1" x14ac:dyDescent="0.2">
      <c r="A40" t="str">
        <f>IF(A3="","",A3)</f>
        <v>１．</v>
      </c>
      <c r="D40" t="str">
        <f>IF(D3="","",D3)</f>
        <v>次の直線の傾きと切片をいいなさい。</v>
      </c>
    </row>
    <row r="41" spans="1:48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s="25" t="str">
        <f t="shared" si="0"/>
        <v>ｙ</v>
      </c>
      <c r="G41" s="25"/>
      <c r="H41" s="25" t="str">
        <f t="shared" si="0"/>
        <v>＝</v>
      </c>
      <c r="I41" s="25"/>
      <c r="J41">
        <f t="shared" ca="1" si="0"/>
        <v>2</v>
      </c>
      <c r="K41" s="25" t="str">
        <f t="shared" si="0"/>
        <v>ｘ</v>
      </c>
      <c r="L41" s="25"/>
      <c r="M41" s="25" t="str">
        <f t="shared" ca="1" si="0"/>
        <v>－</v>
      </c>
      <c r="N41" s="25"/>
      <c r="O41">
        <f t="shared" ca="1" si="0"/>
        <v>3</v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8" ht="20.149999999999999" customHeight="1" x14ac:dyDescent="0.2">
      <c r="H42" s="7" t="s">
        <v>83</v>
      </c>
      <c r="I42" s="7"/>
      <c r="J42" s="7"/>
      <c r="K42" s="7"/>
      <c r="L42" s="7"/>
      <c r="M42" s="7"/>
      <c r="N42" s="7"/>
      <c r="O42" s="7">
        <f ca="1">IF(J41="",1,J41)</f>
        <v>2</v>
      </c>
      <c r="S42" s="7" t="s">
        <v>84</v>
      </c>
      <c r="T42" s="7"/>
      <c r="U42" s="7"/>
      <c r="V42" s="7"/>
      <c r="W42" s="7"/>
      <c r="X42" s="24" t="str">
        <f ca="1">IF(M41="－","－","")</f>
        <v>－</v>
      </c>
      <c r="Y42" s="24"/>
      <c r="Z42" s="7">
        <f ca="1">O41</f>
        <v>3</v>
      </c>
    </row>
    <row r="43" spans="1:48" ht="20.149999999999999" customHeight="1" x14ac:dyDescent="0.2"/>
    <row r="44" spans="1:48" ht="20.149999999999999" customHeight="1" x14ac:dyDescent="0.2"/>
    <row r="45" spans="1:48" ht="20.149999999999999" customHeight="1" x14ac:dyDescent="0.2">
      <c r="A45" t="str">
        <f t="shared" ref="A45:AT45" si="1">IF(A8="","",A8)</f>
        <v/>
      </c>
      <c r="B45" t="str">
        <f t="shared" si="1"/>
        <v/>
      </c>
      <c r="C45" t="str">
        <f t="shared" si="1"/>
        <v>(2)</v>
      </c>
      <c r="F45" s="25" t="str">
        <f t="shared" si="1"/>
        <v>ｙ</v>
      </c>
      <c r="G45" s="25"/>
      <c r="H45" s="25" t="str">
        <f t="shared" si="1"/>
        <v>＝</v>
      </c>
      <c r="I45" s="25"/>
      <c r="J45" s="25" t="str">
        <f t="shared" si="1"/>
        <v>－</v>
      </c>
      <c r="K45" s="25"/>
      <c r="L45">
        <f t="shared" ca="1" si="1"/>
        <v>2</v>
      </c>
      <c r="M45" s="25" t="str">
        <f t="shared" si="1"/>
        <v>ｘ</v>
      </c>
      <c r="N45" s="25"/>
      <c r="O45" s="25" t="str">
        <f t="shared" ca="1" si="1"/>
        <v>－</v>
      </c>
      <c r="P45" s="25"/>
      <c r="Q45">
        <f t="shared" ca="1" si="1"/>
        <v>5</v>
      </c>
      <c r="R45" t="str">
        <f t="shared" si="1"/>
        <v/>
      </c>
      <c r="S45" t="str">
        <f t="shared" si="1"/>
        <v/>
      </c>
      <c r="T45" t="str">
        <f t="shared" si="1"/>
        <v/>
      </c>
      <c r="U45" t="str">
        <f t="shared" si="1"/>
        <v/>
      </c>
      <c r="V45" t="str">
        <f t="shared" si="1"/>
        <v/>
      </c>
      <c r="W45" t="str">
        <f t="shared" si="1"/>
        <v/>
      </c>
      <c r="X45" t="str">
        <f t="shared" si="1"/>
        <v/>
      </c>
      <c r="Y45" t="str">
        <f t="shared" si="1"/>
        <v/>
      </c>
      <c r="Z45" t="str">
        <f t="shared" si="1"/>
        <v/>
      </c>
      <c r="AA45" t="str">
        <f t="shared" si="1"/>
        <v/>
      </c>
      <c r="AB45" t="str">
        <f t="shared" si="1"/>
        <v/>
      </c>
      <c r="AC45" t="str">
        <f t="shared" si="1"/>
        <v/>
      </c>
      <c r="AD45" t="str">
        <f t="shared" si="1"/>
        <v/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J45" t="str">
        <f t="shared" si="1"/>
        <v/>
      </c>
      <c r="AK45" t="str">
        <f t="shared" si="1"/>
        <v/>
      </c>
      <c r="AL45" t="str">
        <f t="shared" si="1"/>
        <v/>
      </c>
      <c r="AM45" t="str">
        <f t="shared" si="1"/>
        <v/>
      </c>
      <c r="AN45" t="str">
        <f t="shared" si="1"/>
        <v/>
      </c>
      <c r="AO45" t="str">
        <f t="shared" si="1"/>
        <v/>
      </c>
      <c r="AP45" t="str">
        <f t="shared" si="1"/>
        <v/>
      </c>
      <c r="AQ45" t="str">
        <f t="shared" si="1"/>
        <v/>
      </c>
      <c r="AR45" t="str">
        <f t="shared" si="1"/>
        <v/>
      </c>
      <c r="AS45" t="str">
        <f t="shared" si="1"/>
        <v/>
      </c>
      <c r="AT45" t="str">
        <f t="shared" si="1"/>
        <v/>
      </c>
    </row>
    <row r="46" spans="1:48" ht="20.149999999999999" customHeight="1" x14ac:dyDescent="0.2">
      <c r="A46" t="str">
        <f t="shared" ref="A46:AT46" si="2">IF(A9="","",A9)</f>
        <v/>
      </c>
      <c r="B46" t="str">
        <f t="shared" si="2"/>
        <v/>
      </c>
      <c r="C46" t="str">
        <f t="shared" si="2"/>
        <v/>
      </c>
      <c r="F46" t="str">
        <f t="shared" si="2"/>
        <v/>
      </c>
      <c r="G46" t="str">
        <f t="shared" si="2"/>
        <v/>
      </c>
      <c r="H46" s="7" t="s">
        <v>83</v>
      </c>
      <c r="I46" s="7"/>
      <c r="J46" s="7"/>
      <c r="K46" s="7"/>
      <c r="L46" s="7"/>
      <c r="M46" s="24" t="str">
        <f>J45</f>
        <v>－</v>
      </c>
      <c r="N46" s="24"/>
      <c r="O46" s="7">
        <f ca="1">IF(L45="",1,L45)</f>
        <v>2</v>
      </c>
      <c r="P46" t="str">
        <f t="shared" si="2"/>
        <v/>
      </c>
      <c r="Q46" t="str">
        <f t="shared" si="2"/>
        <v/>
      </c>
      <c r="R46" t="str">
        <f t="shared" si="2"/>
        <v/>
      </c>
      <c r="S46" s="7" t="s">
        <v>84</v>
      </c>
      <c r="T46" s="7"/>
      <c r="U46" s="7"/>
      <c r="V46" s="7"/>
      <c r="W46" s="7"/>
      <c r="X46" s="24" t="str">
        <f ca="1">IF(O45="－","－","")</f>
        <v>－</v>
      </c>
      <c r="Y46" s="24"/>
      <c r="Z46" s="7">
        <f ca="1">Q45</f>
        <v>5</v>
      </c>
      <c r="AA46" t="str">
        <f t="shared" si="2"/>
        <v/>
      </c>
      <c r="AB46" t="str">
        <f t="shared" si="2"/>
        <v/>
      </c>
      <c r="AC46" t="str">
        <f t="shared" si="2"/>
        <v/>
      </c>
      <c r="AD46" t="str">
        <f t="shared" si="2"/>
        <v/>
      </c>
      <c r="AE46" t="str">
        <f t="shared" si="2"/>
        <v/>
      </c>
      <c r="AF46" t="str">
        <f t="shared" si="2"/>
        <v/>
      </c>
      <c r="AG46" t="str">
        <f t="shared" si="2"/>
        <v/>
      </c>
      <c r="AH46" t="str">
        <f t="shared" si="2"/>
        <v/>
      </c>
      <c r="AI46" t="str">
        <f t="shared" si="2"/>
        <v/>
      </c>
      <c r="AJ46" t="str">
        <f t="shared" si="2"/>
        <v/>
      </c>
      <c r="AK46" t="str">
        <f t="shared" si="2"/>
        <v/>
      </c>
      <c r="AL46" t="str">
        <f t="shared" si="2"/>
        <v/>
      </c>
      <c r="AM46" t="str">
        <f t="shared" si="2"/>
        <v/>
      </c>
      <c r="AN46" t="str">
        <f t="shared" si="2"/>
        <v/>
      </c>
      <c r="AO46" t="str">
        <f t="shared" si="2"/>
        <v/>
      </c>
      <c r="AP46" t="str">
        <f t="shared" si="2"/>
        <v/>
      </c>
      <c r="AQ46" t="str">
        <f t="shared" si="2"/>
        <v/>
      </c>
      <c r="AR46" t="str">
        <f t="shared" si="2"/>
        <v/>
      </c>
      <c r="AS46" t="str">
        <f t="shared" si="2"/>
        <v/>
      </c>
      <c r="AT46" t="str">
        <f t="shared" si="2"/>
        <v/>
      </c>
    </row>
    <row r="47" spans="1:48" ht="20.149999999999999" customHeight="1" x14ac:dyDescent="0.2">
      <c r="A47" t="str">
        <f t="shared" ref="A47:AT47" si="3">IF(A10="","",A10)</f>
        <v/>
      </c>
      <c r="B47" t="str">
        <f t="shared" si="3"/>
        <v/>
      </c>
      <c r="C47" t="str">
        <f t="shared" si="3"/>
        <v/>
      </c>
      <c r="F47" t="str">
        <f t="shared" si="3"/>
        <v/>
      </c>
      <c r="G47" t="str">
        <f t="shared" si="3"/>
        <v/>
      </c>
      <c r="P47" t="str">
        <f t="shared" si="3"/>
        <v/>
      </c>
      <c r="Q47" t="str">
        <f t="shared" si="3"/>
        <v/>
      </c>
      <c r="R47" t="str">
        <f t="shared" si="3"/>
        <v/>
      </c>
      <c r="S47" t="str">
        <f t="shared" si="3"/>
        <v/>
      </c>
      <c r="T47" t="str">
        <f t="shared" si="3"/>
        <v/>
      </c>
      <c r="U47" t="str">
        <f t="shared" si="3"/>
        <v/>
      </c>
      <c r="V47" t="str">
        <f t="shared" si="3"/>
        <v/>
      </c>
      <c r="W47" t="str">
        <f t="shared" si="3"/>
        <v/>
      </c>
      <c r="X47" t="str">
        <f t="shared" si="3"/>
        <v/>
      </c>
      <c r="Y47" t="str">
        <f t="shared" si="3"/>
        <v/>
      </c>
      <c r="Z47" t="str">
        <f t="shared" si="3"/>
        <v/>
      </c>
      <c r="AA47" t="str">
        <f t="shared" si="3"/>
        <v/>
      </c>
      <c r="AB47" t="str">
        <f t="shared" si="3"/>
        <v/>
      </c>
      <c r="AC47" t="str">
        <f t="shared" si="3"/>
        <v/>
      </c>
      <c r="AD47" t="str">
        <f t="shared" si="3"/>
        <v/>
      </c>
      <c r="AE47" t="str">
        <f t="shared" si="3"/>
        <v/>
      </c>
      <c r="AF47" t="str">
        <f t="shared" si="3"/>
        <v/>
      </c>
      <c r="AG47" t="str">
        <f t="shared" si="3"/>
        <v/>
      </c>
      <c r="AH47" t="str">
        <f t="shared" si="3"/>
        <v/>
      </c>
      <c r="AI47" t="str">
        <f t="shared" si="3"/>
        <v/>
      </c>
      <c r="AJ47" t="str">
        <f t="shared" si="3"/>
        <v/>
      </c>
      <c r="AK47" t="str">
        <f t="shared" si="3"/>
        <v/>
      </c>
      <c r="AL47" t="str">
        <f t="shared" si="3"/>
        <v/>
      </c>
      <c r="AM47" t="str">
        <f t="shared" si="3"/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  <c r="AR47" t="str">
        <f t="shared" si="3"/>
        <v/>
      </c>
      <c r="AS47" t="str">
        <f t="shared" si="3"/>
        <v/>
      </c>
      <c r="AT47" t="str">
        <f t="shared" si="3"/>
        <v/>
      </c>
    </row>
    <row r="48" spans="1:48" ht="20.149999999999999" customHeight="1" x14ac:dyDescent="0.2">
      <c r="A48" t="str">
        <f t="shared" ref="A48:AT48" si="4">IF(A11="","",A11)</f>
        <v/>
      </c>
      <c r="B48" t="str">
        <f t="shared" si="4"/>
        <v/>
      </c>
      <c r="C48" t="str">
        <f t="shared" si="4"/>
        <v/>
      </c>
      <c r="F48" t="str">
        <f t="shared" si="4"/>
        <v/>
      </c>
      <c r="G48" t="str">
        <f t="shared" si="4"/>
        <v/>
      </c>
      <c r="H48" t="str">
        <f t="shared" si="4"/>
        <v/>
      </c>
      <c r="I48" t="str">
        <f t="shared" si="4"/>
        <v/>
      </c>
      <c r="J48" t="str">
        <f t="shared" si="4"/>
        <v/>
      </c>
      <c r="K48" t="str">
        <f t="shared" si="4"/>
        <v/>
      </c>
      <c r="L48" t="str">
        <f t="shared" si="4"/>
        <v/>
      </c>
      <c r="M48" t="str">
        <f t="shared" si="4"/>
        <v/>
      </c>
      <c r="N48" t="str">
        <f t="shared" si="4"/>
        <v/>
      </c>
      <c r="O48" t="str">
        <f t="shared" si="4"/>
        <v/>
      </c>
      <c r="P48" t="str">
        <f t="shared" si="4"/>
        <v/>
      </c>
      <c r="Q48" t="str">
        <f t="shared" si="4"/>
        <v/>
      </c>
      <c r="R48" t="str">
        <f t="shared" si="4"/>
        <v/>
      </c>
      <c r="S48" t="str">
        <f t="shared" si="4"/>
        <v/>
      </c>
      <c r="T48" t="str">
        <f t="shared" si="4"/>
        <v/>
      </c>
      <c r="U48" t="str">
        <f t="shared" si="4"/>
        <v/>
      </c>
      <c r="V48" t="str">
        <f t="shared" si="4"/>
        <v/>
      </c>
      <c r="W48" t="str">
        <f t="shared" si="4"/>
        <v/>
      </c>
      <c r="X48" t="str">
        <f t="shared" si="4"/>
        <v/>
      </c>
      <c r="Y48" t="str">
        <f t="shared" si="4"/>
        <v/>
      </c>
      <c r="Z48" t="str">
        <f t="shared" si="4"/>
        <v/>
      </c>
      <c r="AA48" t="str">
        <f t="shared" si="4"/>
        <v/>
      </c>
      <c r="AB48" t="str">
        <f t="shared" si="4"/>
        <v/>
      </c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 t="shared" si="4"/>
        <v/>
      </c>
      <c r="AI48" t="str">
        <f t="shared" si="4"/>
        <v/>
      </c>
      <c r="AJ48" t="str">
        <f t="shared" si="4"/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  <c r="AR48" t="str">
        <f t="shared" si="4"/>
        <v/>
      </c>
      <c r="AS48" t="str">
        <f t="shared" si="4"/>
        <v/>
      </c>
      <c r="AT48" t="str">
        <f t="shared" si="4"/>
        <v/>
      </c>
    </row>
    <row r="49" spans="1:46" ht="20.149999999999999" customHeight="1" x14ac:dyDescent="0.2">
      <c r="A49" t="str">
        <f t="shared" ref="A49:AT49" si="5">IF(A12="","",A12)</f>
        <v/>
      </c>
      <c r="B49" t="str">
        <f t="shared" si="5"/>
        <v/>
      </c>
      <c r="C49" t="str">
        <f t="shared" si="5"/>
        <v>(3)</v>
      </c>
      <c r="F49" s="25" t="str">
        <f t="shared" si="5"/>
        <v>ｙ</v>
      </c>
      <c r="G49" s="25"/>
      <c r="H49" s="25" t="str">
        <f t="shared" si="5"/>
        <v>＝</v>
      </c>
      <c r="I49" s="25"/>
      <c r="J49" s="30">
        <f t="shared" ca="1" si="5"/>
        <v>2</v>
      </c>
      <c r="K49" s="30"/>
      <c r="L49" s="25" t="str">
        <f t="shared" si="5"/>
        <v>ｘ</v>
      </c>
      <c r="M49" s="25"/>
      <c r="N49" s="25" t="str">
        <f t="shared" ca="1" si="5"/>
        <v>＋</v>
      </c>
      <c r="O49" s="25"/>
      <c r="P49" s="25">
        <f t="shared" ca="1" si="5"/>
        <v>4</v>
      </c>
      <c r="Q49" t="str">
        <f t="shared" si="5"/>
        <v/>
      </c>
      <c r="R49" t="str">
        <f t="shared" si="5"/>
        <v/>
      </c>
      <c r="S49" t="str">
        <f t="shared" si="5"/>
        <v/>
      </c>
      <c r="T49" t="str">
        <f t="shared" si="5"/>
        <v/>
      </c>
      <c r="U49" t="str">
        <f t="shared" si="5"/>
        <v/>
      </c>
      <c r="V49" t="str">
        <f t="shared" si="5"/>
        <v/>
      </c>
      <c r="W49" t="str">
        <f t="shared" si="5"/>
        <v/>
      </c>
      <c r="X49" t="str">
        <f t="shared" si="5"/>
        <v/>
      </c>
      <c r="Y49" t="str">
        <f t="shared" si="5"/>
        <v/>
      </c>
      <c r="Z49" t="str">
        <f t="shared" si="5"/>
        <v/>
      </c>
      <c r="AA49" t="str">
        <f t="shared" si="5"/>
        <v/>
      </c>
      <c r="AB49" t="str">
        <f t="shared" si="5"/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  <c r="AR49" t="str">
        <f t="shared" si="5"/>
        <v/>
      </c>
      <c r="AS49" t="str">
        <f t="shared" si="5"/>
        <v/>
      </c>
      <c r="AT49" t="str">
        <f t="shared" si="5"/>
        <v/>
      </c>
    </row>
    <row r="50" spans="1:46" ht="20.149999999999999" customHeight="1" x14ac:dyDescent="0.2">
      <c r="A50" t="str">
        <f t="shared" ref="A50:AT50" si="6">IF(A13="","",A13)</f>
        <v/>
      </c>
      <c r="B50" t="str">
        <f t="shared" si="6"/>
        <v/>
      </c>
      <c r="C50" t="str">
        <f t="shared" si="6"/>
        <v/>
      </c>
      <c r="F50" s="25"/>
      <c r="G50" s="25"/>
      <c r="H50" s="25"/>
      <c r="I50" s="25"/>
      <c r="J50" s="25">
        <f t="shared" ca="1" si="6"/>
        <v>3</v>
      </c>
      <c r="K50" s="25"/>
      <c r="L50" s="25"/>
      <c r="M50" s="25"/>
      <c r="N50" s="25"/>
      <c r="O50" s="25"/>
      <c r="P50" s="25"/>
      <c r="Q50" t="str">
        <f t="shared" si="6"/>
        <v/>
      </c>
      <c r="R50" t="str">
        <f t="shared" si="6"/>
        <v/>
      </c>
      <c r="S50" t="str">
        <f t="shared" si="6"/>
        <v/>
      </c>
      <c r="T50" t="str">
        <f t="shared" si="6"/>
        <v/>
      </c>
      <c r="U50" t="str">
        <f t="shared" si="6"/>
        <v/>
      </c>
      <c r="V50" t="str">
        <f t="shared" si="6"/>
        <v/>
      </c>
      <c r="W50" t="str">
        <f t="shared" si="6"/>
        <v/>
      </c>
      <c r="X50" t="str">
        <f t="shared" si="6"/>
        <v/>
      </c>
      <c r="Y50" t="str">
        <f t="shared" si="6"/>
        <v/>
      </c>
      <c r="Z50" t="str">
        <f t="shared" si="6"/>
        <v/>
      </c>
      <c r="AA50" t="str">
        <f t="shared" si="6"/>
        <v/>
      </c>
      <c r="AB50" t="str">
        <f t="shared" si="6"/>
        <v/>
      </c>
      <c r="AC50" t="str">
        <f t="shared" si="6"/>
        <v/>
      </c>
      <c r="AD50" t="str">
        <f t="shared" si="6"/>
        <v/>
      </c>
      <c r="AE50" t="str">
        <f t="shared" si="6"/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J50" t="str">
        <f t="shared" si="6"/>
        <v/>
      </c>
      <c r="AK50" t="str">
        <f t="shared" si="6"/>
        <v/>
      </c>
      <c r="AL50" t="str">
        <f t="shared" si="6"/>
        <v/>
      </c>
      <c r="AM50" t="str">
        <f t="shared" si="6"/>
        <v/>
      </c>
      <c r="AN50" t="str">
        <f t="shared" si="6"/>
        <v/>
      </c>
      <c r="AO50" t="str">
        <f t="shared" si="6"/>
        <v/>
      </c>
      <c r="AP50" t="str">
        <f t="shared" si="6"/>
        <v/>
      </c>
      <c r="AQ50" t="str">
        <f t="shared" si="6"/>
        <v/>
      </c>
      <c r="AR50" t="str">
        <f t="shared" si="6"/>
        <v/>
      </c>
      <c r="AS50" t="str">
        <f t="shared" si="6"/>
        <v/>
      </c>
      <c r="AT50" t="str">
        <f t="shared" si="6"/>
        <v/>
      </c>
    </row>
    <row r="51" spans="1:46" ht="20.149999999999999" customHeight="1" x14ac:dyDescent="0.2">
      <c r="A51" t="str">
        <f t="shared" ref="A51:R51" si="7">IF(A14="","",A14)</f>
        <v/>
      </c>
      <c r="B51" t="str">
        <f t="shared" si="7"/>
        <v/>
      </c>
      <c r="C51" t="str">
        <f t="shared" si="7"/>
        <v/>
      </c>
      <c r="F51" t="str">
        <f t="shared" si="7"/>
        <v/>
      </c>
      <c r="G51" t="str">
        <f t="shared" si="7"/>
        <v/>
      </c>
      <c r="H51" s="24" t="s">
        <v>83</v>
      </c>
      <c r="I51" s="24"/>
      <c r="J51" s="24"/>
      <c r="K51" s="24"/>
      <c r="L51" s="7" t="str">
        <f t="shared" si="7"/>
        <v/>
      </c>
      <c r="M51" s="28">
        <f ca="1">J49</f>
        <v>2</v>
      </c>
      <c r="N51" s="28"/>
      <c r="O51" s="7" t="str">
        <f t="shared" si="7"/>
        <v/>
      </c>
      <c r="P51" s="7" t="str">
        <f t="shared" si="7"/>
        <v/>
      </c>
      <c r="Q51" s="7" t="str">
        <f t="shared" si="7"/>
        <v/>
      </c>
      <c r="R51" s="7" t="str">
        <f t="shared" si="7"/>
        <v/>
      </c>
      <c r="S51" s="24" t="s">
        <v>84</v>
      </c>
      <c r="T51" s="24"/>
      <c r="U51" s="24"/>
      <c r="V51" s="24"/>
      <c r="W51" s="7"/>
      <c r="X51" s="24" t="str">
        <f ca="1">IF(N49="－","－","")</f>
        <v/>
      </c>
      <c r="Y51" s="24"/>
      <c r="Z51" s="24">
        <f ca="1">P49</f>
        <v>4</v>
      </c>
    </row>
    <row r="52" spans="1:46" ht="20.149999999999999" customHeight="1" x14ac:dyDescent="0.2">
      <c r="A52" t="str">
        <f t="shared" ref="A52:R52" si="8">IF(A15="","",A15)</f>
        <v/>
      </c>
      <c r="B52" t="str">
        <f t="shared" si="8"/>
        <v/>
      </c>
      <c r="C52" t="str">
        <f t="shared" si="8"/>
        <v/>
      </c>
      <c r="F52" t="str">
        <f t="shared" si="8"/>
        <v/>
      </c>
      <c r="G52" t="str">
        <f t="shared" si="8"/>
        <v/>
      </c>
      <c r="H52" s="24"/>
      <c r="I52" s="24"/>
      <c r="J52" s="24"/>
      <c r="K52" s="24"/>
      <c r="L52" s="7" t="str">
        <f t="shared" si="8"/>
        <v/>
      </c>
      <c r="M52" s="24">
        <f ca="1">J50</f>
        <v>3</v>
      </c>
      <c r="N52" s="24"/>
      <c r="O52" s="7" t="str">
        <f t="shared" si="8"/>
        <v/>
      </c>
      <c r="P52" s="7" t="str">
        <f t="shared" si="8"/>
        <v/>
      </c>
      <c r="Q52" s="7" t="str">
        <f t="shared" si="8"/>
        <v/>
      </c>
      <c r="R52" s="7" t="str">
        <f t="shared" si="8"/>
        <v/>
      </c>
      <c r="S52" s="24"/>
      <c r="T52" s="24"/>
      <c r="U52" s="24"/>
      <c r="V52" s="24"/>
      <c r="W52" s="7"/>
      <c r="X52" s="24"/>
      <c r="Y52" s="24"/>
      <c r="Z52" s="24"/>
    </row>
    <row r="53" spans="1:46" ht="20.149999999999999" customHeight="1" x14ac:dyDescent="0.2">
      <c r="A53" t="str">
        <f t="shared" ref="A53:AT53" si="9">IF(A16="","",A16)</f>
        <v/>
      </c>
      <c r="B53" t="str">
        <f t="shared" si="9"/>
        <v/>
      </c>
      <c r="C53" t="str">
        <f t="shared" si="9"/>
        <v/>
      </c>
      <c r="F53" t="str">
        <f t="shared" si="9"/>
        <v/>
      </c>
      <c r="G53" t="str">
        <f t="shared" si="9"/>
        <v/>
      </c>
      <c r="H53" t="str">
        <f t="shared" si="9"/>
        <v/>
      </c>
      <c r="I53" t="str">
        <f t="shared" si="9"/>
        <v/>
      </c>
      <c r="J53" t="str">
        <f t="shared" si="9"/>
        <v/>
      </c>
      <c r="K53" t="str">
        <f t="shared" si="9"/>
        <v/>
      </c>
      <c r="L53" t="str">
        <f t="shared" si="9"/>
        <v/>
      </c>
      <c r="M53" t="str">
        <f t="shared" si="9"/>
        <v/>
      </c>
      <c r="N53" t="str">
        <f t="shared" si="9"/>
        <v/>
      </c>
      <c r="O53" t="str">
        <f t="shared" si="9"/>
        <v/>
      </c>
      <c r="P53" t="str">
        <f t="shared" si="9"/>
        <v/>
      </c>
      <c r="Q53" t="str">
        <f t="shared" si="9"/>
        <v/>
      </c>
      <c r="R53" t="str">
        <f t="shared" si="9"/>
        <v/>
      </c>
      <c r="S53" t="str">
        <f t="shared" si="9"/>
        <v/>
      </c>
      <c r="T53" t="str">
        <f t="shared" si="9"/>
        <v/>
      </c>
      <c r="U53" t="str">
        <f t="shared" si="9"/>
        <v/>
      </c>
      <c r="V53" t="str">
        <f t="shared" si="9"/>
        <v/>
      </c>
      <c r="W53" t="str">
        <f t="shared" si="9"/>
        <v/>
      </c>
      <c r="X53" t="str">
        <f t="shared" si="9"/>
        <v/>
      </c>
      <c r="Y53" t="str">
        <f t="shared" si="9"/>
        <v/>
      </c>
      <c r="Z53" t="str">
        <f t="shared" si="9"/>
        <v/>
      </c>
      <c r="AA53" t="str">
        <f t="shared" si="9"/>
        <v/>
      </c>
      <c r="AB53" t="str">
        <f t="shared" si="9"/>
        <v/>
      </c>
      <c r="AC53" t="str">
        <f t="shared" si="9"/>
        <v/>
      </c>
      <c r="AD53" t="str">
        <f t="shared" si="9"/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  <c r="AR53" t="str">
        <f t="shared" si="9"/>
        <v/>
      </c>
      <c r="AS53" t="str">
        <f t="shared" si="9"/>
        <v/>
      </c>
      <c r="AT53" t="str">
        <f t="shared" si="9"/>
        <v/>
      </c>
    </row>
    <row r="54" spans="1:46" ht="20.149999999999999" customHeight="1" x14ac:dyDescent="0.2">
      <c r="A54" t="str">
        <f t="shared" ref="A54:AT54" si="10">IF(A17="","",A17)</f>
        <v/>
      </c>
      <c r="B54" t="str">
        <f t="shared" si="10"/>
        <v/>
      </c>
      <c r="C54" t="str">
        <f t="shared" si="10"/>
        <v>(4)</v>
      </c>
      <c r="F54" s="25" t="str">
        <f t="shared" si="10"/>
        <v>ｙ</v>
      </c>
      <c r="G54" s="25"/>
      <c r="H54" s="25" t="str">
        <f t="shared" si="10"/>
        <v>＝</v>
      </c>
      <c r="I54" s="25"/>
      <c r="J54" s="25" t="str">
        <f t="shared" si="10"/>
        <v>－</v>
      </c>
      <c r="K54" s="25"/>
      <c r="L54" s="30">
        <f t="shared" ca="1" si="10"/>
        <v>1</v>
      </c>
      <c r="M54" s="30"/>
      <c r="N54" s="25" t="str">
        <f t="shared" si="10"/>
        <v>ｘ</v>
      </c>
      <c r="O54" s="25"/>
      <c r="P54" s="25" t="str">
        <f t="shared" ca="1" si="10"/>
        <v>＋</v>
      </c>
      <c r="Q54" s="25"/>
      <c r="R54" s="25">
        <f t="shared" ca="1" si="10"/>
        <v>1</v>
      </c>
      <c r="S54" t="str">
        <f t="shared" si="10"/>
        <v/>
      </c>
      <c r="T54" t="str">
        <f t="shared" si="10"/>
        <v/>
      </c>
      <c r="U54" t="str">
        <f t="shared" si="10"/>
        <v/>
      </c>
      <c r="V54" t="str">
        <f t="shared" si="10"/>
        <v/>
      </c>
      <c r="W54" t="str">
        <f t="shared" si="10"/>
        <v/>
      </c>
      <c r="X54" t="str">
        <f t="shared" si="10"/>
        <v/>
      </c>
      <c r="Y54" t="str">
        <f t="shared" si="10"/>
        <v/>
      </c>
      <c r="Z54" t="str">
        <f t="shared" si="10"/>
        <v/>
      </c>
      <c r="AA54" t="str">
        <f t="shared" si="10"/>
        <v/>
      </c>
      <c r="AB54" t="str">
        <f t="shared" si="10"/>
        <v/>
      </c>
      <c r="AC54" t="str">
        <f t="shared" si="10"/>
        <v/>
      </c>
      <c r="AD54" t="str">
        <f t="shared" si="10"/>
        <v/>
      </c>
      <c r="AE54" t="str">
        <f t="shared" si="10"/>
        <v/>
      </c>
      <c r="AF54" t="str">
        <f t="shared" si="10"/>
        <v/>
      </c>
      <c r="AG54" t="str">
        <f t="shared" si="10"/>
        <v/>
      </c>
      <c r="AH54" t="str">
        <f t="shared" si="10"/>
        <v/>
      </c>
      <c r="AI54" t="str">
        <f t="shared" si="10"/>
        <v/>
      </c>
      <c r="AJ54" t="str">
        <f t="shared" si="10"/>
        <v/>
      </c>
      <c r="AK54" t="str">
        <f t="shared" si="10"/>
        <v/>
      </c>
      <c r="AL54" t="str">
        <f t="shared" si="10"/>
        <v/>
      </c>
      <c r="AM54" t="str">
        <f t="shared" si="10"/>
        <v/>
      </c>
      <c r="AN54" t="str">
        <f t="shared" si="10"/>
        <v/>
      </c>
      <c r="AO54" t="str">
        <f t="shared" si="10"/>
        <v/>
      </c>
      <c r="AP54" t="str">
        <f t="shared" si="10"/>
        <v/>
      </c>
      <c r="AQ54" t="str">
        <f t="shared" si="10"/>
        <v/>
      </c>
      <c r="AR54" t="str">
        <f t="shared" si="10"/>
        <v/>
      </c>
      <c r="AS54" t="str">
        <f t="shared" si="10"/>
        <v/>
      </c>
      <c r="AT54" t="str">
        <f t="shared" si="10"/>
        <v/>
      </c>
    </row>
    <row r="55" spans="1:46" ht="20.149999999999999" customHeight="1" x14ac:dyDescent="0.2">
      <c r="A55" t="str">
        <f t="shared" ref="A55:AT55" si="11">IF(A18="","",A18)</f>
        <v/>
      </c>
      <c r="B55" t="str">
        <f t="shared" si="11"/>
        <v/>
      </c>
      <c r="C55" t="str">
        <f t="shared" si="11"/>
        <v/>
      </c>
      <c r="F55" s="25"/>
      <c r="G55" s="25"/>
      <c r="H55" s="25"/>
      <c r="I55" s="25"/>
      <c r="J55" s="25"/>
      <c r="K55" s="25"/>
      <c r="L55" s="25">
        <f t="shared" ca="1" si="11"/>
        <v>5</v>
      </c>
      <c r="M55" s="25"/>
      <c r="N55" s="25"/>
      <c r="O55" s="25"/>
      <c r="P55" s="25"/>
      <c r="Q55" s="25"/>
      <c r="R55" s="25"/>
      <c r="S55" t="str">
        <f t="shared" si="11"/>
        <v/>
      </c>
      <c r="T55" t="str">
        <f t="shared" si="11"/>
        <v/>
      </c>
      <c r="U55" t="str">
        <f t="shared" si="11"/>
        <v/>
      </c>
      <c r="V55" t="str">
        <f t="shared" si="11"/>
        <v/>
      </c>
      <c r="W55" t="str">
        <f t="shared" si="11"/>
        <v/>
      </c>
      <c r="X55" t="str">
        <f t="shared" si="11"/>
        <v/>
      </c>
      <c r="Y55" t="str">
        <f t="shared" si="11"/>
        <v/>
      </c>
      <c r="Z55" t="str">
        <f t="shared" si="11"/>
        <v/>
      </c>
      <c r="AA55" t="str">
        <f t="shared" si="11"/>
        <v/>
      </c>
      <c r="AB55" t="str">
        <f t="shared" si="11"/>
        <v/>
      </c>
      <c r="AC55" t="str">
        <f t="shared" si="11"/>
        <v/>
      </c>
      <c r="AD55" t="str">
        <f t="shared" si="11"/>
        <v/>
      </c>
      <c r="AE55" t="str">
        <f t="shared" si="11"/>
        <v/>
      </c>
      <c r="AF55" t="str">
        <f t="shared" si="11"/>
        <v/>
      </c>
      <c r="AG55" t="str">
        <f t="shared" si="11"/>
        <v/>
      </c>
      <c r="AH55" t="str">
        <f t="shared" si="11"/>
        <v/>
      </c>
      <c r="AI55" t="str">
        <f t="shared" si="11"/>
        <v/>
      </c>
      <c r="AJ55" t="str">
        <f t="shared" si="11"/>
        <v/>
      </c>
      <c r="AK55" t="str">
        <f t="shared" si="11"/>
        <v/>
      </c>
      <c r="AL55" t="str">
        <f t="shared" si="11"/>
        <v/>
      </c>
      <c r="AM55" t="str">
        <f t="shared" si="11"/>
        <v/>
      </c>
      <c r="AN55" t="str">
        <f t="shared" si="11"/>
        <v/>
      </c>
      <c r="AO55" t="str">
        <f t="shared" si="11"/>
        <v/>
      </c>
      <c r="AP55" t="str">
        <f t="shared" si="11"/>
        <v/>
      </c>
      <c r="AQ55" t="str">
        <f t="shared" si="11"/>
        <v/>
      </c>
      <c r="AR55" t="str">
        <f t="shared" si="11"/>
        <v/>
      </c>
      <c r="AS55" t="str">
        <f t="shared" si="11"/>
        <v/>
      </c>
      <c r="AT55" t="str">
        <f t="shared" si="11"/>
        <v/>
      </c>
    </row>
    <row r="56" spans="1:46" ht="20.149999999999999" customHeight="1" x14ac:dyDescent="0.2">
      <c r="A56" t="str">
        <f t="shared" ref="A56:G56" si="12">IF(A19="","",A19)</f>
        <v/>
      </c>
      <c r="B56" t="str">
        <f t="shared" si="12"/>
        <v/>
      </c>
      <c r="C56" t="str">
        <f t="shared" si="12"/>
        <v/>
      </c>
      <c r="F56" t="str">
        <f t="shared" si="12"/>
        <v/>
      </c>
      <c r="G56" t="str">
        <f t="shared" si="12"/>
        <v/>
      </c>
      <c r="H56" s="24" t="s">
        <v>83</v>
      </c>
      <c r="I56" s="24"/>
      <c r="J56" s="24"/>
      <c r="K56" s="24"/>
      <c r="L56" s="7" t="str">
        <f>IF(L19="","",L19)</f>
        <v/>
      </c>
      <c r="M56" s="24" t="s">
        <v>44</v>
      </c>
      <c r="N56" s="24"/>
      <c r="O56" s="28">
        <f ca="1">L54</f>
        <v>1</v>
      </c>
      <c r="P56" s="28"/>
      <c r="Q56" s="7" t="str">
        <f>IF(O19="","",O19)</f>
        <v/>
      </c>
      <c r="R56" s="7" t="str">
        <f>IF(P19="","",P19)</f>
        <v/>
      </c>
      <c r="S56" s="24" t="s">
        <v>84</v>
      </c>
      <c r="T56" s="24"/>
      <c r="U56" s="24"/>
      <c r="V56" s="24"/>
      <c r="W56" s="7"/>
      <c r="X56" s="24" t="str">
        <f ca="1">IF(P54="－","－","")</f>
        <v/>
      </c>
      <c r="Y56" s="24"/>
      <c r="Z56" s="24">
        <f ca="1">R54</f>
        <v>1</v>
      </c>
      <c r="AA56" t="str">
        <f t="shared" ref="AA56:AT56" si="13">IF(AA19="","",AA19)</f>
        <v/>
      </c>
      <c r="AB56" t="str">
        <f t="shared" si="13"/>
        <v/>
      </c>
      <c r="AC56" t="str">
        <f t="shared" si="13"/>
        <v/>
      </c>
      <c r="AD56" t="str">
        <f t="shared" si="13"/>
        <v/>
      </c>
      <c r="AE56" t="str">
        <f t="shared" si="13"/>
        <v/>
      </c>
      <c r="AF56" t="str">
        <f t="shared" si="13"/>
        <v/>
      </c>
      <c r="AG56" t="str">
        <f t="shared" si="13"/>
        <v/>
      </c>
      <c r="AH56" t="str">
        <f t="shared" si="13"/>
        <v/>
      </c>
      <c r="AI56" t="str">
        <f t="shared" si="13"/>
        <v/>
      </c>
      <c r="AJ56" t="str">
        <f t="shared" si="13"/>
        <v/>
      </c>
      <c r="AK56" t="str">
        <f t="shared" si="13"/>
        <v/>
      </c>
      <c r="AL56" t="str">
        <f t="shared" si="13"/>
        <v/>
      </c>
      <c r="AM56" t="str">
        <f t="shared" si="13"/>
        <v/>
      </c>
      <c r="AN56" t="str">
        <f t="shared" si="13"/>
        <v/>
      </c>
      <c r="AO56" t="str">
        <f t="shared" si="13"/>
        <v/>
      </c>
      <c r="AP56" t="str">
        <f t="shared" si="13"/>
        <v/>
      </c>
      <c r="AQ56" t="str">
        <f t="shared" si="13"/>
        <v/>
      </c>
      <c r="AR56" t="str">
        <f t="shared" si="13"/>
        <v/>
      </c>
      <c r="AS56" t="str">
        <f t="shared" si="13"/>
        <v/>
      </c>
      <c r="AT56" t="str">
        <f t="shared" si="13"/>
        <v/>
      </c>
    </row>
    <row r="57" spans="1:46" ht="20.149999999999999" customHeight="1" x14ac:dyDescent="0.2">
      <c r="A57" t="str">
        <f t="shared" ref="A57:G57" si="14">IF(A20="","",A20)</f>
        <v/>
      </c>
      <c r="B57" t="str">
        <f t="shared" si="14"/>
        <v/>
      </c>
      <c r="C57" t="str">
        <f t="shared" si="14"/>
        <v/>
      </c>
      <c r="F57" t="str">
        <f t="shared" si="14"/>
        <v/>
      </c>
      <c r="G57" t="str">
        <f t="shared" si="14"/>
        <v/>
      </c>
      <c r="H57" s="24"/>
      <c r="I57" s="24"/>
      <c r="J57" s="24"/>
      <c r="K57" s="24"/>
      <c r="L57" s="7" t="str">
        <f>IF(L20="","",L20)</f>
        <v/>
      </c>
      <c r="M57" s="24"/>
      <c r="N57" s="24"/>
      <c r="O57" s="24">
        <f ca="1">L55</f>
        <v>5</v>
      </c>
      <c r="P57" s="24"/>
      <c r="Q57" s="7" t="str">
        <f>IF(O20="","",O20)</f>
        <v/>
      </c>
      <c r="R57" s="7" t="str">
        <f>IF(P20="","",P20)</f>
        <v/>
      </c>
      <c r="S57" s="24"/>
      <c r="T57" s="24"/>
      <c r="U57" s="24"/>
      <c r="V57" s="24"/>
      <c r="W57" s="7"/>
      <c r="X57" s="24"/>
      <c r="Y57" s="24"/>
      <c r="Z57" s="24"/>
      <c r="AA57" t="str">
        <f t="shared" ref="AA57:AT57" si="15">IF(AA20="","",AA20)</f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</row>
    <row r="58" spans="1:46" ht="20.149999999999999" customHeight="1" x14ac:dyDescent="0.2">
      <c r="A58" t="str">
        <f t="shared" ref="A58:AT58" si="16">IF(A21="","",A21)</f>
        <v/>
      </c>
      <c r="B58" t="str">
        <f t="shared" si="16"/>
        <v/>
      </c>
      <c r="C58" t="str">
        <f t="shared" si="16"/>
        <v/>
      </c>
      <c r="F58" t="str">
        <f t="shared" si="16"/>
        <v/>
      </c>
      <c r="G58" t="str">
        <f t="shared" si="16"/>
        <v/>
      </c>
      <c r="H58" t="str">
        <f t="shared" si="16"/>
        <v/>
      </c>
      <c r="I58" t="str">
        <f t="shared" si="16"/>
        <v/>
      </c>
      <c r="J58" t="str">
        <f t="shared" si="16"/>
        <v/>
      </c>
      <c r="K58" t="str">
        <f t="shared" si="16"/>
        <v/>
      </c>
      <c r="L58" t="str">
        <f t="shared" si="16"/>
        <v/>
      </c>
      <c r="M58" t="str">
        <f t="shared" si="16"/>
        <v/>
      </c>
      <c r="N58" t="str">
        <f t="shared" si="16"/>
        <v/>
      </c>
      <c r="O58" t="str">
        <f t="shared" si="16"/>
        <v/>
      </c>
      <c r="P58" t="str">
        <f t="shared" si="16"/>
        <v/>
      </c>
      <c r="Q58" t="str">
        <f t="shared" si="16"/>
        <v/>
      </c>
      <c r="R58" t="str">
        <f t="shared" si="16"/>
        <v/>
      </c>
      <c r="S58" t="str">
        <f t="shared" si="16"/>
        <v/>
      </c>
      <c r="T58" t="str">
        <f t="shared" si="16"/>
        <v/>
      </c>
      <c r="U58" t="str">
        <f t="shared" si="16"/>
        <v/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</row>
    <row r="59" spans="1:46" ht="20.149999999999999" customHeight="1" x14ac:dyDescent="0.2">
      <c r="A59" t="str">
        <f>IF(A22="","",A22)</f>
        <v>２．</v>
      </c>
      <c r="D59" t="str">
        <f>IF(D22="","",D22)</f>
        <v>次の一次関数のグラフをかきなさい。</v>
      </c>
    </row>
    <row r="60" spans="1:46" ht="20.149999999999999" customHeight="1" x14ac:dyDescent="0.2">
      <c r="A60" t="str">
        <f t="shared" ref="A60:AT60" si="17">IF(A23="","",A23)</f>
        <v/>
      </c>
      <c r="B60" t="str">
        <f t="shared" si="17"/>
        <v/>
      </c>
      <c r="C60" t="str">
        <f t="shared" si="17"/>
        <v>(1)</v>
      </c>
      <c r="F60" s="25" t="str">
        <f t="shared" si="17"/>
        <v>ｙ</v>
      </c>
      <c r="G60" s="25"/>
      <c r="H60" s="25" t="str">
        <f t="shared" si="17"/>
        <v>＝</v>
      </c>
      <c r="I60" s="25"/>
      <c r="J60" t="str">
        <f t="shared" ca="1" si="17"/>
        <v/>
      </c>
      <c r="K60" s="25" t="str">
        <f t="shared" si="17"/>
        <v>ｘ</v>
      </c>
      <c r="L60" s="25"/>
      <c r="M60" s="25" t="str">
        <f t="shared" ca="1" si="17"/>
        <v>＋</v>
      </c>
      <c r="N60" s="25"/>
      <c r="O60">
        <f t="shared" ca="1" si="17"/>
        <v>4</v>
      </c>
      <c r="P60" t="str">
        <f t="shared" si="17"/>
        <v/>
      </c>
      <c r="Q60" t="str">
        <f t="shared" si="17"/>
        <v/>
      </c>
      <c r="R60" t="str">
        <f t="shared" si="17"/>
        <v/>
      </c>
      <c r="S60" t="str">
        <f t="shared" si="17"/>
        <v/>
      </c>
      <c r="T60" t="str">
        <f t="shared" si="17"/>
        <v/>
      </c>
      <c r="U60" t="str">
        <f t="shared" si="17"/>
        <v/>
      </c>
      <c r="V60" t="str">
        <f t="shared" si="17"/>
        <v/>
      </c>
      <c r="W60" t="str">
        <f t="shared" si="17"/>
        <v/>
      </c>
      <c r="X60" t="str">
        <f t="shared" si="17"/>
        <v/>
      </c>
      <c r="Y60" t="str">
        <f t="shared" si="17"/>
        <v/>
      </c>
      <c r="Z60" t="str">
        <f t="shared" si="17"/>
        <v/>
      </c>
      <c r="AA60" t="str">
        <f t="shared" si="17"/>
        <v/>
      </c>
      <c r="AB60" t="str">
        <f t="shared" si="17"/>
        <v/>
      </c>
      <c r="AC60" t="str">
        <f t="shared" si="17"/>
        <v/>
      </c>
      <c r="AD60" t="str">
        <f t="shared" si="17"/>
        <v/>
      </c>
      <c r="AE60" t="str">
        <f t="shared" si="17"/>
        <v/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7"/>
        <v/>
      </c>
      <c r="AK60" t="str">
        <f t="shared" si="17"/>
        <v/>
      </c>
      <c r="AL60" t="str">
        <f t="shared" si="17"/>
        <v/>
      </c>
      <c r="AM60" t="str">
        <f t="shared" si="17"/>
        <v/>
      </c>
      <c r="AN60" t="str">
        <f t="shared" si="17"/>
        <v/>
      </c>
      <c r="AO60" t="str">
        <f t="shared" si="17"/>
        <v/>
      </c>
      <c r="AP60" t="str">
        <f t="shared" si="17"/>
        <v/>
      </c>
      <c r="AQ60" t="str">
        <f t="shared" si="17"/>
        <v/>
      </c>
      <c r="AR60" t="str">
        <f t="shared" si="17"/>
        <v/>
      </c>
      <c r="AS60" t="str">
        <f t="shared" si="17"/>
        <v/>
      </c>
      <c r="AT60" t="str">
        <f t="shared" si="17"/>
        <v/>
      </c>
    </row>
    <row r="61" spans="1:46" ht="20.149999999999999" customHeight="1" x14ac:dyDescent="0.2">
      <c r="A61" t="str">
        <f t="shared" ref="A61:AT61" si="18">IF(A24="","",A24)</f>
        <v/>
      </c>
      <c r="B61" t="str">
        <f t="shared" si="18"/>
        <v/>
      </c>
      <c r="C61" t="str">
        <f t="shared" si="18"/>
        <v/>
      </c>
      <c r="F61" t="str">
        <f t="shared" si="18"/>
        <v/>
      </c>
      <c r="G61" t="str">
        <f t="shared" si="18"/>
        <v/>
      </c>
      <c r="H61" t="str">
        <f t="shared" si="18"/>
        <v/>
      </c>
      <c r="I61" t="str">
        <f t="shared" si="18"/>
        <v/>
      </c>
      <c r="J61" t="str">
        <f t="shared" si="18"/>
        <v/>
      </c>
      <c r="K61" t="str">
        <f t="shared" si="18"/>
        <v/>
      </c>
      <c r="L61" t="str">
        <f t="shared" si="18"/>
        <v/>
      </c>
      <c r="M61" t="str">
        <f t="shared" si="18"/>
        <v/>
      </c>
      <c r="N61" t="str">
        <f t="shared" si="18"/>
        <v/>
      </c>
      <c r="O61" t="str">
        <f t="shared" si="18"/>
        <v/>
      </c>
      <c r="P61" t="str">
        <f t="shared" si="18"/>
        <v/>
      </c>
      <c r="Q61" t="str">
        <f t="shared" si="18"/>
        <v/>
      </c>
      <c r="R61" t="str">
        <f t="shared" si="18"/>
        <v/>
      </c>
      <c r="S61" t="str">
        <f t="shared" si="18"/>
        <v/>
      </c>
      <c r="T61" t="str">
        <f t="shared" si="18"/>
        <v/>
      </c>
      <c r="U61" t="str">
        <f t="shared" si="18"/>
        <v/>
      </c>
      <c r="V61" t="str">
        <f t="shared" si="18"/>
        <v/>
      </c>
      <c r="W61" t="str">
        <f t="shared" si="18"/>
        <v/>
      </c>
      <c r="X61" t="str">
        <f t="shared" si="18"/>
        <v/>
      </c>
      <c r="Y61" t="str">
        <f t="shared" si="18"/>
        <v/>
      </c>
      <c r="Z61" t="str">
        <f t="shared" si="18"/>
        <v/>
      </c>
      <c r="AA61" t="str">
        <f t="shared" si="18"/>
        <v/>
      </c>
      <c r="AB61" t="str">
        <f t="shared" si="18"/>
        <v/>
      </c>
      <c r="AC61" t="str">
        <f t="shared" si="18"/>
        <v/>
      </c>
      <c r="AD61" t="str">
        <f t="shared" si="18"/>
        <v/>
      </c>
      <c r="AE61" t="str">
        <f t="shared" si="18"/>
        <v/>
      </c>
      <c r="AF61" t="str">
        <f t="shared" si="18"/>
        <v/>
      </c>
      <c r="AG61" t="str">
        <f t="shared" si="18"/>
        <v/>
      </c>
      <c r="AH61" t="str">
        <f t="shared" si="18"/>
        <v/>
      </c>
      <c r="AI61" t="str">
        <f t="shared" si="18"/>
        <v/>
      </c>
      <c r="AJ61" t="str">
        <f t="shared" si="18"/>
        <v/>
      </c>
      <c r="AK61" t="str">
        <f t="shared" si="18"/>
        <v/>
      </c>
      <c r="AL61" t="str">
        <f t="shared" si="18"/>
        <v/>
      </c>
      <c r="AM61" t="str">
        <f t="shared" si="18"/>
        <v/>
      </c>
      <c r="AN61" t="str">
        <f t="shared" si="18"/>
        <v/>
      </c>
      <c r="AO61" t="str">
        <f t="shared" si="18"/>
        <v/>
      </c>
      <c r="AP61" t="str">
        <f t="shared" si="18"/>
        <v/>
      </c>
      <c r="AQ61" t="str">
        <f t="shared" si="18"/>
        <v/>
      </c>
      <c r="AR61" t="str">
        <f t="shared" si="18"/>
        <v/>
      </c>
      <c r="AS61" t="str">
        <f t="shared" si="18"/>
        <v/>
      </c>
      <c r="AT61" t="str">
        <f t="shared" si="18"/>
        <v/>
      </c>
    </row>
    <row r="62" spans="1:46" ht="20.149999999999999" customHeight="1" x14ac:dyDescent="0.2">
      <c r="A62" t="str">
        <f t="shared" ref="A62:AT62" si="19">IF(A25="","",A25)</f>
        <v/>
      </c>
      <c r="B62" t="str">
        <f t="shared" si="19"/>
        <v/>
      </c>
      <c r="C62" t="str">
        <f t="shared" si="19"/>
        <v>(2)</v>
      </c>
      <c r="F62" s="25" t="str">
        <f t="shared" si="19"/>
        <v>ｙ</v>
      </c>
      <c r="G62" s="25"/>
      <c r="H62" s="25" t="str">
        <f t="shared" si="19"/>
        <v>＝</v>
      </c>
      <c r="I62" s="25"/>
      <c r="J62" s="25" t="str">
        <f t="shared" si="19"/>
        <v>－</v>
      </c>
      <c r="K62" s="25"/>
      <c r="L62">
        <f t="shared" ca="1" si="19"/>
        <v>2</v>
      </c>
      <c r="M62" s="25" t="str">
        <f t="shared" si="19"/>
        <v>ｘ</v>
      </c>
      <c r="N62" s="25"/>
      <c r="O62" s="25" t="str">
        <f t="shared" ca="1" si="19"/>
        <v>－</v>
      </c>
      <c r="P62" s="25"/>
      <c r="Q62">
        <f t="shared" ca="1" si="19"/>
        <v>5</v>
      </c>
      <c r="R62" t="str">
        <f t="shared" si="19"/>
        <v/>
      </c>
      <c r="S62" t="str">
        <f t="shared" si="19"/>
        <v/>
      </c>
      <c r="T62" t="str">
        <f t="shared" si="19"/>
        <v/>
      </c>
      <c r="U62" t="str">
        <f t="shared" si="19"/>
        <v/>
      </c>
      <c r="V62" t="str">
        <f t="shared" si="19"/>
        <v/>
      </c>
      <c r="W62" t="str">
        <f t="shared" si="19"/>
        <v/>
      </c>
      <c r="X62" t="str">
        <f t="shared" si="19"/>
        <v/>
      </c>
      <c r="Y62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  <c r="AR62" t="str">
        <f t="shared" si="19"/>
        <v/>
      </c>
      <c r="AS62" t="str">
        <f t="shared" si="19"/>
        <v/>
      </c>
      <c r="AT62" t="str">
        <f t="shared" si="19"/>
        <v/>
      </c>
    </row>
    <row r="63" spans="1:46" ht="20.149999999999999" customHeight="1" x14ac:dyDescent="0.2">
      <c r="A63" t="str">
        <f t="shared" ref="A63:AT63" si="20">IF(A26="","",A26)</f>
        <v/>
      </c>
      <c r="B63" t="str">
        <f t="shared" si="20"/>
        <v/>
      </c>
      <c r="C63" t="str">
        <f t="shared" si="20"/>
        <v/>
      </c>
      <c r="F63" t="str">
        <f t="shared" si="20"/>
        <v/>
      </c>
      <c r="G63" t="str">
        <f t="shared" si="20"/>
        <v/>
      </c>
      <c r="H63" t="str">
        <f t="shared" si="20"/>
        <v/>
      </c>
      <c r="I63" t="str">
        <f t="shared" si="20"/>
        <v/>
      </c>
      <c r="J63" t="str">
        <f t="shared" si="20"/>
        <v/>
      </c>
      <c r="K63" t="str">
        <f t="shared" si="20"/>
        <v/>
      </c>
      <c r="L63" t="str">
        <f t="shared" si="20"/>
        <v/>
      </c>
      <c r="M63" t="str">
        <f t="shared" si="20"/>
        <v/>
      </c>
      <c r="N63" t="str">
        <f t="shared" si="20"/>
        <v/>
      </c>
      <c r="O63" t="str">
        <f t="shared" si="20"/>
        <v/>
      </c>
      <c r="P63" t="str">
        <f t="shared" si="20"/>
        <v/>
      </c>
      <c r="Q63" t="str">
        <f t="shared" si="20"/>
        <v/>
      </c>
      <c r="R63" t="str">
        <f t="shared" si="20"/>
        <v/>
      </c>
      <c r="S63" t="str">
        <f t="shared" si="20"/>
        <v/>
      </c>
      <c r="T63" t="str">
        <f t="shared" si="20"/>
        <v/>
      </c>
      <c r="U63" t="str">
        <f t="shared" si="20"/>
        <v/>
      </c>
      <c r="V63" t="str">
        <f t="shared" si="20"/>
        <v/>
      </c>
      <c r="W63" t="str">
        <f t="shared" si="20"/>
        <v/>
      </c>
      <c r="X63" t="str">
        <f t="shared" si="20"/>
        <v/>
      </c>
      <c r="Y63" t="str">
        <f t="shared" si="20"/>
        <v/>
      </c>
      <c r="Z63" t="str">
        <f t="shared" si="20"/>
        <v/>
      </c>
      <c r="AA63" t="str">
        <f t="shared" si="20"/>
        <v/>
      </c>
      <c r="AB63" t="str">
        <f t="shared" si="20"/>
        <v/>
      </c>
      <c r="AC63" t="str">
        <f t="shared" si="20"/>
        <v/>
      </c>
      <c r="AD63" t="str">
        <f t="shared" si="20"/>
        <v/>
      </c>
      <c r="AE63" t="str">
        <f t="shared" si="20"/>
        <v/>
      </c>
      <c r="AF63" t="str">
        <f t="shared" si="20"/>
        <v/>
      </c>
      <c r="AG63" t="str">
        <f t="shared" si="20"/>
        <v/>
      </c>
      <c r="AH63" t="str">
        <f t="shared" si="20"/>
        <v/>
      </c>
      <c r="AI63" t="str">
        <f t="shared" si="20"/>
        <v/>
      </c>
      <c r="AJ63" t="str">
        <f t="shared" si="20"/>
        <v/>
      </c>
      <c r="AK63" t="str">
        <f t="shared" si="20"/>
        <v/>
      </c>
      <c r="AL63" t="str">
        <f t="shared" si="20"/>
        <v/>
      </c>
      <c r="AM6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  <c r="AR63" t="str">
        <f t="shared" si="20"/>
        <v/>
      </c>
      <c r="AS63" t="str">
        <f t="shared" si="20"/>
        <v/>
      </c>
      <c r="AT63" t="str">
        <f t="shared" si="20"/>
        <v/>
      </c>
    </row>
    <row r="64" spans="1:46" ht="20.149999999999999" customHeight="1" x14ac:dyDescent="0.2">
      <c r="A64" t="str">
        <f t="shared" ref="A64:AT64" si="21">IF(A27="","",A27)</f>
        <v/>
      </c>
      <c r="B64" t="str">
        <f t="shared" si="21"/>
        <v/>
      </c>
      <c r="C64" t="str">
        <f t="shared" si="21"/>
        <v>(3)</v>
      </c>
      <c r="F64" s="25" t="str">
        <f t="shared" si="21"/>
        <v>ｙ</v>
      </c>
      <c r="G64" s="25"/>
      <c r="H64" s="25" t="str">
        <f t="shared" si="21"/>
        <v>＝</v>
      </c>
      <c r="I64" s="25"/>
      <c r="J64" s="30">
        <f t="shared" ca="1" si="21"/>
        <v>2</v>
      </c>
      <c r="K64" s="30"/>
      <c r="L64" s="25" t="str">
        <f t="shared" si="21"/>
        <v>ｘ</v>
      </c>
      <c r="M64" s="25"/>
      <c r="N64" s="25" t="str">
        <f t="shared" ca="1" si="21"/>
        <v>－</v>
      </c>
      <c r="O64" s="25"/>
      <c r="P64" s="25">
        <f t="shared" ca="1" si="21"/>
        <v>2</v>
      </c>
      <c r="Q64" t="str">
        <f t="shared" si="21"/>
        <v/>
      </c>
      <c r="R64" t="str">
        <f t="shared" si="21"/>
        <v/>
      </c>
      <c r="S64" t="str">
        <f t="shared" si="21"/>
        <v/>
      </c>
      <c r="T64" t="str">
        <f t="shared" si="21"/>
        <v/>
      </c>
      <c r="U64" t="str">
        <f t="shared" si="21"/>
        <v/>
      </c>
      <c r="V64" t="str">
        <f t="shared" si="21"/>
        <v/>
      </c>
      <c r="W64" t="str">
        <f t="shared" si="21"/>
        <v/>
      </c>
      <c r="X64" t="str">
        <f t="shared" si="21"/>
        <v/>
      </c>
      <c r="Y64" t="str">
        <f t="shared" si="21"/>
        <v/>
      </c>
      <c r="Z64" t="str">
        <f t="shared" si="21"/>
        <v/>
      </c>
      <c r="AA64" t="str">
        <f t="shared" si="21"/>
        <v/>
      </c>
      <c r="AB64" t="str">
        <f t="shared" si="21"/>
        <v/>
      </c>
      <c r="AC64" t="str">
        <f t="shared" si="21"/>
        <v/>
      </c>
      <c r="AD64" t="str">
        <f t="shared" si="21"/>
        <v/>
      </c>
      <c r="AE64" t="str">
        <f t="shared" si="21"/>
        <v/>
      </c>
      <c r="AF64" t="str">
        <f t="shared" si="21"/>
        <v/>
      </c>
      <c r="AG64" t="str">
        <f t="shared" si="21"/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  <c r="AR64" t="str">
        <f t="shared" si="21"/>
        <v/>
      </c>
      <c r="AS64" t="str">
        <f t="shared" si="21"/>
        <v/>
      </c>
      <c r="AT64" t="str">
        <f t="shared" si="21"/>
        <v/>
      </c>
    </row>
    <row r="65" spans="1:46" ht="20.149999999999999" customHeight="1" x14ac:dyDescent="0.2">
      <c r="A65" t="str">
        <f t="shared" ref="A65:AT65" si="22">IF(A28="","",A28)</f>
        <v/>
      </c>
      <c r="B65" t="str">
        <f t="shared" si="22"/>
        <v/>
      </c>
      <c r="C65" t="str">
        <f t="shared" si="22"/>
        <v/>
      </c>
      <c r="F65" s="25"/>
      <c r="G65" s="25"/>
      <c r="H65" s="25"/>
      <c r="I65" s="25"/>
      <c r="J65" s="25">
        <f t="shared" ca="1" si="22"/>
        <v>5</v>
      </c>
      <c r="K65" s="25"/>
      <c r="L65" s="25"/>
      <c r="M65" s="25"/>
      <c r="N65" s="25"/>
      <c r="O65" s="25"/>
      <c r="P65" s="25"/>
      <c r="Q65" t="str">
        <f t="shared" si="22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22"/>
        <v/>
      </c>
      <c r="W65" t="str">
        <f t="shared" si="22"/>
        <v/>
      </c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  <c r="AL65" t="str">
        <f t="shared" si="22"/>
        <v/>
      </c>
      <c r="AM65" t="str">
        <f t="shared" si="22"/>
        <v/>
      </c>
      <c r="AN65" t="str">
        <f t="shared" si="22"/>
        <v/>
      </c>
      <c r="AO65" t="str">
        <f t="shared" si="22"/>
        <v/>
      </c>
      <c r="AP65" t="str">
        <f t="shared" si="22"/>
        <v/>
      </c>
      <c r="AQ65" t="str">
        <f t="shared" si="22"/>
        <v/>
      </c>
      <c r="AR65" t="str">
        <f t="shared" si="22"/>
        <v/>
      </c>
      <c r="AS65" t="str">
        <f t="shared" si="22"/>
        <v/>
      </c>
      <c r="AT65" t="str">
        <f t="shared" si="22"/>
        <v/>
      </c>
    </row>
    <row r="66" spans="1:46" ht="20.149999999999999" customHeight="1" x14ac:dyDescent="0.2">
      <c r="A66" t="str">
        <f t="shared" ref="A66:AT66" si="23">IF(A29="","",A29)</f>
        <v/>
      </c>
      <c r="B66" t="str">
        <f t="shared" si="23"/>
        <v/>
      </c>
      <c r="C66" t="str">
        <f t="shared" si="23"/>
        <v/>
      </c>
      <c r="F66" t="str">
        <f t="shared" si="23"/>
        <v/>
      </c>
      <c r="G66" t="str">
        <f t="shared" si="23"/>
        <v/>
      </c>
      <c r="H66" t="str">
        <f t="shared" si="23"/>
        <v/>
      </c>
      <c r="I66" t="str">
        <f t="shared" si="23"/>
        <v/>
      </c>
      <c r="J66" t="str">
        <f t="shared" si="23"/>
        <v/>
      </c>
      <c r="K66" t="str">
        <f t="shared" si="23"/>
        <v/>
      </c>
      <c r="L66" t="str">
        <f t="shared" si="23"/>
        <v/>
      </c>
      <c r="M66" t="str">
        <f t="shared" si="23"/>
        <v/>
      </c>
      <c r="N66" t="str">
        <f t="shared" si="23"/>
        <v/>
      </c>
      <c r="O66" t="str">
        <f t="shared" si="23"/>
        <v/>
      </c>
      <c r="P66" t="str">
        <f t="shared" si="23"/>
        <v/>
      </c>
      <c r="Q66" t="str">
        <f t="shared" si="23"/>
        <v/>
      </c>
      <c r="R66" t="str">
        <f t="shared" si="23"/>
        <v/>
      </c>
      <c r="S66" t="str">
        <f t="shared" si="23"/>
        <v/>
      </c>
      <c r="T66" t="str">
        <f t="shared" si="23"/>
        <v/>
      </c>
      <c r="U66" t="str">
        <f t="shared" si="23"/>
        <v/>
      </c>
      <c r="V66" t="str">
        <f t="shared" si="23"/>
        <v/>
      </c>
      <c r="W66" t="str">
        <f t="shared" si="23"/>
        <v/>
      </c>
      <c r="X66" t="str">
        <f t="shared" si="23"/>
        <v/>
      </c>
      <c r="Y66" t="str">
        <f t="shared" si="23"/>
        <v/>
      </c>
      <c r="Z66" t="str">
        <f t="shared" si="23"/>
        <v/>
      </c>
      <c r="AA66" t="str">
        <f t="shared" si="23"/>
        <v/>
      </c>
      <c r="AB66" t="str">
        <f t="shared" si="23"/>
        <v/>
      </c>
      <c r="AC66" t="str">
        <f t="shared" si="23"/>
        <v/>
      </c>
      <c r="AD66" t="str">
        <f t="shared" si="23"/>
        <v/>
      </c>
      <c r="AE66" t="str">
        <f t="shared" si="23"/>
        <v/>
      </c>
      <c r="AF66" t="str">
        <f t="shared" si="23"/>
        <v/>
      </c>
      <c r="AG66" t="str">
        <f t="shared" si="23"/>
        <v/>
      </c>
      <c r="AH66" t="str">
        <f t="shared" si="23"/>
        <v/>
      </c>
      <c r="AI66" t="str">
        <f t="shared" si="23"/>
        <v/>
      </c>
      <c r="AJ66" t="str">
        <f t="shared" si="23"/>
        <v/>
      </c>
      <c r="AK66" t="str">
        <f t="shared" si="23"/>
        <v/>
      </c>
      <c r="AL66" t="str">
        <f t="shared" si="23"/>
        <v/>
      </c>
      <c r="AM66" t="str">
        <f t="shared" si="23"/>
        <v/>
      </c>
      <c r="AN66" t="str">
        <f t="shared" si="23"/>
        <v/>
      </c>
      <c r="AO66" t="str">
        <f t="shared" si="23"/>
        <v/>
      </c>
      <c r="AP66" t="str">
        <f t="shared" si="23"/>
        <v/>
      </c>
      <c r="AQ66" t="str">
        <f t="shared" si="23"/>
        <v/>
      </c>
      <c r="AR66" t="str">
        <f t="shared" si="23"/>
        <v/>
      </c>
      <c r="AS66" t="str">
        <f t="shared" si="23"/>
        <v/>
      </c>
      <c r="AT66" t="str">
        <f t="shared" si="23"/>
        <v/>
      </c>
    </row>
    <row r="67" spans="1:46" ht="20.149999999999999" customHeight="1" x14ac:dyDescent="0.2">
      <c r="A67" t="str">
        <f t="shared" ref="A67:AT67" si="24">IF(A30="","",A30)</f>
        <v/>
      </c>
      <c r="B67" t="str">
        <f t="shared" si="24"/>
        <v/>
      </c>
      <c r="C67" t="str">
        <f t="shared" si="24"/>
        <v>(4)</v>
      </c>
      <c r="F67" s="25" t="str">
        <f t="shared" si="24"/>
        <v>ｙ</v>
      </c>
      <c r="G67" s="25"/>
      <c r="H67" s="25" t="str">
        <f t="shared" si="24"/>
        <v>＝</v>
      </c>
      <c r="I67" s="25"/>
      <c r="J67" s="25" t="str">
        <f t="shared" si="24"/>
        <v>－</v>
      </c>
      <c r="K67" s="25"/>
      <c r="L67" s="30">
        <f t="shared" ca="1" si="24"/>
        <v>3</v>
      </c>
      <c r="M67" s="30"/>
      <c r="N67" s="25" t="str">
        <f t="shared" si="24"/>
        <v>ｘ</v>
      </c>
      <c r="O67" s="25"/>
      <c r="P67" s="25" t="str">
        <f t="shared" ca="1" si="24"/>
        <v>－</v>
      </c>
      <c r="Q67" s="25"/>
      <c r="R67" s="25">
        <f t="shared" ca="1" si="24"/>
        <v>2</v>
      </c>
      <c r="S67" t="str">
        <f t="shared" si="24"/>
        <v/>
      </c>
      <c r="T67" t="str">
        <f t="shared" si="24"/>
        <v/>
      </c>
      <c r="U67" t="str">
        <f t="shared" si="24"/>
        <v/>
      </c>
      <c r="V67" t="str">
        <f t="shared" si="24"/>
        <v/>
      </c>
      <c r="W67" t="str">
        <f t="shared" si="24"/>
        <v/>
      </c>
      <c r="X67" t="str">
        <f t="shared" si="24"/>
        <v/>
      </c>
      <c r="Y67" t="str">
        <f t="shared" si="24"/>
        <v/>
      </c>
      <c r="Z67" t="str">
        <f t="shared" si="24"/>
        <v/>
      </c>
      <c r="AA67" t="str">
        <f t="shared" si="24"/>
        <v/>
      </c>
      <c r="AB67" t="str">
        <f t="shared" si="24"/>
        <v/>
      </c>
      <c r="AC67" t="str">
        <f t="shared" si="24"/>
        <v/>
      </c>
      <c r="AD67" t="str">
        <f t="shared" si="24"/>
        <v/>
      </c>
      <c r="AE67" t="str">
        <f t="shared" si="24"/>
        <v/>
      </c>
      <c r="AF67" t="str">
        <f t="shared" si="24"/>
        <v/>
      </c>
      <c r="AG67" t="str">
        <f t="shared" si="24"/>
        <v/>
      </c>
      <c r="AH67" t="str">
        <f t="shared" si="24"/>
        <v/>
      </c>
      <c r="AI67" t="str">
        <f t="shared" si="24"/>
        <v/>
      </c>
      <c r="AJ67" t="str">
        <f t="shared" si="24"/>
        <v/>
      </c>
      <c r="AK67" t="str">
        <f t="shared" si="24"/>
        <v/>
      </c>
      <c r="AL67" t="str">
        <f t="shared" si="24"/>
        <v/>
      </c>
      <c r="AM67" t="str">
        <f t="shared" si="24"/>
        <v/>
      </c>
      <c r="AN67" t="str">
        <f t="shared" si="24"/>
        <v/>
      </c>
      <c r="AO67" t="str">
        <f t="shared" si="24"/>
        <v/>
      </c>
      <c r="AP67" t="str">
        <f t="shared" si="24"/>
        <v/>
      </c>
      <c r="AQ67" t="str">
        <f t="shared" si="24"/>
        <v/>
      </c>
      <c r="AR67" t="str">
        <f t="shared" si="24"/>
        <v/>
      </c>
      <c r="AS67" t="str">
        <f t="shared" si="24"/>
        <v/>
      </c>
      <c r="AT67" t="str">
        <f t="shared" si="24"/>
        <v/>
      </c>
    </row>
    <row r="68" spans="1:46" ht="20.149999999999999" customHeight="1" x14ac:dyDescent="0.2">
      <c r="A68" t="str">
        <f t="shared" ref="A68:AT68" si="25">IF(A31="","",A31)</f>
        <v/>
      </c>
      <c r="B68" t="str">
        <f t="shared" si="25"/>
        <v/>
      </c>
      <c r="C68" t="str">
        <f t="shared" si="25"/>
        <v/>
      </c>
      <c r="F68" s="25"/>
      <c r="G68" s="25"/>
      <c r="H68" s="25"/>
      <c r="I68" s="25"/>
      <c r="J68" s="25"/>
      <c r="K68" s="25"/>
      <c r="L68" s="25">
        <f t="shared" ca="1" si="25"/>
        <v>4</v>
      </c>
      <c r="M68" s="25"/>
      <c r="N68" s="25"/>
      <c r="O68" s="25"/>
      <c r="P68" s="25"/>
      <c r="Q68" s="25"/>
      <c r="R68" s="25"/>
      <c r="S68" t="str">
        <f t="shared" si="25"/>
        <v/>
      </c>
      <c r="T68" t="str">
        <f t="shared" si="25"/>
        <v/>
      </c>
      <c r="U68" t="str">
        <f t="shared" si="25"/>
        <v/>
      </c>
      <c r="V68" t="str">
        <f t="shared" si="25"/>
        <v/>
      </c>
      <c r="W68" t="str">
        <f t="shared" si="25"/>
        <v/>
      </c>
      <c r="X68" t="str">
        <f t="shared" si="25"/>
        <v/>
      </c>
      <c r="Y68" t="str">
        <f t="shared" si="25"/>
        <v/>
      </c>
      <c r="Z68" t="str">
        <f t="shared" si="25"/>
        <v/>
      </c>
      <c r="AA68" t="str">
        <f t="shared" si="25"/>
        <v/>
      </c>
      <c r="AB68" t="str">
        <f t="shared" si="25"/>
        <v/>
      </c>
      <c r="AC68" t="str">
        <f t="shared" si="25"/>
        <v/>
      </c>
      <c r="AD68" t="str">
        <f t="shared" si="25"/>
        <v/>
      </c>
      <c r="AE68" t="str">
        <f t="shared" si="25"/>
        <v/>
      </c>
      <c r="AF68" t="str">
        <f t="shared" si="25"/>
        <v/>
      </c>
      <c r="AG68" t="str">
        <f t="shared" si="25"/>
        <v/>
      </c>
      <c r="AH68" t="str">
        <f t="shared" si="25"/>
        <v/>
      </c>
      <c r="AI68" t="str">
        <f t="shared" si="25"/>
        <v/>
      </c>
      <c r="AJ68" t="str">
        <f t="shared" si="25"/>
        <v/>
      </c>
      <c r="AK68" t="str">
        <f t="shared" si="25"/>
        <v/>
      </c>
      <c r="AL68" t="str">
        <f t="shared" si="25"/>
        <v/>
      </c>
      <c r="AM68" t="str">
        <f t="shared" si="25"/>
        <v/>
      </c>
      <c r="AN68" t="str">
        <f t="shared" si="25"/>
        <v/>
      </c>
      <c r="AO68" t="str">
        <f t="shared" si="25"/>
        <v/>
      </c>
      <c r="AP68" t="str">
        <f t="shared" si="25"/>
        <v/>
      </c>
      <c r="AQ68" t="str">
        <f t="shared" si="25"/>
        <v/>
      </c>
      <c r="AR68" t="str">
        <f t="shared" si="25"/>
        <v/>
      </c>
      <c r="AS68" t="str">
        <f t="shared" si="25"/>
        <v/>
      </c>
      <c r="AT68" t="str">
        <f t="shared" si="25"/>
        <v/>
      </c>
    </row>
    <row r="69" spans="1:46" ht="20.149999999999999" customHeight="1" x14ac:dyDescent="0.2">
      <c r="A69" t="str">
        <f t="shared" ref="A69:AT69" si="26">IF(A32="","",A32)</f>
        <v/>
      </c>
      <c r="B69" t="str">
        <f t="shared" si="26"/>
        <v/>
      </c>
      <c r="C69" t="str">
        <f t="shared" si="26"/>
        <v/>
      </c>
      <c r="F69" t="str">
        <f t="shared" si="26"/>
        <v/>
      </c>
      <c r="G69" t="str">
        <f t="shared" si="26"/>
        <v/>
      </c>
      <c r="H69" t="str">
        <f t="shared" si="26"/>
        <v/>
      </c>
      <c r="I69" t="str">
        <f t="shared" si="26"/>
        <v/>
      </c>
      <c r="J69" t="str">
        <f t="shared" si="26"/>
        <v/>
      </c>
      <c r="K69" t="str">
        <f t="shared" si="26"/>
        <v/>
      </c>
      <c r="L69" t="str">
        <f t="shared" si="26"/>
        <v/>
      </c>
      <c r="M69" t="str">
        <f t="shared" si="26"/>
        <v/>
      </c>
      <c r="N69" t="str">
        <f t="shared" si="26"/>
        <v/>
      </c>
      <c r="O69" t="str">
        <f t="shared" si="26"/>
        <v/>
      </c>
      <c r="P69" t="str">
        <f t="shared" si="26"/>
        <v/>
      </c>
      <c r="Q69" t="str">
        <f t="shared" si="26"/>
        <v/>
      </c>
      <c r="R69" t="str">
        <f t="shared" si="26"/>
        <v/>
      </c>
      <c r="S69" t="str">
        <f t="shared" si="26"/>
        <v/>
      </c>
      <c r="T69" t="str">
        <f t="shared" si="26"/>
        <v/>
      </c>
      <c r="U69" t="str">
        <f t="shared" si="26"/>
        <v/>
      </c>
      <c r="V69" t="str">
        <f t="shared" si="26"/>
        <v/>
      </c>
      <c r="W69" t="str">
        <f t="shared" si="26"/>
        <v/>
      </c>
      <c r="X69" t="str">
        <f t="shared" si="26"/>
        <v/>
      </c>
      <c r="Y69" t="str">
        <f t="shared" si="26"/>
        <v/>
      </c>
      <c r="Z69" t="str">
        <f t="shared" si="26"/>
        <v/>
      </c>
      <c r="AA69" t="str">
        <f t="shared" si="26"/>
        <v/>
      </c>
      <c r="AB69" t="str">
        <f t="shared" si="26"/>
        <v/>
      </c>
      <c r="AC69" t="str">
        <f t="shared" si="26"/>
        <v/>
      </c>
      <c r="AD69" t="str">
        <f t="shared" si="26"/>
        <v/>
      </c>
      <c r="AE69" t="str">
        <f t="shared" si="26"/>
        <v/>
      </c>
      <c r="AF69" t="str">
        <f t="shared" si="26"/>
        <v/>
      </c>
      <c r="AG69" t="str">
        <f t="shared" si="26"/>
        <v/>
      </c>
      <c r="AH69" t="str">
        <f t="shared" si="26"/>
        <v/>
      </c>
      <c r="AI69" t="str">
        <f t="shared" si="26"/>
        <v/>
      </c>
      <c r="AJ69" t="str">
        <f t="shared" si="26"/>
        <v/>
      </c>
      <c r="AK69" t="str">
        <f t="shared" si="26"/>
        <v/>
      </c>
      <c r="AL69" t="str">
        <f t="shared" si="26"/>
        <v/>
      </c>
      <c r="AM69" t="str">
        <f t="shared" si="26"/>
        <v/>
      </c>
      <c r="AN69" t="str">
        <f t="shared" si="26"/>
        <v/>
      </c>
      <c r="AO69" t="str">
        <f t="shared" si="26"/>
        <v/>
      </c>
      <c r="AP69" t="str">
        <f t="shared" si="26"/>
        <v/>
      </c>
      <c r="AQ69" t="str">
        <f t="shared" si="26"/>
        <v/>
      </c>
      <c r="AR69" t="str">
        <f t="shared" si="26"/>
        <v/>
      </c>
      <c r="AS69" t="str">
        <f t="shared" si="26"/>
        <v/>
      </c>
      <c r="AT69" t="str">
        <f t="shared" si="26"/>
        <v/>
      </c>
    </row>
    <row r="70" spans="1:46" ht="20.149999999999999" customHeight="1" x14ac:dyDescent="0.2">
      <c r="A70" t="str">
        <f t="shared" ref="A70:AT70" si="27">IF(A33="","",A33)</f>
        <v/>
      </c>
      <c r="B70" t="str">
        <f t="shared" si="27"/>
        <v/>
      </c>
      <c r="C70" t="str">
        <f t="shared" si="27"/>
        <v/>
      </c>
      <c r="F70" t="str">
        <f t="shared" si="27"/>
        <v/>
      </c>
      <c r="G70" t="str">
        <f t="shared" si="27"/>
        <v/>
      </c>
      <c r="H70" t="str">
        <f t="shared" si="27"/>
        <v/>
      </c>
      <c r="I70" t="str">
        <f t="shared" si="27"/>
        <v/>
      </c>
      <c r="J70" t="str">
        <f t="shared" si="27"/>
        <v/>
      </c>
      <c r="K70" t="str">
        <f t="shared" si="27"/>
        <v/>
      </c>
      <c r="L70" t="str">
        <f t="shared" si="27"/>
        <v/>
      </c>
      <c r="M70" t="str">
        <f t="shared" si="27"/>
        <v/>
      </c>
      <c r="N70" t="str">
        <f t="shared" si="27"/>
        <v/>
      </c>
      <c r="O70" t="str">
        <f t="shared" si="27"/>
        <v/>
      </c>
      <c r="P70" t="str">
        <f t="shared" si="27"/>
        <v/>
      </c>
      <c r="Q70" t="str">
        <f t="shared" si="27"/>
        <v/>
      </c>
      <c r="R70" t="str">
        <f t="shared" si="27"/>
        <v/>
      </c>
      <c r="S70" t="str">
        <f t="shared" si="27"/>
        <v/>
      </c>
      <c r="T70" t="str">
        <f t="shared" si="27"/>
        <v/>
      </c>
      <c r="U70" t="str">
        <f t="shared" si="27"/>
        <v/>
      </c>
      <c r="V70" t="str">
        <f t="shared" si="27"/>
        <v/>
      </c>
      <c r="W70" t="str">
        <f t="shared" si="27"/>
        <v/>
      </c>
      <c r="X70" t="str">
        <f t="shared" si="27"/>
        <v/>
      </c>
      <c r="Y70" t="str">
        <f t="shared" si="27"/>
        <v/>
      </c>
      <c r="Z70" t="str">
        <f t="shared" si="27"/>
        <v/>
      </c>
      <c r="AA70" t="str">
        <f t="shared" si="27"/>
        <v/>
      </c>
      <c r="AB70" t="str">
        <f t="shared" si="27"/>
        <v/>
      </c>
      <c r="AC70" t="str">
        <f t="shared" si="27"/>
        <v/>
      </c>
      <c r="AD70" t="str">
        <f t="shared" si="27"/>
        <v/>
      </c>
      <c r="AE70" t="str">
        <f t="shared" si="27"/>
        <v/>
      </c>
      <c r="AF70" t="str">
        <f t="shared" si="27"/>
        <v/>
      </c>
      <c r="AG70" t="str">
        <f t="shared" si="27"/>
        <v/>
      </c>
      <c r="AH70" t="str">
        <f t="shared" si="27"/>
        <v/>
      </c>
      <c r="AI70" t="str">
        <f t="shared" si="27"/>
        <v/>
      </c>
      <c r="AJ70" t="str">
        <f t="shared" si="27"/>
        <v/>
      </c>
      <c r="AK70" t="str">
        <f t="shared" si="27"/>
        <v/>
      </c>
      <c r="AL70" t="str">
        <f t="shared" si="27"/>
        <v/>
      </c>
      <c r="AM70" t="str">
        <f t="shared" si="27"/>
        <v/>
      </c>
      <c r="AN70" t="str">
        <f t="shared" si="27"/>
        <v/>
      </c>
      <c r="AO70" t="str">
        <f t="shared" si="27"/>
        <v/>
      </c>
      <c r="AP70" t="str">
        <f t="shared" si="27"/>
        <v/>
      </c>
      <c r="AQ70" t="str">
        <f t="shared" si="27"/>
        <v/>
      </c>
      <c r="AR70" t="str">
        <f t="shared" si="27"/>
        <v/>
      </c>
      <c r="AS70" t="str">
        <f t="shared" si="27"/>
        <v/>
      </c>
      <c r="AT70" t="str">
        <f t="shared" si="27"/>
        <v/>
      </c>
    </row>
    <row r="71" spans="1:46" ht="20.149999999999999" customHeight="1" x14ac:dyDescent="0.2">
      <c r="A71" t="str">
        <f t="shared" ref="A71:AT71" si="28">IF(A34="","",A34)</f>
        <v/>
      </c>
      <c r="B71" t="str">
        <f t="shared" si="28"/>
        <v/>
      </c>
      <c r="C71" t="str">
        <f t="shared" si="28"/>
        <v/>
      </c>
      <c r="F71" t="str">
        <f t="shared" si="28"/>
        <v/>
      </c>
      <c r="G71" t="str">
        <f t="shared" si="28"/>
        <v/>
      </c>
      <c r="H71" t="str">
        <f t="shared" si="28"/>
        <v/>
      </c>
      <c r="I71" t="str">
        <f t="shared" si="28"/>
        <v/>
      </c>
      <c r="J71" t="str">
        <f t="shared" si="28"/>
        <v/>
      </c>
      <c r="K71" t="str">
        <f t="shared" si="28"/>
        <v/>
      </c>
      <c r="L71" t="str">
        <f t="shared" si="28"/>
        <v/>
      </c>
      <c r="M71" t="str">
        <f t="shared" si="28"/>
        <v/>
      </c>
      <c r="N71" t="str">
        <f t="shared" si="28"/>
        <v/>
      </c>
      <c r="O71" t="str">
        <f t="shared" si="28"/>
        <v/>
      </c>
      <c r="P71" t="str">
        <f t="shared" si="28"/>
        <v/>
      </c>
      <c r="Q71" t="str">
        <f t="shared" si="28"/>
        <v/>
      </c>
      <c r="R71" t="str">
        <f t="shared" si="28"/>
        <v/>
      </c>
      <c r="S71" t="str">
        <f t="shared" si="28"/>
        <v/>
      </c>
      <c r="T71" t="str">
        <f t="shared" si="28"/>
        <v/>
      </c>
      <c r="U71" t="str">
        <f t="shared" si="28"/>
        <v/>
      </c>
      <c r="V71" t="str">
        <f t="shared" si="28"/>
        <v/>
      </c>
      <c r="W71" t="str">
        <f t="shared" si="28"/>
        <v/>
      </c>
      <c r="X71" t="str">
        <f t="shared" si="28"/>
        <v/>
      </c>
      <c r="Y71" t="str">
        <f t="shared" si="28"/>
        <v/>
      </c>
      <c r="Z71" t="str">
        <f t="shared" si="28"/>
        <v/>
      </c>
      <c r="AA71" t="str">
        <f t="shared" si="28"/>
        <v/>
      </c>
      <c r="AB71" t="str">
        <f t="shared" si="28"/>
        <v/>
      </c>
      <c r="AC71" t="str">
        <f t="shared" si="28"/>
        <v/>
      </c>
      <c r="AD71" t="str">
        <f t="shared" si="28"/>
        <v/>
      </c>
      <c r="AE71" t="str">
        <f t="shared" si="28"/>
        <v/>
      </c>
      <c r="AF71" t="str">
        <f t="shared" si="28"/>
        <v/>
      </c>
      <c r="AG71" t="str">
        <f t="shared" si="28"/>
        <v/>
      </c>
      <c r="AH71" t="str">
        <f t="shared" si="28"/>
        <v/>
      </c>
      <c r="AI71" t="str">
        <f t="shared" si="28"/>
        <v/>
      </c>
      <c r="AJ71" t="str">
        <f t="shared" si="28"/>
        <v/>
      </c>
      <c r="AK71" t="str">
        <f t="shared" si="28"/>
        <v/>
      </c>
      <c r="AL71" t="str">
        <f t="shared" si="28"/>
        <v/>
      </c>
      <c r="AM71" t="str">
        <f t="shared" si="28"/>
        <v/>
      </c>
      <c r="AN71" t="str">
        <f t="shared" si="28"/>
        <v/>
      </c>
      <c r="AO71" t="str">
        <f t="shared" si="28"/>
        <v/>
      </c>
      <c r="AP71" t="str">
        <f t="shared" si="28"/>
        <v/>
      </c>
      <c r="AQ71" t="str">
        <f t="shared" si="28"/>
        <v/>
      </c>
      <c r="AR71" t="str">
        <f t="shared" si="28"/>
        <v/>
      </c>
      <c r="AS71" t="str">
        <f t="shared" si="28"/>
        <v/>
      </c>
      <c r="AT71" t="str">
        <f t="shared" si="28"/>
        <v/>
      </c>
    </row>
    <row r="72" spans="1:46" ht="20.149999999999999" customHeight="1" x14ac:dyDescent="0.2">
      <c r="A72" t="str">
        <f t="shared" ref="A72:AT72" si="29">IF(A35="","",A35)</f>
        <v/>
      </c>
      <c r="B72" t="str">
        <f t="shared" si="29"/>
        <v/>
      </c>
      <c r="C72" t="str">
        <f t="shared" si="29"/>
        <v/>
      </c>
      <c r="F72" t="str">
        <f t="shared" si="29"/>
        <v/>
      </c>
      <c r="G72" t="str">
        <f t="shared" si="29"/>
        <v/>
      </c>
      <c r="H72" t="str">
        <f t="shared" si="29"/>
        <v/>
      </c>
      <c r="I72" t="str">
        <f t="shared" si="29"/>
        <v/>
      </c>
      <c r="J72" t="str">
        <f t="shared" si="29"/>
        <v/>
      </c>
      <c r="K72" t="str">
        <f t="shared" si="29"/>
        <v/>
      </c>
      <c r="L72" t="str">
        <f t="shared" si="29"/>
        <v/>
      </c>
      <c r="M72" t="str">
        <f t="shared" si="29"/>
        <v/>
      </c>
      <c r="N72" t="str">
        <f t="shared" si="29"/>
        <v/>
      </c>
      <c r="O72" t="str">
        <f t="shared" si="29"/>
        <v/>
      </c>
      <c r="P72" t="str">
        <f t="shared" si="29"/>
        <v/>
      </c>
      <c r="Q72" t="str">
        <f t="shared" si="29"/>
        <v/>
      </c>
      <c r="R72" t="str">
        <f t="shared" si="29"/>
        <v/>
      </c>
      <c r="S72" t="str">
        <f t="shared" si="29"/>
        <v/>
      </c>
      <c r="T72" t="str">
        <f t="shared" si="29"/>
        <v/>
      </c>
      <c r="U72" t="str">
        <f t="shared" si="29"/>
        <v/>
      </c>
      <c r="V72" t="str">
        <f t="shared" si="29"/>
        <v/>
      </c>
      <c r="W72" t="str">
        <f t="shared" si="29"/>
        <v/>
      </c>
      <c r="X72" t="str">
        <f t="shared" si="29"/>
        <v/>
      </c>
      <c r="Y72" t="str">
        <f t="shared" si="29"/>
        <v/>
      </c>
      <c r="Z72" t="str">
        <f t="shared" si="29"/>
        <v/>
      </c>
      <c r="AA72" t="str">
        <f t="shared" si="29"/>
        <v/>
      </c>
      <c r="AB72" t="str">
        <f t="shared" si="29"/>
        <v/>
      </c>
      <c r="AC72" t="str">
        <f t="shared" si="29"/>
        <v/>
      </c>
      <c r="AD72" t="str">
        <f t="shared" si="29"/>
        <v/>
      </c>
      <c r="AE72" t="str">
        <f t="shared" si="29"/>
        <v/>
      </c>
      <c r="AF72" t="str">
        <f t="shared" si="29"/>
        <v/>
      </c>
      <c r="AG72" t="str">
        <f t="shared" si="29"/>
        <v/>
      </c>
      <c r="AH72" t="str">
        <f t="shared" si="29"/>
        <v/>
      </c>
      <c r="AI72" t="str">
        <f t="shared" si="29"/>
        <v/>
      </c>
      <c r="AJ72" t="str">
        <f t="shared" si="29"/>
        <v/>
      </c>
      <c r="AK72" t="str">
        <f t="shared" si="29"/>
        <v/>
      </c>
      <c r="AL72" t="str">
        <f t="shared" si="29"/>
        <v/>
      </c>
      <c r="AM72" t="str">
        <f t="shared" si="29"/>
        <v/>
      </c>
      <c r="AN72" t="str">
        <f t="shared" si="29"/>
        <v/>
      </c>
      <c r="AO72" t="str">
        <f t="shared" si="29"/>
        <v/>
      </c>
      <c r="AP72" t="str">
        <f t="shared" si="29"/>
        <v/>
      </c>
      <c r="AQ72" t="str">
        <f t="shared" si="29"/>
        <v/>
      </c>
      <c r="AR72" t="str">
        <f t="shared" si="29"/>
        <v/>
      </c>
      <c r="AS72" t="str">
        <f t="shared" si="29"/>
        <v/>
      </c>
      <c r="AT72" t="str">
        <f t="shared" si="29"/>
        <v/>
      </c>
    </row>
    <row r="73" spans="1:46" ht="20.149999999999999" customHeight="1" x14ac:dyDescent="0.2">
      <c r="A73" t="str">
        <f t="shared" ref="A73:AT73" si="30">IF(A36="","",A36)</f>
        <v/>
      </c>
      <c r="B73" t="str">
        <f t="shared" si="30"/>
        <v/>
      </c>
      <c r="C73" t="str">
        <f t="shared" si="30"/>
        <v/>
      </c>
      <c r="F73" t="str">
        <f t="shared" si="30"/>
        <v/>
      </c>
      <c r="G73" t="str">
        <f t="shared" si="30"/>
        <v/>
      </c>
      <c r="H73" t="str">
        <f t="shared" si="30"/>
        <v/>
      </c>
      <c r="I73" t="str">
        <f t="shared" si="30"/>
        <v/>
      </c>
      <c r="J73" t="str">
        <f t="shared" si="30"/>
        <v/>
      </c>
      <c r="K73" t="str">
        <f t="shared" si="30"/>
        <v/>
      </c>
      <c r="L73" t="str">
        <f t="shared" si="30"/>
        <v/>
      </c>
      <c r="M73" t="str">
        <f t="shared" si="30"/>
        <v/>
      </c>
      <c r="N73" t="str">
        <f t="shared" si="30"/>
        <v/>
      </c>
      <c r="O73" t="str">
        <f t="shared" si="30"/>
        <v/>
      </c>
      <c r="P73" t="str">
        <f t="shared" si="30"/>
        <v/>
      </c>
      <c r="Q73" t="str">
        <f t="shared" si="30"/>
        <v/>
      </c>
      <c r="R73" t="str">
        <f t="shared" si="30"/>
        <v/>
      </c>
      <c r="S73" t="str">
        <f t="shared" si="30"/>
        <v/>
      </c>
      <c r="T73" t="str">
        <f t="shared" si="30"/>
        <v/>
      </c>
      <c r="U73" t="str">
        <f t="shared" si="30"/>
        <v/>
      </c>
      <c r="V73" t="str">
        <f t="shared" si="30"/>
        <v/>
      </c>
      <c r="W73" t="str">
        <f t="shared" si="30"/>
        <v/>
      </c>
      <c r="X73" t="str">
        <f t="shared" si="30"/>
        <v/>
      </c>
      <c r="Y73" t="str">
        <f t="shared" si="30"/>
        <v/>
      </c>
      <c r="Z73" t="str">
        <f t="shared" si="30"/>
        <v/>
      </c>
      <c r="AA73" t="str">
        <f t="shared" si="30"/>
        <v/>
      </c>
      <c r="AB73" t="str">
        <f t="shared" si="30"/>
        <v/>
      </c>
      <c r="AC73" t="str">
        <f t="shared" si="30"/>
        <v/>
      </c>
      <c r="AD73" t="str">
        <f t="shared" si="30"/>
        <v/>
      </c>
      <c r="AE73" t="str">
        <f t="shared" si="30"/>
        <v/>
      </c>
      <c r="AF73" t="str">
        <f t="shared" si="30"/>
        <v/>
      </c>
      <c r="AG73" t="str">
        <f t="shared" si="30"/>
        <v/>
      </c>
      <c r="AH73" t="str">
        <f t="shared" si="30"/>
        <v/>
      </c>
      <c r="AI73" t="str">
        <f t="shared" si="30"/>
        <v/>
      </c>
      <c r="AJ73" t="str">
        <f t="shared" si="30"/>
        <v/>
      </c>
      <c r="AK73" t="str">
        <f t="shared" si="30"/>
        <v/>
      </c>
      <c r="AL73" t="str">
        <f t="shared" si="30"/>
        <v/>
      </c>
      <c r="AM73" t="str">
        <f t="shared" si="30"/>
        <v/>
      </c>
      <c r="AN73" t="str">
        <f t="shared" si="30"/>
        <v/>
      </c>
      <c r="AO73" t="str">
        <f t="shared" si="30"/>
        <v/>
      </c>
      <c r="AP73" t="str">
        <f t="shared" si="30"/>
        <v/>
      </c>
      <c r="AQ73" t="str">
        <f t="shared" si="30"/>
        <v/>
      </c>
      <c r="AR73" t="str">
        <f t="shared" si="30"/>
        <v/>
      </c>
      <c r="AS73" t="str">
        <f t="shared" si="30"/>
        <v/>
      </c>
      <c r="AT73" t="str">
        <f t="shared" si="30"/>
        <v/>
      </c>
    </row>
    <row r="74" spans="1:46" ht="20.149999999999999" customHeight="1" x14ac:dyDescent="0.2">
      <c r="C74" s="23" t="s">
        <v>313</v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14">
    <mergeCell ref="AO1:AP1"/>
    <mergeCell ref="AO38:AP38"/>
    <mergeCell ref="F4:G4"/>
    <mergeCell ref="H4:I4"/>
    <mergeCell ref="K4:L4"/>
    <mergeCell ref="M4:N4"/>
    <mergeCell ref="F8:G8"/>
    <mergeCell ref="H8:I8"/>
    <mergeCell ref="M8:N8"/>
    <mergeCell ref="O8:P8"/>
    <mergeCell ref="R17:R18"/>
    <mergeCell ref="L18:M18"/>
    <mergeCell ref="J8:K8"/>
    <mergeCell ref="F12:G13"/>
    <mergeCell ref="H12:I13"/>
    <mergeCell ref="J12:K12"/>
    <mergeCell ref="J13:K13"/>
    <mergeCell ref="L12:M13"/>
    <mergeCell ref="N12:O13"/>
    <mergeCell ref="P12:P13"/>
    <mergeCell ref="F25:G25"/>
    <mergeCell ref="H25:I25"/>
    <mergeCell ref="F27:G28"/>
    <mergeCell ref="H27:I28"/>
    <mergeCell ref="J27:K27"/>
    <mergeCell ref="L27:M28"/>
    <mergeCell ref="J25:K25"/>
    <mergeCell ref="M25:N25"/>
    <mergeCell ref="P17:Q18"/>
    <mergeCell ref="J17:K18"/>
    <mergeCell ref="O25:P25"/>
    <mergeCell ref="N27:O28"/>
    <mergeCell ref="P27:P28"/>
    <mergeCell ref="J28:K28"/>
    <mergeCell ref="F17:G18"/>
    <mergeCell ref="H17:I18"/>
    <mergeCell ref="L17:M17"/>
    <mergeCell ref="N17:O18"/>
    <mergeCell ref="F23:G23"/>
    <mergeCell ref="H23:I23"/>
    <mergeCell ref="K23:L23"/>
    <mergeCell ref="M23:N23"/>
    <mergeCell ref="H49:I50"/>
    <mergeCell ref="J49:K49"/>
    <mergeCell ref="J50:K50"/>
    <mergeCell ref="R30:R31"/>
    <mergeCell ref="L31:M31"/>
    <mergeCell ref="F41:G41"/>
    <mergeCell ref="H41:I41"/>
    <mergeCell ref="K41:L41"/>
    <mergeCell ref="M41:N41"/>
    <mergeCell ref="F30:G31"/>
    <mergeCell ref="H30:I31"/>
    <mergeCell ref="J30:K31"/>
    <mergeCell ref="L30:M30"/>
    <mergeCell ref="N30:O31"/>
    <mergeCell ref="P30:Q31"/>
    <mergeCell ref="X42:Y42"/>
    <mergeCell ref="X46:Y46"/>
    <mergeCell ref="M46:N46"/>
    <mergeCell ref="X51:Y52"/>
    <mergeCell ref="M52:N52"/>
    <mergeCell ref="F62:G62"/>
    <mergeCell ref="H62:I62"/>
    <mergeCell ref="J62:K62"/>
    <mergeCell ref="M62:N62"/>
    <mergeCell ref="R54:R55"/>
    <mergeCell ref="F60:G60"/>
    <mergeCell ref="H60:I60"/>
    <mergeCell ref="K60:L60"/>
    <mergeCell ref="M60:N60"/>
    <mergeCell ref="F54:G55"/>
    <mergeCell ref="H54:I55"/>
    <mergeCell ref="J54:K55"/>
    <mergeCell ref="L54:M54"/>
    <mergeCell ref="L55:M55"/>
    <mergeCell ref="F45:G45"/>
    <mergeCell ref="H45:I45"/>
    <mergeCell ref="J45:K45"/>
    <mergeCell ref="M45:N45"/>
    <mergeCell ref="F49:G50"/>
    <mergeCell ref="R67:R68"/>
    <mergeCell ref="O62:P62"/>
    <mergeCell ref="L64:M65"/>
    <mergeCell ref="F67:G68"/>
    <mergeCell ref="H67:I68"/>
    <mergeCell ref="J67:K68"/>
    <mergeCell ref="L67:M67"/>
    <mergeCell ref="L68:M68"/>
    <mergeCell ref="F64:G65"/>
    <mergeCell ref="H64:I65"/>
    <mergeCell ref="O45:P45"/>
    <mergeCell ref="L49:M50"/>
    <mergeCell ref="N49:O50"/>
    <mergeCell ref="P49:P50"/>
    <mergeCell ref="P54:Q55"/>
    <mergeCell ref="N67:O68"/>
    <mergeCell ref="P67:Q68"/>
    <mergeCell ref="N64:O65"/>
    <mergeCell ref="M51:N51"/>
    <mergeCell ref="P64:P65"/>
    <mergeCell ref="N54:O55"/>
    <mergeCell ref="M56:N57"/>
    <mergeCell ref="J64:K64"/>
    <mergeCell ref="J65:K65"/>
    <mergeCell ref="Z51:Z52"/>
    <mergeCell ref="H56:K57"/>
    <mergeCell ref="O56:P56"/>
    <mergeCell ref="S56:V57"/>
    <mergeCell ref="X56:Y57"/>
    <mergeCell ref="Z56:Z57"/>
    <mergeCell ref="O57:P57"/>
    <mergeCell ref="S51:V52"/>
    <mergeCell ref="H51:K52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10"/>
    <col min="50" max="50" width="9" style="7"/>
    <col min="51" max="51" width="9" style="10"/>
  </cols>
  <sheetData>
    <row r="1" spans="1:51" ht="23.5" x14ac:dyDescent="0.2">
      <c r="D1" s="3" t="s">
        <v>322</v>
      </c>
      <c r="AM1" s="2" t="s">
        <v>85</v>
      </c>
      <c r="AN1" s="2"/>
      <c r="AO1" s="27"/>
      <c r="AP1" s="27"/>
      <c r="AR1" s="10"/>
      <c r="AS1" s="10"/>
      <c r="AT1" s="10"/>
      <c r="AU1" s="7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U2" s="7"/>
      <c r="AW2"/>
      <c r="AX2"/>
      <c r="AY2"/>
    </row>
    <row r="3" spans="1:51" ht="20.149999999999999" customHeight="1" x14ac:dyDescent="0.2">
      <c r="A3" s="1" t="s">
        <v>35</v>
      </c>
      <c r="D3" t="s">
        <v>86</v>
      </c>
    </row>
    <row r="4" spans="1:51" ht="20.149999999999999" customHeight="1" x14ac:dyDescent="0.2">
      <c r="D4" t="s">
        <v>87</v>
      </c>
    </row>
    <row r="5" spans="1:51" ht="20.149999999999999" customHeight="1" x14ac:dyDescent="0.2">
      <c r="D5" t="s">
        <v>88</v>
      </c>
    </row>
    <row r="6" spans="1:51" ht="20.149999999999999" customHeight="1" x14ac:dyDescent="0.2">
      <c r="C6" s="1" t="s">
        <v>43</v>
      </c>
    </row>
    <row r="7" spans="1:51" ht="20.149999999999999" customHeight="1" x14ac:dyDescent="0.2"/>
    <row r="8" spans="1:51" ht="20.149999999999999" customHeight="1" x14ac:dyDescent="0.2"/>
    <row r="9" spans="1:51" ht="20.149999999999999" customHeight="1" x14ac:dyDescent="0.2">
      <c r="C9" s="1" t="s">
        <v>45</v>
      </c>
    </row>
    <row r="10" spans="1:51" ht="20.149999999999999" customHeight="1" x14ac:dyDescent="0.2"/>
    <row r="11" spans="1:51" ht="20.149999999999999" customHeight="1" x14ac:dyDescent="0.2"/>
    <row r="12" spans="1:51" ht="20.149999999999999" customHeight="1" x14ac:dyDescent="0.2">
      <c r="C12" s="1" t="s">
        <v>79</v>
      </c>
    </row>
    <row r="13" spans="1:51" ht="20.149999999999999" customHeight="1" x14ac:dyDescent="0.2"/>
    <row r="14" spans="1:51" ht="20.149999999999999" customHeight="1" x14ac:dyDescent="0.2"/>
    <row r="15" spans="1:51" ht="20.149999999999999" customHeight="1" x14ac:dyDescent="0.2">
      <c r="A15" s="1" t="s">
        <v>42</v>
      </c>
      <c r="D15" t="s">
        <v>90</v>
      </c>
      <c r="X15" t="s">
        <v>91</v>
      </c>
      <c r="Y15" s="25">
        <f ca="1">INT(RAND()*4)*(-1)^INT(RAND()*2)</f>
        <v>1</v>
      </c>
      <c r="Z15" s="25"/>
      <c r="AA15" t="s">
        <v>92</v>
      </c>
      <c r="AB15" s="25">
        <f ca="1">INT(RAND()*4)*(-1)^INT(RAND()*2)</f>
        <v>0</v>
      </c>
      <c r="AC15" s="25"/>
      <c r="AD15" t="s">
        <v>93</v>
      </c>
      <c r="AE15" t="s">
        <v>94</v>
      </c>
      <c r="AN15" s="25">
        <f ca="1">INT(RAND()*3+1)*(-1)^INT(RAND()*2)</f>
        <v>1</v>
      </c>
      <c r="AO15" s="25"/>
    </row>
    <row r="16" spans="1:51" ht="20.149999999999999" customHeight="1" x14ac:dyDescent="0.2">
      <c r="D16" t="s">
        <v>95</v>
      </c>
    </row>
    <row r="17" spans="1:41" ht="20.149999999999999" customHeight="1" x14ac:dyDescent="0.2"/>
    <row r="18" spans="1:41" ht="20.149999999999999" customHeight="1" x14ac:dyDescent="0.2"/>
    <row r="19" spans="1:41" ht="20.149999999999999" customHeight="1" x14ac:dyDescent="0.2"/>
    <row r="20" spans="1:41" ht="20.149999999999999" customHeight="1" x14ac:dyDescent="0.2"/>
    <row r="21" spans="1:41" ht="20.149999999999999" customHeight="1" x14ac:dyDescent="0.2"/>
    <row r="22" spans="1:41" ht="20.149999999999999" customHeight="1" x14ac:dyDescent="0.2"/>
    <row r="23" spans="1:41" ht="20.149999999999999" customHeight="1" x14ac:dyDescent="0.2"/>
    <row r="24" spans="1:41" ht="20.149999999999999" customHeight="1" x14ac:dyDescent="0.2"/>
    <row r="25" spans="1:41" ht="20.149999999999999" customHeight="1" x14ac:dyDescent="0.2"/>
    <row r="26" spans="1:41" ht="20.149999999999999" customHeight="1" x14ac:dyDescent="0.2">
      <c r="A26" s="1" t="s">
        <v>46</v>
      </c>
      <c r="D26" t="s">
        <v>90</v>
      </c>
      <c r="X26" t="s">
        <v>91</v>
      </c>
      <c r="Y26" s="25">
        <f ca="1">INT(RAND()*4)*(-1)^INT(RAND()*2)</f>
        <v>1</v>
      </c>
      <c r="Z26" s="25"/>
      <c r="AA26" t="s">
        <v>92</v>
      </c>
      <c r="AB26" s="25">
        <f ca="1">INT(RAND()*4)*(-1)^INT(RAND()*2)</f>
        <v>3</v>
      </c>
      <c r="AC26" s="25"/>
      <c r="AD26" t="s">
        <v>93</v>
      </c>
      <c r="AE26" t="s">
        <v>94</v>
      </c>
      <c r="AN26" s="25">
        <f ca="1">INT(RAND()*3+1)*(-1)^INT(RAND()*2)</f>
        <v>-3</v>
      </c>
      <c r="AO26" s="25"/>
    </row>
    <row r="27" spans="1:41" ht="20.149999999999999" customHeight="1" x14ac:dyDescent="0.2">
      <c r="D27" t="s">
        <v>95</v>
      </c>
    </row>
    <row r="28" spans="1:41" ht="20.149999999999999" customHeight="1" x14ac:dyDescent="0.2"/>
    <row r="29" spans="1:41" ht="20.149999999999999" customHeight="1" x14ac:dyDescent="0.2"/>
    <row r="30" spans="1:41" ht="20.149999999999999" customHeight="1" x14ac:dyDescent="0.2"/>
    <row r="31" spans="1:41" ht="20.149999999999999" customHeight="1" x14ac:dyDescent="0.2"/>
    <row r="32" spans="1:41" ht="20.149999999999999" customHeight="1" x14ac:dyDescent="0.2"/>
    <row r="33" spans="1:51" ht="20.149999999999999" customHeight="1" x14ac:dyDescent="0.2"/>
    <row r="34" spans="1:51" ht="20.149999999999999" customHeight="1" x14ac:dyDescent="0.2"/>
    <row r="35" spans="1:51" ht="20.149999999999999" customHeight="1" x14ac:dyDescent="0.2"/>
    <row r="36" spans="1:51" ht="19" customHeight="1" x14ac:dyDescent="0.2"/>
    <row r="37" spans="1:51" ht="19" customHeight="1" x14ac:dyDescent="0.2"/>
    <row r="38" spans="1:51" ht="23.5" x14ac:dyDescent="0.2">
      <c r="D38" s="3" t="str">
        <f>IF(D1="","",D1)</f>
        <v>一次関数の式を求めること①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U38" s="7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U39" s="7"/>
      <c r="AW39"/>
      <c r="AX39"/>
      <c r="AY39"/>
    </row>
    <row r="40" spans="1:51" ht="20.149999999999999" customHeight="1" x14ac:dyDescent="0.2">
      <c r="A40" t="str">
        <f>IF(A3="","",A3)</f>
        <v>１．</v>
      </c>
      <c r="D40" t="str">
        <f>IF(D3="","",D3)</f>
        <v>右の直線(1)，(2)，(3)は，それぞれ，</v>
      </c>
    </row>
    <row r="41" spans="1:51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ある一次関数のグラフです。</v>
      </c>
    </row>
    <row r="42" spans="1:51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D42" t="str">
        <f>IF(D5="","",D5)</f>
        <v>これらの関数の式を求めなさい。</v>
      </c>
    </row>
    <row r="43" spans="1:51" ht="20.149999999999999" customHeight="1" x14ac:dyDescent="0.2">
      <c r="A43" t="str">
        <f t="shared" ref="A43:AT43" si="0">IF(A6="","",A6)</f>
        <v/>
      </c>
      <c r="B43" t="str">
        <f t="shared" si="0"/>
        <v/>
      </c>
      <c r="C43" t="str">
        <f t="shared" si="0"/>
        <v>(1)</v>
      </c>
      <c r="F43" s="7" t="s">
        <v>280</v>
      </c>
      <c r="G43" s="7"/>
      <c r="H43" s="7"/>
      <c r="I43" s="24" t="str">
        <f ca="1">IF(AU43=-1,"－",IF(AU43=1,"",AU43))</f>
        <v/>
      </c>
      <c r="J43" s="24"/>
      <c r="K43" s="24" t="s">
        <v>281</v>
      </c>
      <c r="L43" s="24"/>
      <c r="M43" s="24" t="str">
        <f ca="1">IF(AV43&lt;0,"－","＋")</f>
        <v>＋</v>
      </c>
      <c r="N43" s="24"/>
      <c r="O43" s="7">
        <f ca="1">ABS(AV43)</f>
        <v>2</v>
      </c>
      <c r="Z43" t="str">
        <f t="shared" si="0"/>
        <v/>
      </c>
      <c r="AA43" t="str">
        <f t="shared" si="0"/>
        <v/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  <c r="AU43" s="10">
        <f ca="1">(-1)^INT(RAND()*10)*INT(RAND()*5+1)</f>
        <v>1</v>
      </c>
      <c r="AV43" s="10">
        <f ca="1">(-1)^INT(RAND()*10)*INT(RAND()*5+1)</f>
        <v>2</v>
      </c>
    </row>
    <row r="44" spans="1:51" ht="20.149999999999999" customHeight="1" x14ac:dyDescent="0.2">
      <c r="A44" t="str">
        <f t="shared" ref="A44:AT44" si="1">IF(A7="","",A7)</f>
        <v/>
      </c>
      <c r="B44" t="str">
        <f t="shared" si="1"/>
        <v/>
      </c>
      <c r="C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51" ht="20.149999999999999" customHeight="1" x14ac:dyDescent="0.2">
      <c r="A45" t="str">
        <f t="shared" ref="A45:AT45" si="2">IF(A8="","",A8)</f>
        <v/>
      </c>
      <c r="B45" t="str">
        <f t="shared" si="2"/>
        <v/>
      </c>
      <c r="C45" t="str">
        <f t="shared" si="2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51" ht="20.149999999999999" customHeight="1" x14ac:dyDescent="0.2">
      <c r="A46" t="str">
        <f t="shared" ref="A46:AT46" si="3">IF(A9="","",A9)</f>
        <v/>
      </c>
      <c r="B46" t="str">
        <f t="shared" si="3"/>
        <v/>
      </c>
      <c r="C46" t="str">
        <f t="shared" si="3"/>
        <v>(2)</v>
      </c>
      <c r="F46" s="24" t="s">
        <v>282</v>
      </c>
      <c r="G46" s="24"/>
      <c r="H46" s="24"/>
      <c r="I46" s="28">
        <f ca="1">AV46</f>
        <v>3</v>
      </c>
      <c r="J46" s="28"/>
      <c r="K46" s="24" t="s">
        <v>283</v>
      </c>
      <c r="L46" s="24"/>
      <c r="M46" s="24" t="str">
        <f ca="1">IF(AW46&lt;0,"－","＋")</f>
        <v>＋</v>
      </c>
      <c r="N46" s="24"/>
      <c r="O46" s="24">
        <f ca="1">ABS(AW46)</f>
        <v>5</v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  <c r="AU46" s="10">
        <f ca="1">IF((-1)^INT(RAND()*2)&lt;0,INT(RAND()*(AU47-1)+1),INT(RAND()*(AU47-1)+AU47+1))</f>
        <v>3</v>
      </c>
      <c r="AV46" s="10">
        <f ca="1">AU46/GCD(AU47,AU46)</f>
        <v>3</v>
      </c>
      <c r="AW46" s="10">
        <f ca="1">(-1)^INT(RAND()*10)*INT(RAND()*5+1)</f>
        <v>5</v>
      </c>
    </row>
    <row r="47" spans="1:51" ht="20.149999999999999" customHeight="1" x14ac:dyDescent="0.2">
      <c r="A47" t="str">
        <f t="shared" ref="A47:AT47" si="4">IF(A10="","",A10)</f>
        <v/>
      </c>
      <c r="B47" t="str">
        <f t="shared" si="4"/>
        <v/>
      </c>
      <c r="C47" t="str">
        <f t="shared" si="4"/>
        <v/>
      </c>
      <c r="F47" s="24"/>
      <c r="G47" s="24"/>
      <c r="H47" s="24"/>
      <c r="I47" s="24">
        <f ca="1">AV47</f>
        <v>2</v>
      </c>
      <c r="J47" s="24"/>
      <c r="K47" s="24"/>
      <c r="L47" s="24"/>
      <c r="M47" s="24"/>
      <c r="N47" s="24"/>
      <c r="O47" s="24"/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  <c r="AR47" t="str">
        <f t="shared" si="4"/>
        <v/>
      </c>
      <c r="AS47" t="str">
        <f t="shared" si="4"/>
        <v/>
      </c>
      <c r="AT47" t="str">
        <f t="shared" si="4"/>
        <v/>
      </c>
      <c r="AU47" s="10">
        <f ca="1">INT(RAND()*2+2)</f>
        <v>2</v>
      </c>
      <c r="AV47" s="10">
        <f ca="1">AU47/GCD(AU47,AU46)</f>
        <v>2</v>
      </c>
    </row>
    <row r="48" spans="1:51" ht="20.149999999999999" customHeight="1" x14ac:dyDescent="0.2">
      <c r="A48" t="str">
        <f t="shared" ref="A48:AT48" si="5">IF(A11="","",A11)</f>
        <v/>
      </c>
      <c r="B48" t="str">
        <f t="shared" si="5"/>
        <v/>
      </c>
      <c r="C48" t="str">
        <f t="shared" si="5"/>
        <v/>
      </c>
      <c r="F48" t="str">
        <f t="shared" si="5"/>
        <v/>
      </c>
      <c r="G48" t="str">
        <f t="shared" si="5"/>
        <v/>
      </c>
      <c r="H48" t="str">
        <f t="shared" si="5"/>
        <v/>
      </c>
      <c r="I48" t="str">
        <f t="shared" si="5"/>
        <v/>
      </c>
      <c r="J48" t="str">
        <f t="shared" si="5"/>
        <v/>
      </c>
      <c r="K48" t="str">
        <f t="shared" si="5"/>
        <v/>
      </c>
      <c r="L48" t="str">
        <f t="shared" si="5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  <c r="AL48" t="str">
        <f t="shared" si="5"/>
        <v/>
      </c>
      <c r="AM48" t="str">
        <f t="shared" si="5"/>
        <v/>
      </c>
      <c r="AN48" t="str">
        <f t="shared" si="5"/>
        <v/>
      </c>
      <c r="AO48" t="str">
        <f t="shared" si="5"/>
        <v/>
      </c>
      <c r="AP48" t="str">
        <f t="shared" si="5"/>
        <v/>
      </c>
      <c r="AQ48" t="str">
        <f t="shared" si="5"/>
        <v/>
      </c>
      <c r="AR48" t="str">
        <f t="shared" si="5"/>
        <v/>
      </c>
      <c r="AS48" t="str">
        <f t="shared" si="5"/>
        <v/>
      </c>
      <c r="AT48" t="str">
        <f t="shared" si="5"/>
        <v/>
      </c>
    </row>
    <row r="49" spans="1:49" ht="20.149999999999999" customHeight="1" x14ac:dyDescent="0.2">
      <c r="A49" t="str">
        <f t="shared" ref="A49:AT49" si="6">IF(A12="","",A12)</f>
        <v/>
      </c>
      <c r="B49" t="str">
        <f t="shared" si="6"/>
        <v/>
      </c>
      <c r="C49" t="str">
        <f t="shared" si="6"/>
        <v>(3)</v>
      </c>
      <c r="F49" s="24" t="s">
        <v>284</v>
      </c>
      <c r="G49" s="24"/>
      <c r="H49" s="24"/>
      <c r="I49" s="24"/>
      <c r="J49" s="28">
        <f ca="1">AV49</f>
        <v>3</v>
      </c>
      <c r="K49" s="28"/>
      <c r="L49" s="24" t="s">
        <v>29</v>
      </c>
      <c r="M49" s="24"/>
      <c r="N49" s="24" t="str">
        <f ca="1">IF(AW49&lt;0,"－","＋")</f>
        <v>－</v>
      </c>
      <c r="O49" s="24"/>
      <c r="P49" s="24">
        <f ca="1">ABS(AW49)</f>
        <v>1</v>
      </c>
      <c r="AA49" t="str">
        <f t="shared" si="6"/>
        <v/>
      </c>
      <c r="AB49" t="str">
        <f t="shared" si="6"/>
        <v/>
      </c>
      <c r="AC49" t="str">
        <f t="shared" si="6"/>
        <v/>
      </c>
      <c r="AD49" t="str">
        <f t="shared" si="6"/>
        <v/>
      </c>
      <c r="AE49" t="str">
        <f t="shared" si="6"/>
        <v/>
      </c>
      <c r="AF49" t="str">
        <f t="shared" si="6"/>
        <v/>
      </c>
      <c r="AG49" t="str">
        <f t="shared" si="6"/>
        <v/>
      </c>
      <c r="AH49" t="str">
        <f t="shared" si="6"/>
        <v/>
      </c>
      <c r="AI49" t="str">
        <f t="shared" si="6"/>
        <v/>
      </c>
      <c r="AJ49" t="str">
        <f t="shared" si="6"/>
        <v/>
      </c>
      <c r="AK49" t="str">
        <f t="shared" si="6"/>
        <v/>
      </c>
      <c r="AL49" t="str">
        <f t="shared" si="6"/>
        <v/>
      </c>
      <c r="AM49" t="str">
        <f t="shared" si="6"/>
        <v/>
      </c>
      <c r="AN49" t="str">
        <f t="shared" si="6"/>
        <v/>
      </c>
      <c r="AO49" t="str">
        <f t="shared" si="6"/>
        <v/>
      </c>
      <c r="AP49" t="str">
        <f t="shared" si="6"/>
        <v/>
      </c>
      <c r="AQ49" t="str">
        <f t="shared" si="6"/>
        <v/>
      </c>
      <c r="AR49" t="str">
        <f t="shared" si="6"/>
        <v/>
      </c>
      <c r="AS49" t="str">
        <f t="shared" si="6"/>
        <v/>
      </c>
      <c r="AT49" t="str">
        <f t="shared" si="6"/>
        <v/>
      </c>
      <c r="AU49" s="10">
        <f ca="1">IF((-1)^INT(RAND()*2)&lt;0,INT(RAND()*(AU50-1)+1),INT(RAND()*(AU50-1)+AU50+1))</f>
        <v>3</v>
      </c>
      <c r="AV49" s="10">
        <f ca="1">AU49/GCD(AU50,AU49)</f>
        <v>3</v>
      </c>
      <c r="AW49" s="10">
        <f ca="1">(-1)^INT(RAND()*10)*INT(RAND()*5+1)</f>
        <v>-1</v>
      </c>
    </row>
    <row r="50" spans="1:49" ht="20.149999999999999" customHeight="1" x14ac:dyDescent="0.2">
      <c r="A50" t="str">
        <f t="shared" ref="A50:AT50" si="7">IF(A13="","",A13)</f>
        <v/>
      </c>
      <c r="B50" t="str">
        <f t="shared" si="7"/>
        <v/>
      </c>
      <c r="C50" t="str">
        <f t="shared" si="7"/>
        <v/>
      </c>
      <c r="D50" t="str">
        <f t="shared" si="7"/>
        <v/>
      </c>
      <c r="E50" t="str">
        <f t="shared" si="7"/>
        <v/>
      </c>
      <c r="F50" s="24"/>
      <c r="G50" s="24"/>
      <c r="H50" s="24"/>
      <c r="I50" s="24"/>
      <c r="J50" s="24">
        <f ca="1">AV50</f>
        <v>2</v>
      </c>
      <c r="K50" s="24"/>
      <c r="L50" s="24"/>
      <c r="M50" s="24"/>
      <c r="N50" s="24"/>
      <c r="O50" s="24"/>
      <c r="P50" s="24"/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  <c r="AR50" t="str">
        <f t="shared" si="7"/>
        <v/>
      </c>
      <c r="AS50" t="str">
        <f t="shared" si="7"/>
        <v/>
      </c>
      <c r="AT50" t="str">
        <f t="shared" si="7"/>
        <v/>
      </c>
      <c r="AU50" s="10">
        <f ca="1">INT(RAND()*2+2)</f>
        <v>2</v>
      </c>
      <c r="AV50" s="10">
        <f ca="1">AU50/GCD(AU50,AU49)</f>
        <v>2</v>
      </c>
    </row>
    <row r="51" spans="1:49" ht="20.149999999999999" customHeight="1" x14ac:dyDescent="0.2">
      <c r="A51" t="str">
        <f t="shared" ref="A51:AT51" si="8">IF(A14="","",A14)</f>
        <v/>
      </c>
      <c r="B51" t="str">
        <f t="shared" si="8"/>
        <v/>
      </c>
      <c r="C51" t="str">
        <f t="shared" si="8"/>
        <v/>
      </c>
      <c r="D51" t="str">
        <f t="shared" si="8"/>
        <v/>
      </c>
      <c r="E51" t="str">
        <f t="shared" si="8"/>
        <v/>
      </c>
      <c r="F51" t="str">
        <f t="shared" si="8"/>
        <v/>
      </c>
      <c r="G51" t="str">
        <f t="shared" si="8"/>
        <v/>
      </c>
      <c r="H51" t="str">
        <f t="shared" si="8"/>
        <v/>
      </c>
      <c r="I51" t="str">
        <f t="shared" si="8"/>
        <v/>
      </c>
      <c r="J51" t="str">
        <f t="shared" si="8"/>
        <v/>
      </c>
      <c r="K51" t="str">
        <f t="shared" si="8"/>
        <v/>
      </c>
      <c r="L51" t="str">
        <f t="shared" si="8"/>
        <v/>
      </c>
      <c r="M51" t="str">
        <f t="shared" si="8"/>
        <v/>
      </c>
      <c r="N51" t="str">
        <f t="shared" si="8"/>
        <v/>
      </c>
      <c r="O51" t="str">
        <f t="shared" si="8"/>
        <v/>
      </c>
      <c r="P51" t="str">
        <f t="shared" si="8"/>
        <v/>
      </c>
      <c r="Q51" t="str">
        <f t="shared" si="8"/>
        <v/>
      </c>
      <c r="R51" t="str">
        <f t="shared" si="8"/>
        <v/>
      </c>
      <c r="S51" t="str">
        <f t="shared" si="8"/>
        <v/>
      </c>
      <c r="T51" t="str">
        <f t="shared" si="8"/>
        <v/>
      </c>
      <c r="U51" t="str">
        <f t="shared" si="8"/>
        <v/>
      </c>
      <c r="V51" t="str">
        <f t="shared" si="8"/>
        <v/>
      </c>
      <c r="W51" t="str">
        <f t="shared" si="8"/>
        <v/>
      </c>
      <c r="X51" t="str">
        <f t="shared" si="8"/>
        <v/>
      </c>
      <c r="Y51" t="str">
        <f t="shared" si="8"/>
        <v/>
      </c>
      <c r="Z51" t="str">
        <f t="shared" si="8"/>
        <v/>
      </c>
      <c r="AA51" t="str">
        <f t="shared" si="8"/>
        <v/>
      </c>
      <c r="AB51" t="str">
        <f t="shared" si="8"/>
        <v/>
      </c>
      <c r="AC51" t="str">
        <f t="shared" si="8"/>
        <v/>
      </c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t="str">
        <f t="shared" si="8"/>
        <v/>
      </c>
      <c r="AN51" t="str">
        <f t="shared" si="8"/>
        <v/>
      </c>
      <c r="AO51" t="str">
        <f t="shared" si="8"/>
        <v/>
      </c>
      <c r="AP51" t="str">
        <f t="shared" si="8"/>
        <v/>
      </c>
      <c r="AQ51" t="str">
        <f t="shared" si="8"/>
        <v/>
      </c>
      <c r="AR51" t="str">
        <f t="shared" si="8"/>
        <v/>
      </c>
      <c r="AS51" t="str">
        <f t="shared" si="8"/>
        <v/>
      </c>
      <c r="AT51" t="str">
        <f t="shared" si="8"/>
        <v/>
      </c>
    </row>
    <row r="52" spans="1:49" ht="20.149999999999999" customHeight="1" x14ac:dyDescent="0.2">
      <c r="A52" t="str">
        <f>IF(A15="","",A15)</f>
        <v>２．</v>
      </c>
      <c r="D52" t="str">
        <f>IF(D15="","",D15)</f>
        <v>ｘ，ｙの関係をグラフに表すと，点</v>
      </c>
      <c r="X52" t="str">
        <f>IF(X15="","",X15)</f>
        <v>(</v>
      </c>
      <c r="Y52" s="25">
        <f ca="1">IF(Y15="","",Y15)</f>
        <v>1</v>
      </c>
      <c r="Z52" s="25"/>
      <c r="AA52" t="str">
        <f>IF(AA15="","",AA15)</f>
        <v>,</v>
      </c>
      <c r="AB52" s="25">
        <f ca="1">IF(AB15="","",AB15)</f>
        <v>0</v>
      </c>
      <c r="AC52" s="25"/>
      <c r="AD52" t="str">
        <f>IF(AD15="","",AD15)</f>
        <v>)</v>
      </c>
      <c r="AE52" t="str">
        <f>IF(AE15="","",AE15)</f>
        <v>を通り，傾きが</v>
      </c>
      <c r="AN52" s="25">
        <f ca="1">IF(AN15="","",AN15)</f>
        <v>1</v>
      </c>
      <c r="AO52" s="25"/>
      <c r="AP52" t="str">
        <f>IF(AP15="","",AP15)</f>
        <v/>
      </c>
      <c r="AQ52" t="str">
        <f>IF(AQ15="","",AQ15)</f>
        <v/>
      </c>
      <c r="AR52" t="str">
        <f>IF(AR15="","",AR15)</f>
        <v/>
      </c>
      <c r="AS52" t="str">
        <f>IF(AS15="","",AS15)</f>
        <v/>
      </c>
      <c r="AT52" t="str">
        <f>IF(AT15="","",AT15)</f>
        <v/>
      </c>
    </row>
    <row r="53" spans="1:49" ht="20.149999999999999" customHeight="1" x14ac:dyDescent="0.2">
      <c r="A53" t="str">
        <f>IF(A16="","",A16)</f>
        <v/>
      </c>
      <c r="B53" t="str">
        <f>IF(B16="","",B16)</f>
        <v/>
      </c>
      <c r="C53" t="str">
        <f>IF(C16="","",C16)</f>
        <v/>
      </c>
      <c r="D53" t="str">
        <f>IF(D16="","",D16)</f>
        <v>の直線になりました。この一次関数の式を求めなさい。</v>
      </c>
    </row>
    <row r="54" spans="1:49" ht="20.149999999999999" customHeight="1" x14ac:dyDescent="0.2">
      <c r="D54" s="7" t="s">
        <v>96</v>
      </c>
      <c r="E54" s="7"/>
      <c r="F54" s="7"/>
      <c r="G54" s="7"/>
      <c r="H54" s="24">
        <f ca="1">AN52</f>
        <v>1</v>
      </c>
      <c r="I54" s="24"/>
      <c r="J54" s="7" t="s">
        <v>97</v>
      </c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</row>
    <row r="55" spans="1:49" ht="20.149999999999999" customHeight="1" x14ac:dyDescent="0.2">
      <c r="D55" s="24" t="s">
        <v>107</v>
      </c>
      <c r="E55" s="24"/>
      <c r="F55" s="24" t="s">
        <v>108</v>
      </c>
      <c r="G55" s="24"/>
      <c r="H55" s="24" t="str">
        <f ca="1">IF(AN52=-1,"－",IF(AN52=1,"",AN52))</f>
        <v/>
      </c>
      <c r="I55" s="24"/>
      <c r="J55" s="24" t="s">
        <v>109</v>
      </c>
      <c r="K55" s="24"/>
      <c r="L55" s="24" t="s">
        <v>110</v>
      </c>
      <c r="M55" s="24"/>
      <c r="N55" s="24" t="s">
        <v>111</v>
      </c>
      <c r="O55" s="24"/>
      <c r="P55" s="7"/>
      <c r="Q55" s="7" t="s">
        <v>112</v>
      </c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</row>
    <row r="56" spans="1:49" ht="20.149999999999999" customHeight="1" x14ac:dyDescent="0.2">
      <c r="D56" s="7" t="s">
        <v>100</v>
      </c>
      <c r="E56" s="7"/>
      <c r="F56" s="7"/>
      <c r="G56" s="7"/>
      <c r="H56" s="7"/>
      <c r="I56" s="7"/>
      <c r="J56" s="7"/>
      <c r="K56" s="7"/>
      <c r="L56" s="7"/>
      <c r="M56" s="7" t="s">
        <v>113</v>
      </c>
      <c r="N56" s="24">
        <f ca="1">Y52</f>
        <v>1</v>
      </c>
      <c r="O56" s="24"/>
      <c r="P56" s="7" t="s">
        <v>114</v>
      </c>
      <c r="Q56" s="24">
        <f ca="1">AB52</f>
        <v>0</v>
      </c>
      <c r="R56" s="24"/>
      <c r="S56" s="7" t="s">
        <v>115</v>
      </c>
      <c r="T56" s="7" t="s">
        <v>103</v>
      </c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</row>
    <row r="57" spans="1:49" ht="20.149999999999999" customHeight="1" x14ac:dyDescent="0.2">
      <c r="D57" s="7" t="s">
        <v>104</v>
      </c>
      <c r="E57" s="7"/>
      <c r="F57" s="7"/>
      <c r="G57" s="7"/>
      <c r="H57" s="7"/>
      <c r="I57" s="7"/>
      <c r="J57" s="7"/>
      <c r="K57" s="7"/>
      <c r="L57" s="7"/>
      <c r="M57" s="24">
        <f ca="1">N56</f>
        <v>1</v>
      </c>
      <c r="N57" s="24"/>
      <c r="O57" s="7" t="s">
        <v>116</v>
      </c>
      <c r="P57" s="7"/>
      <c r="Q57" s="7" t="s">
        <v>117</v>
      </c>
      <c r="R57" s="7"/>
      <c r="S57" s="7"/>
      <c r="T57" s="24">
        <f ca="1">Q56</f>
        <v>0</v>
      </c>
      <c r="U57" s="24"/>
      <c r="V57" s="7" t="s">
        <v>105</v>
      </c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</row>
    <row r="58" spans="1:49" ht="20.149999999999999" customHeight="1" x14ac:dyDescent="0.2">
      <c r="D58" s="24">
        <f ca="1">T57</f>
        <v>0</v>
      </c>
      <c r="E58" s="24"/>
      <c r="F58" s="24" t="s">
        <v>118</v>
      </c>
      <c r="G58" s="24"/>
      <c r="H58" s="24" t="str">
        <f ca="1">IF(H54=1,"",H54)</f>
        <v/>
      </c>
      <c r="I58" s="24"/>
      <c r="J58" s="24" t="str">
        <f ca="1">IF(H55="","","×")</f>
        <v/>
      </c>
      <c r="K58" s="24"/>
      <c r="L58" s="8" t="str">
        <f ca="1">IF(M57&lt;0,"(","")</f>
        <v/>
      </c>
      <c r="M58" s="24">
        <f ca="1">M57</f>
        <v>1</v>
      </c>
      <c r="N58" s="24"/>
      <c r="O58" s="8" t="str">
        <f ca="1">IF(M57&lt;0,")","")</f>
        <v/>
      </c>
      <c r="P58" s="24" t="s">
        <v>119</v>
      </c>
      <c r="Q58" s="24"/>
      <c r="R58" s="24" t="s">
        <v>120</v>
      </c>
      <c r="S58" s="24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U58" s="10">
        <f ca="1">D58</f>
        <v>0</v>
      </c>
      <c r="AV58" s="10">
        <f ca="1">H54*M58</f>
        <v>1</v>
      </c>
    </row>
    <row r="59" spans="1:49" ht="20.149999999999999" customHeight="1" x14ac:dyDescent="0.2">
      <c r="D59" s="24" t="s">
        <v>120</v>
      </c>
      <c r="E59" s="24"/>
      <c r="F59" s="24" t="s">
        <v>118</v>
      </c>
      <c r="G59" s="24"/>
      <c r="H59" s="26">
        <f ca="1">AU59</f>
        <v>-1</v>
      </c>
      <c r="I59" s="26"/>
      <c r="J59" s="26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U59" s="10">
        <f ca="1">AU58-AV58</f>
        <v>-1</v>
      </c>
    </row>
    <row r="60" spans="1:49" ht="20.149999999999999" customHeight="1" x14ac:dyDescent="0.2">
      <c r="D60" s="7" t="s">
        <v>106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</row>
    <row r="61" spans="1:49" ht="20.149999999999999" customHeight="1" x14ac:dyDescent="0.2">
      <c r="D61" s="24" t="s">
        <v>107</v>
      </c>
      <c r="E61" s="24"/>
      <c r="F61" s="24" t="s">
        <v>108</v>
      </c>
      <c r="G61" s="24"/>
      <c r="H61" s="24" t="str">
        <f ca="1">H55</f>
        <v/>
      </c>
      <c r="I61" s="24"/>
      <c r="J61" s="24" t="str">
        <f>J55</f>
        <v>ｘ</v>
      </c>
      <c r="K61" s="24"/>
      <c r="L61" s="24" t="str">
        <f ca="1">IF(H59&lt;0,"－",IF(H59=0,"","＋"))</f>
        <v>－</v>
      </c>
      <c r="M61" s="24"/>
      <c r="N61" s="24">
        <f ca="1">IF(H59=0,"",ABS(H59))</f>
        <v>1</v>
      </c>
      <c r="O61" s="24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</row>
    <row r="62" spans="1:49" ht="20.149999999999999" customHeight="1" x14ac:dyDescent="0.2"/>
    <row r="63" spans="1:49" ht="20.149999999999999" customHeight="1" x14ac:dyDescent="0.2">
      <c r="A63" t="str">
        <f>IF(A26="","",A26)</f>
        <v>３．</v>
      </c>
      <c r="D63" t="str">
        <f>IF(D26="","",D26)</f>
        <v>ｘ，ｙの関係をグラフに表すと，点</v>
      </c>
      <c r="X63" t="str">
        <f>IF(X26="","",X26)</f>
        <v>(</v>
      </c>
      <c r="Y63" s="25">
        <f ca="1">IF(Y26="","",Y26)</f>
        <v>1</v>
      </c>
      <c r="Z63" s="25"/>
      <c r="AA63" t="str">
        <f>IF(AA26="","",AA26)</f>
        <v>,</v>
      </c>
      <c r="AB63" s="25">
        <f ca="1">IF(AB26="","",AB26)</f>
        <v>3</v>
      </c>
      <c r="AC63" s="25"/>
      <c r="AD63" t="str">
        <f>IF(AD26="","",AD26)</f>
        <v>)</v>
      </c>
      <c r="AE63" t="str">
        <f>IF(AE26="","",AE26)</f>
        <v>を通り，傾きが</v>
      </c>
      <c r="AN63" s="25">
        <f ca="1">IF(AN26="","",AN26)</f>
        <v>-3</v>
      </c>
      <c r="AO63" s="25"/>
      <c r="AP63" t="str">
        <f>IF(AP26="","",AP26)</f>
        <v/>
      </c>
      <c r="AQ63" t="str">
        <f>IF(AQ26="","",AQ26)</f>
        <v/>
      </c>
      <c r="AR63" t="str">
        <f>IF(AR26="","",AR26)</f>
        <v/>
      </c>
      <c r="AS63" t="str">
        <f>IF(AS26="","",AS26)</f>
        <v/>
      </c>
      <c r="AT63" t="str">
        <f>IF(AT26="","",AT26)</f>
        <v/>
      </c>
    </row>
    <row r="64" spans="1:49" ht="20.149999999999999" customHeight="1" x14ac:dyDescent="0.2">
      <c r="A64" t="str">
        <f>IF(A27="","",A27)</f>
        <v/>
      </c>
      <c r="B64" t="str">
        <f>IF(B27="","",B27)</f>
        <v/>
      </c>
      <c r="C64" t="str">
        <f>IF(C27="","",C27)</f>
        <v/>
      </c>
      <c r="D64" t="str">
        <f>IF(D27="","",D27)</f>
        <v>の直線になりました。この一次関数の式を求めなさい。</v>
      </c>
    </row>
    <row r="65" spans="3:48" ht="20.149999999999999" customHeight="1" x14ac:dyDescent="0.2">
      <c r="D65" s="7" t="s">
        <v>96</v>
      </c>
      <c r="E65" s="7"/>
      <c r="F65" s="7"/>
      <c r="G65" s="7"/>
      <c r="H65" s="24">
        <f ca="1">AN63</f>
        <v>-3</v>
      </c>
      <c r="I65" s="24"/>
      <c r="J65" s="7" t="s">
        <v>97</v>
      </c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</row>
    <row r="66" spans="3:48" ht="20.149999999999999" customHeight="1" x14ac:dyDescent="0.2">
      <c r="D66" s="24" t="s">
        <v>107</v>
      </c>
      <c r="E66" s="24"/>
      <c r="F66" s="24" t="s">
        <v>108</v>
      </c>
      <c r="G66" s="24"/>
      <c r="H66" s="24">
        <f ca="1">IF(AN63=-1,"－",IF(AN63=1,"",AN63))</f>
        <v>-3</v>
      </c>
      <c r="I66" s="24"/>
      <c r="J66" s="24" t="s">
        <v>109</v>
      </c>
      <c r="K66" s="24"/>
      <c r="L66" s="24" t="s">
        <v>110</v>
      </c>
      <c r="M66" s="24"/>
      <c r="N66" s="24" t="s">
        <v>111</v>
      </c>
      <c r="O66" s="24"/>
      <c r="P66" s="7"/>
      <c r="Q66" s="7" t="s">
        <v>112</v>
      </c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</row>
    <row r="67" spans="3:48" ht="20.149999999999999" customHeight="1" x14ac:dyDescent="0.2">
      <c r="D67" s="7" t="s">
        <v>100</v>
      </c>
      <c r="E67" s="7"/>
      <c r="F67" s="7"/>
      <c r="G67" s="7"/>
      <c r="H67" s="7"/>
      <c r="I67" s="7"/>
      <c r="J67" s="7"/>
      <c r="K67" s="7"/>
      <c r="L67" s="7"/>
      <c r="M67" s="7" t="s">
        <v>113</v>
      </c>
      <c r="N67" s="24">
        <f ca="1">Y63</f>
        <v>1</v>
      </c>
      <c r="O67" s="24"/>
      <c r="P67" s="7" t="s">
        <v>114</v>
      </c>
      <c r="Q67" s="24">
        <f ca="1">AB63</f>
        <v>3</v>
      </c>
      <c r="R67" s="24"/>
      <c r="S67" s="7" t="s">
        <v>115</v>
      </c>
      <c r="T67" s="7" t="s">
        <v>103</v>
      </c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</row>
    <row r="68" spans="3:48" ht="20.149999999999999" customHeight="1" x14ac:dyDescent="0.2">
      <c r="D68" s="7" t="s">
        <v>104</v>
      </c>
      <c r="E68" s="7"/>
      <c r="F68" s="7"/>
      <c r="G68" s="7"/>
      <c r="H68" s="7"/>
      <c r="I68" s="7"/>
      <c r="J68" s="7"/>
      <c r="K68" s="7"/>
      <c r="L68" s="7"/>
      <c r="M68" s="24">
        <f ca="1">N67</f>
        <v>1</v>
      </c>
      <c r="N68" s="24"/>
      <c r="O68" s="7" t="s">
        <v>116</v>
      </c>
      <c r="P68" s="7"/>
      <c r="Q68" s="7" t="s">
        <v>117</v>
      </c>
      <c r="R68" s="7"/>
      <c r="S68" s="7"/>
      <c r="T68" s="24">
        <f ca="1">Q67</f>
        <v>3</v>
      </c>
      <c r="U68" s="24"/>
      <c r="V68" s="7" t="s">
        <v>105</v>
      </c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</row>
    <row r="69" spans="3:48" ht="20.149999999999999" customHeight="1" x14ac:dyDescent="0.2">
      <c r="D69" s="24">
        <f ca="1">T68</f>
        <v>3</v>
      </c>
      <c r="E69" s="24"/>
      <c r="F69" s="24" t="s">
        <v>118</v>
      </c>
      <c r="G69" s="24"/>
      <c r="H69" s="24">
        <f ca="1">IF(H65=1,"",H65)</f>
        <v>-3</v>
      </c>
      <c r="I69" s="24"/>
      <c r="J69" s="24" t="str">
        <f ca="1">IF(H66="","","×")</f>
        <v>×</v>
      </c>
      <c r="K69" s="24"/>
      <c r="L69" s="8" t="str">
        <f ca="1">IF(M68&lt;0,"(","")</f>
        <v/>
      </c>
      <c r="M69" s="24">
        <f ca="1">M68</f>
        <v>1</v>
      </c>
      <c r="N69" s="24"/>
      <c r="O69" s="8" t="str">
        <f ca="1">IF(M68&lt;0,")","")</f>
        <v/>
      </c>
      <c r="P69" s="24" t="s">
        <v>119</v>
      </c>
      <c r="Q69" s="24"/>
      <c r="R69" s="24" t="s">
        <v>120</v>
      </c>
      <c r="S69" s="24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U69" s="10">
        <f ca="1">D69</f>
        <v>3</v>
      </c>
      <c r="AV69" s="10">
        <f ca="1">H65*M69</f>
        <v>-3</v>
      </c>
    </row>
    <row r="70" spans="3:48" ht="20.149999999999999" customHeight="1" x14ac:dyDescent="0.2">
      <c r="D70" s="24" t="s">
        <v>120</v>
      </c>
      <c r="E70" s="24"/>
      <c r="F70" s="24" t="s">
        <v>118</v>
      </c>
      <c r="G70" s="24"/>
      <c r="H70" s="26">
        <f ca="1">AU70</f>
        <v>6</v>
      </c>
      <c r="I70" s="26"/>
      <c r="J70" s="2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U70" s="10">
        <f ca="1">AU69-AV69</f>
        <v>6</v>
      </c>
    </row>
    <row r="71" spans="3:48" ht="20.149999999999999" customHeight="1" x14ac:dyDescent="0.2">
      <c r="D71" s="7" t="s">
        <v>106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</row>
    <row r="72" spans="3:48" ht="20.149999999999999" customHeight="1" x14ac:dyDescent="0.2">
      <c r="D72" s="24" t="s">
        <v>107</v>
      </c>
      <c r="E72" s="24"/>
      <c r="F72" s="24" t="s">
        <v>108</v>
      </c>
      <c r="G72" s="24"/>
      <c r="H72" s="24">
        <f ca="1">H66</f>
        <v>-3</v>
      </c>
      <c r="I72" s="24"/>
      <c r="J72" s="24" t="str">
        <f>J66</f>
        <v>ｘ</v>
      </c>
      <c r="K72" s="24"/>
      <c r="L72" s="24" t="str">
        <f ca="1">IF(H70&lt;0,"－",IF(H70=0,"","＋"))</f>
        <v>＋</v>
      </c>
      <c r="M72" s="24"/>
      <c r="N72" s="24">
        <f ca="1">IF(H70=0,"",ABS(H70))</f>
        <v>6</v>
      </c>
      <c r="O72" s="24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</row>
    <row r="73" spans="3:48" ht="20.149999999999999" customHeight="1" x14ac:dyDescent="0.2"/>
    <row r="74" spans="3:48" ht="20.149999999999999" customHeight="1" x14ac:dyDescent="0.2">
      <c r="C74" s="23" t="s">
        <v>315</v>
      </c>
    </row>
    <row r="75" spans="3:48" ht="20.149999999999999" customHeight="1" x14ac:dyDescent="0.2"/>
    <row r="76" spans="3:48" ht="20.149999999999999" customHeight="1" x14ac:dyDescent="0.2"/>
    <row r="77" spans="3:48" ht="20.149999999999999" customHeight="1" x14ac:dyDescent="0.2"/>
    <row r="78" spans="3:48" ht="20.149999999999999" customHeight="1" x14ac:dyDescent="0.2"/>
    <row r="79" spans="3:48" ht="20.149999999999999" customHeight="1" x14ac:dyDescent="0.2"/>
    <row r="80" spans="3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83">
    <mergeCell ref="P49:P50"/>
    <mergeCell ref="O46:O47"/>
    <mergeCell ref="F49:I50"/>
    <mergeCell ref="J49:K49"/>
    <mergeCell ref="J50:K50"/>
    <mergeCell ref="L49:M50"/>
    <mergeCell ref="N49:O50"/>
    <mergeCell ref="I43:J43"/>
    <mergeCell ref="K43:L43"/>
    <mergeCell ref="M43:N43"/>
    <mergeCell ref="F46:H47"/>
    <mergeCell ref="I46:J46"/>
    <mergeCell ref="I47:J47"/>
    <mergeCell ref="K46:L47"/>
    <mergeCell ref="M46:N47"/>
    <mergeCell ref="L72:M72"/>
    <mergeCell ref="N72:O72"/>
    <mergeCell ref="D72:E72"/>
    <mergeCell ref="F72:G72"/>
    <mergeCell ref="H72:I72"/>
    <mergeCell ref="J72:K72"/>
    <mergeCell ref="R69:S69"/>
    <mergeCell ref="D70:E70"/>
    <mergeCell ref="F70:G70"/>
    <mergeCell ref="H70:J70"/>
    <mergeCell ref="D69:E69"/>
    <mergeCell ref="F69:G69"/>
    <mergeCell ref="H69:I69"/>
    <mergeCell ref="J69:K69"/>
    <mergeCell ref="L61:M61"/>
    <mergeCell ref="N61:O61"/>
    <mergeCell ref="N66:O66"/>
    <mergeCell ref="M69:N69"/>
    <mergeCell ref="P69:Q69"/>
    <mergeCell ref="L66:M66"/>
    <mergeCell ref="N67:O67"/>
    <mergeCell ref="Q67:R67"/>
    <mergeCell ref="M68:N68"/>
    <mergeCell ref="T68:U68"/>
    <mergeCell ref="H65:I65"/>
    <mergeCell ref="D66:E66"/>
    <mergeCell ref="F66:G66"/>
    <mergeCell ref="H66:I66"/>
    <mergeCell ref="J66:K66"/>
    <mergeCell ref="D61:E61"/>
    <mergeCell ref="F61:G61"/>
    <mergeCell ref="H61:I61"/>
    <mergeCell ref="J61:K61"/>
    <mergeCell ref="D59:E59"/>
    <mergeCell ref="F59:G59"/>
    <mergeCell ref="H59:J59"/>
    <mergeCell ref="T57:U57"/>
    <mergeCell ref="D58:E58"/>
    <mergeCell ref="F58:G58"/>
    <mergeCell ref="H58:I58"/>
    <mergeCell ref="J58:K58"/>
    <mergeCell ref="M58:N58"/>
    <mergeCell ref="P58:Q58"/>
    <mergeCell ref="R58:S58"/>
    <mergeCell ref="D55:E55"/>
    <mergeCell ref="F55:G55"/>
    <mergeCell ref="H55:I55"/>
    <mergeCell ref="Q56:R56"/>
    <mergeCell ref="M57:N57"/>
    <mergeCell ref="J55:K55"/>
    <mergeCell ref="L55:M55"/>
    <mergeCell ref="N55:O55"/>
    <mergeCell ref="N56:O56"/>
    <mergeCell ref="H54:I54"/>
    <mergeCell ref="Y52:Z52"/>
    <mergeCell ref="AB52:AC52"/>
    <mergeCell ref="AN52:AO52"/>
    <mergeCell ref="Y63:Z63"/>
    <mergeCell ref="AB63:AC63"/>
    <mergeCell ref="AN63:AO63"/>
    <mergeCell ref="AO1:AP1"/>
    <mergeCell ref="AO38:AP38"/>
    <mergeCell ref="Y15:Z15"/>
    <mergeCell ref="AB15:AC15"/>
    <mergeCell ref="AN15:AO15"/>
    <mergeCell ref="Y26:Z26"/>
    <mergeCell ref="AB26:AC26"/>
    <mergeCell ref="AN26:AO26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Z101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0"/>
  </cols>
  <sheetData>
    <row r="1" spans="1:52" ht="23.5" x14ac:dyDescent="0.2">
      <c r="D1" s="3" t="s">
        <v>323</v>
      </c>
      <c r="AM1" s="2" t="s">
        <v>0</v>
      </c>
      <c r="AN1" s="2"/>
      <c r="AO1" s="27"/>
      <c r="AP1" s="27"/>
      <c r="AR1" s="10"/>
      <c r="AS1" s="10"/>
      <c r="AT1" s="10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X2"/>
      <c r="AY2"/>
      <c r="AZ2"/>
    </row>
    <row r="3" spans="1:52" ht="20.149999999999999" customHeight="1" x14ac:dyDescent="0.2">
      <c r="A3" s="1" t="s">
        <v>35</v>
      </c>
      <c r="D3" t="s">
        <v>121</v>
      </c>
      <c r="Y3" t="s">
        <v>122</v>
      </c>
      <c r="Z3" s="31">
        <f ca="1">-INT(RAND()*6)</f>
        <v>0</v>
      </c>
      <c r="AA3" s="31"/>
      <c r="AB3" t="s">
        <v>101</v>
      </c>
      <c r="AC3" s="31">
        <f ca="1">INT(RAND()*6*(-1)^INT(RAND()*2))</f>
        <v>5</v>
      </c>
      <c r="AD3" s="31"/>
      <c r="AE3" t="s">
        <v>102</v>
      </c>
      <c r="AF3" t="s">
        <v>101</v>
      </c>
      <c r="AG3" t="s">
        <v>123</v>
      </c>
      <c r="AH3" s="31">
        <f ca="1">INT(RAND()*5+1)</f>
        <v>1</v>
      </c>
      <c r="AI3" s="31"/>
      <c r="AJ3" t="s">
        <v>101</v>
      </c>
      <c r="AK3" s="31">
        <f ca="1">AC3+INT(RAND()*3+1)*(-1)^INT(RAND()*2)</f>
        <v>4</v>
      </c>
      <c r="AL3" s="31"/>
      <c r="AM3" t="s">
        <v>102</v>
      </c>
      <c r="AS3" s="10"/>
      <c r="AT3" s="10"/>
      <c r="AY3"/>
      <c r="AZ3"/>
    </row>
    <row r="4" spans="1:52" ht="20.149999999999999" customHeight="1" x14ac:dyDescent="0.2">
      <c r="D4" t="s">
        <v>124</v>
      </c>
    </row>
    <row r="5" spans="1:52" ht="20.149999999999999" customHeight="1" x14ac:dyDescent="0.2"/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/>
    <row r="12" spans="1:52" ht="20.149999999999999" customHeight="1" x14ac:dyDescent="0.2"/>
    <row r="13" spans="1:52" ht="20.149999999999999" customHeight="1" x14ac:dyDescent="0.2"/>
    <row r="14" spans="1:52" ht="20.149999999999999" customHeight="1" x14ac:dyDescent="0.2">
      <c r="A14" s="1" t="s">
        <v>42</v>
      </c>
      <c r="D14" t="s">
        <v>121</v>
      </c>
      <c r="Y14" t="s">
        <v>122</v>
      </c>
      <c r="Z14" s="25">
        <f ca="1">-INT(RAND()*6)</f>
        <v>-1</v>
      </c>
      <c r="AA14" s="25"/>
      <c r="AB14" t="s">
        <v>101</v>
      </c>
      <c r="AC14" s="25">
        <f ca="1">AS14*Z14+AT14</f>
        <v>0</v>
      </c>
      <c r="AD14" s="25"/>
      <c r="AE14" s="25"/>
      <c r="AF14" t="s">
        <v>102</v>
      </c>
      <c r="AG14" t="s">
        <v>101</v>
      </c>
      <c r="AH14" t="s">
        <v>123</v>
      </c>
      <c r="AI14" s="25">
        <f ca="1">INT(RAND()*5+1)</f>
        <v>3</v>
      </c>
      <c r="AJ14" s="25"/>
      <c r="AK14" t="s">
        <v>101</v>
      </c>
      <c r="AL14" s="25">
        <f ca="1">AS14*AI14+AT14</f>
        <v>12</v>
      </c>
      <c r="AM14" s="25"/>
      <c r="AN14" s="25"/>
      <c r="AO14" t="s">
        <v>102</v>
      </c>
      <c r="AS14" s="10">
        <f ca="1">INT(RAND()*3+1)*(-1)^INT(RAND()*2)</f>
        <v>3</v>
      </c>
      <c r="AT14" s="10">
        <f ca="1">INT(RAND()*5+1)*(-1)^INT(RAND()*2)</f>
        <v>3</v>
      </c>
      <c r="AY14"/>
      <c r="AZ14"/>
    </row>
    <row r="15" spans="1:52" ht="20.149999999999999" customHeight="1" x14ac:dyDescent="0.2">
      <c r="D15" t="s">
        <v>124</v>
      </c>
    </row>
    <row r="16" spans="1:52" ht="20.149999999999999" customHeight="1" x14ac:dyDescent="0.2"/>
    <row r="17" spans="1:52" ht="20.149999999999999" customHeight="1" x14ac:dyDescent="0.2"/>
    <row r="18" spans="1:52" ht="20.149999999999999" customHeight="1" x14ac:dyDescent="0.2"/>
    <row r="19" spans="1:52" ht="20.149999999999999" customHeight="1" x14ac:dyDescent="0.2"/>
    <row r="20" spans="1:52" ht="20.149999999999999" customHeight="1" x14ac:dyDescent="0.2"/>
    <row r="21" spans="1:52" ht="20.149999999999999" customHeight="1" x14ac:dyDescent="0.2"/>
    <row r="22" spans="1:52" ht="20.149999999999999" customHeight="1" x14ac:dyDescent="0.2"/>
    <row r="23" spans="1:52" ht="20.149999999999999" customHeight="1" x14ac:dyDescent="0.2"/>
    <row r="24" spans="1:52" ht="20.149999999999999" customHeight="1" x14ac:dyDescent="0.2"/>
    <row r="25" spans="1:52" ht="20.149999999999999" customHeight="1" x14ac:dyDescent="0.2">
      <c r="A25" s="1" t="s">
        <v>89</v>
      </c>
      <c r="D25" t="s">
        <v>121</v>
      </c>
      <c r="Y25" t="s">
        <v>122</v>
      </c>
      <c r="Z25" s="25">
        <f ca="1">-INT(RAND()*6)</f>
        <v>-1</v>
      </c>
      <c r="AA25" s="25"/>
      <c r="AB25" t="s">
        <v>101</v>
      </c>
      <c r="AC25" s="25">
        <f ca="1">AS25*Z25+AT25</f>
        <v>-2</v>
      </c>
      <c r="AD25" s="25"/>
      <c r="AE25" s="25"/>
      <c r="AF25" t="s">
        <v>102</v>
      </c>
      <c r="AG25" t="s">
        <v>101</v>
      </c>
      <c r="AH25" t="s">
        <v>123</v>
      </c>
      <c r="AI25" s="25">
        <f ca="1">INT(RAND()*5+1)</f>
        <v>4</v>
      </c>
      <c r="AJ25" s="25"/>
      <c r="AK25" t="s">
        <v>101</v>
      </c>
      <c r="AL25" s="25">
        <f ca="1">AS25*AI25+AT25</f>
        <v>13</v>
      </c>
      <c r="AM25" s="25"/>
      <c r="AN25" s="25"/>
      <c r="AO25" t="s">
        <v>102</v>
      </c>
      <c r="AS25" s="10">
        <f ca="1">INT(RAND()*3+1)*(-1)^INT(RAND()*2)</f>
        <v>3</v>
      </c>
      <c r="AT25" s="10">
        <f ca="1">INT(RAND()*5+1)*(-1)^INT(RAND()*2)</f>
        <v>1</v>
      </c>
      <c r="AY25"/>
      <c r="AZ25"/>
    </row>
    <row r="26" spans="1:52" ht="20.149999999999999" customHeight="1" x14ac:dyDescent="0.2">
      <c r="D26" t="s">
        <v>125</v>
      </c>
    </row>
    <row r="27" spans="1:52" ht="20.149999999999999" customHeight="1" x14ac:dyDescent="0.2">
      <c r="D27" t="s">
        <v>60</v>
      </c>
    </row>
    <row r="28" spans="1:52" ht="20.149999999999999" customHeight="1" x14ac:dyDescent="0.2"/>
    <row r="29" spans="1:52" ht="20.149999999999999" customHeight="1" x14ac:dyDescent="0.2"/>
    <row r="30" spans="1:52" ht="20.149999999999999" customHeight="1" x14ac:dyDescent="0.2"/>
    <row r="31" spans="1:52" ht="20.149999999999999" customHeight="1" x14ac:dyDescent="0.2"/>
    <row r="32" spans="1:52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一次関数の式を求めること②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X39"/>
      <c r="AY39"/>
      <c r="AZ39"/>
    </row>
    <row r="40" spans="1:52" ht="20.149999999999999" customHeight="1" x14ac:dyDescent="0.2">
      <c r="A40" t="str">
        <f>IF(A3="","",A3)</f>
        <v>１．</v>
      </c>
      <c r="D40" t="str">
        <f>IF(D3="","",D3)</f>
        <v>ｙはｘの一次関数で，そのグラフが２点</v>
      </c>
      <c r="Y40" t="str">
        <f>IF(Y3="","",Y3)</f>
        <v>(</v>
      </c>
      <c r="Z40" s="31">
        <f ca="1">IF(Z3="","",Z3)</f>
        <v>0</v>
      </c>
      <c r="AA40" s="31"/>
      <c r="AB40" t="str">
        <f>IF(AB3="","",AB3)</f>
        <v>,</v>
      </c>
      <c r="AC40" s="31">
        <f ca="1">IF(AC3="","",AC3)</f>
        <v>5</v>
      </c>
      <c r="AD40" s="31"/>
      <c r="AE40" t="str">
        <f>IF(AE3="","",AE3)</f>
        <v>)</v>
      </c>
      <c r="AF40" t="str">
        <f>IF(AF3="","",AF3)</f>
        <v>,</v>
      </c>
      <c r="AG40" t="str">
        <f>IF(AG3="","",AG3)</f>
        <v>(</v>
      </c>
      <c r="AH40" s="31">
        <f ca="1">IF(AH3="","",AH3)</f>
        <v>1</v>
      </c>
      <c r="AI40" s="31"/>
      <c r="AJ40" t="str">
        <f>IF(AJ3="","",AJ3)</f>
        <v>,</v>
      </c>
      <c r="AK40" s="31">
        <f ca="1">IF(AK3="","",AK3)</f>
        <v>4</v>
      </c>
      <c r="AL40" s="31"/>
      <c r="AM40" t="str">
        <f t="shared" ref="AM40:AR40" si="0">IF(AM3="","",AM3)</f>
        <v>)</v>
      </c>
      <c r="AN40" t="str">
        <f t="shared" si="0"/>
        <v/>
      </c>
      <c r="AO40" t="str">
        <f t="shared" si="0"/>
        <v/>
      </c>
      <c r="AP40" t="str">
        <f t="shared" si="0"/>
        <v/>
      </c>
      <c r="AQ40" t="str">
        <f t="shared" si="0"/>
        <v/>
      </c>
      <c r="AR40" t="str">
        <f t="shared" si="0"/>
        <v/>
      </c>
      <c r="AS40" s="10"/>
      <c r="AT40" s="10"/>
      <c r="AY40"/>
      <c r="AZ40"/>
    </row>
    <row r="41" spans="1:52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を通る直線であるとき，この一次関数の式を求めなさい。</v>
      </c>
    </row>
    <row r="42" spans="1:52" ht="20.149999999999999" customHeight="1" x14ac:dyDescent="0.2">
      <c r="D42" s="7" t="s">
        <v>126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24" t="s">
        <v>107</v>
      </c>
      <c r="S42" s="24"/>
      <c r="T42" s="24" t="s">
        <v>108</v>
      </c>
      <c r="U42" s="24"/>
      <c r="V42" s="24" t="s">
        <v>131</v>
      </c>
      <c r="W42" s="24"/>
      <c r="X42" s="24" t="s">
        <v>109</v>
      </c>
      <c r="Y42" s="24"/>
      <c r="Z42" s="24" t="s">
        <v>110</v>
      </c>
      <c r="AA42" s="24"/>
      <c r="AB42" s="24" t="s">
        <v>111</v>
      </c>
      <c r="AC42" s="24"/>
      <c r="AD42" s="7"/>
      <c r="AE42" s="7" t="s">
        <v>112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</row>
    <row r="43" spans="1:52" ht="20.149999999999999" customHeight="1" x14ac:dyDescent="0.2">
      <c r="D43" s="7" t="s">
        <v>128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 t="s">
        <v>132</v>
      </c>
      <c r="Q43" s="24">
        <f ca="1">Z40</f>
        <v>0</v>
      </c>
      <c r="R43" s="24"/>
      <c r="S43" s="7" t="s">
        <v>133</v>
      </c>
      <c r="T43" s="24">
        <f ca="1">AC40</f>
        <v>5</v>
      </c>
      <c r="U43" s="24"/>
      <c r="V43" s="7" t="s">
        <v>134</v>
      </c>
      <c r="W43" s="7" t="s">
        <v>133</v>
      </c>
      <c r="X43" s="7" t="s">
        <v>132</v>
      </c>
      <c r="Y43" s="24">
        <f ca="1">AH40</f>
        <v>1</v>
      </c>
      <c r="Z43" s="24"/>
      <c r="AA43" s="7" t="s">
        <v>133</v>
      </c>
      <c r="AB43" s="24">
        <f ca="1">AK40</f>
        <v>4</v>
      </c>
      <c r="AC43" s="24"/>
      <c r="AD43" s="7" t="s">
        <v>134</v>
      </c>
      <c r="AE43" s="7" t="s">
        <v>103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</row>
    <row r="44" spans="1:52" ht="20.149999999999999" customHeight="1" x14ac:dyDescent="0.2">
      <c r="D44" s="24" t="s">
        <v>129</v>
      </c>
      <c r="E44" s="24"/>
      <c r="F44" s="24"/>
      <c r="G44" s="24"/>
      <c r="H44" s="24"/>
      <c r="I44" s="24"/>
      <c r="J44" s="24"/>
      <c r="K44" s="24" t="s">
        <v>135</v>
      </c>
      <c r="L44" s="24"/>
      <c r="M44" s="24" t="s">
        <v>136</v>
      </c>
      <c r="N44" s="24"/>
      <c r="O44" s="28">
        <f ca="1">AB43</f>
        <v>4</v>
      </c>
      <c r="P44" s="28"/>
      <c r="Q44" s="28" t="s">
        <v>137</v>
      </c>
      <c r="R44" s="28"/>
      <c r="S44" s="12" t="str">
        <f ca="1">IF(T43&lt;0,"(","")</f>
        <v/>
      </c>
      <c r="T44" s="28">
        <f ca="1">T43</f>
        <v>5</v>
      </c>
      <c r="U44" s="28"/>
      <c r="V44" s="12" t="str">
        <f ca="1">IF(T43&lt;0,")","")</f>
        <v/>
      </c>
      <c r="W44" s="24" t="s">
        <v>136</v>
      </c>
      <c r="X44" s="24"/>
      <c r="Y44" s="24" t="str">
        <f ca="1">IF(AV44&lt;0,"－","")</f>
        <v>－</v>
      </c>
      <c r="Z44" s="24"/>
      <c r="AA44" s="28">
        <f ca="1">ABS(AV44)</f>
        <v>1</v>
      </c>
      <c r="AB44" s="28"/>
      <c r="AC44" s="24" t="str">
        <f ca="1">IF(AW44="","","＝")</f>
        <v>＝</v>
      </c>
      <c r="AD44" s="24"/>
      <c r="AE44" s="24">
        <f ca="1">IF(AW44="","",AW44)</f>
        <v>-1</v>
      </c>
      <c r="AF44" s="24"/>
      <c r="AG44" s="24"/>
      <c r="AH44" s="7"/>
      <c r="AI44" s="7"/>
      <c r="AJ44" s="7"/>
      <c r="AK44" s="7"/>
      <c r="AL44" s="7"/>
      <c r="AM44" s="7"/>
      <c r="AN44" s="7"/>
      <c r="AO44" s="7"/>
      <c r="AU44" s="10">
        <f ca="1">O44-T44</f>
        <v>-1</v>
      </c>
      <c r="AV44" s="10">
        <f ca="1">AU44/GCD(ABS($AU$44),ABS($AU$45))</f>
        <v>-1</v>
      </c>
      <c r="AW44" s="10">
        <f ca="1">IF(AV44/AV45=INT(AV44/AV45),AV44/AV45,"")</f>
        <v>-1</v>
      </c>
    </row>
    <row r="45" spans="1:52" ht="20.149999999999999" customHeight="1" x14ac:dyDescent="0.2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>
        <f ca="1">Y43</f>
        <v>1</v>
      </c>
      <c r="P45" s="24"/>
      <c r="Q45" s="24" t="s">
        <v>137</v>
      </c>
      <c r="R45" s="24"/>
      <c r="S45" s="7" t="str">
        <f ca="1">IF(Q43&lt;0,"(","")</f>
        <v/>
      </c>
      <c r="T45" s="24">
        <f ca="1">Q43</f>
        <v>0</v>
      </c>
      <c r="U45" s="24"/>
      <c r="V45" s="7" t="str">
        <f ca="1">IF(Q43&lt;0,")","")</f>
        <v/>
      </c>
      <c r="W45" s="24"/>
      <c r="X45" s="24"/>
      <c r="Y45" s="24"/>
      <c r="Z45" s="24"/>
      <c r="AA45" s="24">
        <f ca="1">AV45</f>
        <v>1</v>
      </c>
      <c r="AB45" s="24"/>
      <c r="AC45" s="24"/>
      <c r="AD45" s="24"/>
      <c r="AE45" s="24"/>
      <c r="AF45" s="24"/>
      <c r="AG45" s="24"/>
      <c r="AH45" s="7"/>
      <c r="AI45" s="7"/>
      <c r="AJ45" s="7"/>
      <c r="AK45" s="7"/>
      <c r="AL45" s="7"/>
      <c r="AM45" s="7"/>
      <c r="AN45" s="7"/>
      <c r="AO45" s="7"/>
      <c r="AU45" s="10">
        <f ca="1">O45-T45</f>
        <v>1</v>
      </c>
      <c r="AV45" s="10">
        <f ca="1">AU45/GCD(ABS($AU$44),ABS($AU$45))</f>
        <v>1</v>
      </c>
    </row>
    <row r="46" spans="1:52" ht="20.149999999999999" customHeight="1" x14ac:dyDescent="0.2">
      <c r="D46" s="7" t="s">
        <v>138</v>
      </c>
      <c r="E46" s="7"/>
      <c r="F46" s="7"/>
      <c r="G46" s="7"/>
      <c r="H46" s="7"/>
      <c r="I46" s="7"/>
      <c r="J46" s="24" t="str">
        <f ca="1">IF($AW$44="","ｙ","")</f>
        <v/>
      </c>
      <c r="K46" s="24"/>
      <c r="L46" s="24" t="str">
        <f ca="1">IF($AW$44="","＝","")</f>
        <v/>
      </c>
      <c r="M46" s="24"/>
      <c r="N46" s="24" t="str">
        <f ca="1">IF($AW$44&lt;&gt;"","",IF(AV44&lt;0,"－",""))</f>
        <v/>
      </c>
      <c r="O46" s="24"/>
      <c r="P46" s="28" t="str">
        <f ca="1">IF($AW$44&lt;&gt;"","",ABS(AV44))</f>
        <v/>
      </c>
      <c r="Q46" s="28"/>
      <c r="R46" s="24" t="str">
        <f ca="1">IF($AW$44="","ｘ","")</f>
        <v/>
      </c>
      <c r="S46" s="24"/>
      <c r="T46" s="24" t="str">
        <f ca="1">IF($AW$44="","＋","")</f>
        <v/>
      </c>
      <c r="U46" s="24"/>
      <c r="V46" s="24" t="str">
        <f ca="1">IF($AW$44="","ｂ","")</f>
        <v/>
      </c>
      <c r="W46" s="24"/>
      <c r="X46" s="7"/>
      <c r="Y46" s="7"/>
      <c r="Z46" s="7" t="str">
        <f ca="1">IF($AW$44="","","ｙ")</f>
        <v>ｙ</v>
      </c>
      <c r="AA46" s="7"/>
      <c r="AB46" s="7" t="str">
        <f ca="1">IF($AW$44="","","＝")</f>
        <v>＝</v>
      </c>
      <c r="AC46" s="7"/>
      <c r="AD46" s="7" t="str">
        <f ca="1">IF($AW$44="","",IF(AW44&lt;0,"－",""))</f>
        <v>－</v>
      </c>
      <c r="AE46" s="7"/>
      <c r="AF46" s="7" t="str">
        <f ca="1">IF($AW$44="","",IF(ABS(AW44)=1,"",ABS(AW44)))</f>
        <v/>
      </c>
      <c r="AG46" s="7"/>
      <c r="AH46" s="7" t="str">
        <f ca="1">IF($AW$44="","","ｘ")</f>
        <v>ｘ</v>
      </c>
      <c r="AI46" s="7"/>
      <c r="AJ46" s="7" t="str">
        <f ca="1">IF($AW$44="","","＋")</f>
        <v>＋</v>
      </c>
      <c r="AK46" s="7"/>
      <c r="AL46" s="7" t="str">
        <f ca="1">IF($AW$44="","","ｂ")</f>
        <v>ｂ</v>
      </c>
      <c r="AM46" s="7"/>
      <c r="AN46" s="7"/>
      <c r="AO46" s="7"/>
      <c r="AU46" s="10">
        <f ca="1">P48</f>
        <v>5</v>
      </c>
      <c r="AV46" s="10">
        <f ca="1">AV44*M48</f>
        <v>0</v>
      </c>
      <c r="AW46" s="10">
        <f ca="1">AU46*AV47</f>
        <v>5</v>
      </c>
      <c r="AX46" s="10">
        <f ca="1">AW46-AV46</f>
        <v>5</v>
      </c>
      <c r="AY46" s="10">
        <f ca="1">AX46/GCD(ABS($AX$46),ABS($AX$47))</f>
        <v>5</v>
      </c>
      <c r="AZ46" s="10">
        <f ca="1">IF(AY46/AY47=INT(AY46/AY47),AY46/AY47,"")</f>
        <v>5</v>
      </c>
    </row>
    <row r="47" spans="1:52" ht="20.149999999999999" customHeight="1" x14ac:dyDescent="0.2">
      <c r="D47" s="7"/>
      <c r="E47" s="7"/>
      <c r="F47" s="7"/>
      <c r="G47" s="7"/>
      <c r="H47" s="7"/>
      <c r="I47" s="7"/>
      <c r="J47" s="24"/>
      <c r="K47" s="24"/>
      <c r="L47" s="24"/>
      <c r="M47" s="24"/>
      <c r="N47" s="24"/>
      <c r="O47" s="24"/>
      <c r="P47" s="24" t="str">
        <f ca="1">IF($AW$44&lt;&gt;"","",ABS(AV45))</f>
        <v/>
      </c>
      <c r="Q47" s="24"/>
      <c r="R47" s="24"/>
      <c r="S47" s="24"/>
      <c r="T47" s="24"/>
      <c r="U47" s="24"/>
      <c r="V47" s="24"/>
      <c r="W47" s="24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V47" s="10">
        <f ca="1">AV45</f>
        <v>1</v>
      </c>
      <c r="AX47" s="10">
        <f ca="1">AV47</f>
        <v>1</v>
      </c>
      <c r="AY47" s="10">
        <f ca="1">AX47/GCD(ABS($AX$46),ABS($AX$47))</f>
        <v>1</v>
      </c>
    </row>
    <row r="48" spans="1:52" ht="20.149999999999999" customHeight="1" x14ac:dyDescent="0.2">
      <c r="D48" s="24" t="s">
        <v>130</v>
      </c>
      <c r="E48" s="24"/>
      <c r="F48" s="24"/>
      <c r="G48" s="24"/>
      <c r="H48" s="24"/>
      <c r="I48" s="24"/>
      <c r="J48" s="24"/>
      <c r="K48" s="24"/>
      <c r="L48" s="24" t="s">
        <v>132</v>
      </c>
      <c r="M48" s="24">
        <f ca="1">Q43</f>
        <v>0</v>
      </c>
      <c r="N48" s="24"/>
      <c r="O48" s="24" t="s">
        <v>133</v>
      </c>
      <c r="P48" s="24">
        <f ca="1">T43</f>
        <v>5</v>
      </c>
      <c r="Q48" s="24"/>
      <c r="R48" s="24" t="s">
        <v>134</v>
      </c>
      <c r="S48" s="24" t="s">
        <v>103</v>
      </c>
      <c r="T48" s="24"/>
      <c r="U48" s="24"/>
      <c r="V48" s="24"/>
      <c r="W48" s="24"/>
      <c r="X48" s="24"/>
      <c r="Y48" s="24"/>
      <c r="Z48" s="24"/>
      <c r="AA48" s="7"/>
      <c r="AB48" s="24" t="s">
        <v>139</v>
      </c>
      <c r="AC48" s="24"/>
      <c r="AD48" s="24" t="s">
        <v>140</v>
      </c>
      <c r="AE48" s="24"/>
      <c r="AF48" s="24" t="str">
        <f ca="1">IF(AY46&lt;0,"－","")</f>
        <v/>
      </c>
      <c r="AG48" s="24"/>
      <c r="AH48" s="28">
        <f ca="1">ABS(AY46)</f>
        <v>5</v>
      </c>
      <c r="AI48" s="28"/>
      <c r="AJ48" s="24" t="str">
        <f ca="1">IF(AZ46="","","＝")</f>
        <v>＝</v>
      </c>
      <c r="AK48" s="24"/>
      <c r="AL48" s="24">
        <f ca="1">IF(AZ46="","",AZ46)</f>
        <v>5</v>
      </c>
      <c r="AM48" s="24"/>
      <c r="AN48" s="7"/>
      <c r="AO48" s="7"/>
    </row>
    <row r="49" spans="1:52" ht="20.149999999999999" customHeight="1" x14ac:dyDescent="0.2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7"/>
      <c r="AB49" s="24"/>
      <c r="AC49" s="24"/>
      <c r="AD49" s="24"/>
      <c r="AE49" s="24"/>
      <c r="AF49" s="24"/>
      <c r="AG49" s="24"/>
      <c r="AH49" s="24">
        <f ca="1">ABS(AY47)</f>
        <v>1</v>
      </c>
      <c r="AI49" s="24"/>
      <c r="AJ49" s="24"/>
      <c r="AK49" s="24"/>
      <c r="AL49" s="24"/>
      <c r="AM49" s="24"/>
      <c r="AN49" s="7"/>
      <c r="AO49" s="7"/>
    </row>
    <row r="50" spans="1:52" ht="20.149999999999999" customHeight="1" x14ac:dyDescent="0.2">
      <c r="D50" s="7" t="s">
        <v>154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7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7"/>
      <c r="AO50" s="7"/>
    </row>
    <row r="51" spans="1:52" ht="20.149999999999999" customHeight="1" x14ac:dyDescent="0.2">
      <c r="D51" s="7"/>
      <c r="E51" s="7"/>
      <c r="F51" s="7"/>
      <c r="G51" s="7"/>
      <c r="H51" s="7"/>
      <c r="I51" s="7"/>
      <c r="J51" s="24" t="s">
        <v>141</v>
      </c>
      <c r="K51" s="24"/>
      <c r="L51" s="24" t="s">
        <v>140</v>
      </c>
      <c r="M51" s="24"/>
      <c r="N51" s="24" t="str">
        <f ca="1">IF(AV44&lt;0,"－","")</f>
        <v>－</v>
      </c>
      <c r="O51" s="24"/>
      <c r="P51" s="28">
        <f ca="1">ABS(AV44)</f>
        <v>1</v>
      </c>
      <c r="Q51" s="28"/>
      <c r="R51" s="24" t="s">
        <v>142</v>
      </c>
      <c r="S51" s="24"/>
      <c r="T51" s="24" t="str">
        <f ca="1">IF(AY46&lt;0,"－",IF(AY46=0,"","＋"))</f>
        <v>＋</v>
      </c>
      <c r="U51" s="24"/>
      <c r="V51" s="28">
        <f ca="1">IF(AY46=0,"",ABS(AY46))</f>
        <v>5</v>
      </c>
      <c r="W51" s="28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</row>
    <row r="52" spans="1:52" ht="20.149999999999999" customHeight="1" x14ac:dyDescent="0.2">
      <c r="D52" s="7"/>
      <c r="E52" s="7"/>
      <c r="F52" s="7"/>
      <c r="G52" s="7"/>
      <c r="H52" s="7"/>
      <c r="I52" s="7"/>
      <c r="J52" s="24"/>
      <c r="K52" s="24"/>
      <c r="L52" s="24"/>
      <c r="M52" s="24"/>
      <c r="N52" s="24"/>
      <c r="O52" s="24"/>
      <c r="P52" s="24" t="str">
        <f ca="1">IF(AV45=1,"",ABS(AV45))</f>
        <v/>
      </c>
      <c r="Q52" s="24"/>
      <c r="R52" s="24"/>
      <c r="S52" s="24"/>
      <c r="T52" s="24"/>
      <c r="U52" s="24"/>
      <c r="V52" s="24" t="str">
        <f ca="1">IF(AY47=1,"",AY47)</f>
        <v/>
      </c>
      <c r="W52" s="24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</row>
    <row r="53" spans="1:52" ht="20.149999999999999" customHeight="1" x14ac:dyDescent="0.2">
      <c r="A53" t="str">
        <f>IF(A14="","",A14)</f>
        <v>２．</v>
      </c>
      <c r="D53" t="str">
        <f>IF(D14="","",D14)</f>
        <v>ｙはｘの一次関数で，そのグラフが２点</v>
      </c>
      <c r="Y53" t="str">
        <f>IF(Y14="","",Y14)</f>
        <v>(</v>
      </c>
      <c r="Z53" s="25">
        <f ca="1">IF(Z14="","",Z14)</f>
        <v>-1</v>
      </c>
      <c r="AA53" s="25"/>
      <c r="AB53" t="str">
        <f>IF(AB14="","",AB14)</f>
        <v>,</v>
      </c>
      <c r="AC53" s="25">
        <f ca="1">IF(AC14="","",AC14)</f>
        <v>0</v>
      </c>
      <c r="AD53" s="25"/>
      <c r="AE53" s="25"/>
      <c r="AF53" t="str">
        <f>IF(AF14="","",AF14)</f>
        <v>)</v>
      </c>
      <c r="AG53" t="str">
        <f>IF(AG14="","",AG14)</f>
        <v>,</v>
      </c>
      <c r="AH53" t="str">
        <f>IF(AH14="","",AH14)</f>
        <v>(</v>
      </c>
      <c r="AI53" s="25">
        <f ca="1">IF(AI14="","",AI14)</f>
        <v>3</v>
      </c>
      <c r="AJ53" s="25"/>
      <c r="AK53" t="str">
        <f>IF(AK14="","",AK14)</f>
        <v>,</v>
      </c>
      <c r="AL53" s="25">
        <f ca="1">IF(AL14="","",AL14)</f>
        <v>12</v>
      </c>
      <c r="AM53" s="25"/>
      <c r="AN53" s="25"/>
      <c r="AO53" t="str">
        <f>IF(AO14="","",AO14)</f>
        <v>)</v>
      </c>
      <c r="AP53" t="str">
        <f>IF(AP14="","",AP14)</f>
        <v/>
      </c>
      <c r="AQ53" t="str">
        <f>IF(AQ14="","",AQ14)</f>
        <v/>
      </c>
      <c r="AR53" t="str">
        <f>IF(AR14="","",AR14)</f>
        <v/>
      </c>
      <c r="AS53" s="10"/>
      <c r="AT53" s="10"/>
      <c r="AY53"/>
      <c r="AZ53"/>
    </row>
    <row r="54" spans="1:52" ht="20.149999999999999" customHeight="1" x14ac:dyDescent="0.2">
      <c r="A54" t="str">
        <f>IF(A15="","",A15)</f>
        <v/>
      </c>
      <c r="B54" t="str">
        <f>IF(B15="","",B15)</f>
        <v/>
      </c>
      <c r="C54" t="str">
        <f>IF(C15="","",C15)</f>
        <v/>
      </c>
      <c r="D54" t="str">
        <f>IF(D15="","",D15)</f>
        <v>を通る直線であるとき，この一次関数の式を求めなさい。</v>
      </c>
    </row>
    <row r="55" spans="1:52" ht="20.149999999999999" customHeight="1" x14ac:dyDescent="0.2">
      <c r="D55" s="7" t="s">
        <v>126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24" t="s">
        <v>107</v>
      </c>
      <c r="S55" s="24"/>
      <c r="T55" s="24" t="s">
        <v>108</v>
      </c>
      <c r="U55" s="24"/>
      <c r="V55" s="24" t="s">
        <v>131</v>
      </c>
      <c r="W55" s="24"/>
      <c r="X55" s="24" t="s">
        <v>109</v>
      </c>
      <c r="Y55" s="24"/>
      <c r="Z55" s="24" t="s">
        <v>110</v>
      </c>
      <c r="AA55" s="24"/>
      <c r="AB55" s="24" t="s">
        <v>111</v>
      </c>
      <c r="AC55" s="24"/>
      <c r="AD55" s="7"/>
      <c r="AE55" s="7" t="s">
        <v>112</v>
      </c>
      <c r="AF55" s="7"/>
      <c r="AG55" s="7"/>
      <c r="AH55" s="7"/>
      <c r="AI55" s="7"/>
      <c r="AJ55" s="7"/>
      <c r="AK55" s="7"/>
      <c r="AL55" s="7"/>
      <c r="AM55" s="7"/>
      <c r="AN55" s="7"/>
      <c r="AO55" s="7"/>
    </row>
    <row r="56" spans="1:52" ht="20.149999999999999" customHeight="1" x14ac:dyDescent="0.2">
      <c r="D56" s="7" t="s">
        <v>128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 t="s">
        <v>123</v>
      </c>
      <c r="Q56" s="24">
        <f ca="1">Z53</f>
        <v>-1</v>
      </c>
      <c r="R56" s="24"/>
      <c r="S56" s="7" t="s">
        <v>101</v>
      </c>
      <c r="T56" s="24">
        <f ca="1">AC53</f>
        <v>0</v>
      </c>
      <c r="U56" s="24"/>
      <c r="V56" s="24"/>
      <c r="W56" s="7" t="s">
        <v>102</v>
      </c>
      <c r="X56" s="7" t="s">
        <v>101</v>
      </c>
      <c r="Y56" s="7" t="s">
        <v>123</v>
      </c>
      <c r="Z56" s="24">
        <f ca="1">AI53</f>
        <v>3</v>
      </c>
      <c r="AA56" s="24"/>
      <c r="AB56" s="7" t="s">
        <v>101</v>
      </c>
      <c r="AC56" s="24">
        <f ca="1">AL53</f>
        <v>12</v>
      </c>
      <c r="AD56" s="24"/>
      <c r="AE56" s="24"/>
      <c r="AF56" s="7" t="s">
        <v>102</v>
      </c>
      <c r="AG56" s="7" t="s">
        <v>150</v>
      </c>
      <c r="AH56" s="7"/>
      <c r="AI56" s="7"/>
      <c r="AJ56" s="7"/>
      <c r="AK56" s="7"/>
      <c r="AL56" s="7"/>
      <c r="AM56" s="7"/>
      <c r="AN56" s="7"/>
      <c r="AO56" s="7"/>
    </row>
    <row r="57" spans="1:52" ht="20.149999999999999" customHeight="1" x14ac:dyDescent="0.2">
      <c r="D57" s="24" t="s">
        <v>129</v>
      </c>
      <c r="E57" s="24"/>
      <c r="F57" s="24"/>
      <c r="G57" s="24"/>
      <c r="H57" s="24"/>
      <c r="I57" s="24"/>
      <c r="J57" s="24"/>
      <c r="K57" s="28">
        <f ca="1">AC56</f>
        <v>12</v>
      </c>
      <c r="L57" s="28"/>
      <c r="M57" s="28"/>
      <c r="N57" s="28" t="s">
        <v>44</v>
      </c>
      <c r="O57" s="28"/>
      <c r="P57" s="12" t="str">
        <f ca="1">IF(T56&lt;0,"(","")</f>
        <v/>
      </c>
      <c r="Q57" s="28">
        <f ca="1">T56</f>
        <v>0</v>
      </c>
      <c r="R57" s="28"/>
      <c r="S57" s="28"/>
      <c r="T57" s="12" t="str">
        <f ca="1">IF(T56&lt;0,")","")</f>
        <v/>
      </c>
      <c r="U57" s="24" t="s">
        <v>53</v>
      </c>
      <c r="V57" s="24"/>
      <c r="W57" s="24">
        <f ca="1">AV57</f>
        <v>3</v>
      </c>
      <c r="X57" s="24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U57" s="10">
        <f ca="1">K57-Q57</f>
        <v>12</v>
      </c>
      <c r="AV57" s="10">
        <f ca="1">AU57/AU58</f>
        <v>3</v>
      </c>
    </row>
    <row r="58" spans="1:52" ht="20.149999999999999" customHeight="1" x14ac:dyDescent="0.2">
      <c r="D58" s="24"/>
      <c r="E58" s="24"/>
      <c r="F58" s="24"/>
      <c r="G58" s="24"/>
      <c r="H58" s="24"/>
      <c r="I58" s="24"/>
      <c r="J58" s="24"/>
      <c r="K58" s="24">
        <f ca="1">Z56</f>
        <v>3</v>
      </c>
      <c r="L58" s="24"/>
      <c r="M58" s="24"/>
      <c r="N58" s="7" t="s">
        <v>44</v>
      </c>
      <c r="O58" s="7"/>
      <c r="P58" s="7" t="str">
        <f ca="1">IF(Q56&lt;0,"(","")</f>
        <v>(</v>
      </c>
      <c r="Q58" s="24">
        <f ca="1">Q56</f>
        <v>-1</v>
      </c>
      <c r="R58" s="24"/>
      <c r="S58" s="24"/>
      <c r="T58" s="7" t="str">
        <f ca="1">IF(Q56&lt;0,")","")</f>
        <v>)</v>
      </c>
      <c r="U58" s="24"/>
      <c r="V58" s="24"/>
      <c r="W58" s="24"/>
      <c r="X58" s="24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U58" s="10">
        <f ca="1">K58-Q58</f>
        <v>4</v>
      </c>
    </row>
    <row r="59" spans="1:52" ht="20.149999999999999" customHeight="1" x14ac:dyDescent="0.2">
      <c r="D59" s="7" t="s">
        <v>151</v>
      </c>
      <c r="E59" s="8"/>
      <c r="F59" s="8"/>
      <c r="G59" s="8"/>
      <c r="H59" s="8"/>
      <c r="K59" s="8"/>
      <c r="L59" s="8" t="s">
        <v>152</v>
      </c>
      <c r="M59" s="8"/>
      <c r="N59" s="24">
        <f ca="1">IF(W57=-1,"－",IF(W57=1,"",W57))</f>
        <v>3</v>
      </c>
      <c r="O59" s="24"/>
      <c r="P59" s="24" t="s">
        <v>54</v>
      </c>
      <c r="Q59" s="24"/>
      <c r="R59" s="24" t="s">
        <v>98</v>
      </c>
      <c r="S59" s="24"/>
      <c r="T59" s="24" t="s">
        <v>99</v>
      </c>
      <c r="U59" s="24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</row>
    <row r="60" spans="1:52" ht="20.149999999999999" customHeight="1" x14ac:dyDescent="0.2">
      <c r="D60" s="7" t="s">
        <v>130</v>
      </c>
      <c r="E60" s="7"/>
      <c r="F60" s="7"/>
      <c r="G60" s="7"/>
      <c r="H60" s="7"/>
      <c r="I60" s="7"/>
      <c r="J60" s="7"/>
      <c r="K60" s="7"/>
      <c r="L60" s="7" t="s">
        <v>123</v>
      </c>
      <c r="M60" s="24">
        <f ca="1">Q56</f>
        <v>-1</v>
      </c>
      <c r="N60" s="24"/>
      <c r="O60" s="7" t="s">
        <v>101</v>
      </c>
      <c r="P60" s="24">
        <f ca="1">T56</f>
        <v>0</v>
      </c>
      <c r="Q60" s="24"/>
      <c r="R60" s="24"/>
      <c r="S60" s="7" t="s">
        <v>102</v>
      </c>
      <c r="T60" s="7" t="s">
        <v>103</v>
      </c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</row>
    <row r="61" spans="1:52" ht="20.149999999999999" customHeight="1" x14ac:dyDescent="0.2">
      <c r="D61" s="38">
        <f ca="1">P60</f>
        <v>0</v>
      </c>
      <c r="E61" s="38"/>
      <c r="F61" s="38"/>
      <c r="G61" s="38" t="s">
        <v>53</v>
      </c>
      <c r="H61" s="38"/>
      <c r="I61" s="24">
        <f ca="1">IF(N59="","",N59)</f>
        <v>3</v>
      </c>
      <c r="J61" s="24"/>
      <c r="K61" s="24" t="str">
        <f ca="1">IF(N59="","",IF(N59="－","","×"))</f>
        <v>×</v>
      </c>
      <c r="L61" s="24"/>
      <c r="M61" s="7" t="str">
        <f ca="1">IF(M60&lt;0,"(","")</f>
        <v>(</v>
      </c>
      <c r="N61" s="24">
        <f ca="1">M60</f>
        <v>-1</v>
      </c>
      <c r="O61" s="24"/>
      <c r="P61" s="7" t="str">
        <f ca="1">IF(M60&lt;0,")","")</f>
        <v>)</v>
      </c>
      <c r="Q61" s="24" t="s">
        <v>98</v>
      </c>
      <c r="R61" s="24"/>
      <c r="S61" s="24" t="s">
        <v>99</v>
      </c>
      <c r="T61" s="24"/>
      <c r="U61" s="7"/>
      <c r="V61" s="7"/>
      <c r="W61" s="7" t="s">
        <v>153</v>
      </c>
      <c r="X61" s="7"/>
      <c r="Y61" s="7"/>
      <c r="Z61" s="24">
        <f ca="1">AW61</f>
        <v>3</v>
      </c>
      <c r="AA61" s="24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  <c r="AM61" s="8"/>
      <c r="AN61" s="8"/>
      <c r="AO61" s="7"/>
      <c r="AP61" s="7"/>
      <c r="AU61" s="10">
        <f ca="1">D61</f>
        <v>0</v>
      </c>
      <c r="AV61" s="10">
        <f ca="1">W57*N61</f>
        <v>-3</v>
      </c>
      <c r="AW61" s="10">
        <f ca="1">AU61-AV61</f>
        <v>3</v>
      </c>
    </row>
    <row r="62" spans="1:52" ht="20.149999999999999" customHeight="1" x14ac:dyDescent="0.2">
      <c r="D62" s="7" t="s">
        <v>154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1:52" ht="20.149999999999999" customHeight="1" x14ac:dyDescent="0.2">
      <c r="D63" s="7"/>
      <c r="E63" s="7"/>
      <c r="F63" s="7"/>
      <c r="G63" s="7"/>
      <c r="H63" s="7"/>
      <c r="I63" s="7"/>
      <c r="J63" s="7"/>
      <c r="K63" s="8"/>
      <c r="L63" s="8" t="s">
        <v>152</v>
      </c>
      <c r="M63" s="8"/>
      <c r="N63" s="24">
        <f ca="1">N59</f>
        <v>3</v>
      </c>
      <c r="O63" s="24"/>
      <c r="P63" s="24" t="s">
        <v>54</v>
      </c>
      <c r="Q63" s="24"/>
      <c r="R63" s="24" t="str">
        <f ca="1">IF(Z61&lt;0,"－","＋")</f>
        <v>＋</v>
      </c>
      <c r="S63" s="24"/>
      <c r="T63" s="24">
        <f ca="1">ABS(Z61)</f>
        <v>3</v>
      </c>
      <c r="U63" s="24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</row>
    <row r="64" spans="1:52" ht="20.149999999999999" customHeight="1" x14ac:dyDescent="0.2">
      <c r="A64" t="str">
        <f>IF(A25="","",A25)</f>
        <v>３．</v>
      </c>
      <c r="D64" t="str">
        <f>IF(D25="","",D25)</f>
        <v>ｙはｘの一次関数で，そのグラフが２点</v>
      </c>
      <c r="Y64" t="str">
        <f t="shared" ref="Y64:AO64" si="1">IF(Y25="","",Y25)</f>
        <v>(</v>
      </c>
      <c r="Z64" s="25">
        <f t="shared" ca="1" si="1"/>
        <v>-1</v>
      </c>
      <c r="AA64" s="25"/>
      <c r="AB64" t="str">
        <f t="shared" si="1"/>
        <v>,</v>
      </c>
      <c r="AC64" s="25">
        <f t="shared" ca="1" si="1"/>
        <v>-2</v>
      </c>
      <c r="AD64" s="25"/>
      <c r="AE64" s="25"/>
      <c r="AF64" t="str">
        <f t="shared" si="1"/>
        <v>)</v>
      </c>
      <c r="AG64" t="str">
        <f t="shared" si="1"/>
        <v>,</v>
      </c>
      <c r="AH64" t="str">
        <f t="shared" si="1"/>
        <v>(</v>
      </c>
      <c r="AI64" s="25">
        <f t="shared" ca="1" si="1"/>
        <v>4</v>
      </c>
      <c r="AJ64" s="25"/>
      <c r="AK64" t="str">
        <f t="shared" si="1"/>
        <v>,</v>
      </c>
      <c r="AL64" s="25">
        <f t="shared" ca="1" si="1"/>
        <v>13</v>
      </c>
      <c r="AM64" s="25"/>
      <c r="AN64" s="25"/>
      <c r="AO64" t="str">
        <f t="shared" si="1"/>
        <v>)</v>
      </c>
      <c r="AP64" t="str">
        <f>IF(AP25="","",AP25)</f>
        <v/>
      </c>
      <c r="AQ64" t="str">
        <f>IF(AQ25="","",AQ25)</f>
        <v/>
      </c>
      <c r="AR64" t="str">
        <f>IF(AR25="","",AR25)</f>
        <v/>
      </c>
      <c r="AS64" s="10"/>
      <c r="AT64" s="10"/>
      <c r="AY64"/>
      <c r="AZ64"/>
    </row>
    <row r="65" spans="1:49" ht="20.149999999999999" customHeight="1" x14ac:dyDescent="0.2">
      <c r="B65" t="str">
        <f>IF(B26="","",B26)</f>
        <v/>
      </c>
      <c r="C65" t="str">
        <f>IF(C26="","",C26)</f>
        <v/>
      </c>
      <c r="D65" t="str">
        <f>IF(D26="","",D26)</f>
        <v>を通る直線であるとき，この一次関数の式を連立方程式を使って</v>
      </c>
    </row>
    <row r="66" spans="1:49" ht="20.149999999999999" customHeight="1" x14ac:dyDescent="0.2">
      <c r="A66" t="str">
        <f>IF(A27="","",A27)</f>
        <v/>
      </c>
      <c r="B66" t="str">
        <f>IF(B27="","",B27)</f>
        <v/>
      </c>
      <c r="C66" t="str">
        <f>IF(C27="","",C27)</f>
        <v/>
      </c>
      <c r="D66" t="str">
        <f>IF(D27="","",D27)</f>
        <v>求めなさい。</v>
      </c>
    </row>
    <row r="67" spans="1:49" ht="20.149999999999999" customHeight="1" x14ac:dyDescent="0.2">
      <c r="D67" s="7" t="s">
        <v>143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</row>
    <row r="68" spans="1:49" ht="20.149999999999999" customHeight="1" x14ac:dyDescent="0.2">
      <c r="D68" s="7" t="s">
        <v>145</v>
      </c>
      <c r="E68" s="7"/>
      <c r="F68" s="7"/>
      <c r="G68" s="24">
        <f ca="1">Z64</f>
        <v>-1</v>
      </c>
      <c r="H68" s="24"/>
      <c r="I68" s="7" t="s">
        <v>146</v>
      </c>
      <c r="J68" s="7"/>
      <c r="K68" s="7"/>
      <c r="L68" s="7"/>
      <c r="M68" s="7"/>
      <c r="N68" s="7"/>
      <c r="O68" s="7"/>
      <c r="P68" s="7"/>
      <c r="Q68" s="26">
        <f ca="1">AC64</f>
        <v>-2</v>
      </c>
      <c r="R68" s="26"/>
      <c r="S68" s="26"/>
      <c r="T68" s="7" t="s">
        <v>147</v>
      </c>
      <c r="U68" s="7"/>
      <c r="V68" s="7"/>
      <c r="W68" s="7"/>
      <c r="X68" s="7"/>
      <c r="Y68" s="7"/>
      <c r="Z68" s="38">
        <f ca="1">AC64</f>
        <v>-2</v>
      </c>
      <c r="AA68" s="38"/>
      <c r="AB68" s="38"/>
      <c r="AC68" s="24" t="s">
        <v>108</v>
      </c>
      <c r="AD68" s="24"/>
      <c r="AE68" s="24" t="str">
        <f ca="1">IF(Z64=0,"",IF(Z64=-1,"－",IF(Z64=1,"",Z64)))</f>
        <v>－</v>
      </c>
      <c r="AF68" s="24"/>
      <c r="AG68" s="24" t="str">
        <f ca="1">IF(Z64=0,"","ａ")</f>
        <v>ａ</v>
      </c>
      <c r="AH68" s="24"/>
      <c r="AI68" s="24" t="str">
        <f ca="1">IF(Z64=0,"","＋")</f>
        <v>＋</v>
      </c>
      <c r="AJ68" s="24"/>
      <c r="AK68" s="24" t="s">
        <v>111</v>
      </c>
      <c r="AL68" s="24"/>
      <c r="AM68" s="7"/>
      <c r="AN68" s="7" t="s">
        <v>148</v>
      </c>
      <c r="AO68" s="7"/>
      <c r="AP68" s="7"/>
      <c r="AU68" s="10">
        <f ca="1">Z68</f>
        <v>-2</v>
      </c>
      <c r="AV68" s="10">
        <f ca="1">Z64</f>
        <v>-1</v>
      </c>
      <c r="AW68" s="10">
        <v>1</v>
      </c>
    </row>
    <row r="69" spans="1:49" ht="20.149999999999999" customHeight="1" x14ac:dyDescent="0.2">
      <c r="D69" s="7" t="s">
        <v>145</v>
      </c>
      <c r="E69" s="7"/>
      <c r="F69" s="7"/>
      <c r="G69" s="24">
        <f ca="1">AI64</f>
        <v>4</v>
      </c>
      <c r="H69" s="24"/>
      <c r="I69" s="7" t="s">
        <v>146</v>
      </c>
      <c r="J69" s="7"/>
      <c r="K69" s="7"/>
      <c r="L69" s="7"/>
      <c r="M69" s="7"/>
      <c r="N69" s="7"/>
      <c r="O69" s="7"/>
      <c r="P69" s="7"/>
      <c r="Q69" s="26">
        <f ca="1">AL64</f>
        <v>13</v>
      </c>
      <c r="R69" s="26"/>
      <c r="S69" s="26"/>
      <c r="T69" s="7" t="s">
        <v>147</v>
      </c>
      <c r="U69" s="7"/>
      <c r="V69" s="7"/>
      <c r="W69" s="7"/>
      <c r="X69" s="7"/>
      <c r="Y69" s="7"/>
      <c r="Z69" s="38">
        <f ca="1">Q69</f>
        <v>13</v>
      </c>
      <c r="AA69" s="38"/>
      <c r="AB69" s="38"/>
      <c r="AC69" s="24" t="s">
        <v>108</v>
      </c>
      <c r="AD69" s="24"/>
      <c r="AE69" s="24">
        <f ca="1">IF(G69=1,"",IF(G69=-1,"－",G69))</f>
        <v>4</v>
      </c>
      <c r="AF69" s="24"/>
      <c r="AG69" s="24" t="str">
        <f>IF(AH64=0,"","ａ")</f>
        <v>ａ</v>
      </c>
      <c r="AH69" s="24"/>
      <c r="AI69" s="24" t="str">
        <f>IF(AH64=0,"","＋")</f>
        <v>＋</v>
      </c>
      <c r="AJ69" s="24"/>
      <c r="AK69" s="24" t="str">
        <f>AK68</f>
        <v>ｂ</v>
      </c>
      <c r="AL69" s="24"/>
      <c r="AM69" s="7"/>
      <c r="AN69" s="7" t="s">
        <v>149</v>
      </c>
      <c r="AO69" s="7"/>
      <c r="AP69" s="7"/>
      <c r="AU69" s="10">
        <f ca="1">Z69</f>
        <v>13</v>
      </c>
      <c r="AV69" s="10">
        <f ca="1">IF(AE69="",1,IF(AE69="－",-1,AE69))</f>
        <v>4</v>
      </c>
      <c r="AW69" s="10">
        <v>1</v>
      </c>
    </row>
    <row r="70" spans="1:49" ht="20.149999999999999" customHeight="1" x14ac:dyDescent="0.2">
      <c r="D70" s="7" t="s">
        <v>144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U70" s="10">
        <f ca="1">AU68-AU69</f>
        <v>-15</v>
      </c>
      <c r="AV70" s="10">
        <f ca="1">AV68-AV69</f>
        <v>-5</v>
      </c>
      <c r="AW70" s="10">
        <f>AW68-AW69</f>
        <v>0</v>
      </c>
    </row>
    <row r="71" spans="1:49" ht="20.149999999999999" customHeight="1" x14ac:dyDescent="0.2">
      <c r="D71" s="7"/>
      <c r="E71" s="7"/>
      <c r="F71" s="7" t="s">
        <v>123</v>
      </c>
      <c r="G71" s="24" t="s">
        <v>127</v>
      </c>
      <c r="H71" s="24"/>
      <c r="I71" s="7" t="s">
        <v>101</v>
      </c>
      <c r="J71" s="24" t="s">
        <v>99</v>
      </c>
      <c r="K71" s="24"/>
      <c r="L71" s="7" t="s">
        <v>102</v>
      </c>
      <c r="M71" s="24" t="s">
        <v>53</v>
      </c>
      <c r="N71" s="24"/>
      <c r="O71" s="7" t="s">
        <v>91</v>
      </c>
      <c r="P71" s="24">
        <f ca="1">AU71</f>
        <v>3</v>
      </c>
      <c r="Q71" s="24"/>
      <c r="R71" s="7" t="s">
        <v>101</v>
      </c>
      <c r="S71" s="24">
        <f ca="1">AW72</f>
        <v>1</v>
      </c>
      <c r="T71" s="24"/>
      <c r="U71" s="7" t="s">
        <v>102</v>
      </c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U71" s="10">
        <f ca="1">AU70/AV70</f>
        <v>3</v>
      </c>
    </row>
    <row r="72" spans="1:49" ht="20.149999999999999" customHeight="1" x14ac:dyDescent="0.2">
      <c r="D72" s="7" t="s">
        <v>154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U72" s="10">
        <f ca="1">Z68</f>
        <v>-2</v>
      </c>
      <c r="AV72" s="10">
        <f ca="1">G68*P71</f>
        <v>-3</v>
      </c>
      <c r="AW72" s="10">
        <f ca="1">AU72-AV72</f>
        <v>1</v>
      </c>
    </row>
    <row r="73" spans="1:49" ht="20.149999999999999" customHeight="1" x14ac:dyDescent="0.2">
      <c r="D73" s="7"/>
      <c r="E73" s="7"/>
      <c r="F73" s="7"/>
      <c r="G73" s="7"/>
      <c r="H73" s="7"/>
      <c r="I73" s="7"/>
      <c r="J73" s="7"/>
      <c r="K73" s="8"/>
      <c r="L73" s="8" t="s">
        <v>152</v>
      </c>
      <c r="M73" s="8"/>
      <c r="N73" s="24">
        <f ca="1">IF(P71=-1,"－",IF(P71=1,"",P71))</f>
        <v>3</v>
      </c>
      <c r="O73" s="24"/>
      <c r="P73" s="24" t="s">
        <v>54</v>
      </c>
      <c r="Q73" s="24"/>
      <c r="R73" s="24" t="str">
        <f ca="1">IF(S71&lt;0,"－","＋")</f>
        <v>＋</v>
      </c>
      <c r="S73" s="24"/>
      <c r="T73" s="24">
        <f ca="1">ABS(S71)</f>
        <v>1</v>
      </c>
      <c r="U73" s="24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1:49" ht="18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43">
    <mergeCell ref="Y44:Z45"/>
    <mergeCell ref="AA44:AB44"/>
    <mergeCell ref="AA45:AB45"/>
    <mergeCell ref="Q44:R44"/>
    <mergeCell ref="T46:U47"/>
    <mergeCell ref="V46:W47"/>
    <mergeCell ref="W44:X45"/>
    <mergeCell ref="R46:S47"/>
    <mergeCell ref="T44:U44"/>
    <mergeCell ref="L48:L49"/>
    <mergeCell ref="M48:N49"/>
    <mergeCell ref="O48:O49"/>
    <mergeCell ref="S48:Z49"/>
    <mergeCell ref="J46:K47"/>
    <mergeCell ref="L46:M47"/>
    <mergeCell ref="N46:O47"/>
    <mergeCell ref="P46:Q46"/>
    <mergeCell ref="P47:Q47"/>
    <mergeCell ref="R48:R49"/>
    <mergeCell ref="P48:Q49"/>
    <mergeCell ref="D61:F61"/>
    <mergeCell ref="G61:H61"/>
    <mergeCell ref="S61:T61"/>
    <mergeCell ref="Z61:AA61"/>
    <mergeCell ref="I61:J61"/>
    <mergeCell ref="K61:L61"/>
    <mergeCell ref="N61:O61"/>
    <mergeCell ref="Q61:R61"/>
    <mergeCell ref="Z42:AA42"/>
    <mergeCell ref="Q43:R43"/>
    <mergeCell ref="T43:U43"/>
    <mergeCell ref="Y43:Z43"/>
    <mergeCell ref="R42:S42"/>
    <mergeCell ref="T42:U42"/>
    <mergeCell ref="V42:W42"/>
    <mergeCell ref="X42:Y42"/>
    <mergeCell ref="O45:P45"/>
    <mergeCell ref="Q45:R45"/>
    <mergeCell ref="T45:U45"/>
    <mergeCell ref="D44:J45"/>
    <mergeCell ref="K44:L45"/>
    <mergeCell ref="M44:N45"/>
    <mergeCell ref="O44:P44"/>
    <mergeCell ref="D48:K49"/>
    <mergeCell ref="Z3:AA3"/>
    <mergeCell ref="Z14:AA14"/>
    <mergeCell ref="Z25:AA25"/>
    <mergeCell ref="AC14:AE14"/>
    <mergeCell ref="AC25:AE25"/>
    <mergeCell ref="Z53:AA53"/>
    <mergeCell ref="AC53:AE53"/>
    <mergeCell ref="AI53:AJ53"/>
    <mergeCell ref="AL53:AN53"/>
    <mergeCell ref="Z40:AA40"/>
    <mergeCell ref="AC40:AD40"/>
    <mergeCell ref="AH40:AI40"/>
    <mergeCell ref="AK40:AL40"/>
    <mergeCell ref="AE44:AG45"/>
    <mergeCell ref="AC44:AD45"/>
    <mergeCell ref="AB42:AC42"/>
    <mergeCell ref="AB43:AC43"/>
    <mergeCell ref="AL48:AM49"/>
    <mergeCell ref="AF48:AG49"/>
    <mergeCell ref="AH48:AI48"/>
    <mergeCell ref="AH49:AI49"/>
    <mergeCell ref="AJ48:AK49"/>
    <mergeCell ref="AB48:AC49"/>
    <mergeCell ref="AD48:AE49"/>
    <mergeCell ref="AO1:AP1"/>
    <mergeCell ref="AO38:AP38"/>
    <mergeCell ref="AK3:AL3"/>
    <mergeCell ref="AH3:AI3"/>
    <mergeCell ref="AI14:AJ14"/>
    <mergeCell ref="AL14:AN14"/>
    <mergeCell ref="AI25:AJ25"/>
    <mergeCell ref="AL25:AN25"/>
    <mergeCell ref="AC3:AD3"/>
    <mergeCell ref="V51:W51"/>
    <mergeCell ref="V52:W52"/>
    <mergeCell ref="J51:K52"/>
    <mergeCell ref="L51:M52"/>
    <mergeCell ref="N51:O52"/>
    <mergeCell ref="P51:Q51"/>
    <mergeCell ref="R51:S52"/>
    <mergeCell ref="T51:U52"/>
    <mergeCell ref="P52:Q52"/>
    <mergeCell ref="D57:J58"/>
    <mergeCell ref="K57:M57"/>
    <mergeCell ref="K58:M58"/>
    <mergeCell ref="N57:O57"/>
    <mergeCell ref="Q57:S57"/>
    <mergeCell ref="Q58:S58"/>
    <mergeCell ref="U57:V58"/>
    <mergeCell ref="Z55:AA55"/>
    <mergeCell ref="AB55:AC55"/>
    <mergeCell ref="Q56:R56"/>
    <mergeCell ref="T56:V56"/>
    <mergeCell ref="Z56:AA56"/>
    <mergeCell ref="AC56:AE56"/>
    <mergeCell ref="R55:S55"/>
    <mergeCell ref="T55:U55"/>
    <mergeCell ref="V55:W55"/>
    <mergeCell ref="X55:Y55"/>
    <mergeCell ref="N59:O59"/>
    <mergeCell ref="P59:Q59"/>
    <mergeCell ref="M60:N60"/>
    <mergeCell ref="P60:R60"/>
    <mergeCell ref="R59:S59"/>
    <mergeCell ref="N63:O63"/>
    <mergeCell ref="P63:Q63"/>
    <mergeCell ref="T59:U59"/>
    <mergeCell ref="W57:X58"/>
    <mergeCell ref="N73:O73"/>
    <mergeCell ref="P73:Q73"/>
    <mergeCell ref="AI69:AJ69"/>
    <mergeCell ref="AK69:AL69"/>
    <mergeCell ref="AC69:AD69"/>
    <mergeCell ref="AE69:AF69"/>
    <mergeCell ref="AG69:AH69"/>
    <mergeCell ref="T73:U73"/>
    <mergeCell ref="Z69:AB69"/>
    <mergeCell ref="R63:S63"/>
    <mergeCell ref="T63:U63"/>
    <mergeCell ref="G71:H71"/>
    <mergeCell ref="J71:K71"/>
    <mergeCell ref="G68:H68"/>
    <mergeCell ref="G69:H69"/>
    <mergeCell ref="M71:N71"/>
    <mergeCell ref="P71:Q71"/>
    <mergeCell ref="S71:T71"/>
    <mergeCell ref="AL64:AN64"/>
    <mergeCell ref="Q68:S68"/>
    <mergeCell ref="Q69:S69"/>
    <mergeCell ref="R73:S73"/>
    <mergeCell ref="AC68:AD68"/>
    <mergeCell ref="AE68:AF68"/>
    <mergeCell ref="AG68:AH68"/>
    <mergeCell ref="AI68:AJ68"/>
    <mergeCell ref="AK68:AL68"/>
    <mergeCell ref="Z68:AB68"/>
    <mergeCell ref="AC64:AE64"/>
    <mergeCell ref="AI64:AJ64"/>
    <mergeCell ref="Z64:AA6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0"/>
  </cols>
  <sheetData>
    <row r="1" spans="1:50" ht="23.5" x14ac:dyDescent="0.2">
      <c r="D1" s="3" t="s">
        <v>155</v>
      </c>
      <c r="AM1" s="2" t="s">
        <v>0</v>
      </c>
      <c r="AN1" s="2"/>
      <c r="AO1" s="27"/>
      <c r="AP1" s="27"/>
      <c r="AR1" s="10"/>
      <c r="AS1" s="10"/>
      <c r="AT1" s="10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V2"/>
      <c r="AW2"/>
      <c r="AX2"/>
    </row>
    <row r="3" spans="1:50" ht="20.149999999999999" customHeight="1" x14ac:dyDescent="0.2">
      <c r="A3" s="1" t="s">
        <v>35</v>
      </c>
      <c r="D3" t="s">
        <v>156</v>
      </c>
    </row>
    <row r="4" spans="1:50" ht="20.149999999999999" customHeight="1" x14ac:dyDescent="0.2">
      <c r="C4" s="1" t="s">
        <v>43</v>
      </c>
      <c r="F4" s="25" t="s">
        <v>40</v>
      </c>
      <c r="G4" s="25"/>
      <c r="H4" s="25" t="str">
        <f ca="1">IF((-1)^INT(RAND()*2)&lt;0,"－","＋")</f>
        <v>－</v>
      </c>
      <c r="I4" s="25"/>
      <c r="J4">
        <f ca="1">IF(AU4=1,"",AU4)</f>
        <v>2</v>
      </c>
      <c r="K4" s="25" t="s">
        <v>38</v>
      </c>
      <c r="L4" s="25"/>
      <c r="M4" s="25" t="s">
        <v>39</v>
      </c>
      <c r="N4" s="25"/>
      <c r="O4" s="29">
        <f ca="1">AV4</f>
        <v>6</v>
      </c>
      <c r="P4" s="29"/>
      <c r="Q4" s="29"/>
      <c r="AU4" s="10">
        <f ca="1">INT(RAND()*5+1)</f>
        <v>2</v>
      </c>
      <c r="AV4" s="10">
        <f ca="1">INT(RAND()*3+1)*AU4*(-1)^INT(RAND()*2)</f>
        <v>6</v>
      </c>
    </row>
    <row r="5" spans="1:50" ht="20.149999999999999" customHeight="1" x14ac:dyDescent="0.2"/>
    <row r="6" spans="1:50" ht="20.149999999999999" customHeight="1" x14ac:dyDescent="0.2"/>
    <row r="7" spans="1:50" ht="20.149999999999999" customHeight="1" x14ac:dyDescent="0.2">
      <c r="C7" s="1"/>
    </row>
    <row r="8" spans="1:50" ht="20.149999999999999" customHeight="1" x14ac:dyDescent="0.2"/>
    <row r="9" spans="1:50" ht="20.149999999999999" customHeight="1" x14ac:dyDescent="0.2">
      <c r="C9" s="1" t="s">
        <v>41</v>
      </c>
      <c r="F9">
        <f ca="1">IF(AU9=1,"",AU9)</f>
        <v>2</v>
      </c>
      <c r="G9" s="25" t="s">
        <v>40</v>
      </c>
      <c r="H9" s="25"/>
      <c r="I9" s="25" t="str">
        <f ca="1">IF((-1)^INT(RAND()*2)&lt;0,"－","＋")</f>
        <v>－</v>
      </c>
      <c r="J9" s="25"/>
      <c r="K9" t="str">
        <f ca="1">IF(AV9=1,"",AV9)</f>
        <v/>
      </c>
      <c r="L9" s="25" t="s">
        <v>38</v>
      </c>
      <c r="M9" s="25"/>
      <c r="N9" s="25" t="s">
        <v>39</v>
      </c>
      <c r="O9" s="25"/>
      <c r="P9">
        <v>0</v>
      </c>
      <c r="AU9" s="10">
        <f ca="1">INT(RAND()*5+1)</f>
        <v>2</v>
      </c>
      <c r="AV9" s="10">
        <f ca="1">INT(RAND()*(AU9-1)+1)</f>
        <v>1</v>
      </c>
    </row>
    <row r="10" spans="1:50" ht="20.149999999999999" customHeight="1" x14ac:dyDescent="0.2"/>
    <row r="11" spans="1:50" ht="20.149999999999999" customHeight="1" x14ac:dyDescent="0.2"/>
    <row r="12" spans="1:50" ht="20.149999999999999" customHeight="1" x14ac:dyDescent="0.2"/>
    <row r="13" spans="1:50" ht="20.149999999999999" customHeight="1" x14ac:dyDescent="0.2"/>
    <row r="14" spans="1:50" ht="20.149999999999999" customHeight="1" x14ac:dyDescent="0.2">
      <c r="A14" s="1" t="s">
        <v>42</v>
      </c>
      <c r="D14" t="s">
        <v>157</v>
      </c>
    </row>
    <row r="15" spans="1:50" ht="20.149999999999999" customHeight="1" x14ac:dyDescent="0.2">
      <c r="C15" s="1" t="s">
        <v>43</v>
      </c>
      <c r="F15" s="25" t="s">
        <v>54</v>
      </c>
      <c r="G15" s="25"/>
      <c r="H15" s="25" t="str">
        <f ca="1">IF((-1)^INT(RAND()*2)&lt;0,"－","＋")</f>
        <v>＋</v>
      </c>
      <c r="I15" s="25"/>
      <c r="J15" s="25" t="s">
        <v>52</v>
      </c>
      <c r="K15" s="25"/>
      <c r="L15" s="25" t="s">
        <v>53</v>
      </c>
      <c r="M15" s="25"/>
      <c r="N15" s="29">
        <f ca="1">INT(RAND()*5+1)*(-1)^INT(RAND()*2)</f>
        <v>-2</v>
      </c>
      <c r="O15" s="29"/>
    </row>
    <row r="16" spans="1:50" ht="20.149999999999999" customHeight="1" x14ac:dyDescent="0.2"/>
    <row r="17" spans="1:47" ht="20.149999999999999" customHeight="1" x14ac:dyDescent="0.2"/>
    <row r="18" spans="1:47" ht="20.149999999999999" customHeight="1" x14ac:dyDescent="0.2"/>
    <row r="19" spans="1:47" ht="20.149999999999999" customHeight="1" x14ac:dyDescent="0.2"/>
    <row r="20" spans="1:47" ht="20.149999999999999" customHeight="1" x14ac:dyDescent="0.2">
      <c r="C20" s="1" t="s">
        <v>45</v>
      </c>
      <c r="F20" s="25" t="s">
        <v>54</v>
      </c>
      <c r="G20" s="25"/>
      <c r="H20" s="25" t="str">
        <f ca="1">IF((-1)^INT(RAND()*2)&lt;0,"－","＋")</f>
        <v>＋</v>
      </c>
      <c r="I20" s="25"/>
      <c r="J20">
        <f ca="1">IF(AU20=1,"",AU20)</f>
        <v>4</v>
      </c>
      <c r="K20" s="25" t="s">
        <v>52</v>
      </c>
      <c r="L20" s="25"/>
      <c r="M20" s="25" t="s">
        <v>53</v>
      </c>
      <c r="N20" s="25"/>
      <c r="O20" s="29">
        <f ca="1">INT(RAND()*3+1)*(-1)^INT(RAND()*2)</f>
        <v>-2</v>
      </c>
      <c r="P20" s="29"/>
      <c r="AU20" s="10">
        <f ca="1">INT(RAND()*2+1)*ABS(O20)</f>
        <v>4</v>
      </c>
    </row>
    <row r="21" spans="1:47" ht="20.149999999999999" customHeight="1" x14ac:dyDescent="0.2"/>
    <row r="22" spans="1:47" ht="20.149999999999999" customHeight="1" x14ac:dyDescent="0.2"/>
    <row r="23" spans="1:47" ht="20.149999999999999" customHeight="1" x14ac:dyDescent="0.2"/>
    <row r="24" spans="1:47" ht="20.149999999999999" customHeight="1" x14ac:dyDescent="0.2"/>
    <row r="25" spans="1:47" ht="20.149999999999999" customHeight="1" x14ac:dyDescent="0.2">
      <c r="A25" s="1" t="s">
        <v>89</v>
      </c>
      <c r="D25" t="s">
        <v>158</v>
      </c>
    </row>
    <row r="26" spans="1:47" ht="20.149999999999999" customHeight="1" x14ac:dyDescent="0.2">
      <c r="C26" s="1" t="s">
        <v>43</v>
      </c>
      <c r="F26" t="s">
        <v>159</v>
      </c>
      <c r="I26" s="29">
        <f ca="1">INT(RAND()*6+1)*(-1)^INT(RAND()*2)</f>
        <v>2</v>
      </c>
      <c r="J26" s="29"/>
    </row>
    <row r="27" spans="1:47" ht="20.149999999999999" customHeight="1" x14ac:dyDescent="0.2"/>
    <row r="28" spans="1:47" ht="20.149999999999999" customHeight="1" x14ac:dyDescent="0.2"/>
    <row r="29" spans="1:47" ht="20.149999999999999" customHeight="1" x14ac:dyDescent="0.2"/>
    <row r="30" spans="1:47" ht="20.149999999999999" customHeight="1" x14ac:dyDescent="0.2"/>
    <row r="31" spans="1:47" ht="20.149999999999999" customHeight="1" x14ac:dyDescent="0.2">
      <c r="C31" s="1" t="s">
        <v>160</v>
      </c>
      <c r="F31" t="s">
        <v>152</v>
      </c>
      <c r="I31" s="29">
        <f ca="1">INT(RAND()*6+1)*(-1)^INT(RAND()*2)</f>
        <v>3</v>
      </c>
      <c r="J31" s="29"/>
    </row>
    <row r="32" spans="1:47" ht="20.149999999999999" customHeight="1" x14ac:dyDescent="0.2"/>
    <row r="33" spans="1:50" ht="20.149999999999999" customHeight="1" x14ac:dyDescent="0.2"/>
    <row r="34" spans="1:50" ht="20.149999999999999" customHeight="1" x14ac:dyDescent="0.2"/>
    <row r="35" spans="1:50" ht="20.149999999999999" customHeight="1" x14ac:dyDescent="0.2"/>
    <row r="36" spans="1:50" ht="19" customHeight="1" x14ac:dyDescent="0.2"/>
    <row r="37" spans="1:50" ht="19" customHeight="1" x14ac:dyDescent="0.2"/>
    <row r="38" spans="1:50" ht="23.5" x14ac:dyDescent="0.2">
      <c r="D38" s="3" t="str">
        <f>IF(D1="","",D1)</f>
        <v>方程式とグラフ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V38"/>
      <c r="AW38"/>
      <c r="AX38"/>
    </row>
    <row r="39" spans="1:50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V39"/>
      <c r="AW39"/>
      <c r="AX39"/>
    </row>
    <row r="40" spans="1:50" ht="20.149999999999999" customHeight="1" x14ac:dyDescent="0.2">
      <c r="A40" t="str">
        <f>IF(A3="","",A3)</f>
        <v>１．</v>
      </c>
      <c r="D40" t="str">
        <f>IF(D3="","",D3)</f>
        <v>次の二元一次方程式を，ｙについて解き，そのグラフをかきなさい。</v>
      </c>
    </row>
    <row r="41" spans="1:50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s="25" t="str">
        <f t="shared" si="0"/>
        <v>ｘ</v>
      </c>
      <c r="G41" s="25"/>
      <c r="H41" s="25" t="str">
        <f t="shared" ca="1" si="0"/>
        <v>－</v>
      </c>
      <c r="I41" s="25"/>
      <c r="J41">
        <f t="shared" ca="1" si="0"/>
        <v>2</v>
      </c>
      <c r="K41" s="25" t="str">
        <f t="shared" si="0"/>
        <v>ｙ</v>
      </c>
      <c r="L41" s="25"/>
      <c r="M41" s="25" t="str">
        <f t="shared" si="0"/>
        <v>＝</v>
      </c>
      <c r="N41" s="25"/>
      <c r="O41" s="29">
        <f t="shared" ca="1" si="0"/>
        <v>6</v>
      </c>
      <c r="P41" s="29"/>
      <c r="Q41" s="29"/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  <c r="AU41" s="10">
        <v>1</v>
      </c>
      <c r="AV41" s="10">
        <f ca="1">IF(H41="－",-AU4,AU4)</f>
        <v>-2</v>
      </c>
      <c r="AW41" s="10">
        <f ca="1">O41</f>
        <v>6</v>
      </c>
    </row>
    <row r="42" spans="1:50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D42" t="str">
        <f t="shared" si="1"/>
        <v/>
      </c>
      <c r="E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  <c r="AU42" s="10">
        <f ca="1">AV41</f>
        <v>-2</v>
      </c>
      <c r="AV42" s="10">
        <f>-AU41</f>
        <v>-1</v>
      </c>
      <c r="AW42" s="10">
        <f ca="1">AW41</f>
        <v>6</v>
      </c>
    </row>
    <row r="43" spans="1:50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D43" t="str">
        <f t="shared" si="2"/>
        <v/>
      </c>
      <c r="E43" t="str">
        <f t="shared" si="2"/>
        <v/>
      </c>
      <c r="F43" s="24" t="s">
        <v>27</v>
      </c>
      <c r="G43" s="24"/>
      <c r="H43" s="24" t="s">
        <v>28</v>
      </c>
      <c r="I43" s="24"/>
      <c r="J43" s="24" t="str">
        <f ca="1">IF(AV43&lt;0,"－","")</f>
        <v/>
      </c>
      <c r="K43" s="24"/>
      <c r="L43" s="28">
        <f ca="1">ABS(AV43)</f>
        <v>1</v>
      </c>
      <c r="M43" s="28"/>
      <c r="N43" s="24" t="s">
        <v>29</v>
      </c>
      <c r="O43" s="24"/>
      <c r="P43" s="24" t="str">
        <f ca="1">IF(AX43&lt;0,"－","＋")</f>
        <v>－</v>
      </c>
      <c r="Q43" s="24"/>
      <c r="R43" s="24">
        <f ca="1">ABS(AX43)</f>
        <v>3</v>
      </c>
      <c r="S43" s="24"/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  <c r="AU43" s="10">
        <f>AV42</f>
        <v>-1</v>
      </c>
      <c r="AV43" s="10">
        <f ca="1">IF(AU43/AU44&lt;0,-ABS(AU43),ABS(AU43))</f>
        <v>1</v>
      </c>
      <c r="AW43" s="10">
        <f ca="1">AW42</f>
        <v>6</v>
      </c>
      <c r="AX43" s="10">
        <f ca="1">AW43/AW44</f>
        <v>-3</v>
      </c>
    </row>
    <row r="44" spans="1:50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D44" t="str">
        <f t="shared" si="3"/>
        <v/>
      </c>
      <c r="E44" t="str">
        <f t="shared" si="3"/>
        <v/>
      </c>
      <c r="F44" s="24"/>
      <c r="G44" s="24"/>
      <c r="H44" s="24"/>
      <c r="I44" s="24"/>
      <c r="J44" s="24"/>
      <c r="K44" s="24"/>
      <c r="L44" s="24">
        <f ca="1">IF(AV44=1,"",AV44)</f>
        <v>2</v>
      </c>
      <c r="M44" s="24"/>
      <c r="N44" s="24"/>
      <c r="O44" s="24"/>
      <c r="P44" s="24"/>
      <c r="Q44" s="24"/>
      <c r="R44" s="24"/>
      <c r="S44" s="24"/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  <c r="AU44" s="10">
        <f ca="1">AU42</f>
        <v>-2</v>
      </c>
      <c r="AV44" s="10">
        <f ca="1">ABS(AU44)</f>
        <v>2</v>
      </c>
      <c r="AW44" s="10">
        <f ca="1">AU42</f>
        <v>-2</v>
      </c>
    </row>
    <row r="45" spans="1:50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D45" t="str">
        <f t="shared" si="4"/>
        <v/>
      </c>
      <c r="E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0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>(2)</v>
      </c>
      <c r="F46">
        <f t="shared" ca="1" si="5"/>
        <v>2</v>
      </c>
      <c r="G46" s="25" t="str">
        <f t="shared" si="5"/>
        <v>ｘ</v>
      </c>
      <c r="H46" s="25"/>
      <c r="I46" s="25" t="str">
        <f t="shared" ca="1" si="5"/>
        <v>－</v>
      </c>
      <c r="J46" s="25"/>
      <c r="K46" t="str">
        <f t="shared" ca="1" si="5"/>
        <v/>
      </c>
      <c r="L46" s="25" t="str">
        <f t="shared" si="5"/>
        <v>ｙ</v>
      </c>
      <c r="M46" s="25"/>
      <c r="N46" s="25" t="str">
        <f t="shared" si="5"/>
        <v>＝</v>
      </c>
      <c r="O46" s="25"/>
      <c r="P46">
        <f t="shared" si="5"/>
        <v>0</v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  <c r="AU46" s="10">
        <f ca="1">AU9</f>
        <v>2</v>
      </c>
      <c r="AV46" s="10">
        <f ca="1">IF(I46="－",-AV9,AV9)</f>
        <v>-1</v>
      </c>
    </row>
    <row r="47" spans="1:50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D47" t="str">
        <f t="shared" si="6"/>
        <v/>
      </c>
      <c r="E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  <c r="AU47" s="10">
        <f ca="1">AV46</f>
        <v>-1</v>
      </c>
      <c r="AV47" s="10">
        <f ca="1">-AU46</f>
        <v>-2</v>
      </c>
    </row>
    <row r="48" spans="1:50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D48" t="str">
        <f t="shared" si="7"/>
        <v/>
      </c>
      <c r="E48" t="str">
        <f t="shared" si="7"/>
        <v/>
      </c>
      <c r="F48" s="24" t="s">
        <v>27</v>
      </c>
      <c r="G48" s="24"/>
      <c r="H48" s="24" t="s">
        <v>28</v>
      </c>
      <c r="I48" s="24"/>
      <c r="J48" s="24" t="str">
        <f ca="1">IF(AW48&lt;0,"－","")</f>
        <v/>
      </c>
      <c r="K48" s="24"/>
      <c r="L48" s="28">
        <f ca="1">IF(ABS(AW48)=1,"",ABS(AW48))</f>
        <v>2</v>
      </c>
      <c r="M48" s="28"/>
      <c r="N48" s="24" t="s">
        <v>29</v>
      </c>
      <c r="O48" s="24"/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  <c r="AU48" s="10">
        <f ca="1">AV47</f>
        <v>-2</v>
      </c>
      <c r="AV48" s="10">
        <f ca="1">IF(AU48/AU49&lt;0,-ABS(AU48),ABS(AU48))</f>
        <v>2</v>
      </c>
      <c r="AW48" s="10">
        <f ca="1">AV48/GCD(ABS(AV48),ABS(AV49))</f>
        <v>2</v>
      </c>
    </row>
    <row r="49" spans="1:49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D49" t="str">
        <f t="shared" si="8"/>
        <v/>
      </c>
      <c r="E49" t="str">
        <f t="shared" si="8"/>
        <v/>
      </c>
      <c r="F49" s="24"/>
      <c r="G49" s="24"/>
      <c r="H49" s="24"/>
      <c r="I49" s="24"/>
      <c r="J49" s="24"/>
      <c r="K49" s="24"/>
      <c r="L49" s="24" t="str">
        <f ca="1">IF(AW49=1,"",AW49)</f>
        <v/>
      </c>
      <c r="M49" s="24"/>
      <c r="N49" s="24"/>
      <c r="O49" s="24"/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  <c r="AU49" s="10">
        <f ca="1">AU47</f>
        <v>-1</v>
      </c>
      <c r="AV49" s="10">
        <f ca="1">ABS(AU49)</f>
        <v>1</v>
      </c>
      <c r="AW49" s="10">
        <f ca="1">AV49/GCD(ABS(AV48),ABS(AV49))</f>
        <v>1</v>
      </c>
    </row>
    <row r="50" spans="1:49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D50" t="str">
        <f t="shared" si="9"/>
        <v/>
      </c>
      <c r="E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9" ht="20.149999999999999" customHeight="1" x14ac:dyDescent="0.2">
      <c r="A51" t="str">
        <f>IF(A14="","",A14)</f>
        <v>２．</v>
      </c>
      <c r="D51" t="str">
        <f>IF(D14="","",D14)</f>
        <v>次の方程式のグラフをかきなさい。</v>
      </c>
    </row>
    <row r="52" spans="1:49" ht="20.149999999999999" customHeight="1" x14ac:dyDescent="0.2">
      <c r="A52" t="str">
        <f t="shared" ref="A52:AT52" si="10">IF(A15="","",A15)</f>
        <v/>
      </c>
      <c r="B52" t="str">
        <f t="shared" si="10"/>
        <v/>
      </c>
      <c r="C52" t="str">
        <f t="shared" si="10"/>
        <v>(1)</v>
      </c>
      <c r="F52" s="25" t="str">
        <f t="shared" si="10"/>
        <v>ｘ</v>
      </c>
      <c r="G52" s="25"/>
      <c r="H52" s="25" t="str">
        <f t="shared" ca="1" si="10"/>
        <v>＋</v>
      </c>
      <c r="I52" s="25"/>
      <c r="J52" s="25" t="str">
        <f t="shared" si="10"/>
        <v>ｙ</v>
      </c>
      <c r="K52" s="25"/>
      <c r="L52" s="25" t="str">
        <f t="shared" si="10"/>
        <v>＝</v>
      </c>
      <c r="M52" s="25"/>
      <c r="N52" s="25">
        <f t="shared" ca="1" si="10"/>
        <v>-2</v>
      </c>
      <c r="O52" s="25"/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9" ht="20.149999999999999" customHeight="1" x14ac:dyDescent="0.2">
      <c r="A53" t="str">
        <f t="shared" ref="A53:AT53" si="11">IF(A16="","",A16)</f>
        <v/>
      </c>
      <c r="B53" t="str">
        <f t="shared" si="11"/>
        <v/>
      </c>
      <c r="C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9" ht="20.149999999999999" customHeight="1" x14ac:dyDescent="0.2">
      <c r="A54" t="str">
        <f t="shared" ref="A54:C56" si="12">IF(A17="","",A17)</f>
        <v/>
      </c>
      <c r="B54" t="str">
        <f t="shared" si="12"/>
        <v/>
      </c>
      <c r="C54" t="str">
        <f t="shared" si="12"/>
        <v/>
      </c>
      <c r="F54" s="7" t="s">
        <v>161</v>
      </c>
      <c r="G54" s="7"/>
      <c r="H54" s="7"/>
      <c r="I54" s="7">
        <v>0</v>
      </c>
      <c r="J54" s="7" t="s">
        <v>162</v>
      </c>
      <c r="K54" s="7"/>
      <c r="L54" s="7"/>
      <c r="M54" s="7"/>
      <c r="N54" s="7"/>
      <c r="O54" s="7" t="s">
        <v>163</v>
      </c>
      <c r="P54" s="7"/>
      <c r="Q54" s="7"/>
      <c r="R54" s="24">
        <f ca="1">N52/AU54</f>
        <v>-2</v>
      </c>
      <c r="S54" s="24"/>
      <c r="AB54" t="str">
        <f t="shared" ref="AB54:AT54" si="13">IF(AB17="","",AB17)</f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  <c r="AU54" s="10">
        <f ca="1">IF(H52="－",-1,1)</f>
        <v>1</v>
      </c>
    </row>
    <row r="55" spans="1:49" ht="20.149999999999999" customHeight="1" x14ac:dyDescent="0.2">
      <c r="A55" t="str">
        <f t="shared" si="12"/>
        <v/>
      </c>
      <c r="B55" t="str">
        <f t="shared" si="12"/>
        <v/>
      </c>
      <c r="C55" t="str">
        <f t="shared" si="12"/>
        <v/>
      </c>
      <c r="F55" s="7" t="s">
        <v>163</v>
      </c>
      <c r="G55" s="7"/>
      <c r="H55" s="7"/>
      <c r="I55" s="7">
        <v>0</v>
      </c>
      <c r="J55" s="7" t="s">
        <v>162</v>
      </c>
      <c r="K55" s="7"/>
      <c r="L55" s="7"/>
      <c r="M55" s="7"/>
      <c r="N55" s="7"/>
      <c r="O55" s="7" t="s">
        <v>161</v>
      </c>
      <c r="P55" s="7"/>
      <c r="Q55" s="7"/>
      <c r="R55" s="24">
        <f ca="1">N52</f>
        <v>-2</v>
      </c>
      <c r="S55" s="24"/>
      <c r="AB55" t="str">
        <f t="shared" ref="AB55:AT55" si="14">IF(AB18="","",AB18)</f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9" ht="20.149999999999999" customHeight="1" x14ac:dyDescent="0.2">
      <c r="A56" t="str">
        <f t="shared" si="12"/>
        <v/>
      </c>
      <c r="B56" t="str">
        <f t="shared" si="12"/>
        <v/>
      </c>
      <c r="C56" t="str">
        <f t="shared" si="12"/>
        <v/>
      </c>
      <c r="AB56" t="str">
        <f t="shared" ref="AB56:AT56" si="15">IF(AB19="","",AB19)</f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9" ht="20.149999999999999" customHeight="1" x14ac:dyDescent="0.2">
      <c r="A57" t="str">
        <f t="shared" ref="A57:AT57" si="16">IF(A20="","",A20)</f>
        <v/>
      </c>
      <c r="B57" t="str">
        <f t="shared" si="16"/>
        <v/>
      </c>
      <c r="C57" t="str">
        <f t="shared" si="16"/>
        <v>(2)</v>
      </c>
      <c r="F57" s="25" t="str">
        <f t="shared" si="16"/>
        <v>ｘ</v>
      </c>
      <c r="G57" s="25"/>
      <c r="H57" s="25" t="str">
        <f t="shared" ca="1" si="16"/>
        <v>＋</v>
      </c>
      <c r="I57" s="25"/>
      <c r="J57">
        <f t="shared" ca="1" si="16"/>
        <v>4</v>
      </c>
      <c r="K57" s="25" t="str">
        <f t="shared" si="16"/>
        <v>ｙ</v>
      </c>
      <c r="L57" s="25"/>
      <c r="M57" s="25" t="str">
        <f t="shared" si="16"/>
        <v>＝</v>
      </c>
      <c r="N57" s="25"/>
      <c r="O57" s="25">
        <f t="shared" ca="1" si="16"/>
        <v>-2</v>
      </c>
      <c r="P57" s="25"/>
      <c r="Q57" t="str">
        <f t="shared" si="16"/>
        <v/>
      </c>
      <c r="R57" t="str">
        <f t="shared" si="16"/>
        <v/>
      </c>
      <c r="S57" t="str">
        <f t="shared" si="16"/>
        <v/>
      </c>
      <c r="T57" t="str">
        <f t="shared" si="16"/>
        <v/>
      </c>
      <c r="U57" t="str">
        <f t="shared" si="16"/>
        <v/>
      </c>
      <c r="V57" t="str">
        <f t="shared" si="16"/>
        <v/>
      </c>
      <c r="W57" t="str">
        <f t="shared" si="16"/>
        <v/>
      </c>
      <c r="X57" t="str">
        <f t="shared" si="16"/>
        <v/>
      </c>
      <c r="Y57" t="str">
        <f t="shared" si="16"/>
        <v/>
      </c>
      <c r="Z57" t="str">
        <f t="shared" si="16"/>
        <v/>
      </c>
      <c r="AA57" t="str">
        <f t="shared" si="16"/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  <c r="AU57" s="10">
        <v>1</v>
      </c>
      <c r="AV57" s="10">
        <f ca="1">IF(H57="－",-AU20,AU20)</f>
        <v>4</v>
      </c>
      <c r="AW57" s="10">
        <f ca="1">O57</f>
        <v>-2</v>
      </c>
    </row>
    <row r="58" spans="1:49" ht="20.149999999999999" customHeight="1" x14ac:dyDescent="0.2">
      <c r="A58" t="str">
        <f t="shared" ref="A58:AT58" si="17">IF(A21="","",A21)</f>
        <v/>
      </c>
      <c r="B58" t="str">
        <f t="shared" si="17"/>
        <v/>
      </c>
      <c r="C58" t="str">
        <f t="shared" si="17"/>
        <v/>
      </c>
      <c r="F58" t="str">
        <f t="shared" si="17"/>
        <v/>
      </c>
      <c r="G58" t="str">
        <f t="shared" si="17"/>
        <v/>
      </c>
      <c r="H58" t="str">
        <f t="shared" si="17"/>
        <v/>
      </c>
      <c r="I58" t="str">
        <f t="shared" si="17"/>
        <v/>
      </c>
      <c r="J58" t="str">
        <f t="shared" si="17"/>
        <v/>
      </c>
      <c r="K58" t="str">
        <f t="shared" si="17"/>
        <v/>
      </c>
      <c r="L58" t="str">
        <f t="shared" si="17"/>
        <v/>
      </c>
      <c r="M58" t="str">
        <f t="shared" si="17"/>
        <v/>
      </c>
      <c r="N58" t="str">
        <f t="shared" si="17"/>
        <v/>
      </c>
      <c r="O58" t="str">
        <f t="shared" si="17"/>
        <v/>
      </c>
      <c r="P58" t="str">
        <f t="shared" si="17"/>
        <v/>
      </c>
      <c r="Q58" t="str">
        <f t="shared" si="17"/>
        <v/>
      </c>
      <c r="R58" t="str">
        <f t="shared" si="17"/>
        <v/>
      </c>
      <c r="S58" t="str">
        <f t="shared" si="17"/>
        <v/>
      </c>
      <c r="T58" t="str">
        <f t="shared" si="17"/>
        <v/>
      </c>
      <c r="U58" t="str">
        <f t="shared" si="17"/>
        <v/>
      </c>
      <c r="V58" t="str">
        <f t="shared" si="17"/>
        <v/>
      </c>
      <c r="W58" t="str">
        <f t="shared" si="17"/>
        <v/>
      </c>
      <c r="X58" t="str">
        <f t="shared" si="17"/>
        <v/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  <c r="AU58" s="10">
        <f ca="1">ABS(AV57)-AW57</f>
        <v>6</v>
      </c>
    </row>
    <row r="59" spans="1:49" ht="20.149999999999999" customHeight="1" x14ac:dyDescent="0.2">
      <c r="A59" t="str">
        <f t="shared" ref="A59:C60" si="18">IF(A22="","",A22)</f>
        <v/>
      </c>
      <c r="B59" t="str">
        <f t="shared" si="18"/>
        <v/>
      </c>
      <c r="C59" t="str">
        <f t="shared" si="18"/>
        <v/>
      </c>
      <c r="F59" s="7" t="s">
        <v>161</v>
      </c>
      <c r="G59" s="7"/>
      <c r="H59" s="7"/>
      <c r="I59" s="24">
        <f ca="1">O57</f>
        <v>-2</v>
      </c>
      <c r="J59" s="24"/>
      <c r="K59" s="7" t="s">
        <v>162</v>
      </c>
      <c r="L59" s="7"/>
      <c r="M59" s="7"/>
      <c r="N59" s="7"/>
      <c r="O59" s="7"/>
      <c r="P59" s="7" t="s">
        <v>163</v>
      </c>
      <c r="Q59" s="7"/>
      <c r="R59" s="7"/>
      <c r="S59" s="24">
        <v>0</v>
      </c>
      <c r="T59" s="24"/>
      <c r="U59" t="str">
        <f t="shared" ref="U59:AT59" si="19">IF(T22="","",T22)</f>
        <v/>
      </c>
      <c r="V59" t="str">
        <f t="shared" si="19"/>
        <v/>
      </c>
      <c r="W59" t="str">
        <f t="shared" si="19"/>
        <v/>
      </c>
      <c r="X59" t="str">
        <f t="shared" si="19"/>
        <v/>
      </c>
      <c r="Y59" t="str">
        <f t="shared" si="19"/>
        <v/>
      </c>
      <c r="Z59" t="str">
        <f t="shared" si="19"/>
        <v/>
      </c>
      <c r="AA59" t="str">
        <f t="shared" si="19"/>
        <v/>
      </c>
      <c r="AB59" t="str">
        <f t="shared" si="19"/>
        <v/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 t="shared" si="19"/>
        <v/>
      </c>
      <c r="AL59" t="str">
        <f t="shared" si="19"/>
        <v/>
      </c>
      <c r="AM59" t="str">
        <f t="shared" si="19"/>
        <v/>
      </c>
      <c r="AN59" t="str">
        <f t="shared" si="19"/>
        <v/>
      </c>
      <c r="AO59" t="str">
        <f t="shared" si="19"/>
        <v/>
      </c>
      <c r="AP59" t="str">
        <f t="shared" si="19"/>
        <v/>
      </c>
      <c r="AQ59" t="str">
        <f t="shared" si="19"/>
        <v/>
      </c>
      <c r="AR59" t="str">
        <f t="shared" si="19"/>
        <v/>
      </c>
      <c r="AS59" t="str">
        <f t="shared" si="19"/>
        <v/>
      </c>
      <c r="AT59" t="str">
        <f t="shared" si="19"/>
        <v/>
      </c>
      <c r="AU59" s="10">
        <f ca="1">AV57</f>
        <v>4</v>
      </c>
      <c r="AV59" s="10">
        <f ca="1">AW57-I60</f>
        <v>-8</v>
      </c>
      <c r="AW59" s="10">
        <f ca="1">AV59/AU59</f>
        <v>-2</v>
      </c>
    </row>
    <row r="60" spans="1:49" ht="20.149999999999999" customHeight="1" x14ac:dyDescent="0.2">
      <c r="A60" t="str">
        <f t="shared" si="18"/>
        <v/>
      </c>
      <c r="B60" t="str">
        <f t="shared" si="18"/>
        <v/>
      </c>
      <c r="C60" t="str">
        <f t="shared" si="18"/>
        <v/>
      </c>
      <c r="F60" s="7" t="s">
        <v>159</v>
      </c>
      <c r="G60" s="7"/>
      <c r="H60" s="7"/>
      <c r="I60" s="24">
        <f ca="1">AU58</f>
        <v>6</v>
      </c>
      <c r="J60" s="24"/>
      <c r="K60" s="7" t="s">
        <v>162</v>
      </c>
      <c r="L60" s="7"/>
      <c r="M60" s="7"/>
      <c r="N60" s="7"/>
      <c r="O60" s="7"/>
      <c r="P60" s="7" t="s">
        <v>152</v>
      </c>
      <c r="Q60" s="7"/>
      <c r="R60" s="7"/>
      <c r="S60" s="24">
        <f ca="1">AW59</f>
        <v>-2</v>
      </c>
      <c r="T60" s="24"/>
      <c r="U60" t="str">
        <f t="shared" ref="U60:AT60" si="20">IF(T23="","",T23)</f>
        <v/>
      </c>
      <c r="V60" t="str">
        <f t="shared" si="20"/>
        <v/>
      </c>
      <c r="W60" t="str">
        <f t="shared" si="20"/>
        <v/>
      </c>
      <c r="X60" t="str">
        <f t="shared" si="20"/>
        <v/>
      </c>
      <c r="Y60" t="str">
        <f t="shared" si="20"/>
        <v/>
      </c>
      <c r="Z60" t="str">
        <f t="shared" si="20"/>
        <v/>
      </c>
      <c r="AA60" t="str">
        <f t="shared" si="20"/>
        <v/>
      </c>
      <c r="AB60" t="str">
        <f t="shared" si="20"/>
        <v/>
      </c>
      <c r="AC60" t="str">
        <f t="shared" si="20"/>
        <v/>
      </c>
      <c r="AD60" t="str">
        <f t="shared" si="20"/>
        <v/>
      </c>
      <c r="AE60" t="str">
        <f t="shared" si="20"/>
        <v/>
      </c>
      <c r="AF60" t="str">
        <f t="shared" si="20"/>
        <v/>
      </c>
      <c r="AG60" t="str">
        <f t="shared" si="20"/>
        <v/>
      </c>
      <c r="AH60" t="str">
        <f t="shared" si="20"/>
        <v/>
      </c>
      <c r="AI60" t="str">
        <f t="shared" si="20"/>
        <v/>
      </c>
      <c r="AJ60" t="str">
        <f t="shared" si="20"/>
        <v/>
      </c>
      <c r="AK60" t="str">
        <f t="shared" si="20"/>
        <v/>
      </c>
      <c r="AL60" t="str">
        <f t="shared" si="20"/>
        <v/>
      </c>
      <c r="AM60" t="str">
        <f t="shared" si="20"/>
        <v/>
      </c>
      <c r="AN60" t="str">
        <f t="shared" si="20"/>
        <v/>
      </c>
      <c r="AO60" t="str">
        <f t="shared" si="20"/>
        <v/>
      </c>
      <c r="AP60" t="str">
        <f t="shared" si="20"/>
        <v/>
      </c>
      <c r="AQ60" t="str">
        <f t="shared" si="20"/>
        <v/>
      </c>
      <c r="AR60" t="str">
        <f t="shared" si="20"/>
        <v/>
      </c>
      <c r="AS60" t="str">
        <f t="shared" si="20"/>
        <v/>
      </c>
      <c r="AT60" t="str">
        <f t="shared" si="20"/>
        <v/>
      </c>
    </row>
    <row r="61" spans="1:49" ht="20.149999999999999" customHeight="1" x14ac:dyDescent="0.2">
      <c r="A61" t="str">
        <f t="shared" ref="A61:AT61" si="21">IF(A24="","",A24)</f>
        <v/>
      </c>
      <c r="B61" t="str">
        <f t="shared" si="21"/>
        <v/>
      </c>
      <c r="C61" t="str">
        <f t="shared" si="21"/>
        <v/>
      </c>
      <c r="F61" t="str">
        <f t="shared" si="21"/>
        <v/>
      </c>
      <c r="G61" t="str">
        <f t="shared" si="21"/>
        <v/>
      </c>
      <c r="H61" t="str">
        <f t="shared" si="21"/>
        <v/>
      </c>
      <c r="I61" t="str">
        <f t="shared" si="21"/>
        <v/>
      </c>
      <c r="J61" t="str">
        <f t="shared" si="21"/>
        <v/>
      </c>
      <c r="K61" t="str">
        <f t="shared" si="21"/>
        <v/>
      </c>
      <c r="L61" t="str">
        <f t="shared" si="21"/>
        <v/>
      </c>
      <c r="M61" t="str">
        <f t="shared" si="21"/>
        <v/>
      </c>
      <c r="N61" t="str">
        <f t="shared" si="21"/>
        <v/>
      </c>
      <c r="O61" t="str">
        <f t="shared" si="21"/>
        <v/>
      </c>
      <c r="P61" t="str">
        <f t="shared" si="21"/>
        <v/>
      </c>
      <c r="Q61" t="str">
        <f t="shared" si="21"/>
        <v/>
      </c>
      <c r="R61" t="str">
        <f t="shared" si="21"/>
        <v/>
      </c>
      <c r="S61" t="str">
        <f t="shared" si="21"/>
        <v/>
      </c>
      <c r="T61" t="str">
        <f t="shared" si="21"/>
        <v/>
      </c>
      <c r="U61" t="str">
        <f t="shared" si="21"/>
        <v/>
      </c>
      <c r="V61" t="str">
        <f t="shared" si="21"/>
        <v/>
      </c>
      <c r="W61" t="str">
        <f t="shared" si="21"/>
        <v/>
      </c>
      <c r="X61" t="str">
        <f t="shared" si="21"/>
        <v/>
      </c>
      <c r="Y61" t="str">
        <f t="shared" si="21"/>
        <v/>
      </c>
      <c r="Z61" t="str">
        <f t="shared" si="21"/>
        <v/>
      </c>
      <c r="AA61" t="str">
        <f t="shared" si="21"/>
        <v/>
      </c>
      <c r="AB61" t="str">
        <f t="shared" si="21"/>
        <v/>
      </c>
      <c r="AC61" t="str">
        <f t="shared" si="21"/>
        <v/>
      </c>
      <c r="AD61" t="str">
        <f t="shared" si="21"/>
        <v/>
      </c>
      <c r="AE61" t="str">
        <f t="shared" si="21"/>
        <v/>
      </c>
      <c r="AF61" t="str">
        <f t="shared" si="21"/>
        <v/>
      </c>
      <c r="AG61" t="str">
        <f t="shared" si="21"/>
        <v/>
      </c>
      <c r="AH61" t="str">
        <f t="shared" si="21"/>
        <v/>
      </c>
      <c r="AI61" t="str">
        <f t="shared" si="21"/>
        <v/>
      </c>
      <c r="AJ61" t="str">
        <f t="shared" si="21"/>
        <v/>
      </c>
      <c r="AK61" t="str">
        <f t="shared" si="21"/>
        <v/>
      </c>
      <c r="AL61" t="str">
        <f t="shared" si="21"/>
        <v/>
      </c>
      <c r="AM61" t="str">
        <f t="shared" si="21"/>
        <v/>
      </c>
      <c r="AN61" t="str">
        <f t="shared" si="21"/>
        <v/>
      </c>
      <c r="AO61" t="str">
        <f t="shared" si="21"/>
        <v/>
      </c>
      <c r="AP61" t="str">
        <f t="shared" si="21"/>
        <v/>
      </c>
      <c r="AQ61" t="str">
        <f t="shared" si="21"/>
        <v/>
      </c>
      <c r="AR61" t="str">
        <f t="shared" si="21"/>
        <v/>
      </c>
      <c r="AS61" t="str">
        <f t="shared" si="21"/>
        <v/>
      </c>
      <c r="AT61" t="str">
        <f t="shared" si="21"/>
        <v/>
      </c>
    </row>
    <row r="62" spans="1:49" ht="20.149999999999999" customHeight="1" x14ac:dyDescent="0.2">
      <c r="A62" t="str">
        <f>IF(A25="","",A25)</f>
        <v>３．</v>
      </c>
      <c r="D62" t="str">
        <f>IF(D25="","",D25)</f>
        <v>次のグラフをかきなさい。</v>
      </c>
    </row>
    <row r="63" spans="1:49" ht="20.149999999999999" customHeight="1" x14ac:dyDescent="0.2">
      <c r="A63" t="str">
        <f t="shared" ref="A63:AT63" si="22">IF(A26="","",A26)</f>
        <v/>
      </c>
      <c r="B63" t="str">
        <f t="shared" si="22"/>
        <v/>
      </c>
      <c r="C63" t="str">
        <f t="shared" si="22"/>
        <v>(1)</v>
      </c>
      <c r="F63" s="25" t="str">
        <f t="shared" si="22"/>
        <v>ｘ＝</v>
      </c>
      <c r="G63" s="25"/>
      <c r="H63" s="25"/>
      <c r="I63" s="25">
        <f t="shared" ca="1" si="22"/>
        <v>2</v>
      </c>
      <c r="J63" s="25"/>
      <c r="K63" t="str">
        <f t="shared" si="22"/>
        <v/>
      </c>
      <c r="L63" t="str">
        <f t="shared" si="22"/>
        <v/>
      </c>
      <c r="M63" t="str">
        <f t="shared" si="22"/>
        <v/>
      </c>
      <c r="N63" t="str">
        <f t="shared" si="22"/>
        <v/>
      </c>
      <c r="O63" t="str">
        <f t="shared" si="22"/>
        <v/>
      </c>
      <c r="P63" t="str">
        <f t="shared" si="22"/>
        <v/>
      </c>
      <c r="Q63" t="str">
        <f t="shared" si="22"/>
        <v/>
      </c>
      <c r="R63" t="str">
        <f t="shared" si="22"/>
        <v/>
      </c>
      <c r="S63" t="str">
        <f t="shared" si="22"/>
        <v/>
      </c>
      <c r="T63" t="str">
        <f t="shared" si="22"/>
        <v/>
      </c>
      <c r="U63" t="str">
        <f t="shared" si="22"/>
        <v/>
      </c>
      <c r="V63" t="str">
        <f t="shared" si="22"/>
        <v/>
      </c>
      <c r="W63" t="str">
        <f t="shared" si="22"/>
        <v/>
      </c>
      <c r="X63" t="str">
        <f t="shared" si="22"/>
        <v/>
      </c>
      <c r="Y63" t="str">
        <f t="shared" si="22"/>
        <v/>
      </c>
      <c r="Z63" t="str">
        <f t="shared" si="22"/>
        <v/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9" ht="20.149999999999999" customHeight="1" x14ac:dyDescent="0.2">
      <c r="A64" t="str">
        <f t="shared" ref="A64:AT64" si="23">IF(A27="","",A27)</f>
        <v/>
      </c>
      <c r="B64" t="str">
        <f t="shared" si="23"/>
        <v/>
      </c>
      <c r="C64" t="str">
        <f t="shared" si="23"/>
        <v/>
      </c>
      <c r="F64" t="str">
        <f t="shared" si="23"/>
        <v/>
      </c>
      <c r="G64" t="str">
        <f t="shared" si="23"/>
        <v/>
      </c>
      <c r="H64" t="str">
        <f t="shared" si="23"/>
        <v/>
      </c>
      <c r="I64" t="str">
        <f t="shared" si="23"/>
        <v/>
      </c>
      <c r="J64" t="str">
        <f t="shared" si="23"/>
        <v/>
      </c>
      <c r="K64" t="str">
        <f t="shared" si="23"/>
        <v/>
      </c>
      <c r="L64" t="str">
        <f t="shared" si="23"/>
        <v/>
      </c>
      <c r="M64" t="str">
        <f t="shared" si="23"/>
        <v/>
      </c>
      <c r="N64" t="str">
        <f t="shared" si="23"/>
        <v/>
      </c>
      <c r="O64" t="str">
        <f t="shared" si="23"/>
        <v/>
      </c>
      <c r="P64" t="str">
        <f t="shared" si="23"/>
        <v/>
      </c>
      <c r="Q64" t="str">
        <f t="shared" si="23"/>
        <v/>
      </c>
      <c r="R64" t="str">
        <f t="shared" si="23"/>
        <v/>
      </c>
      <c r="S64" t="str">
        <f t="shared" si="23"/>
        <v/>
      </c>
      <c r="T64" t="str">
        <f t="shared" si="23"/>
        <v/>
      </c>
      <c r="U64" t="str">
        <f t="shared" si="23"/>
        <v/>
      </c>
      <c r="V64" t="str">
        <f t="shared" si="23"/>
        <v/>
      </c>
      <c r="W64" t="str">
        <f t="shared" si="23"/>
        <v/>
      </c>
      <c r="X64" t="str">
        <f t="shared" si="23"/>
        <v/>
      </c>
      <c r="Y64" t="str">
        <f t="shared" si="23"/>
        <v/>
      </c>
      <c r="Z64" t="str">
        <f t="shared" si="23"/>
        <v/>
      </c>
      <c r="AA64" t="str">
        <f t="shared" si="23"/>
        <v/>
      </c>
      <c r="AB64" t="str">
        <f t="shared" si="23"/>
        <v/>
      </c>
      <c r="AC64" t="str">
        <f t="shared" si="23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</row>
    <row r="65" spans="1:46" ht="20.149999999999999" customHeight="1" x14ac:dyDescent="0.2">
      <c r="A65" t="str">
        <f t="shared" ref="A65:AT65" si="24">IF(A28="","",A28)</f>
        <v/>
      </c>
      <c r="B65" t="str">
        <f t="shared" si="24"/>
        <v/>
      </c>
      <c r="C65" t="str">
        <f t="shared" si="24"/>
        <v/>
      </c>
      <c r="F65" t="str">
        <f t="shared" si="24"/>
        <v/>
      </c>
      <c r="G65" t="str">
        <f t="shared" si="24"/>
        <v/>
      </c>
      <c r="H65" t="str">
        <f t="shared" si="24"/>
        <v/>
      </c>
      <c r="I65" t="str">
        <f t="shared" si="24"/>
        <v/>
      </c>
      <c r="J65" t="str">
        <f t="shared" si="24"/>
        <v/>
      </c>
      <c r="K65" t="str">
        <f t="shared" si="24"/>
        <v/>
      </c>
      <c r="L65" t="str">
        <f t="shared" si="24"/>
        <v/>
      </c>
      <c r="M65" t="str">
        <f t="shared" si="24"/>
        <v/>
      </c>
      <c r="N65" t="str">
        <f t="shared" si="24"/>
        <v/>
      </c>
      <c r="O65" t="str">
        <f t="shared" si="24"/>
        <v/>
      </c>
      <c r="P65" t="str">
        <f t="shared" si="24"/>
        <v/>
      </c>
      <c r="Q65" t="str">
        <f t="shared" si="24"/>
        <v/>
      </c>
      <c r="R65" t="str">
        <f t="shared" si="24"/>
        <v/>
      </c>
      <c r="S65" t="str">
        <f t="shared" si="24"/>
        <v/>
      </c>
      <c r="T65" t="str">
        <f t="shared" si="24"/>
        <v/>
      </c>
      <c r="U65" t="str">
        <f t="shared" si="24"/>
        <v/>
      </c>
      <c r="V65" t="str">
        <f t="shared" si="24"/>
        <v/>
      </c>
      <c r="W65" t="str">
        <f t="shared" si="24"/>
        <v/>
      </c>
      <c r="X65" t="str">
        <f t="shared" si="24"/>
        <v/>
      </c>
      <c r="Y65" t="str">
        <f t="shared" si="24"/>
        <v/>
      </c>
      <c r="Z65" t="str">
        <f t="shared" si="24"/>
        <v/>
      </c>
      <c r="AA65" t="str">
        <f t="shared" si="24"/>
        <v/>
      </c>
      <c r="AB65" t="str">
        <f t="shared" si="24"/>
        <v/>
      </c>
      <c r="AC65" t="str">
        <f t="shared" si="24"/>
        <v/>
      </c>
      <c r="AD65" t="str">
        <f t="shared" si="24"/>
        <v/>
      </c>
      <c r="AE65" t="str">
        <f t="shared" si="24"/>
        <v/>
      </c>
      <c r="AF65" t="str">
        <f t="shared" si="24"/>
        <v/>
      </c>
      <c r="AG65" t="str">
        <f t="shared" si="24"/>
        <v/>
      </c>
      <c r="AH65" t="str">
        <f t="shared" si="24"/>
        <v/>
      </c>
      <c r="AI65" t="str">
        <f t="shared" si="24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</row>
    <row r="66" spans="1:46" ht="20.149999999999999" customHeight="1" x14ac:dyDescent="0.2">
      <c r="A66" t="str">
        <f t="shared" ref="A66:AT66" si="25">IF(A29="","",A29)</f>
        <v/>
      </c>
      <c r="B66" t="str">
        <f t="shared" si="25"/>
        <v/>
      </c>
      <c r="C66" t="str">
        <f t="shared" si="25"/>
        <v/>
      </c>
      <c r="F66" t="str">
        <f t="shared" si="25"/>
        <v/>
      </c>
      <c r="G66" t="str">
        <f t="shared" si="25"/>
        <v/>
      </c>
      <c r="H66" t="str">
        <f t="shared" si="25"/>
        <v/>
      </c>
      <c r="I66" t="str">
        <f t="shared" si="25"/>
        <v/>
      </c>
      <c r="J66" t="str">
        <f t="shared" si="25"/>
        <v/>
      </c>
      <c r="K66" t="str">
        <f t="shared" si="25"/>
        <v/>
      </c>
      <c r="L66" t="str">
        <f t="shared" si="25"/>
        <v/>
      </c>
      <c r="M66" t="str">
        <f t="shared" si="25"/>
        <v/>
      </c>
      <c r="N66" t="str">
        <f t="shared" si="25"/>
        <v/>
      </c>
      <c r="O66" t="str">
        <f t="shared" si="25"/>
        <v/>
      </c>
      <c r="P66" t="str">
        <f t="shared" si="25"/>
        <v/>
      </c>
      <c r="Q66" t="str">
        <f t="shared" si="25"/>
        <v/>
      </c>
      <c r="R66" t="str">
        <f t="shared" si="25"/>
        <v/>
      </c>
      <c r="S66" t="str">
        <f t="shared" si="25"/>
        <v/>
      </c>
      <c r="T66" t="str">
        <f t="shared" si="25"/>
        <v/>
      </c>
      <c r="U66" t="str">
        <f t="shared" si="25"/>
        <v/>
      </c>
      <c r="V66" t="str">
        <f t="shared" si="25"/>
        <v/>
      </c>
      <c r="W66" t="str">
        <f t="shared" si="25"/>
        <v/>
      </c>
      <c r="X66" t="str">
        <f t="shared" si="25"/>
        <v/>
      </c>
      <c r="Y66" t="str">
        <f t="shared" si="25"/>
        <v/>
      </c>
      <c r="Z66" t="str">
        <f t="shared" si="25"/>
        <v/>
      </c>
      <c r="AA66" t="str">
        <f t="shared" si="25"/>
        <v/>
      </c>
      <c r="AB66" t="str">
        <f t="shared" si="25"/>
        <v/>
      </c>
      <c r="AC66" t="str">
        <f t="shared" si="25"/>
        <v/>
      </c>
      <c r="AD66" t="str">
        <f t="shared" si="25"/>
        <v/>
      </c>
      <c r="AE66" t="str">
        <f t="shared" si="25"/>
        <v/>
      </c>
      <c r="AF66" t="str">
        <f t="shared" si="25"/>
        <v/>
      </c>
      <c r="AG66" t="str">
        <f t="shared" si="25"/>
        <v/>
      </c>
      <c r="AH66" t="str">
        <f t="shared" si="25"/>
        <v/>
      </c>
      <c r="AI66" t="str">
        <f t="shared" si="25"/>
        <v/>
      </c>
      <c r="AJ66" t="str">
        <f t="shared" si="25"/>
        <v/>
      </c>
      <c r="AK66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</row>
    <row r="67" spans="1:46" ht="20.149999999999999" customHeight="1" x14ac:dyDescent="0.2">
      <c r="A67" t="str">
        <f t="shared" ref="A67:AT67" si="26">IF(A30="","",A30)</f>
        <v/>
      </c>
      <c r="B67" t="str">
        <f t="shared" si="26"/>
        <v/>
      </c>
      <c r="C67" t="str">
        <f t="shared" si="26"/>
        <v/>
      </c>
      <c r="F67" t="str">
        <f t="shared" si="26"/>
        <v/>
      </c>
      <c r="G67" t="str">
        <f t="shared" si="26"/>
        <v/>
      </c>
      <c r="H67" t="str">
        <f t="shared" si="26"/>
        <v/>
      </c>
      <c r="I67" t="str">
        <f t="shared" si="26"/>
        <v/>
      </c>
      <c r="J67" t="str">
        <f t="shared" si="26"/>
        <v/>
      </c>
      <c r="K67" t="str">
        <f t="shared" si="26"/>
        <v/>
      </c>
      <c r="L67" t="str">
        <f t="shared" si="26"/>
        <v/>
      </c>
      <c r="M67" t="str">
        <f t="shared" si="26"/>
        <v/>
      </c>
      <c r="N67" t="str">
        <f t="shared" si="26"/>
        <v/>
      </c>
      <c r="O67" t="str">
        <f t="shared" si="26"/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t="str">
        <f t="shared" si="26"/>
        <v/>
      </c>
      <c r="U67" t="str">
        <f t="shared" si="26"/>
        <v/>
      </c>
      <c r="V67" t="str">
        <f t="shared" si="26"/>
        <v/>
      </c>
      <c r="W67" t="str">
        <f t="shared" si="26"/>
        <v/>
      </c>
      <c r="X67" t="str">
        <f t="shared" si="26"/>
        <v/>
      </c>
      <c r="Y67" t="str">
        <f t="shared" si="26"/>
        <v/>
      </c>
      <c r="Z67" t="str">
        <f t="shared" si="26"/>
        <v/>
      </c>
      <c r="AA67" t="str">
        <f t="shared" si="26"/>
        <v/>
      </c>
      <c r="AB67" t="str">
        <f t="shared" si="26"/>
        <v/>
      </c>
      <c r="AC67" t="str">
        <f t="shared" si="26"/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46" ht="20.149999999999999" customHeight="1" x14ac:dyDescent="0.2">
      <c r="A68" t="str">
        <f t="shared" ref="A68:AT68" si="27">IF(A31="","",A31)</f>
        <v/>
      </c>
      <c r="B68" t="str">
        <f t="shared" si="27"/>
        <v/>
      </c>
      <c r="C68" t="str">
        <f t="shared" si="27"/>
        <v>(2)</v>
      </c>
      <c r="F68" s="25" t="str">
        <f t="shared" si="27"/>
        <v>ｙ＝</v>
      </c>
      <c r="G68" s="25"/>
      <c r="H68" s="25"/>
      <c r="I68" s="25">
        <f t="shared" ca="1" si="27"/>
        <v>3</v>
      </c>
      <c r="J68" s="25"/>
      <c r="K68" t="str">
        <f t="shared" si="27"/>
        <v/>
      </c>
      <c r="L68" t="str">
        <f t="shared" si="27"/>
        <v/>
      </c>
      <c r="M68" t="str">
        <f t="shared" si="27"/>
        <v/>
      </c>
      <c r="N68" t="str">
        <f t="shared" si="27"/>
        <v/>
      </c>
      <c r="O68" t="str">
        <f t="shared" si="27"/>
        <v/>
      </c>
      <c r="P68" t="str">
        <f t="shared" si="27"/>
        <v/>
      </c>
      <c r="Q68" t="str">
        <f t="shared" si="27"/>
        <v/>
      </c>
      <c r="R68" t="str">
        <f t="shared" si="27"/>
        <v/>
      </c>
      <c r="S68" t="str">
        <f t="shared" si="27"/>
        <v/>
      </c>
      <c r="T68" t="str">
        <f t="shared" si="27"/>
        <v/>
      </c>
      <c r="U68" t="str">
        <f t="shared" si="27"/>
        <v/>
      </c>
      <c r="V68" t="str">
        <f t="shared" si="27"/>
        <v/>
      </c>
      <c r="W68" t="str">
        <f t="shared" si="27"/>
        <v/>
      </c>
      <c r="X68" t="str">
        <f t="shared" si="27"/>
        <v/>
      </c>
      <c r="Y68" t="str">
        <f t="shared" si="27"/>
        <v/>
      </c>
      <c r="Z68" t="str">
        <f t="shared" si="27"/>
        <v/>
      </c>
      <c r="AA68" t="str">
        <f t="shared" si="27"/>
        <v/>
      </c>
      <c r="AB68" t="str">
        <f t="shared" si="27"/>
        <v/>
      </c>
      <c r="AC68" t="str">
        <f t="shared" si="27"/>
        <v/>
      </c>
      <c r="AD68" t="str">
        <f t="shared" si="27"/>
        <v/>
      </c>
      <c r="AE68" t="str">
        <f t="shared" si="27"/>
        <v/>
      </c>
      <c r="AF68" t="str">
        <f t="shared" si="27"/>
        <v/>
      </c>
      <c r="AG68" t="str">
        <f t="shared" si="27"/>
        <v/>
      </c>
      <c r="AH68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</row>
    <row r="69" spans="1:46" ht="20.149999999999999" customHeight="1" x14ac:dyDescent="0.2">
      <c r="A69" t="str">
        <f t="shared" ref="A69:AT69" si="28">IF(A32="","",A32)</f>
        <v/>
      </c>
      <c r="B69" t="str">
        <f t="shared" si="28"/>
        <v/>
      </c>
      <c r="C69" t="str">
        <f t="shared" si="28"/>
        <v/>
      </c>
      <c r="F69" t="str">
        <f t="shared" si="28"/>
        <v/>
      </c>
      <c r="G69" t="str">
        <f t="shared" si="28"/>
        <v/>
      </c>
      <c r="H69" t="str">
        <f t="shared" si="28"/>
        <v/>
      </c>
      <c r="I69" t="str">
        <f t="shared" si="28"/>
        <v/>
      </c>
      <c r="J69" t="str">
        <f t="shared" si="28"/>
        <v/>
      </c>
      <c r="K69" t="str">
        <f t="shared" si="28"/>
        <v/>
      </c>
      <c r="L69" t="str">
        <f t="shared" si="28"/>
        <v/>
      </c>
      <c r="M69" t="str">
        <f t="shared" si="28"/>
        <v/>
      </c>
      <c r="N69" t="str">
        <f t="shared" si="28"/>
        <v/>
      </c>
      <c r="O69" t="str">
        <f t="shared" si="28"/>
        <v/>
      </c>
      <c r="P69" t="str">
        <f t="shared" si="28"/>
        <v/>
      </c>
      <c r="Q69" t="str">
        <f t="shared" si="28"/>
        <v/>
      </c>
      <c r="R69" t="str">
        <f t="shared" si="28"/>
        <v/>
      </c>
      <c r="S69" t="str">
        <f t="shared" si="28"/>
        <v/>
      </c>
      <c r="T69" t="str">
        <f t="shared" si="28"/>
        <v/>
      </c>
      <c r="U69" t="str">
        <f t="shared" si="28"/>
        <v/>
      </c>
      <c r="V69" t="str">
        <f t="shared" si="28"/>
        <v/>
      </c>
      <c r="W69" t="str">
        <f t="shared" si="28"/>
        <v/>
      </c>
      <c r="X69" t="str">
        <f t="shared" si="28"/>
        <v/>
      </c>
      <c r="Y69" t="str">
        <f t="shared" si="28"/>
        <v/>
      </c>
      <c r="Z69" t="str">
        <f t="shared" si="28"/>
        <v/>
      </c>
      <c r="AA69" t="str">
        <f t="shared" si="28"/>
        <v/>
      </c>
      <c r="AB69" t="str">
        <f t="shared" si="28"/>
        <v/>
      </c>
      <c r="AC69" t="str">
        <f t="shared" si="28"/>
        <v/>
      </c>
      <c r="AD69" t="str">
        <f t="shared" si="28"/>
        <v/>
      </c>
      <c r="AE69" t="str">
        <f t="shared" si="28"/>
        <v/>
      </c>
      <c r="AF69" t="str">
        <f t="shared" si="28"/>
        <v/>
      </c>
      <c r="AG69" t="str">
        <f t="shared" si="28"/>
        <v/>
      </c>
      <c r="AH69" t="str">
        <f t="shared" si="28"/>
        <v/>
      </c>
      <c r="AI69" t="str">
        <f t="shared" si="28"/>
        <v/>
      </c>
      <c r="AJ69" t="str">
        <f t="shared" si="28"/>
        <v/>
      </c>
      <c r="AK69" t="str">
        <f t="shared" si="28"/>
        <v/>
      </c>
      <c r="AL69" t="str">
        <f t="shared" si="28"/>
        <v/>
      </c>
      <c r="AM69" t="str">
        <f t="shared" si="28"/>
        <v/>
      </c>
      <c r="AN69" t="str">
        <f t="shared" si="28"/>
        <v/>
      </c>
      <c r="AO69" t="str">
        <f t="shared" si="28"/>
        <v/>
      </c>
      <c r="AP69" t="str">
        <f t="shared" si="28"/>
        <v/>
      </c>
      <c r="AQ69" t="str">
        <f t="shared" si="28"/>
        <v/>
      </c>
      <c r="AR69" t="str">
        <f t="shared" si="28"/>
        <v/>
      </c>
      <c r="AS69" t="str">
        <f t="shared" si="28"/>
        <v/>
      </c>
      <c r="AT69" t="str">
        <f t="shared" si="28"/>
        <v/>
      </c>
    </row>
    <row r="70" spans="1:46" ht="20.149999999999999" customHeight="1" x14ac:dyDescent="0.2">
      <c r="A70" t="str">
        <f t="shared" ref="A70:AT70" si="29">IF(A33="","",A33)</f>
        <v/>
      </c>
      <c r="B70" t="str">
        <f t="shared" si="29"/>
        <v/>
      </c>
      <c r="C70" t="str">
        <f t="shared" si="29"/>
        <v/>
      </c>
      <c r="F70" t="str">
        <f t="shared" si="29"/>
        <v/>
      </c>
      <c r="G70" t="str">
        <f t="shared" si="29"/>
        <v/>
      </c>
      <c r="H70" t="str">
        <f t="shared" si="29"/>
        <v/>
      </c>
      <c r="I70" t="str">
        <f t="shared" si="29"/>
        <v/>
      </c>
      <c r="J70" t="str">
        <f t="shared" si="29"/>
        <v/>
      </c>
      <c r="K70" t="str">
        <f t="shared" si="29"/>
        <v/>
      </c>
      <c r="L70" t="str">
        <f t="shared" si="29"/>
        <v/>
      </c>
      <c r="M70" t="str">
        <f t="shared" si="29"/>
        <v/>
      </c>
      <c r="N70" t="str">
        <f t="shared" si="29"/>
        <v/>
      </c>
      <c r="O70" t="str">
        <f t="shared" si="29"/>
        <v/>
      </c>
      <c r="P70" t="str">
        <f t="shared" si="29"/>
        <v/>
      </c>
      <c r="Q70" t="str">
        <f t="shared" si="29"/>
        <v/>
      </c>
      <c r="R70" t="str">
        <f t="shared" si="29"/>
        <v/>
      </c>
      <c r="S70" t="str">
        <f t="shared" si="29"/>
        <v/>
      </c>
      <c r="T70" t="str">
        <f t="shared" si="29"/>
        <v/>
      </c>
      <c r="U70" t="str">
        <f t="shared" si="29"/>
        <v/>
      </c>
      <c r="V70" t="str">
        <f t="shared" si="29"/>
        <v/>
      </c>
      <c r="W70" t="str">
        <f t="shared" si="29"/>
        <v/>
      </c>
      <c r="X70" t="str">
        <f t="shared" si="29"/>
        <v/>
      </c>
      <c r="Y70" t="str">
        <f t="shared" si="29"/>
        <v/>
      </c>
      <c r="Z70" t="str">
        <f t="shared" si="29"/>
        <v/>
      </c>
      <c r="AA70" t="str">
        <f t="shared" si="29"/>
        <v/>
      </c>
      <c r="AB70" t="str">
        <f t="shared" si="29"/>
        <v/>
      </c>
      <c r="AC70" t="str">
        <f t="shared" si="29"/>
        <v/>
      </c>
      <c r="AD70" t="str">
        <f t="shared" si="29"/>
        <v/>
      </c>
      <c r="AE70" t="str">
        <f t="shared" si="29"/>
        <v/>
      </c>
      <c r="AF70" t="str">
        <f t="shared" si="29"/>
        <v/>
      </c>
      <c r="AG70" t="str">
        <f t="shared" si="29"/>
        <v/>
      </c>
      <c r="AH70" t="str">
        <f t="shared" si="29"/>
        <v/>
      </c>
      <c r="AI70" t="str">
        <f t="shared" si="29"/>
        <v/>
      </c>
      <c r="AJ70" t="str">
        <f t="shared" si="29"/>
        <v/>
      </c>
      <c r="AK70" t="str">
        <f t="shared" si="29"/>
        <v/>
      </c>
      <c r="AL70" t="str">
        <f t="shared" si="29"/>
        <v/>
      </c>
      <c r="AM70" t="str">
        <f t="shared" si="29"/>
        <v/>
      </c>
      <c r="AN70" t="str">
        <f t="shared" si="29"/>
        <v/>
      </c>
      <c r="AO70" t="str">
        <f t="shared" si="29"/>
        <v/>
      </c>
      <c r="AP70" t="str">
        <f t="shared" si="29"/>
        <v/>
      </c>
      <c r="AQ70" t="str">
        <f t="shared" si="29"/>
        <v/>
      </c>
      <c r="AR70" t="str">
        <f t="shared" si="29"/>
        <v/>
      </c>
      <c r="AS70" t="str">
        <f t="shared" si="29"/>
        <v/>
      </c>
      <c r="AT70" t="str">
        <f t="shared" si="29"/>
        <v/>
      </c>
    </row>
    <row r="71" spans="1:46" ht="20.149999999999999" customHeight="1" x14ac:dyDescent="0.2">
      <c r="A71" t="str">
        <f t="shared" ref="A71:AT71" si="30">IF(A34="","",A34)</f>
        <v/>
      </c>
      <c r="B71" t="str">
        <f t="shared" si="30"/>
        <v/>
      </c>
      <c r="C71" t="str">
        <f t="shared" si="30"/>
        <v/>
      </c>
      <c r="F71" t="str">
        <f t="shared" si="30"/>
        <v/>
      </c>
      <c r="G71" t="str">
        <f t="shared" si="30"/>
        <v/>
      </c>
      <c r="H71" t="str">
        <f t="shared" si="30"/>
        <v/>
      </c>
      <c r="I71" t="str">
        <f t="shared" si="30"/>
        <v/>
      </c>
      <c r="J71" t="str">
        <f t="shared" si="30"/>
        <v/>
      </c>
      <c r="K71" t="str">
        <f t="shared" si="30"/>
        <v/>
      </c>
      <c r="L71" t="str">
        <f t="shared" si="30"/>
        <v/>
      </c>
      <c r="M71" t="str">
        <f t="shared" si="30"/>
        <v/>
      </c>
      <c r="N71" t="str">
        <f t="shared" si="30"/>
        <v/>
      </c>
      <c r="O71" t="str">
        <f t="shared" si="30"/>
        <v/>
      </c>
      <c r="P71" t="str">
        <f t="shared" si="30"/>
        <v/>
      </c>
      <c r="Q71" t="str">
        <f t="shared" si="30"/>
        <v/>
      </c>
      <c r="R71" t="str">
        <f t="shared" si="30"/>
        <v/>
      </c>
      <c r="S71" t="str">
        <f t="shared" si="30"/>
        <v/>
      </c>
      <c r="T71" t="str">
        <f t="shared" si="30"/>
        <v/>
      </c>
      <c r="U71" t="str">
        <f t="shared" si="30"/>
        <v/>
      </c>
      <c r="V71" t="str">
        <f t="shared" si="30"/>
        <v/>
      </c>
      <c r="W71" t="str">
        <f t="shared" si="30"/>
        <v/>
      </c>
      <c r="X71" t="str">
        <f t="shared" si="30"/>
        <v/>
      </c>
      <c r="Y71" t="str">
        <f t="shared" si="30"/>
        <v/>
      </c>
      <c r="Z71" t="str">
        <f t="shared" si="30"/>
        <v/>
      </c>
      <c r="AA71" t="str">
        <f t="shared" si="30"/>
        <v/>
      </c>
      <c r="AB71" t="str">
        <f t="shared" si="30"/>
        <v/>
      </c>
      <c r="AC71" t="str">
        <f t="shared" si="30"/>
        <v/>
      </c>
      <c r="AD71" t="str">
        <f t="shared" si="30"/>
        <v/>
      </c>
      <c r="AE71" t="str">
        <f t="shared" si="30"/>
        <v/>
      </c>
      <c r="AF71" t="str">
        <f t="shared" si="30"/>
        <v/>
      </c>
      <c r="AG71" t="str">
        <f t="shared" si="30"/>
        <v/>
      </c>
      <c r="AH71" t="str">
        <f t="shared" si="30"/>
        <v/>
      </c>
      <c r="AI71" t="str">
        <f t="shared" si="30"/>
        <v/>
      </c>
      <c r="AJ71" t="str">
        <f t="shared" si="30"/>
        <v/>
      </c>
      <c r="AK71" t="str">
        <f t="shared" si="30"/>
        <v/>
      </c>
      <c r="AL71" t="str">
        <f t="shared" si="30"/>
        <v/>
      </c>
      <c r="AM71" t="str">
        <f t="shared" si="30"/>
        <v/>
      </c>
      <c r="AN71" t="str">
        <f t="shared" si="30"/>
        <v/>
      </c>
      <c r="AO71" t="str">
        <f t="shared" si="30"/>
        <v/>
      </c>
      <c r="AP71" t="str">
        <f t="shared" si="30"/>
        <v/>
      </c>
      <c r="AQ71" t="str">
        <f t="shared" si="30"/>
        <v/>
      </c>
      <c r="AR71" t="str">
        <f t="shared" si="30"/>
        <v/>
      </c>
      <c r="AS71" t="str">
        <f t="shared" si="30"/>
        <v/>
      </c>
      <c r="AT71" t="str">
        <f t="shared" si="30"/>
        <v/>
      </c>
    </row>
    <row r="72" spans="1:46" ht="20.149999999999999" customHeight="1" x14ac:dyDescent="0.2">
      <c r="A72" t="str">
        <f t="shared" ref="A72:AT72" si="31">IF(A35="","",A35)</f>
        <v/>
      </c>
      <c r="B72" t="str">
        <f t="shared" si="31"/>
        <v/>
      </c>
      <c r="C72" t="str">
        <f t="shared" si="31"/>
        <v/>
      </c>
      <c r="F72" t="str">
        <f t="shared" si="31"/>
        <v/>
      </c>
      <c r="G72" t="str">
        <f t="shared" si="31"/>
        <v/>
      </c>
      <c r="H72" t="str">
        <f t="shared" si="31"/>
        <v/>
      </c>
      <c r="I72" t="str">
        <f t="shared" si="31"/>
        <v/>
      </c>
      <c r="J72" t="str">
        <f t="shared" si="31"/>
        <v/>
      </c>
      <c r="K72" t="str">
        <f t="shared" si="31"/>
        <v/>
      </c>
      <c r="L72" t="str">
        <f t="shared" si="31"/>
        <v/>
      </c>
      <c r="M72" t="str">
        <f t="shared" si="31"/>
        <v/>
      </c>
      <c r="N72" t="str">
        <f t="shared" si="31"/>
        <v/>
      </c>
      <c r="O72" t="str">
        <f t="shared" si="31"/>
        <v/>
      </c>
      <c r="P72" t="str">
        <f t="shared" si="31"/>
        <v/>
      </c>
      <c r="Q72" t="str">
        <f t="shared" si="31"/>
        <v/>
      </c>
      <c r="R72" t="str">
        <f t="shared" si="31"/>
        <v/>
      </c>
      <c r="S72" t="str">
        <f t="shared" si="31"/>
        <v/>
      </c>
      <c r="T72" t="str">
        <f t="shared" si="31"/>
        <v/>
      </c>
      <c r="U72" t="str">
        <f t="shared" si="31"/>
        <v/>
      </c>
      <c r="V72" t="str">
        <f t="shared" si="31"/>
        <v/>
      </c>
      <c r="W72" t="str">
        <f t="shared" si="31"/>
        <v/>
      </c>
      <c r="X72" t="str">
        <f t="shared" si="31"/>
        <v/>
      </c>
      <c r="Y72" t="str">
        <f t="shared" si="31"/>
        <v/>
      </c>
      <c r="Z72" t="str">
        <f t="shared" si="31"/>
        <v/>
      </c>
      <c r="AA72" t="str">
        <f t="shared" si="31"/>
        <v/>
      </c>
      <c r="AB72" t="str">
        <f t="shared" si="31"/>
        <v/>
      </c>
      <c r="AC72" t="str">
        <f t="shared" si="31"/>
        <v/>
      </c>
      <c r="AD72" t="str">
        <f t="shared" si="31"/>
        <v/>
      </c>
      <c r="AE72" t="str">
        <f t="shared" si="31"/>
        <v/>
      </c>
      <c r="AF72" t="str">
        <f t="shared" si="31"/>
        <v/>
      </c>
      <c r="AG72" t="str">
        <f t="shared" si="31"/>
        <v/>
      </c>
      <c r="AH72" t="str">
        <f t="shared" si="31"/>
        <v/>
      </c>
      <c r="AI72" t="str">
        <f t="shared" si="31"/>
        <v/>
      </c>
      <c r="AJ72" t="str">
        <f t="shared" si="31"/>
        <v/>
      </c>
      <c r="AK72" t="str">
        <f t="shared" si="31"/>
        <v/>
      </c>
      <c r="AL72" t="str">
        <f t="shared" si="31"/>
        <v/>
      </c>
      <c r="AM72" t="str">
        <f t="shared" si="31"/>
        <v/>
      </c>
      <c r="AN72" t="str">
        <f t="shared" si="31"/>
        <v/>
      </c>
      <c r="AO72" t="str">
        <f t="shared" si="31"/>
        <v/>
      </c>
      <c r="AP72" t="str">
        <f t="shared" si="31"/>
        <v/>
      </c>
      <c r="AQ72" t="str">
        <f t="shared" si="31"/>
        <v/>
      </c>
      <c r="AR72" t="str">
        <f t="shared" si="31"/>
        <v/>
      </c>
      <c r="AS72" t="str">
        <f t="shared" si="31"/>
        <v/>
      </c>
      <c r="AT72" t="str">
        <f t="shared" si="31"/>
        <v/>
      </c>
    </row>
    <row r="73" spans="1:46" ht="20.149999999999999" customHeight="1" x14ac:dyDescent="0.2">
      <c r="A73" t="str">
        <f t="shared" ref="A73:AT73" si="32">IF(A36="","",A36)</f>
        <v/>
      </c>
      <c r="B73" t="str">
        <f t="shared" si="32"/>
        <v/>
      </c>
      <c r="C73" t="str">
        <f t="shared" si="32"/>
        <v/>
      </c>
      <c r="F73" t="str">
        <f t="shared" si="32"/>
        <v/>
      </c>
      <c r="G73" t="str">
        <f t="shared" si="32"/>
        <v/>
      </c>
      <c r="H73" t="str">
        <f t="shared" si="32"/>
        <v/>
      </c>
      <c r="I73" t="str">
        <f t="shared" si="32"/>
        <v/>
      </c>
      <c r="J73" t="str">
        <f t="shared" si="32"/>
        <v/>
      </c>
      <c r="K73" t="str">
        <f t="shared" si="32"/>
        <v/>
      </c>
      <c r="L73" t="str">
        <f t="shared" si="32"/>
        <v/>
      </c>
      <c r="M73" t="str">
        <f t="shared" si="32"/>
        <v/>
      </c>
      <c r="N73" t="str">
        <f t="shared" si="32"/>
        <v/>
      </c>
      <c r="O73" t="str">
        <f t="shared" si="32"/>
        <v/>
      </c>
      <c r="P73" t="str">
        <f t="shared" si="32"/>
        <v/>
      </c>
      <c r="Q73" t="str">
        <f t="shared" si="32"/>
        <v/>
      </c>
      <c r="R73" t="str">
        <f t="shared" si="32"/>
        <v/>
      </c>
      <c r="S73" t="str">
        <f t="shared" si="32"/>
        <v/>
      </c>
      <c r="T73" t="str">
        <f t="shared" si="32"/>
        <v/>
      </c>
      <c r="U73" t="str">
        <f t="shared" si="32"/>
        <v/>
      </c>
      <c r="V73" t="str">
        <f t="shared" si="32"/>
        <v/>
      </c>
      <c r="W73" t="str">
        <f t="shared" si="32"/>
        <v/>
      </c>
      <c r="X73" t="str">
        <f t="shared" si="32"/>
        <v/>
      </c>
      <c r="Y73" t="str">
        <f t="shared" si="32"/>
        <v/>
      </c>
      <c r="Z73" t="str">
        <f t="shared" si="32"/>
        <v/>
      </c>
      <c r="AA73" t="str">
        <f t="shared" si="32"/>
        <v/>
      </c>
      <c r="AB73" t="str">
        <f t="shared" si="32"/>
        <v/>
      </c>
      <c r="AC73" t="str">
        <f t="shared" si="32"/>
        <v/>
      </c>
      <c r="AD73" t="str">
        <f t="shared" si="32"/>
        <v/>
      </c>
      <c r="AE73" t="str">
        <f t="shared" si="32"/>
        <v/>
      </c>
      <c r="AF73" t="str">
        <f t="shared" si="32"/>
        <v/>
      </c>
      <c r="AG73" t="str">
        <f t="shared" si="32"/>
        <v/>
      </c>
      <c r="AH73" t="str">
        <f t="shared" si="32"/>
        <v/>
      </c>
      <c r="AI73" t="str">
        <f t="shared" si="32"/>
        <v/>
      </c>
      <c r="AJ73" t="str">
        <f t="shared" si="32"/>
        <v/>
      </c>
      <c r="AK73" t="str">
        <f t="shared" si="32"/>
        <v/>
      </c>
      <c r="AL73" t="str">
        <f t="shared" si="32"/>
        <v/>
      </c>
      <c r="AM73" t="str">
        <f t="shared" si="32"/>
        <v/>
      </c>
      <c r="AN73" t="str">
        <f t="shared" si="32"/>
        <v/>
      </c>
      <c r="AO73" t="str">
        <f t="shared" si="32"/>
        <v/>
      </c>
      <c r="AP73" t="str">
        <f t="shared" si="32"/>
        <v/>
      </c>
      <c r="AQ73" t="str">
        <f t="shared" si="32"/>
        <v/>
      </c>
      <c r="AR73" t="str">
        <f t="shared" si="32"/>
        <v/>
      </c>
      <c r="AS73" t="str">
        <f t="shared" si="32"/>
        <v/>
      </c>
      <c r="AT73" t="str">
        <f t="shared" si="32"/>
        <v/>
      </c>
    </row>
    <row r="74" spans="1:46" ht="20.149999999999999" customHeight="1" x14ac:dyDescent="0.2">
      <c r="C74" s="23" t="s">
        <v>313</v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66">
    <mergeCell ref="AO1:AP1"/>
    <mergeCell ref="AO38:AP38"/>
    <mergeCell ref="F4:G4"/>
    <mergeCell ref="H4:I4"/>
    <mergeCell ref="K4:L4"/>
    <mergeCell ref="M4:N4"/>
    <mergeCell ref="O4:Q4"/>
    <mergeCell ref="G9:H9"/>
    <mergeCell ref="I9:J9"/>
    <mergeCell ref="L9:M9"/>
    <mergeCell ref="N9:O9"/>
    <mergeCell ref="F15:G15"/>
    <mergeCell ref="H15:I15"/>
    <mergeCell ref="J15:K15"/>
    <mergeCell ref="L15:M15"/>
    <mergeCell ref="N15:O15"/>
    <mergeCell ref="F20:G20"/>
    <mergeCell ref="H20:I20"/>
    <mergeCell ref="K20:L20"/>
    <mergeCell ref="M20:N20"/>
    <mergeCell ref="F41:G41"/>
    <mergeCell ref="H41:I41"/>
    <mergeCell ref="K41:L41"/>
    <mergeCell ref="M41:N41"/>
    <mergeCell ref="O20:P20"/>
    <mergeCell ref="I26:J26"/>
    <mergeCell ref="I31:J31"/>
    <mergeCell ref="O41:Q41"/>
    <mergeCell ref="J43:K44"/>
    <mergeCell ref="L43:M43"/>
    <mergeCell ref="L44:M44"/>
    <mergeCell ref="N43:O44"/>
    <mergeCell ref="F68:H68"/>
    <mergeCell ref="I68:J68"/>
    <mergeCell ref="P43:Q44"/>
    <mergeCell ref="R43:S44"/>
    <mergeCell ref="F48:G49"/>
    <mergeCell ref="H48:I49"/>
    <mergeCell ref="J48:K49"/>
    <mergeCell ref="L48:M48"/>
    <mergeCell ref="N52:O52"/>
    <mergeCell ref="F57:G57"/>
    <mergeCell ref="H52:I52"/>
    <mergeCell ref="J52:K52"/>
    <mergeCell ref="L52:M52"/>
    <mergeCell ref="L46:M46"/>
    <mergeCell ref="N46:O46"/>
    <mergeCell ref="I59:J59"/>
    <mergeCell ref="F63:H63"/>
    <mergeCell ref="I63:J63"/>
    <mergeCell ref="H57:I57"/>
    <mergeCell ref="I60:J60"/>
    <mergeCell ref="L49:M49"/>
    <mergeCell ref="K57:L57"/>
    <mergeCell ref="M57:N57"/>
    <mergeCell ref="O57:P57"/>
    <mergeCell ref="F43:G44"/>
    <mergeCell ref="H43:I44"/>
    <mergeCell ref="G46:H46"/>
    <mergeCell ref="I46:J46"/>
    <mergeCell ref="F52:G52"/>
    <mergeCell ref="R54:S54"/>
    <mergeCell ref="R55:S55"/>
    <mergeCell ref="S59:T59"/>
    <mergeCell ref="S60:T60"/>
    <mergeCell ref="N48:O4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10"/>
  </cols>
  <sheetData>
    <row r="1" spans="1:49" ht="23.5" x14ac:dyDescent="0.2">
      <c r="D1" s="3" t="s">
        <v>316</v>
      </c>
      <c r="AM1" s="2" t="s">
        <v>164</v>
      </c>
      <c r="AN1" s="2"/>
      <c r="AO1" s="27"/>
      <c r="AP1" s="27"/>
      <c r="AR1" s="10"/>
      <c r="AS1" s="10"/>
      <c r="AT1" s="10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U2"/>
      <c r="AV2"/>
      <c r="AW2"/>
    </row>
    <row r="3" spans="1:49" ht="20.149999999999999" customHeight="1" x14ac:dyDescent="0.2">
      <c r="A3" s="1" t="s">
        <v>35</v>
      </c>
      <c r="D3" t="s">
        <v>165</v>
      </c>
    </row>
    <row r="4" spans="1:49" ht="20.149999999999999" customHeight="1" x14ac:dyDescent="0.2">
      <c r="C4" s="1" t="s">
        <v>43</v>
      </c>
      <c r="F4" s="39" t="s">
        <v>167</v>
      </c>
      <c r="G4" s="39"/>
      <c r="H4" s="25" t="s">
        <v>40</v>
      </c>
      <c r="I4" s="25"/>
      <c r="J4" s="25" t="s">
        <v>166</v>
      </c>
      <c r="K4" s="25"/>
      <c r="L4" s="25" t="s">
        <v>38</v>
      </c>
      <c r="M4" s="25"/>
      <c r="N4" s="25" t="s">
        <v>39</v>
      </c>
      <c r="O4" s="25"/>
      <c r="P4" s="29">
        <f ca="1">AU4+AV4</f>
        <v>5</v>
      </c>
      <c r="Q4" s="29"/>
      <c r="R4" s="29"/>
      <c r="AU4" s="10">
        <f ca="1">INT(RAND()*5+1)*(-1)^INT(RAND()*2)</f>
        <v>4</v>
      </c>
      <c r="AV4" s="10">
        <f ca="1">INT(RAND()*5+1)*(-1)^INT(RAND()*2)</f>
        <v>1</v>
      </c>
    </row>
    <row r="5" spans="1:49" ht="20.149999999999999" customHeight="1" x14ac:dyDescent="0.2">
      <c r="F5" s="39"/>
      <c r="G5" s="39"/>
      <c r="H5">
        <f ca="1">INT(RAND()*4+2)</f>
        <v>3</v>
      </c>
      <c r="I5" s="25" t="s">
        <v>40</v>
      </c>
      <c r="J5" s="25"/>
      <c r="K5" s="25" t="s">
        <v>166</v>
      </c>
      <c r="L5" s="25"/>
      <c r="M5" s="25" t="s">
        <v>38</v>
      </c>
      <c r="N5" s="25"/>
      <c r="O5" s="25" t="s">
        <v>39</v>
      </c>
      <c r="P5" s="25"/>
      <c r="Q5" s="29">
        <f ca="1">AW5</f>
        <v>13</v>
      </c>
      <c r="R5" s="29"/>
      <c r="S5" s="29"/>
      <c r="AU5" s="10">
        <f ca="1">H5*AU4</f>
        <v>12</v>
      </c>
      <c r="AV5" s="10">
        <f ca="1">AV4</f>
        <v>1</v>
      </c>
      <c r="AW5" s="10">
        <f ca="1">AU5+AV5</f>
        <v>13</v>
      </c>
    </row>
    <row r="6" spans="1:49" ht="20.149999999999999" customHeight="1" x14ac:dyDescent="0.2"/>
    <row r="7" spans="1:49" ht="20.149999999999999" customHeight="1" x14ac:dyDescent="0.2"/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>
      <c r="C15" s="1" t="s">
        <v>41</v>
      </c>
      <c r="F15" s="39" t="s">
        <v>167</v>
      </c>
      <c r="G15" s="39"/>
      <c r="H15">
        <f ca="1">INT(RAND()*4+2)</f>
        <v>5</v>
      </c>
      <c r="I15" s="25" t="s">
        <v>40</v>
      </c>
      <c r="J15" s="25"/>
      <c r="K15" s="25" t="s">
        <v>168</v>
      </c>
      <c r="L15" s="25"/>
      <c r="M15" s="25" t="s">
        <v>38</v>
      </c>
      <c r="N15" s="25"/>
      <c r="O15" s="25" t="s">
        <v>39</v>
      </c>
      <c r="P15" s="25"/>
      <c r="Q15" s="29">
        <f ca="1">AW15</f>
        <v>-20</v>
      </c>
      <c r="R15" s="29"/>
      <c r="S15" s="29"/>
      <c r="AU15" s="10">
        <f ca="1">H15*AU16</f>
        <v>-15</v>
      </c>
      <c r="AV15" s="10">
        <f ca="1">-AV16</f>
        <v>-5</v>
      </c>
      <c r="AW15" s="10">
        <f ca="1">AU15+AV15</f>
        <v>-20</v>
      </c>
    </row>
    <row r="16" spans="1:49" ht="20.149999999999999" customHeight="1" x14ac:dyDescent="0.2">
      <c r="F16" s="39"/>
      <c r="G16" s="39"/>
      <c r="H16" s="25" t="s">
        <v>40</v>
      </c>
      <c r="I16" s="25"/>
      <c r="J16" s="25" t="s">
        <v>166</v>
      </c>
      <c r="K16" s="25"/>
      <c r="L16" s="25" t="s">
        <v>38</v>
      </c>
      <c r="M16" s="25"/>
      <c r="N16" s="25" t="s">
        <v>39</v>
      </c>
      <c r="O16" s="25"/>
      <c r="P16" s="29">
        <f ca="1">AU16+AV16</f>
        <v>2</v>
      </c>
      <c r="Q16" s="29"/>
      <c r="R16" s="29"/>
      <c r="AU16" s="10">
        <f ca="1">INT(RAND()*5+1)*(-1)^INT(RAND()*2)</f>
        <v>-3</v>
      </c>
      <c r="AV16" s="10">
        <f ca="1">INT(RAND()*5+1)*(-1)^INT(RAND()*2)</f>
        <v>5</v>
      </c>
    </row>
    <row r="17" spans="3:49" ht="20.149999999999999" customHeight="1" x14ac:dyDescent="0.2"/>
    <row r="18" spans="3:49" ht="20.149999999999999" customHeight="1" x14ac:dyDescent="0.2"/>
    <row r="19" spans="3:49" ht="20.149999999999999" customHeight="1" x14ac:dyDescent="0.2"/>
    <row r="20" spans="3:49" ht="20.149999999999999" customHeight="1" x14ac:dyDescent="0.2"/>
    <row r="21" spans="3:49" ht="20.149999999999999" customHeight="1" x14ac:dyDescent="0.2"/>
    <row r="22" spans="3:49" ht="20.149999999999999" customHeight="1" x14ac:dyDescent="0.2"/>
    <row r="23" spans="3:49" ht="20.149999999999999" customHeight="1" x14ac:dyDescent="0.2"/>
    <row r="24" spans="3:49" ht="20.149999999999999" customHeight="1" x14ac:dyDescent="0.2"/>
    <row r="25" spans="3:49" ht="20.149999999999999" customHeight="1" x14ac:dyDescent="0.2"/>
    <row r="26" spans="3:49" ht="20.149999999999999" customHeight="1" x14ac:dyDescent="0.2">
      <c r="C26" s="1" t="s">
        <v>169</v>
      </c>
      <c r="F26" s="39" t="s">
        <v>167</v>
      </c>
      <c r="G26" s="39"/>
      <c r="H26" s="25" t="s">
        <v>40</v>
      </c>
      <c r="I26" s="25"/>
      <c r="J26" s="25" t="s">
        <v>166</v>
      </c>
      <c r="K26" s="25"/>
      <c r="L26" s="25" t="s">
        <v>38</v>
      </c>
      <c r="M26" s="25"/>
      <c r="N26" s="25" t="s">
        <v>39</v>
      </c>
      <c r="O26" s="25"/>
      <c r="P26" s="29">
        <f ca="1">AU26+AV26</f>
        <v>-4</v>
      </c>
      <c r="Q26" s="29"/>
      <c r="R26" s="29"/>
      <c r="AU26" s="10">
        <f ca="1">INT(RAND()*5+1)*(-1)^INT(RAND()*2)</f>
        <v>-1</v>
      </c>
      <c r="AV26" s="10">
        <f ca="1">INT(RAND()*5+1)*(-1)^INT(RAND()*2)</f>
        <v>-3</v>
      </c>
    </row>
    <row r="27" spans="3:49" ht="20.149999999999999" customHeight="1" x14ac:dyDescent="0.2">
      <c r="F27" s="39"/>
      <c r="G27" s="39"/>
      <c r="H27" s="25" t="s">
        <v>40</v>
      </c>
      <c r="I27" s="25"/>
      <c r="J27" s="25" t="s">
        <v>166</v>
      </c>
      <c r="K27" s="25"/>
      <c r="L27">
        <f ca="1">INT(RAND()*4+2)</f>
        <v>5</v>
      </c>
      <c r="M27" s="25" t="s">
        <v>38</v>
      </c>
      <c r="N27" s="25"/>
      <c r="O27" s="25" t="s">
        <v>39</v>
      </c>
      <c r="P27" s="25"/>
      <c r="Q27" s="29">
        <f ca="1">AW27</f>
        <v>-16</v>
      </c>
      <c r="R27" s="29"/>
      <c r="S27" s="29"/>
      <c r="AU27" s="10">
        <f ca="1">AU26</f>
        <v>-1</v>
      </c>
      <c r="AV27" s="10">
        <f ca="1">L27*AV26</f>
        <v>-15</v>
      </c>
      <c r="AW27" s="10">
        <f ca="1">AU27+AV27</f>
        <v>-16</v>
      </c>
    </row>
    <row r="28" spans="3:49" ht="20.149999999999999" customHeight="1" x14ac:dyDescent="0.2"/>
    <row r="29" spans="3:49" ht="20.149999999999999" customHeight="1" x14ac:dyDescent="0.2"/>
    <row r="30" spans="3:49" ht="20.149999999999999" customHeight="1" x14ac:dyDescent="0.2"/>
    <row r="31" spans="3:49" ht="20.149999999999999" customHeight="1" x14ac:dyDescent="0.2"/>
    <row r="32" spans="3:4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連立方程式とグラフ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0"/>
      <c r="AS38" s="10"/>
      <c r="AT38" s="10"/>
      <c r="AU38"/>
      <c r="AV38"/>
      <c r="AW38"/>
    </row>
    <row r="39" spans="1:49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U39"/>
      <c r="AV39"/>
      <c r="AW39"/>
    </row>
    <row r="40" spans="1:49" ht="20.149999999999999" customHeight="1" x14ac:dyDescent="0.2">
      <c r="A40" t="str">
        <f>IF(A3="","",A3)</f>
        <v>１．</v>
      </c>
      <c r="D40" t="str">
        <f>IF(D3="","",D3)</f>
        <v>次の連立方程式の解を，グラフを使って求めなさい。</v>
      </c>
    </row>
    <row r="41" spans="1:49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s="39" t="str">
        <f t="shared" si="0"/>
        <v>｛</v>
      </c>
      <c r="G41" s="39"/>
      <c r="H41" s="25" t="str">
        <f t="shared" si="0"/>
        <v>ｘ</v>
      </c>
      <c r="I41" s="25"/>
      <c r="J41" s="25" t="str">
        <f t="shared" si="0"/>
        <v>＋</v>
      </c>
      <c r="K41" s="25"/>
      <c r="L41" s="25" t="str">
        <f t="shared" si="0"/>
        <v>ｙ</v>
      </c>
      <c r="M41" s="25"/>
      <c r="N41" s="25" t="str">
        <f t="shared" si="0"/>
        <v>＝</v>
      </c>
      <c r="O41" s="25"/>
      <c r="P41" s="29">
        <f t="shared" ca="1" si="0"/>
        <v>5</v>
      </c>
      <c r="Q41" s="29"/>
      <c r="R41" s="29"/>
      <c r="S41" t="str">
        <f t="shared" si="0"/>
        <v/>
      </c>
      <c r="T41" s="7" t="s">
        <v>170</v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9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s="39"/>
      <c r="G42" s="39"/>
      <c r="H42">
        <f t="shared" ca="1" si="1"/>
        <v>3</v>
      </c>
      <c r="I42" s="25" t="str">
        <f t="shared" si="1"/>
        <v>ｘ</v>
      </c>
      <c r="J42" s="25"/>
      <c r="K42" s="25" t="str">
        <f t="shared" si="1"/>
        <v>＋</v>
      </c>
      <c r="L42" s="25"/>
      <c r="M42" s="25" t="str">
        <f t="shared" si="1"/>
        <v>ｙ</v>
      </c>
      <c r="N42" s="25"/>
      <c r="O42" s="25" t="str">
        <f t="shared" si="1"/>
        <v>＝</v>
      </c>
      <c r="P42" s="25"/>
      <c r="Q42" s="29">
        <f t="shared" ca="1" si="1"/>
        <v>13</v>
      </c>
      <c r="R42" s="29"/>
      <c r="S42" s="29"/>
      <c r="T42" s="7" t="s">
        <v>171</v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9" ht="20.149999999999999" customHeight="1" x14ac:dyDescent="0.2">
      <c r="F43" s="7" t="s">
        <v>172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AA43" t="str">
        <f t="shared" ref="AA43:AT43" si="2">IF(AA6="","",AA6)</f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9" ht="20.149999999999999" customHeight="1" x14ac:dyDescent="0.2">
      <c r="F44" s="7"/>
      <c r="G44" s="7"/>
      <c r="H44" s="24" t="s">
        <v>141</v>
      </c>
      <c r="I44" s="24"/>
      <c r="J44" s="24" t="s">
        <v>140</v>
      </c>
      <c r="K44" s="24"/>
      <c r="L44" s="24" t="s">
        <v>176</v>
      </c>
      <c r="M44" s="24"/>
      <c r="N44" s="24" t="s">
        <v>142</v>
      </c>
      <c r="O44" s="24"/>
      <c r="P44" s="24" t="str">
        <f ca="1">IF(P41=0,"",IF(P41&lt;0,"－","＋"))</f>
        <v>＋</v>
      </c>
      <c r="Q44" s="24"/>
      <c r="R44" s="24">
        <f ca="1">IF(P41=0,"",ABS(P41))</f>
        <v>5</v>
      </c>
      <c r="S44" s="24"/>
      <c r="T44" s="7"/>
      <c r="U44" s="7"/>
      <c r="AA44" t="str">
        <f t="shared" ref="AA44:AT44" si="3">IF(AA7="","",AA7)</f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9" ht="20.149999999999999" customHeight="1" x14ac:dyDescent="0.2">
      <c r="F45" s="7" t="s">
        <v>173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AA45" t="str">
        <f t="shared" ref="AA45:AT45" si="4">IF(AA8="","",AA8)</f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9" ht="20.149999999999999" customHeight="1" x14ac:dyDescent="0.2">
      <c r="F46" s="7"/>
      <c r="G46" s="7"/>
      <c r="H46" s="24" t="s">
        <v>141</v>
      </c>
      <c r="I46" s="24"/>
      <c r="J46" s="24" t="s">
        <v>140</v>
      </c>
      <c r="K46" s="24"/>
      <c r="L46" s="24" t="s">
        <v>176</v>
      </c>
      <c r="M46" s="24"/>
      <c r="N46" s="7">
        <f ca="1">H42</f>
        <v>3</v>
      </c>
      <c r="O46" s="24" t="s">
        <v>142</v>
      </c>
      <c r="P46" s="24"/>
      <c r="Q46" s="24" t="str">
        <f ca="1">IF(Q42=0,"",IF(Q42&lt;0,"－","＋"))</f>
        <v>＋</v>
      </c>
      <c r="R46" s="24"/>
      <c r="S46" s="24">
        <f ca="1">IF(Q42=0,"",ABS(Q42))</f>
        <v>13</v>
      </c>
      <c r="T46" s="24"/>
      <c r="U46" s="7"/>
      <c r="AA46" t="str">
        <f t="shared" ref="AA46:AT46" si="5">IF(AA9="","",AA9)</f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9" ht="20.149999999999999" customHeight="1" x14ac:dyDescent="0.2">
      <c r="F47" s="7" t="s">
        <v>174</v>
      </c>
      <c r="G47" s="7"/>
      <c r="H47" s="7"/>
      <c r="I47" s="7"/>
      <c r="J47" s="7"/>
      <c r="K47" s="7"/>
      <c r="L47" s="7"/>
      <c r="M47" s="7"/>
      <c r="N47" s="7"/>
      <c r="O47" s="7" t="s">
        <v>177</v>
      </c>
      <c r="P47" s="24">
        <f ca="1">AU4</f>
        <v>4</v>
      </c>
      <c r="Q47" s="24"/>
      <c r="R47" s="7" t="s">
        <v>178</v>
      </c>
      <c r="S47" s="24">
        <f ca="1">AV4</f>
        <v>1</v>
      </c>
      <c r="T47" s="24"/>
      <c r="U47" s="7" t="s">
        <v>179</v>
      </c>
      <c r="AA47" t="str">
        <f t="shared" ref="AA47:AT47" si="6">IF(AA10="","",AA10)</f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9" ht="20.149999999999999" customHeight="1" x14ac:dyDescent="0.2">
      <c r="F48" s="7" t="s">
        <v>175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AA48" t="str">
        <f t="shared" ref="AA48:AT48" si="7">IF(AA11="","",AA11)</f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F49" s="7" t="s">
        <v>180</v>
      </c>
      <c r="G49" s="24" t="s">
        <v>181</v>
      </c>
      <c r="H49" s="24"/>
      <c r="I49" s="7" t="s">
        <v>182</v>
      </c>
      <c r="J49" s="24" t="s">
        <v>183</v>
      </c>
      <c r="K49" s="24"/>
      <c r="L49" s="7" t="s">
        <v>184</v>
      </c>
      <c r="M49" s="24" t="s">
        <v>185</v>
      </c>
      <c r="N49" s="24"/>
      <c r="O49" s="7" t="s">
        <v>180</v>
      </c>
      <c r="P49" s="24">
        <f ca="1">P47</f>
        <v>4</v>
      </c>
      <c r="Q49" s="24"/>
      <c r="R49" s="7" t="s">
        <v>182</v>
      </c>
      <c r="S49" s="24">
        <f ca="1">S47</f>
        <v>1</v>
      </c>
      <c r="T49" s="24"/>
      <c r="U49" s="7" t="s">
        <v>184</v>
      </c>
      <c r="AA49" t="str">
        <f t="shared" ref="AA49:AT49" si="8">IF(AA12="","",AA12)</f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A50" t="str">
        <f t="shared" ref="AA50:AT50" si="9">IF(AA13="","",AA13)</f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A51" t="str">
        <f t="shared" ref="AA51:AT51" si="10">IF(AA14="","",AA14)</f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6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>(2)</v>
      </c>
      <c r="F52" s="39" t="str">
        <f t="shared" si="11"/>
        <v>｛</v>
      </c>
      <c r="G52" s="39"/>
      <c r="H52">
        <f t="shared" ca="1" si="11"/>
        <v>5</v>
      </c>
      <c r="I52" s="25" t="str">
        <f t="shared" si="11"/>
        <v>ｘ</v>
      </c>
      <c r="J52" s="25"/>
      <c r="K52" s="25" t="str">
        <f t="shared" si="11"/>
        <v>－</v>
      </c>
      <c r="L52" s="25"/>
      <c r="M52" s="25" t="str">
        <f t="shared" si="11"/>
        <v>ｙ</v>
      </c>
      <c r="N52" s="25"/>
      <c r="O52" s="25" t="str">
        <f t="shared" si="11"/>
        <v>＝</v>
      </c>
      <c r="P52" s="25"/>
      <c r="Q52" s="29">
        <f t="shared" ca="1" si="11"/>
        <v>-20</v>
      </c>
      <c r="R52" s="29"/>
      <c r="S52" s="29"/>
      <c r="T52" s="7" t="s">
        <v>170</v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46" ht="20.149999999999999" customHeight="1" x14ac:dyDescent="0.2">
      <c r="A53" t="str">
        <f t="shared" ref="A53:AT53" si="12">IF(A16="","",A16)</f>
        <v/>
      </c>
      <c r="B53" t="str">
        <f t="shared" si="12"/>
        <v/>
      </c>
      <c r="C53" t="str">
        <f t="shared" si="12"/>
        <v/>
      </c>
      <c r="F53" s="39"/>
      <c r="G53" s="39"/>
      <c r="H53" s="25" t="str">
        <f t="shared" si="12"/>
        <v>ｘ</v>
      </c>
      <c r="I53" s="25"/>
      <c r="J53" s="25" t="str">
        <f t="shared" si="12"/>
        <v>＋</v>
      </c>
      <c r="K53" s="25"/>
      <c r="L53" s="25" t="str">
        <f t="shared" si="12"/>
        <v>ｙ</v>
      </c>
      <c r="M53" s="25"/>
      <c r="N53" s="25" t="str">
        <f t="shared" si="12"/>
        <v>＝</v>
      </c>
      <c r="O53" s="25"/>
      <c r="P53" s="29">
        <f t="shared" ca="1" si="12"/>
        <v>2</v>
      </c>
      <c r="Q53" s="29"/>
      <c r="R53" s="29"/>
      <c r="S53" t="str">
        <f t="shared" si="12"/>
        <v/>
      </c>
      <c r="T53" s="7" t="s">
        <v>171</v>
      </c>
      <c r="AA53" t="str">
        <f t="shared" si="12"/>
        <v/>
      </c>
      <c r="AB53" t="str">
        <f t="shared" si="12"/>
        <v/>
      </c>
      <c r="AC53" t="str">
        <f t="shared" si="12"/>
        <v/>
      </c>
      <c r="AD53" t="str">
        <f t="shared" si="12"/>
        <v/>
      </c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6" ht="20.149999999999999" customHeight="1" x14ac:dyDescent="0.2">
      <c r="F54" s="7" t="s">
        <v>172</v>
      </c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AA54" t="str">
        <f t="shared" ref="AA54:AT54" si="13">IF(AA17="","",AA17)</f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46" ht="20.149999999999999" customHeight="1" x14ac:dyDescent="0.2">
      <c r="F55" s="7"/>
      <c r="G55" s="7"/>
      <c r="H55" s="24" t="s">
        <v>141</v>
      </c>
      <c r="I55" s="24"/>
      <c r="J55" s="24" t="s">
        <v>140</v>
      </c>
      <c r="K55" s="24"/>
      <c r="L55" s="7">
        <f ca="1">H52</f>
        <v>5</v>
      </c>
      <c r="M55" s="24" t="s">
        <v>40</v>
      </c>
      <c r="N55" s="24"/>
      <c r="O55" s="24" t="str">
        <f ca="1">IF(Q52=0,"",IF(Q52&lt;0,"＋","－"))</f>
        <v>＋</v>
      </c>
      <c r="P55" s="24"/>
      <c r="Q55" s="24">
        <f ca="1">IF(Q52=0,"",ABS(Q52))</f>
        <v>20</v>
      </c>
      <c r="R55" s="24"/>
      <c r="S55" s="7"/>
      <c r="T55" s="7"/>
      <c r="U55" s="7"/>
      <c r="AA55" t="str">
        <f t="shared" ref="AA55:AT55" si="14">IF(AA18="","",AA18)</f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6" ht="20.149999999999999" customHeight="1" x14ac:dyDescent="0.2">
      <c r="F56" s="7" t="s">
        <v>173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AA56" t="str">
        <f t="shared" ref="AA56:AT56" si="15">IF(AA19="","",AA19)</f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6" ht="20.149999999999999" customHeight="1" x14ac:dyDescent="0.2">
      <c r="F57" s="7"/>
      <c r="G57" s="7"/>
      <c r="H57" s="24" t="s">
        <v>141</v>
      </c>
      <c r="I57" s="24"/>
      <c r="J57" s="24" t="s">
        <v>140</v>
      </c>
      <c r="K57" s="24"/>
      <c r="L57" s="24" t="s">
        <v>168</v>
      </c>
      <c r="M57" s="24"/>
      <c r="N57" s="24" t="s">
        <v>40</v>
      </c>
      <c r="O57" s="24"/>
      <c r="P57" s="24" t="str">
        <f ca="1">IF(P53=0,"",IF(P53&lt;0,"－","＋"))</f>
        <v>＋</v>
      </c>
      <c r="Q57" s="24"/>
      <c r="R57" s="24">
        <f ca="1">IF(P53=0,"",ABS(P53))</f>
        <v>2</v>
      </c>
      <c r="S57" s="24"/>
      <c r="T57" s="7"/>
      <c r="U57" s="7"/>
      <c r="AA57" t="str">
        <f t="shared" ref="AA57:AT57" si="16">IF(AA20="","",AA20)</f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46" ht="20.149999999999999" customHeight="1" x14ac:dyDescent="0.2">
      <c r="F58" s="7" t="s">
        <v>174</v>
      </c>
      <c r="G58" s="7"/>
      <c r="H58" s="7"/>
      <c r="I58" s="7"/>
      <c r="J58" s="7"/>
      <c r="K58" s="7"/>
      <c r="L58" s="7"/>
      <c r="M58" s="7"/>
      <c r="N58" s="7"/>
      <c r="O58" s="7" t="s">
        <v>177</v>
      </c>
      <c r="P58" s="24">
        <f ca="1">AU16</f>
        <v>-3</v>
      </c>
      <c r="Q58" s="24"/>
      <c r="R58" s="7" t="s">
        <v>178</v>
      </c>
      <c r="S58" s="24">
        <f ca="1">AV16</f>
        <v>5</v>
      </c>
      <c r="T58" s="24"/>
      <c r="U58" s="7" t="s">
        <v>179</v>
      </c>
      <c r="AA58" t="str">
        <f t="shared" ref="AA58:AT58" si="17">IF(AA21="","",AA21)</f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</row>
    <row r="59" spans="1:46" ht="20.149999999999999" customHeight="1" x14ac:dyDescent="0.2">
      <c r="F59" s="7" t="s">
        <v>175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AA59" t="str">
        <f t="shared" ref="AA59:AT59" si="18">IF(AA22="","",AA22)</f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46" ht="20.149999999999999" customHeight="1" x14ac:dyDescent="0.2">
      <c r="F60" s="7" t="s">
        <v>180</v>
      </c>
      <c r="G60" s="24" t="s">
        <v>181</v>
      </c>
      <c r="H60" s="24"/>
      <c r="I60" s="7" t="s">
        <v>182</v>
      </c>
      <c r="J60" s="24" t="s">
        <v>183</v>
      </c>
      <c r="K60" s="24"/>
      <c r="L60" s="7" t="s">
        <v>184</v>
      </c>
      <c r="M60" s="24" t="s">
        <v>185</v>
      </c>
      <c r="N60" s="24"/>
      <c r="O60" s="7" t="s">
        <v>180</v>
      </c>
      <c r="P60" s="24">
        <f ca="1">P58</f>
        <v>-3</v>
      </c>
      <c r="Q60" s="24"/>
      <c r="R60" s="7" t="s">
        <v>182</v>
      </c>
      <c r="S60" s="24">
        <f ca="1">S58</f>
        <v>5</v>
      </c>
      <c r="T60" s="24"/>
      <c r="U60" s="7" t="s">
        <v>184</v>
      </c>
      <c r="AA60" t="str">
        <f t="shared" ref="AA60:AT60" si="19">IF(AA23="","",AA23)</f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</row>
    <row r="61" spans="1:46" ht="20.149999999999999" customHeight="1" x14ac:dyDescent="0.2">
      <c r="AA61" t="str">
        <f t="shared" ref="AA61:AT61" si="20">IF(AA24="","",AA24)</f>
        <v/>
      </c>
      <c r="AB61" t="str">
        <f t="shared" si="20"/>
        <v/>
      </c>
      <c r="AC61" t="str">
        <f t="shared" si="20"/>
        <v/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6" ht="20.149999999999999" customHeight="1" x14ac:dyDescent="0.2">
      <c r="AA62" t="str">
        <f t="shared" ref="AA62:AT62" si="21">IF(AA25="","",AA25)</f>
        <v/>
      </c>
      <c r="AB62" t="str">
        <f t="shared" si="21"/>
        <v/>
      </c>
      <c r="AC62" t="str">
        <f t="shared" si="21"/>
        <v/>
      </c>
      <c r="AD62" t="str">
        <f t="shared" si="21"/>
        <v/>
      </c>
      <c r="AE62" t="str">
        <f t="shared" si="21"/>
        <v/>
      </c>
      <c r="AF62" t="str">
        <f t="shared" si="21"/>
        <v/>
      </c>
      <c r="AG62" t="str">
        <f t="shared" si="21"/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46" ht="20.149999999999999" customHeight="1" x14ac:dyDescent="0.2">
      <c r="A63" t="str">
        <f t="shared" ref="A63:AT63" si="22">IF(A26="","",A26)</f>
        <v/>
      </c>
      <c r="B63" t="str">
        <f t="shared" si="22"/>
        <v/>
      </c>
      <c r="C63" t="str">
        <f t="shared" si="22"/>
        <v>(3)</v>
      </c>
      <c r="F63" s="39" t="str">
        <f t="shared" si="22"/>
        <v>｛</v>
      </c>
      <c r="G63" s="39"/>
      <c r="H63" s="25" t="str">
        <f t="shared" si="22"/>
        <v>ｘ</v>
      </c>
      <c r="I63" s="25"/>
      <c r="J63" s="25" t="str">
        <f t="shared" si="22"/>
        <v>＋</v>
      </c>
      <c r="K63" s="25"/>
      <c r="L63" s="25" t="str">
        <f t="shared" si="22"/>
        <v>ｙ</v>
      </c>
      <c r="M63" s="25"/>
      <c r="N63" s="25" t="str">
        <f t="shared" si="22"/>
        <v>＝</v>
      </c>
      <c r="O63" s="25"/>
      <c r="P63" s="29">
        <f t="shared" ca="1" si="22"/>
        <v>-4</v>
      </c>
      <c r="Q63" s="29"/>
      <c r="R63" s="29"/>
      <c r="S63" t="str">
        <f t="shared" si="22"/>
        <v/>
      </c>
      <c r="T63" s="7" t="s">
        <v>170</v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6" ht="20.149999999999999" customHeight="1" x14ac:dyDescent="0.2">
      <c r="A64" t="str">
        <f t="shared" ref="A64:AT64" si="23">IF(A27="","",A27)</f>
        <v/>
      </c>
      <c r="B64" t="str">
        <f t="shared" si="23"/>
        <v/>
      </c>
      <c r="C64" t="str">
        <f t="shared" si="23"/>
        <v/>
      </c>
      <c r="F64" s="39"/>
      <c r="G64" s="39"/>
      <c r="H64" s="25" t="str">
        <f t="shared" si="23"/>
        <v>ｘ</v>
      </c>
      <c r="I64" s="25"/>
      <c r="J64" s="25" t="str">
        <f t="shared" si="23"/>
        <v>＋</v>
      </c>
      <c r="K64" s="25"/>
      <c r="L64">
        <f t="shared" ca="1" si="23"/>
        <v>5</v>
      </c>
      <c r="M64" s="25" t="str">
        <f t="shared" si="23"/>
        <v>ｙ</v>
      </c>
      <c r="N64" s="25"/>
      <c r="O64" s="25" t="str">
        <f t="shared" si="23"/>
        <v>＝</v>
      </c>
      <c r="P64" s="25"/>
      <c r="Q64" s="29">
        <f t="shared" ca="1" si="23"/>
        <v>-16</v>
      </c>
      <c r="R64" s="29"/>
      <c r="S64" s="29"/>
      <c r="T64" s="7" t="s">
        <v>171</v>
      </c>
      <c r="AA64" t="str">
        <f t="shared" si="23"/>
        <v/>
      </c>
      <c r="AB64" t="str">
        <f t="shared" si="23"/>
        <v/>
      </c>
      <c r="AC64" t="str">
        <f t="shared" si="23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</row>
    <row r="65" spans="1:48" ht="20.149999999999999" customHeight="1" x14ac:dyDescent="0.2">
      <c r="F65" s="7" t="s">
        <v>172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W65" t="str">
        <f t="shared" ref="W65:AT65" si="24">IF(W28="","",W28)</f>
        <v/>
      </c>
      <c r="X65" t="str">
        <f t="shared" si="24"/>
        <v/>
      </c>
      <c r="Y65" t="str">
        <f t="shared" si="24"/>
        <v/>
      </c>
      <c r="Z65" t="str">
        <f t="shared" si="24"/>
        <v/>
      </c>
      <c r="AA65" t="str">
        <f t="shared" si="24"/>
        <v/>
      </c>
      <c r="AB65" t="str">
        <f t="shared" si="24"/>
        <v/>
      </c>
      <c r="AC65" t="str">
        <f t="shared" si="24"/>
        <v/>
      </c>
      <c r="AD65" t="str">
        <f t="shared" si="24"/>
        <v/>
      </c>
      <c r="AE65" t="str">
        <f t="shared" si="24"/>
        <v/>
      </c>
      <c r="AF65" t="str">
        <f t="shared" si="24"/>
        <v/>
      </c>
      <c r="AG65" t="str">
        <f t="shared" si="24"/>
        <v/>
      </c>
      <c r="AH65" t="str">
        <f t="shared" si="24"/>
        <v/>
      </c>
      <c r="AI65" t="str">
        <f t="shared" si="24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</row>
    <row r="66" spans="1:48" ht="20.149999999999999" customHeight="1" x14ac:dyDescent="0.2">
      <c r="F66" s="7"/>
      <c r="G66" s="7"/>
      <c r="H66" s="24" t="s">
        <v>141</v>
      </c>
      <c r="I66" s="24"/>
      <c r="J66" s="24" t="s">
        <v>140</v>
      </c>
      <c r="K66" s="24"/>
      <c r="L66" s="24" t="s">
        <v>176</v>
      </c>
      <c r="M66" s="24"/>
      <c r="N66" s="24" t="s">
        <v>142</v>
      </c>
      <c r="O66" s="24"/>
      <c r="P66" s="24" t="str">
        <f ca="1">IF(P63=0,"",IF(P63&lt;0,"－","＋"))</f>
        <v>－</v>
      </c>
      <c r="Q66" s="24"/>
      <c r="R66" s="24">
        <f ca="1">IF(P63=0,"",ABS(P63))</f>
        <v>4</v>
      </c>
      <c r="S66" s="24"/>
      <c r="T66" s="7"/>
      <c r="U66" s="7"/>
      <c r="W66" t="str">
        <f t="shared" ref="W66:AT66" si="25">IF(W29="","",W29)</f>
        <v/>
      </c>
      <c r="X66" t="str">
        <f t="shared" si="25"/>
        <v/>
      </c>
      <c r="Y66" t="str">
        <f t="shared" si="25"/>
        <v/>
      </c>
      <c r="Z66" t="str">
        <f t="shared" si="25"/>
        <v/>
      </c>
      <c r="AA66" t="str">
        <f t="shared" si="25"/>
        <v/>
      </c>
      <c r="AB66" t="str">
        <f t="shared" si="25"/>
        <v/>
      </c>
      <c r="AC66" t="str">
        <f t="shared" si="25"/>
        <v/>
      </c>
      <c r="AD66" t="str">
        <f t="shared" si="25"/>
        <v/>
      </c>
      <c r="AE66" t="str">
        <f t="shared" si="25"/>
        <v/>
      </c>
      <c r="AF66" t="str">
        <f t="shared" si="25"/>
        <v/>
      </c>
      <c r="AG66" t="str">
        <f t="shared" si="25"/>
        <v/>
      </c>
      <c r="AH66" t="str">
        <f t="shared" si="25"/>
        <v/>
      </c>
      <c r="AI66" t="str">
        <f t="shared" si="25"/>
        <v/>
      </c>
      <c r="AJ66" t="str">
        <f t="shared" si="25"/>
        <v/>
      </c>
      <c r="AK66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</row>
    <row r="67" spans="1:48" ht="20.149999999999999" customHeight="1" x14ac:dyDescent="0.2">
      <c r="F67" s="7" t="s">
        <v>173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W67" t="str">
        <f t="shared" ref="W67:AT67" si="26">IF(W30="","",W30)</f>
        <v/>
      </c>
      <c r="X67" t="str">
        <f t="shared" si="26"/>
        <v/>
      </c>
      <c r="Y67" t="str">
        <f t="shared" si="26"/>
        <v/>
      </c>
      <c r="Z67" t="str">
        <f t="shared" si="26"/>
        <v/>
      </c>
      <c r="AA67" t="str">
        <f t="shared" si="26"/>
        <v/>
      </c>
      <c r="AB67" t="str">
        <f t="shared" si="26"/>
        <v/>
      </c>
      <c r="AC67" t="str">
        <f t="shared" si="26"/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48" ht="20.149999999999999" customHeight="1" x14ac:dyDescent="0.2">
      <c r="F68" s="7"/>
      <c r="G68" s="7"/>
      <c r="H68" s="24" t="s">
        <v>141</v>
      </c>
      <c r="I68" s="24"/>
      <c r="J68" s="24" t="s">
        <v>140</v>
      </c>
      <c r="K68" s="24"/>
      <c r="L68" s="24" t="s">
        <v>176</v>
      </c>
      <c r="M68" s="24"/>
      <c r="N68" s="28">
        <v>1</v>
      </c>
      <c r="O68" s="28"/>
      <c r="P68" s="24" t="s">
        <v>142</v>
      </c>
      <c r="Q68" s="24"/>
      <c r="R68" s="24" t="str">
        <f ca="1">IF(Q64=0,"",IF(Q64&lt;0,"－","＋"))</f>
        <v>－</v>
      </c>
      <c r="S68" s="24"/>
      <c r="T68" s="28">
        <f ca="1">AV68</f>
        <v>16</v>
      </c>
      <c r="U68" s="28"/>
      <c r="W68" t="str">
        <f t="shared" ref="W68:AT68" si="27">IF(W31="","",W31)</f>
        <v/>
      </c>
      <c r="X68" t="str">
        <f t="shared" si="27"/>
        <v/>
      </c>
      <c r="Y68" t="str">
        <f t="shared" si="27"/>
        <v/>
      </c>
      <c r="Z68" t="str">
        <f t="shared" si="27"/>
        <v/>
      </c>
      <c r="AA68" t="str">
        <f t="shared" si="27"/>
        <v/>
      </c>
      <c r="AB68" t="str">
        <f t="shared" si="27"/>
        <v/>
      </c>
      <c r="AC68" t="str">
        <f t="shared" si="27"/>
        <v/>
      </c>
      <c r="AD68" t="str">
        <f t="shared" si="27"/>
        <v/>
      </c>
      <c r="AE68" t="str">
        <f t="shared" si="27"/>
        <v/>
      </c>
      <c r="AF68" t="str">
        <f t="shared" si="27"/>
        <v/>
      </c>
      <c r="AG68" t="str">
        <f t="shared" si="27"/>
        <v/>
      </c>
      <c r="AH68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  <c r="AU68" s="10">
        <f ca="1">ABS(Q64)</f>
        <v>16</v>
      </c>
      <c r="AV68" s="10">
        <f ca="1">AU68/GCD(AU68,AU69)</f>
        <v>16</v>
      </c>
    </row>
    <row r="69" spans="1:48" ht="20.149999999999999" customHeight="1" x14ac:dyDescent="0.2">
      <c r="F69" s="7"/>
      <c r="G69" s="7"/>
      <c r="H69" s="24"/>
      <c r="I69" s="24"/>
      <c r="J69" s="24"/>
      <c r="K69" s="24"/>
      <c r="L69" s="24"/>
      <c r="M69" s="24"/>
      <c r="N69" s="24">
        <f ca="1">L64</f>
        <v>5</v>
      </c>
      <c r="O69" s="24"/>
      <c r="P69" s="24"/>
      <c r="Q69" s="24"/>
      <c r="R69" s="24"/>
      <c r="S69" s="24"/>
      <c r="T69" s="24">
        <f ca="1">IF(AV69=1,"",AV69)</f>
        <v>5</v>
      </c>
      <c r="U69" s="24"/>
      <c r="X69" t="str">
        <f t="shared" ref="X69:AT69" si="28">IF(X32="","",X32)</f>
        <v/>
      </c>
      <c r="Y69" t="str">
        <f t="shared" si="28"/>
        <v/>
      </c>
      <c r="Z69" t="str">
        <f t="shared" si="28"/>
        <v/>
      </c>
      <c r="AA69" t="str">
        <f t="shared" si="28"/>
        <v/>
      </c>
      <c r="AB69" t="str">
        <f t="shared" si="28"/>
        <v/>
      </c>
      <c r="AC69" t="str">
        <f t="shared" si="28"/>
        <v/>
      </c>
      <c r="AD69" t="str">
        <f t="shared" si="28"/>
        <v/>
      </c>
      <c r="AE69" t="str">
        <f t="shared" si="28"/>
        <v/>
      </c>
      <c r="AF69" t="str">
        <f t="shared" si="28"/>
        <v/>
      </c>
      <c r="AG69" t="str">
        <f t="shared" si="28"/>
        <v/>
      </c>
      <c r="AH69" t="str">
        <f t="shared" si="28"/>
        <v/>
      </c>
      <c r="AI69" t="str">
        <f t="shared" si="28"/>
        <v/>
      </c>
      <c r="AJ69" t="str">
        <f t="shared" si="28"/>
        <v/>
      </c>
      <c r="AK69" t="str">
        <f t="shared" si="28"/>
        <v/>
      </c>
      <c r="AL69" t="str">
        <f t="shared" si="28"/>
        <v/>
      </c>
      <c r="AM69" t="str">
        <f t="shared" si="28"/>
        <v/>
      </c>
      <c r="AN69" t="str">
        <f t="shared" si="28"/>
        <v/>
      </c>
      <c r="AO69" t="str">
        <f t="shared" si="28"/>
        <v/>
      </c>
      <c r="AP69" t="str">
        <f t="shared" si="28"/>
        <v/>
      </c>
      <c r="AQ69" t="str">
        <f t="shared" si="28"/>
        <v/>
      </c>
      <c r="AR69" t="str">
        <f t="shared" si="28"/>
        <v/>
      </c>
      <c r="AS69" t="str">
        <f t="shared" si="28"/>
        <v/>
      </c>
      <c r="AT69" t="str">
        <f t="shared" si="28"/>
        <v/>
      </c>
      <c r="AU69" s="10">
        <f ca="1">L64</f>
        <v>5</v>
      </c>
      <c r="AV69" s="10">
        <f ca="1">AU69/GCD(AU68,AU69)</f>
        <v>5</v>
      </c>
    </row>
    <row r="70" spans="1:48" ht="20.149999999999999" customHeight="1" x14ac:dyDescent="0.2">
      <c r="F70" s="7" t="s">
        <v>174</v>
      </c>
      <c r="G70" s="7"/>
      <c r="H70" s="7"/>
      <c r="I70" s="7"/>
      <c r="J70" s="7"/>
      <c r="K70" s="7"/>
      <c r="L70" s="7"/>
      <c r="M70" s="7"/>
      <c r="N70" s="7"/>
      <c r="O70" s="7" t="s">
        <v>177</v>
      </c>
      <c r="P70" s="24">
        <f ca="1">AU26</f>
        <v>-1</v>
      </c>
      <c r="Q70" s="24"/>
      <c r="R70" s="7" t="s">
        <v>178</v>
      </c>
      <c r="S70" s="24">
        <f ca="1">AV26</f>
        <v>-3</v>
      </c>
      <c r="T70" s="24"/>
      <c r="U70" s="7" t="s">
        <v>179</v>
      </c>
      <c r="X70" t="str">
        <f t="shared" ref="X70:AT70" si="29">IF(X33="","",X33)</f>
        <v/>
      </c>
      <c r="Y70" t="str">
        <f t="shared" si="29"/>
        <v/>
      </c>
      <c r="Z70" t="str">
        <f t="shared" si="29"/>
        <v/>
      </c>
      <c r="AA70" t="str">
        <f t="shared" si="29"/>
        <v/>
      </c>
      <c r="AB70" t="str">
        <f t="shared" si="29"/>
        <v/>
      </c>
      <c r="AC70" t="str">
        <f t="shared" si="29"/>
        <v/>
      </c>
      <c r="AD70" t="str">
        <f t="shared" si="29"/>
        <v/>
      </c>
      <c r="AE70" t="str">
        <f t="shared" si="29"/>
        <v/>
      </c>
      <c r="AF70" t="str">
        <f t="shared" si="29"/>
        <v/>
      </c>
      <c r="AG70" t="str">
        <f t="shared" si="29"/>
        <v/>
      </c>
      <c r="AH70" t="str">
        <f t="shared" si="29"/>
        <v/>
      </c>
      <c r="AI70" t="str">
        <f t="shared" si="29"/>
        <v/>
      </c>
      <c r="AJ70" t="str">
        <f t="shared" si="29"/>
        <v/>
      </c>
      <c r="AK70" t="str">
        <f t="shared" si="29"/>
        <v/>
      </c>
      <c r="AL70" t="str">
        <f t="shared" si="29"/>
        <v/>
      </c>
      <c r="AM70" t="str">
        <f t="shared" si="29"/>
        <v/>
      </c>
      <c r="AN70" t="str">
        <f t="shared" si="29"/>
        <v/>
      </c>
      <c r="AO70" t="str">
        <f t="shared" si="29"/>
        <v/>
      </c>
      <c r="AP70" t="str">
        <f t="shared" si="29"/>
        <v/>
      </c>
      <c r="AQ70" t="str">
        <f t="shared" si="29"/>
        <v/>
      </c>
      <c r="AR70" t="str">
        <f t="shared" si="29"/>
        <v/>
      </c>
      <c r="AS70" t="str">
        <f t="shared" si="29"/>
        <v/>
      </c>
      <c r="AT70" t="str">
        <f t="shared" si="29"/>
        <v/>
      </c>
    </row>
    <row r="71" spans="1:48" ht="20.149999999999999" customHeight="1" x14ac:dyDescent="0.2">
      <c r="F71" s="7" t="s">
        <v>175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X71" t="str">
        <f t="shared" ref="X71:AT71" si="30">IF(X34="","",X34)</f>
        <v/>
      </c>
      <c r="Y71" t="str">
        <f t="shared" si="30"/>
        <v/>
      </c>
      <c r="Z71" t="str">
        <f t="shared" si="30"/>
        <v/>
      </c>
      <c r="AA71" t="str">
        <f t="shared" si="30"/>
        <v/>
      </c>
      <c r="AB71" t="str">
        <f t="shared" si="30"/>
        <v/>
      </c>
      <c r="AC71" t="str">
        <f t="shared" si="30"/>
        <v/>
      </c>
      <c r="AD71" t="str">
        <f t="shared" si="30"/>
        <v/>
      </c>
      <c r="AE71" t="str">
        <f t="shared" si="30"/>
        <v/>
      </c>
      <c r="AF71" t="str">
        <f t="shared" si="30"/>
        <v/>
      </c>
      <c r="AG71" t="str">
        <f t="shared" si="30"/>
        <v/>
      </c>
      <c r="AH71" t="str">
        <f t="shared" si="30"/>
        <v/>
      </c>
      <c r="AI71" t="str">
        <f t="shared" si="30"/>
        <v/>
      </c>
      <c r="AJ71" t="str">
        <f t="shared" si="30"/>
        <v/>
      </c>
      <c r="AK71" t="str">
        <f t="shared" si="30"/>
        <v/>
      </c>
      <c r="AL71" t="str">
        <f t="shared" si="30"/>
        <v/>
      </c>
      <c r="AM71" t="str">
        <f t="shared" si="30"/>
        <v/>
      </c>
      <c r="AN71" t="str">
        <f t="shared" si="30"/>
        <v/>
      </c>
      <c r="AO71" t="str">
        <f t="shared" si="30"/>
        <v/>
      </c>
      <c r="AP71" t="str">
        <f t="shared" si="30"/>
        <v/>
      </c>
      <c r="AQ71" t="str">
        <f t="shared" si="30"/>
        <v/>
      </c>
      <c r="AR71" t="str">
        <f t="shared" si="30"/>
        <v/>
      </c>
      <c r="AS71" t="str">
        <f t="shared" si="30"/>
        <v/>
      </c>
      <c r="AT71" t="str">
        <f t="shared" si="30"/>
        <v/>
      </c>
    </row>
    <row r="72" spans="1:48" ht="20.149999999999999" customHeight="1" x14ac:dyDescent="0.2">
      <c r="F72" s="7" t="s">
        <v>180</v>
      </c>
      <c r="G72" s="24" t="s">
        <v>181</v>
      </c>
      <c r="H72" s="24"/>
      <c r="I72" s="7" t="s">
        <v>182</v>
      </c>
      <c r="J72" s="24" t="s">
        <v>183</v>
      </c>
      <c r="K72" s="24"/>
      <c r="L72" s="7" t="s">
        <v>184</v>
      </c>
      <c r="M72" s="24" t="s">
        <v>185</v>
      </c>
      <c r="N72" s="24"/>
      <c r="O72" s="7" t="s">
        <v>180</v>
      </c>
      <c r="P72" s="24">
        <f ca="1">P70</f>
        <v>-1</v>
      </c>
      <c r="Q72" s="24"/>
      <c r="R72" s="7" t="s">
        <v>182</v>
      </c>
      <c r="S72" s="24">
        <f ca="1">S70</f>
        <v>-3</v>
      </c>
      <c r="T72" s="24"/>
      <c r="U72" s="7" t="s">
        <v>184</v>
      </c>
      <c r="W72" t="str">
        <f t="shared" ref="W72:AT72" si="31">IF(W35="","",W35)</f>
        <v/>
      </c>
      <c r="X72" t="str">
        <f t="shared" si="31"/>
        <v/>
      </c>
      <c r="Y72" t="str">
        <f t="shared" si="31"/>
        <v/>
      </c>
      <c r="Z72" t="str">
        <f t="shared" si="31"/>
        <v/>
      </c>
      <c r="AA72" t="str">
        <f t="shared" si="31"/>
        <v/>
      </c>
      <c r="AB72" t="str">
        <f t="shared" si="31"/>
        <v/>
      </c>
      <c r="AC72" t="str">
        <f t="shared" si="31"/>
        <v/>
      </c>
      <c r="AD72" t="str">
        <f t="shared" si="31"/>
        <v/>
      </c>
      <c r="AE72" t="str">
        <f t="shared" si="31"/>
        <v/>
      </c>
      <c r="AF72" t="str">
        <f t="shared" si="31"/>
        <v/>
      </c>
      <c r="AG72" t="str">
        <f t="shared" si="31"/>
        <v/>
      </c>
      <c r="AH72" t="str">
        <f t="shared" si="31"/>
        <v/>
      </c>
      <c r="AI72" t="str">
        <f t="shared" si="31"/>
        <v/>
      </c>
      <c r="AJ72" t="str">
        <f t="shared" si="31"/>
        <v/>
      </c>
      <c r="AK72" t="str">
        <f t="shared" si="31"/>
        <v/>
      </c>
      <c r="AL72" t="str">
        <f t="shared" si="31"/>
        <v/>
      </c>
      <c r="AM72" t="str">
        <f t="shared" si="31"/>
        <v/>
      </c>
      <c r="AN72" t="str">
        <f t="shared" si="31"/>
        <v/>
      </c>
      <c r="AO72" t="str">
        <f t="shared" si="31"/>
        <v/>
      </c>
      <c r="AP72" t="str">
        <f t="shared" si="31"/>
        <v/>
      </c>
      <c r="AQ72" t="str">
        <f t="shared" si="31"/>
        <v/>
      </c>
      <c r="AR72" t="str">
        <f t="shared" si="31"/>
        <v/>
      </c>
      <c r="AS72" t="str">
        <f t="shared" si="31"/>
        <v/>
      </c>
      <c r="AT72" t="str">
        <f t="shared" si="31"/>
        <v/>
      </c>
    </row>
    <row r="73" spans="1:48" ht="20.149999999999999" customHeight="1" x14ac:dyDescent="0.2">
      <c r="A73" t="str">
        <f t="shared" ref="A73:AT73" si="32">IF(A36="","",A36)</f>
        <v/>
      </c>
      <c r="B73" t="str">
        <f t="shared" si="32"/>
        <v/>
      </c>
      <c r="C73" t="str">
        <f t="shared" si="32"/>
        <v/>
      </c>
      <c r="W73" t="str">
        <f>IF(W32="","",W32)</f>
        <v/>
      </c>
      <c r="X73" t="str">
        <f t="shared" si="32"/>
        <v/>
      </c>
      <c r="Y73" t="str">
        <f t="shared" si="32"/>
        <v/>
      </c>
      <c r="Z73" t="str">
        <f t="shared" si="32"/>
        <v/>
      </c>
      <c r="AA73" t="str">
        <f t="shared" si="32"/>
        <v/>
      </c>
      <c r="AB73" t="str">
        <f t="shared" si="32"/>
        <v/>
      </c>
      <c r="AC73" t="str">
        <f t="shared" si="32"/>
        <v/>
      </c>
      <c r="AD73" t="str">
        <f t="shared" si="32"/>
        <v/>
      </c>
      <c r="AE73" t="str">
        <f t="shared" si="32"/>
        <v/>
      </c>
      <c r="AF73" t="str">
        <f t="shared" si="32"/>
        <v/>
      </c>
      <c r="AG73" t="str">
        <f t="shared" si="32"/>
        <v/>
      </c>
      <c r="AH73" t="str">
        <f t="shared" si="32"/>
        <v/>
      </c>
      <c r="AI73" t="str">
        <f t="shared" si="32"/>
        <v/>
      </c>
      <c r="AJ73" t="str">
        <f t="shared" si="32"/>
        <v/>
      </c>
      <c r="AK73" t="str">
        <f t="shared" si="32"/>
        <v/>
      </c>
      <c r="AL73" t="str">
        <f t="shared" si="32"/>
        <v/>
      </c>
      <c r="AM73" t="str">
        <f t="shared" si="32"/>
        <v/>
      </c>
      <c r="AN73" t="str">
        <f t="shared" si="32"/>
        <v/>
      </c>
      <c r="AO73" t="str">
        <f t="shared" si="32"/>
        <v/>
      </c>
      <c r="AP73" t="str">
        <f t="shared" si="32"/>
        <v/>
      </c>
      <c r="AQ73" t="str">
        <f t="shared" si="32"/>
        <v/>
      </c>
      <c r="AR73" t="str">
        <f t="shared" si="32"/>
        <v/>
      </c>
      <c r="AS73" t="str">
        <f t="shared" si="32"/>
        <v/>
      </c>
      <c r="AT73" t="str">
        <f t="shared" si="32"/>
        <v/>
      </c>
    </row>
    <row r="74" spans="1:48" ht="20.149999999999999" customHeight="1" x14ac:dyDescent="0.2">
      <c r="C74" s="23" t="s">
        <v>313</v>
      </c>
    </row>
    <row r="75" spans="1:48" ht="20.149999999999999" customHeight="1" x14ac:dyDescent="0.2">
      <c r="W75" t="str">
        <f>IF(W34="","",W34)</f>
        <v/>
      </c>
    </row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27">
    <mergeCell ref="P70:Q70"/>
    <mergeCell ref="S70:T70"/>
    <mergeCell ref="G72:H72"/>
    <mergeCell ref="J72:K72"/>
    <mergeCell ref="M72:N72"/>
    <mergeCell ref="P72:Q72"/>
    <mergeCell ref="S72:T72"/>
    <mergeCell ref="T68:U68"/>
    <mergeCell ref="T69:U69"/>
    <mergeCell ref="H68:I69"/>
    <mergeCell ref="J68:K69"/>
    <mergeCell ref="L68:M69"/>
    <mergeCell ref="N69:O69"/>
    <mergeCell ref="P68:Q69"/>
    <mergeCell ref="R68:S69"/>
    <mergeCell ref="N68:O68"/>
    <mergeCell ref="L66:M66"/>
    <mergeCell ref="N66:O66"/>
    <mergeCell ref="P66:Q66"/>
    <mergeCell ref="H66:I66"/>
    <mergeCell ref="J66:K66"/>
    <mergeCell ref="N63:O63"/>
    <mergeCell ref="P63:R63"/>
    <mergeCell ref="Q64:S64"/>
    <mergeCell ref="O64:P64"/>
    <mergeCell ref="M64:N64"/>
    <mergeCell ref="R66:S66"/>
    <mergeCell ref="F63:G64"/>
    <mergeCell ref="H63:I63"/>
    <mergeCell ref="J63:K63"/>
    <mergeCell ref="L63:M63"/>
    <mergeCell ref="J64:K64"/>
    <mergeCell ref="H64:I64"/>
    <mergeCell ref="L57:M57"/>
    <mergeCell ref="M55:N55"/>
    <mergeCell ref="H55:I55"/>
    <mergeCell ref="P44:Q44"/>
    <mergeCell ref="R44:S44"/>
    <mergeCell ref="N44:O44"/>
    <mergeCell ref="P47:Q47"/>
    <mergeCell ref="S47:T47"/>
    <mergeCell ref="F52:G53"/>
    <mergeCell ref="I52:J52"/>
    <mergeCell ref="K52:L52"/>
    <mergeCell ref="M52:N52"/>
    <mergeCell ref="L53:M53"/>
    <mergeCell ref="J53:K53"/>
    <mergeCell ref="F41:G42"/>
    <mergeCell ref="H41:I41"/>
    <mergeCell ref="J41:K41"/>
    <mergeCell ref="L41:M41"/>
    <mergeCell ref="K42:L42"/>
    <mergeCell ref="I42:J42"/>
    <mergeCell ref="N41:O41"/>
    <mergeCell ref="P41:R41"/>
    <mergeCell ref="Q42:S42"/>
    <mergeCell ref="O42:P42"/>
    <mergeCell ref="M42:N42"/>
    <mergeCell ref="J44:K44"/>
    <mergeCell ref="L44:M44"/>
    <mergeCell ref="S46:T46"/>
    <mergeCell ref="H44:I44"/>
    <mergeCell ref="F4:G5"/>
    <mergeCell ref="F15:G16"/>
    <mergeCell ref="M27:N27"/>
    <mergeCell ref="P4:R4"/>
    <mergeCell ref="Q5:S5"/>
    <mergeCell ref="I15:J15"/>
    <mergeCell ref="M15:N15"/>
    <mergeCell ref="O15:P15"/>
    <mergeCell ref="H16:I16"/>
    <mergeCell ref="Q15:S15"/>
    <mergeCell ref="L4:M4"/>
    <mergeCell ref="N4:O4"/>
    <mergeCell ref="P16:R16"/>
    <mergeCell ref="L16:M16"/>
    <mergeCell ref="N16:O16"/>
    <mergeCell ref="F26:G27"/>
    <mergeCell ref="H26:I26"/>
    <mergeCell ref="J26:K26"/>
    <mergeCell ref="L26:M26"/>
    <mergeCell ref="N26:O26"/>
    <mergeCell ref="AO1:AP1"/>
    <mergeCell ref="AO38:AP38"/>
    <mergeCell ref="I5:J5"/>
    <mergeCell ref="K5:L5"/>
    <mergeCell ref="M5:N5"/>
    <mergeCell ref="O5:P5"/>
    <mergeCell ref="J16:K16"/>
    <mergeCell ref="H4:I4"/>
    <mergeCell ref="J4:K4"/>
    <mergeCell ref="K15:L15"/>
    <mergeCell ref="H27:I27"/>
    <mergeCell ref="J27:K27"/>
    <mergeCell ref="P26:R26"/>
    <mergeCell ref="Q27:S27"/>
    <mergeCell ref="O27:P27"/>
    <mergeCell ref="G49:H49"/>
    <mergeCell ref="J49:K49"/>
    <mergeCell ref="M49:N49"/>
    <mergeCell ref="P49:Q49"/>
    <mergeCell ref="S49:T49"/>
    <mergeCell ref="H57:I57"/>
    <mergeCell ref="J57:K57"/>
    <mergeCell ref="L46:M46"/>
    <mergeCell ref="O46:P46"/>
    <mergeCell ref="Q46:R46"/>
    <mergeCell ref="H53:I53"/>
    <mergeCell ref="H46:I46"/>
    <mergeCell ref="J46:K46"/>
    <mergeCell ref="O52:P52"/>
    <mergeCell ref="Q52:S52"/>
    <mergeCell ref="P53:R53"/>
    <mergeCell ref="N53:O53"/>
    <mergeCell ref="J55:K55"/>
    <mergeCell ref="P58:Q58"/>
    <mergeCell ref="S58:T58"/>
    <mergeCell ref="G60:H60"/>
    <mergeCell ref="J60:K60"/>
    <mergeCell ref="M60:N60"/>
    <mergeCell ref="P60:Q60"/>
    <mergeCell ref="S60:T60"/>
    <mergeCell ref="Q55:R55"/>
    <mergeCell ref="N57:O57"/>
    <mergeCell ref="P57:Q57"/>
    <mergeCell ref="R57:S57"/>
    <mergeCell ref="O55:P5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&amp;L一次関数&amp;R数学ドリル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一次関数①</vt:lpstr>
      <vt:lpstr>一次関数②</vt:lpstr>
      <vt:lpstr>一次関数③</vt:lpstr>
      <vt:lpstr>一次関数④</vt:lpstr>
      <vt:lpstr>一次関数⑤</vt:lpstr>
      <vt:lpstr>一次関数⑥</vt:lpstr>
      <vt:lpstr>一次関数⑦</vt:lpstr>
      <vt:lpstr>一次関数⑧</vt:lpstr>
      <vt:lpstr>一次関数⑨</vt:lpstr>
      <vt:lpstr>一次関数⑩</vt:lpstr>
      <vt:lpstr>一次関数⑪</vt:lpstr>
      <vt:lpstr>一次関数①!Print_Area</vt:lpstr>
      <vt:lpstr>一次関数②!Print_Area</vt:lpstr>
      <vt:lpstr>一次関数③!Print_Area</vt:lpstr>
      <vt:lpstr>一次関数④!Print_Area</vt:lpstr>
      <vt:lpstr>一次関数⑤!Print_Area</vt:lpstr>
      <vt:lpstr>一次関数⑥!Print_Area</vt:lpstr>
      <vt:lpstr>一次関数⑦!Print_Area</vt:lpstr>
      <vt:lpstr>一次関数⑧!Print_Area</vt:lpstr>
      <vt:lpstr>一次関数⑨!Print_Area</vt:lpstr>
      <vt:lpstr>一次関数⑩!Print_Area</vt:lpstr>
      <vt:lpstr>一次関数⑪!Print_Area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2012-12-30T10:17:12Z</cp:lastPrinted>
  <dcterms:created xsi:type="dcterms:W3CDTF">2001-12-02T07:51:06Z</dcterms:created>
  <dcterms:modified xsi:type="dcterms:W3CDTF">2025-05-06T01:09:21Z</dcterms:modified>
</cp:coreProperties>
</file>