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32760" yWindow="7680" windowWidth="15480" windowHeight="3810" tabRatio="887"/>
  </bookViews>
  <sheets>
    <sheet name="工事費仕訳書" sheetId="95" r:id="rId1"/>
    <sheet name="共通仮設費" sheetId="111" r:id="rId2"/>
    <sheet name="A 構内整備内訳書" sheetId="129" r:id="rId3"/>
    <sheet name="A1舗装・A2排水" sheetId="157" r:id="rId4"/>
    <sheet name="A3擁壁" sheetId="144" r:id="rId5"/>
    <sheet name="A4看板" sheetId="146" r:id="rId6"/>
    <sheet name="B 店舗改修内訳書" sheetId="142" r:id="rId7"/>
    <sheet name="B1直接仮設" sheetId="133" r:id="rId8"/>
    <sheet name="B2鉄骨" sheetId="150" r:id="rId9"/>
    <sheet name="B3組積" sheetId="137" r:id="rId10"/>
    <sheet name="B4防水・B5タイル・B6木工" sheetId="158" r:id="rId11"/>
    <sheet name="B7左官・B8建具・B9ガラス" sheetId="159" r:id="rId12"/>
    <sheet name="B10塗装" sheetId="136" r:id="rId13"/>
    <sheet name="B11内外" sheetId="77" r:id="rId14"/>
  </sheets>
  <definedNames>
    <definedName name="_xlnm.Print_Area" localSheetId="2">'A 構内整備内訳書'!$A$1:$J$24</definedName>
    <definedName name="_xlnm.Print_Area" localSheetId="3">A1舗装・A2排水!$A$1:$O$69</definedName>
    <definedName name="_xlnm.Print_Area" localSheetId="4">A3擁壁!$A$1:$O$23</definedName>
    <definedName name="_xlnm.Print_Area" localSheetId="5">A4看板!$A$1:$O$92</definedName>
    <definedName name="_xlnm.Print_Area" localSheetId="6">'B 店舗改修内訳書'!$A$1:$H$24</definedName>
    <definedName name="_xlnm.Print_Area" localSheetId="12">B10塗装!$A$1:$O$23</definedName>
    <definedName name="_xlnm.Print_Area" localSheetId="13">B11内外!$A$1:$O$69</definedName>
    <definedName name="_xlnm.Print_Area" localSheetId="7">B1直接仮設!$A$1:$O$23</definedName>
    <definedName name="_xlnm.Print_Area" localSheetId="8">B2鉄骨!$A$1:$O$23</definedName>
    <definedName name="_xlnm.Print_Area" localSheetId="9">B3組積!$A$1:$O$23</definedName>
    <definedName name="_xlnm.Print_Area" localSheetId="10">B4防水・B5タイル・B6木工!$A$1:$O$69</definedName>
    <definedName name="_xlnm.Print_Area" localSheetId="11">B7左官・B8建具・B9ガラス!$A$1:$O$69</definedName>
    <definedName name="_xlnm.Print_Area" localSheetId="1">共通仮設費!$A$1:$O$23</definedName>
    <definedName name="_xlnm.Print_Area" localSheetId="0">工事費仕訳書!$A$1:$H$22</definedName>
  </definedNames>
  <calcPr calcId="145621"/>
</workbook>
</file>

<file path=xl/calcChain.xml><?xml version="1.0" encoding="utf-8"?>
<calcChain xmlns="http://schemas.openxmlformats.org/spreadsheetml/2006/main">
  <c r="N55" i="77" l="1"/>
  <c r="N53" i="77"/>
  <c r="N52" i="77"/>
  <c r="N39" i="77"/>
  <c r="N38" i="77"/>
  <c r="N37" i="77"/>
  <c r="N36" i="77"/>
  <c r="N35" i="77"/>
  <c r="N34" i="77"/>
  <c r="N33" i="77"/>
  <c r="N32" i="77"/>
  <c r="N31" i="77"/>
  <c r="N28" i="77"/>
  <c r="N13" i="77"/>
  <c r="N12" i="77"/>
  <c r="N11" i="77"/>
  <c r="N10" i="77"/>
  <c r="N9" i="77"/>
  <c r="N8" i="77"/>
  <c r="N7" i="77"/>
  <c r="N6" i="77"/>
  <c r="N5" i="77"/>
  <c r="N4" i="77"/>
  <c r="N11" i="136"/>
  <c r="N10" i="136"/>
  <c r="N9" i="136"/>
  <c r="N6" i="136"/>
  <c r="N5" i="136"/>
  <c r="N53" i="159"/>
  <c r="N52" i="159"/>
  <c r="N51" i="159"/>
  <c r="N50" i="159"/>
  <c r="N42" i="159"/>
  <c r="N41" i="159"/>
  <c r="N40" i="159"/>
  <c r="N39" i="159"/>
  <c r="N36" i="159"/>
  <c r="N34" i="159"/>
  <c r="N33" i="159"/>
  <c r="N32" i="159"/>
  <c r="N30" i="159"/>
  <c r="N29" i="159"/>
  <c r="N28" i="159"/>
  <c r="N9" i="159"/>
  <c r="N8" i="159"/>
  <c r="N7" i="159"/>
  <c r="N6" i="159"/>
  <c r="N5" i="159"/>
  <c r="N4" i="159"/>
  <c r="N54" i="158"/>
  <c r="N53" i="158"/>
  <c r="N52" i="158"/>
  <c r="N51" i="158"/>
  <c r="N50" i="158"/>
  <c r="N33" i="158"/>
  <c r="N32" i="158"/>
  <c r="N31" i="158"/>
  <c r="N30" i="158"/>
  <c r="N29" i="158"/>
  <c r="N28" i="158"/>
  <c r="N27" i="158"/>
  <c r="N6" i="158"/>
  <c r="N5" i="158"/>
  <c r="N7" i="137"/>
  <c r="N6" i="137"/>
  <c r="N5" i="137"/>
  <c r="N4" i="137"/>
  <c r="N19" i="150"/>
  <c r="N18" i="150"/>
  <c r="N17" i="150"/>
  <c r="N16" i="150"/>
  <c r="N15" i="150"/>
  <c r="N12" i="150"/>
  <c r="N11" i="150"/>
  <c r="N10" i="150"/>
  <c r="N9" i="150"/>
  <c r="N8" i="150"/>
  <c r="N6" i="150"/>
  <c r="N5" i="150"/>
  <c r="N15" i="133"/>
  <c r="N14" i="133"/>
  <c r="N13" i="133"/>
  <c r="N12" i="133"/>
  <c r="N11" i="133"/>
  <c r="N10" i="133"/>
  <c r="N9" i="133"/>
  <c r="N8" i="133"/>
  <c r="N7" i="133"/>
  <c r="N6" i="133"/>
  <c r="N5" i="133"/>
  <c r="N88" i="146"/>
  <c r="N86" i="146"/>
  <c r="N85" i="146"/>
  <c r="N84" i="146"/>
  <c r="N83" i="146"/>
  <c r="N80" i="146"/>
  <c r="N79" i="146"/>
  <c r="N78" i="146"/>
  <c r="N77" i="146"/>
  <c r="N76" i="146"/>
  <c r="N75" i="146"/>
  <c r="N74" i="146"/>
  <c r="N66" i="146"/>
  <c r="N64" i="146"/>
  <c r="N63" i="146"/>
  <c r="N61" i="146"/>
  <c r="N60" i="146"/>
  <c r="N59" i="146"/>
  <c r="N57" i="146"/>
  <c r="N55" i="146"/>
  <c r="N54" i="146"/>
  <c r="N53" i="146"/>
  <c r="N52" i="146"/>
  <c r="N51" i="146"/>
  <c r="N30" i="146"/>
  <c r="N29" i="146"/>
  <c r="N28" i="146"/>
  <c r="N27" i="146"/>
  <c r="N19" i="146"/>
  <c r="N18" i="146"/>
  <c r="N17" i="146"/>
  <c r="N16" i="146"/>
  <c r="N15" i="146"/>
  <c r="N14" i="146"/>
  <c r="N13" i="146"/>
  <c r="N12" i="146"/>
  <c r="N11" i="146"/>
  <c r="N10" i="146"/>
  <c r="N9" i="146"/>
  <c r="N8" i="146"/>
  <c r="N6" i="146"/>
  <c r="N5" i="146"/>
  <c r="N4" i="146"/>
  <c r="N15" i="144"/>
  <c r="N13" i="144"/>
  <c r="N10" i="144"/>
  <c r="N9" i="144"/>
  <c r="N8" i="144"/>
  <c r="N5" i="144"/>
  <c r="N53" i="157"/>
  <c r="N52" i="157"/>
  <c r="N51" i="157"/>
  <c r="N50" i="157"/>
  <c r="N41" i="157"/>
  <c r="N40" i="157"/>
  <c r="N39" i="157"/>
  <c r="N38" i="157"/>
  <c r="N37" i="157"/>
  <c r="N36" i="157"/>
  <c r="N35" i="157"/>
  <c r="N34" i="157"/>
  <c r="N33" i="157"/>
  <c r="N32" i="157"/>
  <c r="N31" i="157"/>
  <c r="N30" i="157"/>
  <c r="N29" i="157"/>
  <c r="N28" i="157"/>
  <c r="N27" i="157"/>
  <c r="N11" i="157"/>
  <c r="N10" i="157"/>
  <c r="N9" i="157"/>
  <c r="N8" i="157"/>
  <c r="N7" i="157"/>
  <c r="N6" i="157"/>
  <c r="N5" i="157"/>
  <c r="N4" i="157"/>
  <c r="N13" i="111"/>
  <c r="N12" i="111"/>
  <c r="N11" i="111"/>
  <c r="N10" i="111"/>
  <c r="N8" i="111"/>
  <c r="N6" i="111"/>
  <c r="N5" i="111"/>
  <c r="N65" i="159" l="1"/>
  <c r="N64" i="159"/>
  <c r="N62" i="159"/>
  <c r="N61" i="159"/>
  <c r="N59" i="159"/>
  <c r="N57" i="159"/>
  <c r="N55" i="159"/>
  <c r="N54" i="159"/>
  <c r="N27" i="159"/>
  <c r="K7" i="159"/>
  <c r="K6" i="159"/>
  <c r="K5" i="159"/>
  <c r="K4" i="159"/>
  <c r="E47" i="159"/>
  <c r="E24" i="159"/>
  <c r="N38" i="158"/>
  <c r="N36" i="158"/>
  <c r="N35" i="158"/>
  <c r="N34" i="158"/>
  <c r="N11" i="158"/>
  <c r="N4" i="158"/>
  <c r="E47" i="158"/>
  <c r="E24" i="158"/>
  <c r="E24" i="157"/>
  <c r="E47" i="157" s="1"/>
  <c r="N67" i="159" l="1"/>
  <c r="G14" i="142" s="1"/>
  <c r="N45" i="159"/>
  <c r="G13" i="142" s="1"/>
  <c r="N68" i="158"/>
  <c r="G11" i="142" s="1"/>
  <c r="N44" i="158"/>
  <c r="G10" i="142" s="1"/>
  <c r="N21" i="158"/>
  <c r="G9" i="142" s="1"/>
  <c r="N65" i="157"/>
  <c r="N44" i="157"/>
  <c r="N67" i="157" s="1"/>
  <c r="I6" i="129" s="1"/>
  <c r="N21" i="157"/>
  <c r="I5" i="129" s="1"/>
  <c r="N21" i="159"/>
  <c r="G12" i="142" s="1"/>
  <c r="K55" i="146" l="1"/>
  <c r="K52" i="146"/>
  <c r="K53" i="146" s="1"/>
  <c r="K61" i="146"/>
  <c r="N60" i="77"/>
  <c r="N59" i="77"/>
  <c r="N58" i="77"/>
  <c r="N57" i="77"/>
  <c r="N56" i="77"/>
  <c r="N54" i="77"/>
  <c r="N51" i="77"/>
  <c r="P16" i="150"/>
  <c r="N7" i="150"/>
  <c r="N40" i="77"/>
  <c r="K5" i="137"/>
  <c r="K4" i="137"/>
  <c r="A7" i="142"/>
  <c r="A8" i="142" s="1"/>
  <c r="A9" i="142" s="1"/>
  <c r="A10" i="142" s="1"/>
  <c r="A11" i="142" s="1"/>
  <c r="A12" i="142" s="1"/>
  <c r="A13" i="142" s="1"/>
  <c r="A14" i="142" s="1"/>
  <c r="A15" i="142" s="1"/>
  <c r="A16" i="142" s="1"/>
  <c r="N22" i="137"/>
  <c r="N18" i="137"/>
  <c r="P12" i="137"/>
  <c r="P11" i="137"/>
  <c r="P10" i="137"/>
  <c r="P8" i="137"/>
  <c r="P4" i="136"/>
  <c r="P21" i="136" s="1"/>
  <c r="N4" i="133"/>
  <c r="I4" i="129"/>
  <c r="N16" i="111"/>
  <c r="N15" i="111"/>
  <c r="K13" i="111"/>
  <c r="K12" i="111"/>
  <c r="K11" i="111"/>
  <c r="N17" i="77"/>
  <c r="N14" i="77"/>
  <c r="Q23" i="111"/>
  <c r="E24" i="77"/>
  <c r="E47" i="77" s="1"/>
  <c r="N4" i="150"/>
  <c r="N29" i="77"/>
  <c r="N30" i="77"/>
  <c r="P13" i="150"/>
  <c r="N13" i="150"/>
  <c r="N65" i="77" l="1"/>
  <c r="N44" i="77"/>
  <c r="N21" i="150"/>
  <c r="G7" i="142" s="1"/>
  <c r="N87" i="146"/>
  <c r="N21" i="144"/>
  <c r="I7" i="129" s="1"/>
  <c r="N20" i="111"/>
  <c r="G4" i="95" s="1"/>
  <c r="N21" i="136"/>
  <c r="G15" i="142" s="1"/>
  <c r="N21" i="77"/>
  <c r="N21" i="137"/>
  <c r="G8" i="142" s="1"/>
  <c r="N68" i="146"/>
  <c r="N7" i="146"/>
  <c r="N44" i="146" s="1"/>
  <c r="N81" i="146"/>
  <c r="N22" i="133"/>
  <c r="G6" i="142" s="1"/>
  <c r="E24" i="146"/>
  <c r="E47" i="146" s="1"/>
  <c r="E70" i="146" s="1"/>
  <c r="N67" i="77" l="1"/>
  <c r="G16" i="142" s="1"/>
  <c r="G21" i="142" s="1"/>
  <c r="G7" i="95" s="1"/>
  <c r="N90" i="146"/>
  <c r="I8" i="129" s="1"/>
  <c r="I22" i="129" s="1"/>
  <c r="G6" i="95" s="1"/>
  <c r="G21" i="95" l="1"/>
</calcChain>
</file>

<file path=xl/sharedStrings.xml><?xml version="1.0" encoding="utf-8"?>
<sst xmlns="http://schemas.openxmlformats.org/spreadsheetml/2006/main" count="794" uniqueCount="323">
  <si>
    <t>㎡</t>
    <phoneticPr fontId="2"/>
  </si>
  <si>
    <t>番号</t>
    <rPh sb="0" eb="2">
      <t>バンゴウ</t>
    </rPh>
    <phoneticPr fontId="2"/>
  </si>
  <si>
    <t>工種</t>
    <rPh sb="0" eb="1">
      <t>コウ</t>
    </rPh>
    <rPh sb="1" eb="2">
      <t>シュ</t>
    </rPh>
    <phoneticPr fontId="2"/>
  </si>
  <si>
    <t>項目</t>
    <rPh sb="0" eb="2">
      <t>コウモク</t>
    </rPh>
    <phoneticPr fontId="2"/>
  </si>
  <si>
    <t>規格</t>
    <rPh sb="0" eb="2">
      <t>キカク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</si>
  <si>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</si>
  <si>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</si>
  <si>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</si>
  <si>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</si>
  <si>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適要</t>
    <rPh sb="0" eb="1">
      <t>テキヨウ</t>
    </rPh>
    <rPh sb="1" eb="2">
      <t>ヨウ</t>
    </rPh>
    <phoneticPr fontId="2"/>
  </si>
  <si>
    <t>式</t>
    <rPh sb="0" eb="1">
      <t>シキ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</si>
  <si>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</si>
  <si>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</si>
  <si>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本</t>
    <rPh sb="0" eb="1">
      <t>ホン</t>
    </rPh>
    <phoneticPr fontId="2"/>
  </si>
  <si>
    <t>回</t>
    <rPh sb="0" eb="1">
      <t>カイ</t>
    </rPh>
    <phoneticPr fontId="2"/>
  </si>
  <si>
    <t>台</t>
    <rPh sb="0" eb="1">
      <t>ダイ</t>
    </rPh>
    <phoneticPr fontId="2"/>
  </si>
  <si>
    <t>ｍ</t>
    <phoneticPr fontId="2"/>
  </si>
  <si>
    <t>名　　　称</t>
    <rPh sb="0" eb="1">
      <t>メイ</t>
    </rPh>
    <rPh sb="4" eb="5">
      <t>ショウ</t>
    </rPh>
    <phoneticPr fontId="2"/>
  </si>
  <si>
    <t>仕　　　様</t>
    <rPh sb="0" eb="1">
      <t>ツカ</t>
    </rPh>
    <rPh sb="4" eb="5">
      <t>サマ</t>
    </rPh>
    <phoneticPr fontId="2"/>
  </si>
  <si>
    <t>数　量</t>
    <rPh sb="0" eb="1">
      <t>カズ</t>
    </rPh>
    <rPh sb="2" eb="3">
      <t>リョウ</t>
    </rPh>
    <phoneticPr fontId="2"/>
  </si>
  <si>
    <t>単　位</t>
    <rPh sb="0" eb="1">
      <t>タン</t>
    </rPh>
    <rPh sb="2" eb="3">
      <t>クライ</t>
    </rPh>
    <phoneticPr fontId="2"/>
  </si>
  <si>
    <t>単　　価</t>
    <rPh sb="0" eb="1">
      <t>タン</t>
    </rPh>
    <rPh sb="3" eb="4">
      <t>アタイ</t>
    </rPh>
    <phoneticPr fontId="2"/>
  </si>
  <si>
    <t>金　　　額</t>
    <rPh sb="0" eb="1">
      <t>キン</t>
    </rPh>
    <rPh sb="4" eb="5">
      <t>ガク</t>
    </rPh>
    <phoneticPr fontId="2"/>
  </si>
  <si>
    <t>摘　　　要</t>
    <rPh sb="0" eb="1">
      <t>チャク</t>
    </rPh>
    <rPh sb="4" eb="5">
      <t>ヨウ</t>
    </rPh>
    <phoneticPr fontId="2"/>
  </si>
  <si>
    <t>諸経費</t>
    <rPh sb="0" eb="3">
      <t>ショケイヒ</t>
    </rPh>
    <phoneticPr fontId="2"/>
  </si>
  <si>
    <t>ヶ所</t>
    <rPh sb="1" eb="2">
      <t>ショ</t>
    </rPh>
    <phoneticPr fontId="2"/>
  </si>
  <si>
    <t>m3</t>
    <phoneticPr fontId="2"/>
  </si>
  <si>
    <t>木工事</t>
    <rPh sb="0" eb="1">
      <t>モク</t>
    </rPh>
    <rPh sb="1" eb="3">
      <t>コウジ</t>
    </rPh>
    <phoneticPr fontId="2"/>
  </si>
  <si>
    <t>個</t>
    <rPh sb="0" eb="1">
      <t>コ</t>
    </rPh>
    <phoneticPr fontId="2"/>
  </si>
  <si>
    <t>基</t>
    <rPh sb="0" eb="1">
      <t>キ</t>
    </rPh>
    <phoneticPr fontId="2"/>
  </si>
  <si>
    <t>建具廻りﾓﾙﾀﾙ詰め</t>
    <rPh sb="0" eb="2">
      <t>タテグ</t>
    </rPh>
    <rPh sb="2" eb="3">
      <t>マワ</t>
    </rPh>
    <rPh sb="8" eb="9">
      <t>ツ</t>
    </rPh>
    <phoneticPr fontId="2"/>
  </si>
  <si>
    <t>施工費</t>
    <rPh sb="0" eb="2">
      <t>セコウ</t>
    </rPh>
    <rPh sb="2" eb="3">
      <t>ヒ</t>
    </rPh>
    <phoneticPr fontId="2"/>
  </si>
  <si>
    <t>埋戻し</t>
    <rPh sb="0" eb="1">
      <t>ウ</t>
    </rPh>
    <rPh sb="1" eb="2">
      <t>モド</t>
    </rPh>
    <phoneticPr fontId="2"/>
  </si>
  <si>
    <t>機械運搬費</t>
    <rPh sb="0" eb="2">
      <t>キカイ</t>
    </rPh>
    <rPh sb="2" eb="4">
      <t>ウンパン</t>
    </rPh>
    <rPh sb="4" eb="5">
      <t>ヒ</t>
    </rPh>
    <phoneticPr fontId="2"/>
  </si>
  <si>
    <t>組積工事</t>
    <rPh sb="0" eb="2">
      <t>ソセキ</t>
    </rPh>
    <rPh sb="2" eb="4">
      <t>コウジ</t>
    </rPh>
    <phoneticPr fontId="2"/>
  </si>
  <si>
    <t>ＡＷ－１</t>
    <phoneticPr fontId="2"/>
  </si>
  <si>
    <t>ＡＷ－２</t>
    <phoneticPr fontId="2"/>
  </si>
  <si>
    <t>仮設トイレ</t>
    <rPh sb="0" eb="2">
      <t>カセツ</t>
    </rPh>
    <phoneticPr fontId="2"/>
  </si>
  <si>
    <t>箇月</t>
    <rPh sb="0" eb="2">
      <t>カゲツ</t>
    </rPh>
    <phoneticPr fontId="2"/>
  </si>
  <si>
    <t>産廃処理</t>
    <rPh sb="0" eb="1">
      <t>サン</t>
    </rPh>
    <rPh sb="2" eb="4">
      <t>ショリ</t>
    </rPh>
    <phoneticPr fontId="2"/>
  </si>
  <si>
    <t>動力用水費</t>
    <rPh sb="0" eb="2">
      <t>ドウリョク</t>
    </rPh>
    <rPh sb="2" eb="4">
      <t>ヨウスイ</t>
    </rPh>
    <rPh sb="4" eb="5">
      <t>ヒ</t>
    </rPh>
    <phoneticPr fontId="2"/>
  </si>
  <si>
    <t>電力臨時工事費</t>
    <rPh sb="0" eb="2">
      <t>デンリョク</t>
    </rPh>
    <rPh sb="2" eb="4">
      <t>リンジ</t>
    </rPh>
    <rPh sb="4" eb="6">
      <t>コウジ</t>
    </rPh>
    <rPh sb="6" eb="7">
      <t>ヒ</t>
    </rPh>
    <phoneticPr fontId="2"/>
  </si>
  <si>
    <t>電力費</t>
    <rPh sb="0" eb="2">
      <t>デンリョク</t>
    </rPh>
    <rPh sb="2" eb="3">
      <t>ヒ</t>
    </rPh>
    <phoneticPr fontId="2"/>
  </si>
  <si>
    <t>水道費</t>
    <rPh sb="0" eb="3">
      <t>スイドウヒ</t>
    </rPh>
    <phoneticPr fontId="2"/>
  </si>
  <si>
    <t>安全対策費</t>
    <rPh sb="0" eb="2">
      <t>アンゼン</t>
    </rPh>
    <rPh sb="2" eb="5">
      <t>タイサクヒ</t>
    </rPh>
    <phoneticPr fontId="2"/>
  </si>
  <si>
    <t>汲み取り</t>
    <rPh sb="0" eb="1">
      <t>ク</t>
    </rPh>
    <rPh sb="2" eb="3">
      <t>ト</t>
    </rPh>
    <phoneticPr fontId="2"/>
  </si>
  <si>
    <t>設置・引取り・リース代</t>
    <rPh sb="0" eb="2">
      <t>セッチ</t>
    </rPh>
    <rPh sb="3" eb="5">
      <t>ヒキト</t>
    </rPh>
    <rPh sb="10" eb="11">
      <t>ダイ</t>
    </rPh>
    <phoneticPr fontId="2"/>
  </si>
  <si>
    <t>砂・セメント・目地</t>
    <rPh sb="0" eb="1">
      <t>スナ</t>
    </rPh>
    <rPh sb="7" eb="9">
      <t>メジ</t>
    </rPh>
    <phoneticPr fontId="2"/>
  </si>
  <si>
    <t>捨コン</t>
    <rPh sb="0" eb="1">
      <t>ステ</t>
    </rPh>
    <phoneticPr fontId="2"/>
  </si>
  <si>
    <t>ＡＤ－1</t>
    <phoneticPr fontId="2"/>
  </si>
  <si>
    <t>　　</t>
    <phoneticPr fontId="2"/>
  </si>
  <si>
    <t>ソフト巾木</t>
    <rPh sb="3" eb="5">
      <t>ハバキ</t>
    </rPh>
    <phoneticPr fontId="2"/>
  </si>
  <si>
    <t>枚</t>
    <rPh sb="0" eb="1">
      <t>マイ</t>
    </rPh>
    <phoneticPr fontId="2"/>
  </si>
  <si>
    <t>外部足場施工</t>
    <rPh sb="0" eb="2">
      <t>ガイブ</t>
    </rPh>
    <rPh sb="2" eb="4">
      <t>アシバ</t>
    </rPh>
    <rPh sb="4" eb="6">
      <t>セコウ</t>
    </rPh>
    <phoneticPr fontId="2"/>
  </si>
  <si>
    <t>タイル工事</t>
    <rPh sb="3" eb="5">
      <t>コウジ</t>
    </rPh>
    <phoneticPr fontId="2"/>
  </si>
  <si>
    <t>ＡＤ－２</t>
    <phoneticPr fontId="2"/>
  </si>
  <si>
    <t>施工図面・諸経費</t>
    <rPh sb="0" eb="2">
      <t>セコウ</t>
    </rPh>
    <rPh sb="2" eb="3">
      <t>ズ</t>
    </rPh>
    <rPh sb="3" eb="4">
      <t>メン</t>
    </rPh>
    <rPh sb="5" eb="8">
      <t>ショケイヒ</t>
    </rPh>
    <phoneticPr fontId="2"/>
  </si>
  <si>
    <t>内外部雑シーリング</t>
    <rPh sb="0" eb="1">
      <t>ナイ</t>
    </rPh>
    <rPh sb="1" eb="3">
      <t>ガイブ</t>
    </rPh>
    <rPh sb="3" eb="4">
      <t>ザツ</t>
    </rPh>
    <phoneticPr fontId="2"/>
  </si>
  <si>
    <t>シリコン</t>
    <phoneticPr fontId="2"/>
  </si>
  <si>
    <t>小計</t>
    <rPh sb="0" eb="1">
      <t>コ</t>
    </rPh>
    <phoneticPr fontId="2"/>
  </si>
  <si>
    <t>客土</t>
    <rPh sb="0" eb="2">
      <t>キャクド</t>
    </rPh>
    <phoneticPr fontId="2"/>
  </si>
  <si>
    <t>共通仮設費</t>
    <rPh sb="3" eb="4">
      <t>セツ</t>
    </rPh>
    <phoneticPr fontId="2"/>
  </si>
  <si>
    <t>ァ）100コンクリートブロック</t>
    <phoneticPr fontId="2"/>
  </si>
  <si>
    <t>丁張り</t>
    <rPh sb="0" eb="2">
      <t>チョウハリ</t>
    </rPh>
    <phoneticPr fontId="2"/>
  </si>
  <si>
    <t>釘・金物</t>
    <rPh sb="0" eb="1">
      <t>クギ</t>
    </rPh>
    <rPh sb="2" eb="4">
      <t>カナモノ</t>
    </rPh>
    <phoneticPr fontId="2"/>
  </si>
  <si>
    <t>人工</t>
    <rPh sb="0" eb="2">
      <t>ニンク</t>
    </rPh>
    <phoneticPr fontId="2"/>
  </si>
  <si>
    <t>キッチンパネル</t>
    <phoneticPr fontId="2"/>
  </si>
  <si>
    <t>片開き框ドア</t>
    <rPh sb="0" eb="1">
      <t>カタ</t>
    </rPh>
    <rPh sb="1" eb="2">
      <t>ヒラ</t>
    </rPh>
    <rPh sb="3" eb="4">
      <t>カマチ</t>
    </rPh>
    <phoneticPr fontId="2"/>
  </si>
  <si>
    <t>引き違い窓</t>
    <rPh sb="0" eb="1">
      <t>ヒ</t>
    </rPh>
    <rPh sb="2" eb="3">
      <t>チガ</t>
    </rPh>
    <rPh sb="4" eb="5">
      <t>マド</t>
    </rPh>
    <phoneticPr fontId="2"/>
  </si>
  <si>
    <t>可動網戸</t>
    <rPh sb="0" eb="2">
      <t>カドウ</t>
    </rPh>
    <rPh sb="2" eb="4">
      <t>アミド</t>
    </rPh>
    <phoneticPr fontId="2"/>
  </si>
  <si>
    <t>突き出し窓</t>
    <rPh sb="0" eb="1">
      <t>ツ</t>
    </rPh>
    <rPh sb="2" eb="3">
      <t>ダ</t>
    </rPh>
    <rPh sb="4" eb="5">
      <t>マド</t>
    </rPh>
    <phoneticPr fontId="2"/>
  </si>
  <si>
    <t>380×640</t>
    <phoneticPr fontId="2"/>
  </si>
  <si>
    <t>ＡＷ－３</t>
  </si>
  <si>
    <t>380×550</t>
    <phoneticPr fontId="2"/>
  </si>
  <si>
    <t>1180×300</t>
    <phoneticPr fontId="2"/>
  </si>
  <si>
    <t>シルバー</t>
    <phoneticPr fontId="2"/>
  </si>
  <si>
    <t>サッシュ廻りシーリング</t>
    <rPh sb="4" eb="5">
      <t>マワ</t>
    </rPh>
    <phoneticPr fontId="2"/>
  </si>
  <si>
    <t>【内部】</t>
    <rPh sb="1" eb="3">
      <t>ナイブ</t>
    </rPh>
    <phoneticPr fontId="2"/>
  </si>
  <si>
    <t>【外部】</t>
    <rPh sb="1" eb="2">
      <t>ガイ</t>
    </rPh>
    <phoneticPr fontId="2"/>
  </si>
  <si>
    <t>コンクリート外壁面補修</t>
    <rPh sb="6" eb="8">
      <t>ガイヘキ</t>
    </rPh>
    <rPh sb="8" eb="9">
      <t>メン</t>
    </rPh>
    <rPh sb="9" eb="11">
      <t>ホシュウ</t>
    </rPh>
    <phoneticPr fontId="2"/>
  </si>
  <si>
    <t>ブロック面モルタル塗り</t>
    <rPh sb="4" eb="5">
      <t>メン</t>
    </rPh>
    <rPh sb="9" eb="10">
      <t>ヌ</t>
    </rPh>
    <phoneticPr fontId="2"/>
  </si>
  <si>
    <t>掘削</t>
    <rPh sb="0" eb="2">
      <t>クッサク</t>
    </rPh>
    <phoneticPr fontId="2"/>
  </si>
  <si>
    <t>人力併用</t>
    <rPh sb="0" eb="2">
      <t>ジンリキ</t>
    </rPh>
    <rPh sb="2" eb="4">
      <t>ヘイヨウ</t>
    </rPh>
    <phoneticPr fontId="2"/>
  </si>
  <si>
    <t>建設発生土運搬</t>
    <rPh sb="0" eb="2">
      <t>ケンセツ</t>
    </rPh>
    <rPh sb="2" eb="4">
      <t>ハッセイ</t>
    </rPh>
    <rPh sb="4" eb="5">
      <t>ド</t>
    </rPh>
    <rPh sb="5" eb="7">
      <t>ウンパン</t>
    </rPh>
    <phoneticPr fontId="2"/>
  </si>
  <si>
    <t>ダンプ2ｔ積</t>
    <rPh sb="5" eb="6">
      <t>ツミ</t>
    </rPh>
    <phoneticPr fontId="2"/>
  </si>
  <si>
    <t>小運搬</t>
    <rPh sb="0" eb="1">
      <t>コ</t>
    </rPh>
    <rPh sb="1" eb="3">
      <t>ウンパン</t>
    </rPh>
    <phoneticPr fontId="2"/>
  </si>
  <si>
    <t>直接仮設工事</t>
    <rPh sb="0" eb="2">
      <t>チョクセツ</t>
    </rPh>
    <rPh sb="2" eb="6">
      <t>カセツコウジ</t>
    </rPh>
    <phoneticPr fontId="2"/>
  </si>
  <si>
    <t>構内整備工事</t>
    <rPh sb="0" eb="2">
      <t>コウナイ</t>
    </rPh>
    <rPh sb="2" eb="6">
      <t>セイビコウジ</t>
    </rPh>
    <phoneticPr fontId="2"/>
  </si>
  <si>
    <t>舗装工事</t>
    <rPh sb="0" eb="4">
      <t>ホソウコウジ</t>
    </rPh>
    <phoneticPr fontId="2"/>
  </si>
  <si>
    <t>排水工事</t>
    <rPh sb="0" eb="2">
      <t>ハイスイ</t>
    </rPh>
    <rPh sb="2" eb="4">
      <t>コウジ</t>
    </rPh>
    <phoneticPr fontId="2"/>
  </si>
  <si>
    <t>擁壁・フェンス工事</t>
    <rPh sb="0" eb="2">
      <t>ヨウヘキ</t>
    </rPh>
    <rPh sb="7" eb="9">
      <t>コウジ</t>
    </rPh>
    <phoneticPr fontId="2"/>
  </si>
  <si>
    <t>独立看板工事</t>
    <rPh sb="0" eb="2">
      <t>ドクリツ</t>
    </rPh>
    <rPh sb="2" eb="4">
      <t>カンバン</t>
    </rPh>
    <rPh sb="4" eb="6">
      <t>コウジ</t>
    </rPh>
    <phoneticPr fontId="2"/>
  </si>
  <si>
    <t>合板床</t>
    <rPh sb="0" eb="2">
      <t>ゴウバン</t>
    </rPh>
    <rPh sb="2" eb="3">
      <t>ユカ</t>
    </rPh>
    <phoneticPr fontId="2"/>
  </si>
  <si>
    <t>左官工事</t>
    <rPh sb="0" eb="2">
      <t>サカン</t>
    </rPh>
    <rPh sb="2" eb="4">
      <t>コウジ</t>
    </rPh>
    <phoneticPr fontId="2"/>
  </si>
  <si>
    <t>塗装工事</t>
    <rPh sb="0" eb="4">
      <t>トソウコウジ</t>
    </rPh>
    <phoneticPr fontId="2"/>
  </si>
  <si>
    <t>鉄骨工事</t>
    <rPh sb="0" eb="4">
      <t>テッコツコウジ</t>
    </rPh>
    <phoneticPr fontId="2"/>
  </si>
  <si>
    <t>厚15</t>
    <rPh sb="0" eb="1">
      <t>アツ</t>
    </rPh>
    <phoneticPr fontId="2"/>
  </si>
  <si>
    <t>吊戸棚</t>
    <rPh sb="0" eb="3">
      <t>ツリトダナ</t>
    </rPh>
    <phoneticPr fontId="2"/>
  </si>
  <si>
    <t>INAX：レストールキラミック</t>
  </si>
  <si>
    <t>床：トイレ　150角</t>
    <rPh sb="0" eb="1">
      <t>ユカ</t>
    </rPh>
    <rPh sb="9" eb="10">
      <t>カク</t>
    </rPh>
    <phoneticPr fontId="2"/>
  </si>
  <si>
    <t>壁：トイレ　150角　H=1,200</t>
    <rPh sb="0" eb="1">
      <t>カベ</t>
    </rPh>
    <rPh sb="9" eb="10">
      <t>カク</t>
    </rPh>
    <phoneticPr fontId="2"/>
  </si>
  <si>
    <t>ガラス工事</t>
    <rPh sb="3" eb="5">
      <t>コウジ</t>
    </rPh>
    <phoneticPr fontId="2"/>
  </si>
  <si>
    <t>金属製建具工事</t>
    <rPh sb="0" eb="7">
      <t>キンゾクセイタテグコウジ</t>
    </rPh>
    <phoneticPr fontId="2"/>
  </si>
  <si>
    <t>ＡＤ－3</t>
  </si>
  <si>
    <t>ＴＢ－１</t>
    <phoneticPr fontId="2"/>
  </si>
  <si>
    <t>トイレブース</t>
    <phoneticPr fontId="2"/>
  </si>
  <si>
    <t>800×2000</t>
    <phoneticPr fontId="2"/>
  </si>
  <si>
    <t>内網戸</t>
    <rPh sb="0" eb="1">
      <t>ウチ</t>
    </rPh>
    <rPh sb="1" eb="3">
      <t>アミド</t>
    </rPh>
    <phoneticPr fontId="2"/>
  </si>
  <si>
    <t>メラミン樹脂化粧板</t>
    <rPh sb="4" eb="6">
      <t>ジュシ</t>
    </rPh>
    <rPh sb="6" eb="9">
      <t>ケショウバン</t>
    </rPh>
    <phoneticPr fontId="2"/>
  </si>
  <si>
    <t>19型</t>
    <rPh sb="2" eb="3">
      <t>ガタ</t>
    </rPh>
    <phoneticPr fontId="2"/>
  </si>
  <si>
    <t>硬質</t>
    <rPh sb="0" eb="2">
      <t>コウシツ</t>
    </rPh>
    <phoneticPr fontId="2"/>
  </si>
  <si>
    <t>450角　3mm</t>
    <rPh sb="3" eb="4">
      <t>カク</t>
    </rPh>
    <phoneticPr fontId="2"/>
  </si>
  <si>
    <t>H=70</t>
    <phoneticPr fontId="2"/>
  </si>
  <si>
    <t>t=9.5　不燃　900角</t>
    <rPh sb="6" eb="8">
      <t>フネン</t>
    </rPh>
    <rPh sb="12" eb="13">
      <t>カク</t>
    </rPh>
    <phoneticPr fontId="2"/>
  </si>
  <si>
    <t>t=6</t>
    <phoneticPr fontId="2"/>
  </si>
  <si>
    <t>450角額縁タイプ</t>
    <rPh sb="3" eb="4">
      <t>カク</t>
    </rPh>
    <rPh sb="4" eb="6">
      <t>ガクブチ</t>
    </rPh>
    <phoneticPr fontId="2"/>
  </si>
  <si>
    <t>100型</t>
    <rPh sb="3" eb="4">
      <t>ガタ</t>
    </rPh>
    <phoneticPr fontId="2"/>
  </si>
  <si>
    <t>C:100</t>
    <phoneticPr fontId="2"/>
  </si>
  <si>
    <t>t=8</t>
    <phoneticPr fontId="2"/>
  </si>
  <si>
    <t>防水工事</t>
    <rPh sb="0" eb="4">
      <t>ボウスイコウジ</t>
    </rPh>
    <phoneticPr fontId="2"/>
  </si>
  <si>
    <t>木工事</t>
    <rPh sb="0" eb="3">
      <t>モクコウジ</t>
    </rPh>
    <phoneticPr fontId="2"/>
  </si>
  <si>
    <t>左官工事</t>
    <rPh sb="0" eb="4">
      <t>サカンコウジ</t>
    </rPh>
    <phoneticPr fontId="2"/>
  </si>
  <si>
    <t>内外装工事</t>
    <rPh sb="0" eb="3">
      <t>ナイガイソウ</t>
    </rPh>
    <rPh sb="3" eb="5">
      <t>コウジ</t>
    </rPh>
    <phoneticPr fontId="2"/>
  </si>
  <si>
    <t>内部</t>
    <rPh sb="0" eb="2">
      <t>ナイブ</t>
    </rPh>
    <phoneticPr fontId="2"/>
  </si>
  <si>
    <t>外部</t>
    <rPh sb="0" eb="2">
      <t>ガイブ</t>
    </rPh>
    <phoneticPr fontId="2"/>
  </si>
  <si>
    <t>トイレ</t>
    <phoneticPr fontId="2"/>
  </si>
  <si>
    <t>ァ）150コンクリートブロック</t>
    <phoneticPr fontId="2"/>
  </si>
  <si>
    <t>トイレ壁</t>
    <rPh sb="3" eb="4">
      <t>カベ</t>
    </rPh>
    <phoneticPr fontId="2"/>
  </si>
  <si>
    <t>kg</t>
    <phoneticPr fontId="2"/>
  </si>
  <si>
    <t>トイレライニング</t>
    <phoneticPr fontId="2"/>
  </si>
  <si>
    <t>養生メッシュシート施工</t>
    <rPh sb="0" eb="2">
      <t>ヨウジョウ</t>
    </rPh>
    <rPh sb="9" eb="11">
      <t>セコウ</t>
    </rPh>
    <phoneticPr fontId="2"/>
  </si>
  <si>
    <t>昇降用階段施工</t>
    <rPh sb="0" eb="3">
      <t>ショウコウヨウ</t>
    </rPh>
    <rPh sb="3" eb="5">
      <t>カイダン</t>
    </rPh>
    <rPh sb="5" eb="7">
      <t>セコウ</t>
    </rPh>
    <phoneticPr fontId="2"/>
  </si>
  <si>
    <t>外部足場基本料</t>
    <rPh sb="0" eb="2">
      <t>ガイブ</t>
    </rPh>
    <rPh sb="2" eb="4">
      <t>アシバ</t>
    </rPh>
    <rPh sb="4" eb="7">
      <t>キホンリョウ</t>
    </rPh>
    <phoneticPr fontId="2"/>
  </si>
  <si>
    <t>養生メッシュシート基本料</t>
    <rPh sb="0" eb="2">
      <t>ヨウジョウ</t>
    </rPh>
    <rPh sb="9" eb="12">
      <t>キホンリョウ</t>
    </rPh>
    <phoneticPr fontId="2"/>
  </si>
  <si>
    <t>昇降用階段基本料</t>
    <rPh sb="0" eb="3">
      <t>ショウコウヨウ</t>
    </rPh>
    <rPh sb="3" eb="5">
      <t>カイダン</t>
    </rPh>
    <rPh sb="5" eb="8">
      <t>キホンリョウ</t>
    </rPh>
    <phoneticPr fontId="2"/>
  </si>
  <si>
    <t>外部足場リース料</t>
    <rPh sb="0" eb="2">
      <t>ガイブ</t>
    </rPh>
    <rPh sb="2" eb="4">
      <t>アシバ</t>
    </rPh>
    <rPh sb="7" eb="8">
      <t>リョウ</t>
    </rPh>
    <phoneticPr fontId="2"/>
  </si>
  <si>
    <t>養生メッシュシートリース料</t>
    <rPh sb="0" eb="2">
      <t>ヨウジョウ</t>
    </rPh>
    <rPh sb="12" eb="13">
      <t>リョウ</t>
    </rPh>
    <phoneticPr fontId="2"/>
  </si>
  <si>
    <t>昇降用階段リース料</t>
    <rPh sb="0" eb="3">
      <t>ショウコウヨウ</t>
    </rPh>
    <rPh sb="3" eb="5">
      <t>カイダン</t>
    </rPh>
    <rPh sb="8" eb="9">
      <t>リョウ</t>
    </rPh>
    <phoneticPr fontId="2"/>
  </si>
  <si>
    <t>2ヶ月</t>
    <rPh sb="2" eb="3">
      <t>ゲツ</t>
    </rPh>
    <phoneticPr fontId="2"/>
  </si>
  <si>
    <t>購買店舗腰壁</t>
    <rPh sb="0" eb="4">
      <t>コウバイテンポ</t>
    </rPh>
    <rPh sb="4" eb="6">
      <t>コシカベ</t>
    </rPh>
    <phoneticPr fontId="2"/>
  </si>
  <si>
    <t>厚3</t>
    <rPh sb="0" eb="1">
      <t>アツ</t>
    </rPh>
    <phoneticPr fontId="2"/>
  </si>
  <si>
    <t>4面</t>
    <rPh sb="1" eb="2">
      <t>メン</t>
    </rPh>
    <phoneticPr fontId="2"/>
  </si>
  <si>
    <t>倉庫</t>
    <rPh sb="0" eb="2">
      <t>ソウコ</t>
    </rPh>
    <phoneticPr fontId="2"/>
  </si>
  <si>
    <t>①</t>
    <phoneticPr fontId="2"/>
  </si>
  <si>
    <t>②</t>
    <phoneticPr fontId="2"/>
  </si>
  <si>
    <t>INAX：レストールキラミック接着張り</t>
    <rPh sb="15" eb="18">
      <t>セッチャクバ</t>
    </rPh>
    <phoneticPr fontId="2"/>
  </si>
  <si>
    <t>接着剤（タイプⅠ）及び目地</t>
    <rPh sb="0" eb="3">
      <t>セッチャクザイ</t>
    </rPh>
    <rPh sb="9" eb="10">
      <t>オヨ</t>
    </rPh>
    <rPh sb="11" eb="13">
      <t>メジ</t>
    </rPh>
    <phoneticPr fontId="2"/>
  </si>
  <si>
    <t>4.598ｍ2以下</t>
    <rPh sb="7" eb="9">
      <t>イカ</t>
    </rPh>
    <phoneticPr fontId="2"/>
  </si>
  <si>
    <t>0.300ｍ2以下</t>
    <rPh sb="7" eb="9">
      <t>イカ</t>
    </rPh>
    <phoneticPr fontId="2"/>
  </si>
  <si>
    <t>6×5</t>
    <phoneticPr fontId="2"/>
  </si>
  <si>
    <t>8枚</t>
    <rPh sb="1" eb="2">
      <t>マイ</t>
    </rPh>
    <phoneticPr fontId="2"/>
  </si>
  <si>
    <t>螺旋階段撤去</t>
    <rPh sb="0" eb="4">
      <t>ラセンカイダン</t>
    </rPh>
    <rPh sb="4" eb="6">
      <t>テッキョ</t>
    </rPh>
    <phoneticPr fontId="2"/>
  </si>
  <si>
    <t>重機及び運搬費</t>
    <rPh sb="0" eb="2">
      <t>ジュウキ</t>
    </rPh>
    <rPh sb="2" eb="3">
      <t>オヨ</t>
    </rPh>
    <rPh sb="4" eb="6">
      <t>ウンパン</t>
    </rPh>
    <rPh sb="6" eb="7">
      <t>ヒ</t>
    </rPh>
    <phoneticPr fontId="2"/>
  </si>
  <si>
    <t>既設胴縁撤去改造及び補強間柱、梁取付</t>
    <rPh sb="0" eb="2">
      <t>キセツ</t>
    </rPh>
    <rPh sb="2" eb="4">
      <t>ドウブチ</t>
    </rPh>
    <rPh sb="4" eb="6">
      <t>テッキョ</t>
    </rPh>
    <rPh sb="6" eb="8">
      <t>カイゾウ</t>
    </rPh>
    <rPh sb="8" eb="9">
      <t>オヨ</t>
    </rPh>
    <rPh sb="10" eb="12">
      <t>ホキョウ</t>
    </rPh>
    <rPh sb="12" eb="14">
      <t>マバシラ</t>
    </rPh>
    <rPh sb="15" eb="16">
      <t>ハリ</t>
    </rPh>
    <rPh sb="16" eb="18">
      <t>トリツケ</t>
    </rPh>
    <phoneticPr fontId="2"/>
  </si>
  <si>
    <t>鋼材類</t>
    <rPh sb="0" eb="3">
      <t>コウザイルイ</t>
    </rPh>
    <phoneticPr fontId="2"/>
  </si>
  <si>
    <t>工場加工費</t>
    <rPh sb="0" eb="2">
      <t>コウジョウ</t>
    </rPh>
    <rPh sb="2" eb="5">
      <t>カコウヒ</t>
    </rPh>
    <phoneticPr fontId="2"/>
  </si>
  <si>
    <t>現場加工費</t>
    <rPh sb="0" eb="2">
      <t>ゲンバ</t>
    </rPh>
    <rPh sb="2" eb="5">
      <t>カコウヒ</t>
    </rPh>
    <phoneticPr fontId="2"/>
  </si>
  <si>
    <t>現場取付費</t>
    <rPh sb="0" eb="2">
      <t>ゲンバ</t>
    </rPh>
    <rPh sb="2" eb="5">
      <t>トリツケヒ</t>
    </rPh>
    <phoneticPr fontId="2"/>
  </si>
  <si>
    <t>重機及び運搬費</t>
    <rPh sb="0" eb="2">
      <t>ジュウキ</t>
    </rPh>
    <rPh sb="2" eb="3">
      <t>オヨ</t>
    </rPh>
    <rPh sb="4" eb="7">
      <t>ウンパンヒ</t>
    </rPh>
    <phoneticPr fontId="2"/>
  </si>
  <si>
    <t>中２階螺旋階段撤去部塞ぎ</t>
    <rPh sb="0" eb="1">
      <t>チュウ</t>
    </rPh>
    <rPh sb="2" eb="3">
      <t>カイ</t>
    </rPh>
    <rPh sb="3" eb="7">
      <t>ラセンカイダン</t>
    </rPh>
    <rPh sb="7" eb="10">
      <t>テッキョブ</t>
    </rPh>
    <rPh sb="10" eb="11">
      <t>フサ</t>
    </rPh>
    <phoneticPr fontId="2"/>
  </si>
  <si>
    <t>現場解体作業費</t>
    <rPh sb="0" eb="4">
      <t>ゲンバカイタイ</t>
    </rPh>
    <rPh sb="4" eb="7">
      <t>サギョウヒ</t>
    </rPh>
    <phoneticPr fontId="2"/>
  </si>
  <si>
    <t>外壁改修工事</t>
    <rPh sb="0" eb="2">
      <t>ガイヘキ</t>
    </rPh>
    <rPh sb="2" eb="6">
      <t>カイシュウコウジ</t>
    </rPh>
    <phoneticPr fontId="2"/>
  </si>
  <si>
    <t>既設外壁材・水切材解体</t>
    <rPh sb="0" eb="2">
      <t>キセツ</t>
    </rPh>
    <rPh sb="2" eb="5">
      <t>ガイヘキザイ</t>
    </rPh>
    <rPh sb="6" eb="9">
      <t>ミズキリザイ</t>
    </rPh>
    <rPh sb="9" eb="11">
      <t>カイタイ</t>
    </rPh>
    <phoneticPr fontId="2"/>
  </si>
  <si>
    <t>新設工事</t>
    <rPh sb="0" eb="4">
      <t>シンセツコウジ</t>
    </rPh>
    <phoneticPr fontId="2"/>
  </si>
  <si>
    <t>外壁部ジョイント水切</t>
    <rPh sb="0" eb="3">
      <t>ガイヘキブ</t>
    </rPh>
    <rPh sb="8" eb="10">
      <t>ミズキリ</t>
    </rPh>
    <phoneticPr fontId="2"/>
  </si>
  <si>
    <t>角波トタン</t>
    <rPh sb="0" eb="1">
      <t>カド</t>
    </rPh>
    <rPh sb="1" eb="2">
      <t>ナミ</t>
    </rPh>
    <phoneticPr fontId="2"/>
  </si>
  <si>
    <t>コーナー水切</t>
    <rPh sb="4" eb="6">
      <t>ミズキリ</t>
    </rPh>
    <phoneticPr fontId="2"/>
  </si>
  <si>
    <t>腰水切</t>
    <rPh sb="0" eb="1">
      <t>コシ</t>
    </rPh>
    <rPh sb="1" eb="3">
      <t>ミズキリ</t>
    </rPh>
    <phoneticPr fontId="2"/>
  </si>
  <si>
    <t>ケミカルメンド</t>
    <phoneticPr fontId="2"/>
  </si>
  <si>
    <t>笠木</t>
    <rPh sb="0" eb="2">
      <t>カサギ</t>
    </rPh>
    <phoneticPr fontId="2"/>
  </si>
  <si>
    <t>新設建具廻り水切</t>
    <rPh sb="0" eb="2">
      <t>シンセツ</t>
    </rPh>
    <rPh sb="2" eb="5">
      <t>タテグマワ</t>
    </rPh>
    <rPh sb="6" eb="8">
      <t>ミズキリ</t>
    </rPh>
    <phoneticPr fontId="2"/>
  </si>
  <si>
    <t>既設壁取合い水切</t>
    <rPh sb="0" eb="2">
      <t>キセツ</t>
    </rPh>
    <rPh sb="2" eb="3">
      <t>カベ</t>
    </rPh>
    <rPh sb="3" eb="5">
      <t>トリアイ</t>
    </rPh>
    <rPh sb="6" eb="8">
      <t>ミズキリ</t>
    </rPh>
    <phoneticPr fontId="2"/>
  </si>
  <si>
    <t>板金部コーキング</t>
    <rPh sb="0" eb="3">
      <t>バンキンブ</t>
    </rPh>
    <phoneticPr fontId="2"/>
  </si>
  <si>
    <t>樹脂錆止め塗装</t>
    <rPh sb="0" eb="2">
      <t>ジュシ</t>
    </rPh>
    <rPh sb="2" eb="4">
      <t>サビド</t>
    </rPh>
    <rPh sb="5" eb="7">
      <t>トソウ</t>
    </rPh>
    <phoneticPr fontId="2"/>
  </si>
  <si>
    <t>内部養生費</t>
    <rPh sb="0" eb="2">
      <t>ナイブ</t>
    </rPh>
    <rPh sb="2" eb="5">
      <t>ヨウジョウヒ</t>
    </rPh>
    <phoneticPr fontId="2"/>
  </si>
  <si>
    <t>仮設足場</t>
    <rPh sb="0" eb="2">
      <t>カセツ</t>
    </rPh>
    <rPh sb="2" eb="4">
      <t>アシバ</t>
    </rPh>
    <phoneticPr fontId="2"/>
  </si>
  <si>
    <t>資材輸送費</t>
    <rPh sb="0" eb="2">
      <t>シザイ</t>
    </rPh>
    <rPh sb="2" eb="5">
      <t>ユソウヒ</t>
    </rPh>
    <phoneticPr fontId="2"/>
  </si>
  <si>
    <t>荷揚げ重機費</t>
    <rPh sb="0" eb="2">
      <t>ニア</t>
    </rPh>
    <rPh sb="3" eb="6">
      <t>ジュウキヒ</t>
    </rPh>
    <phoneticPr fontId="2"/>
  </si>
  <si>
    <t>廃棄物処理費</t>
    <rPh sb="0" eb="3">
      <t>ハイキブツ</t>
    </rPh>
    <rPh sb="3" eb="6">
      <t>ショリヒ</t>
    </rPh>
    <phoneticPr fontId="2"/>
  </si>
  <si>
    <t>現場諸経費</t>
    <rPh sb="0" eb="2">
      <t>ゲンバ</t>
    </rPh>
    <rPh sb="2" eb="5">
      <t>ショケイヒ</t>
    </rPh>
    <phoneticPr fontId="2"/>
  </si>
  <si>
    <t>別途</t>
    <rPh sb="0" eb="2">
      <t>ベット</t>
    </rPh>
    <phoneticPr fontId="2"/>
  </si>
  <si>
    <t>南、東、西面</t>
    <rPh sb="0" eb="1">
      <t>ミナミ</t>
    </rPh>
    <rPh sb="2" eb="3">
      <t>ヒガシ</t>
    </rPh>
    <rPh sb="4" eb="6">
      <t>ニシメン</t>
    </rPh>
    <phoneticPr fontId="2"/>
  </si>
  <si>
    <t>カラーガルバリウム鋼板　0.5mm</t>
    <rPh sb="9" eb="11">
      <t>コウハン</t>
    </rPh>
    <phoneticPr fontId="2"/>
  </si>
  <si>
    <t>角波用</t>
    <rPh sb="0" eb="1">
      <t>カド</t>
    </rPh>
    <rPh sb="1" eb="2">
      <t>ナミ</t>
    </rPh>
    <rPh sb="2" eb="3">
      <t>ヨウ</t>
    </rPh>
    <phoneticPr fontId="2"/>
  </si>
  <si>
    <t>杭工事</t>
    <rPh sb="0" eb="3">
      <t>クイコウジ</t>
    </rPh>
    <phoneticPr fontId="2"/>
  </si>
  <si>
    <t>PHC-B 300-8m</t>
    <phoneticPr fontId="2"/>
  </si>
  <si>
    <t>PHC-C 300-9m</t>
    <phoneticPr fontId="2"/>
  </si>
  <si>
    <t>杭運搬費</t>
    <rPh sb="0" eb="1">
      <t>クイ</t>
    </rPh>
    <rPh sb="1" eb="4">
      <t>ウンパンヒ</t>
    </rPh>
    <phoneticPr fontId="2"/>
  </si>
  <si>
    <t>杭</t>
    <rPh sb="0" eb="1">
      <t>クイ</t>
    </rPh>
    <phoneticPr fontId="2"/>
  </si>
  <si>
    <t>掘削及び注入費</t>
    <rPh sb="0" eb="2">
      <t>クッサク</t>
    </rPh>
    <rPh sb="2" eb="3">
      <t>オヨ</t>
    </rPh>
    <rPh sb="4" eb="7">
      <t>チュウニュウヒ</t>
    </rPh>
    <phoneticPr fontId="2"/>
  </si>
  <si>
    <t>17ｍ</t>
    <phoneticPr fontId="2"/>
  </si>
  <si>
    <t>回転埋設費</t>
    <rPh sb="0" eb="2">
      <t>カイテン</t>
    </rPh>
    <rPh sb="2" eb="5">
      <t>マイセツヒ</t>
    </rPh>
    <phoneticPr fontId="2"/>
  </si>
  <si>
    <t>杭溶接費</t>
    <rPh sb="0" eb="1">
      <t>クイ</t>
    </rPh>
    <rPh sb="1" eb="4">
      <t>ヨウセツヒ</t>
    </rPh>
    <phoneticPr fontId="2"/>
  </si>
  <si>
    <t>機械器具運搬費</t>
    <rPh sb="0" eb="2">
      <t>キカイ</t>
    </rPh>
    <rPh sb="2" eb="4">
      <t>キグ</t>
    </rPh>
    <rPh sb="4" eb="7">
      <t>ウンパンヒ</t>
    </rPh>
    <phoneticPr fontId="2"/>
  </si>
  <si>
    <t>機械組立、解体費</t>
    <rPh sb="0" eb="2">
      <t>キカイ</t>
    </rPh>
    <rPh sb="2" eb="4">
      <t>クミタテ</t>
    </rPh>
    <rPh sb="5" eb="8">
      <t>カイタイヒ</t>
    </rPh>
    <phoneticPr fontId="2"/>
  </si>
  <si>
    <t>相伴機損料</t>
    <rPh sb="0" eb="3">
      <t>アイバンキ</t>
    </rPh>
    <rPh sb="3" eb="5">
      <t>ソンリョウ</t>
    </rPh>
    <phoneticPr fontId="2"/>
  </si>
  <si>
    <t>プラントリース料</t>
    <rPh sb="7" eb="8">
      <t>リョウ</t>
    </rPh>
    <phoneticPr fontId="2"/>
  </si>
  <si>
    <t>ミニユンボ使用料</t>
    <rPh sb="5" eb="8">
      <t>シヨウリョウ</t>
    </rPh>
    <phoneticPr fontId="2"/>
  </si>
  <si>
    <t>先端・杭埋設金物</t>
    <rPh sb="0" eb="2">
      <t>センタン</t>
    </rPh>
    <rPh sb="3" eb="4">
      <t>クイ</t>
    </rPh>
    <rPh sb="4" eb="6">
      <t>マイセツ</t>
    </rPh>
    <rPh sb="6" eb="8">
      <t>カナモノ</t>
    </rPh>
    <phoneticPr fontId="2"/>
  </si>
  <si>
    <t>汚泥硬化材</t>
    <rPh sb="0" eb="2">
      <t>オデイ</t>
    </rPh>
    <rPh sb="2" eb="5">
      <t>コウカザイ</t>
    </rPh>
    <phoneticPr fontId="2"/>
  </si>
  <si>
    <t>根固め液代</t>
    <rPh sb="0" eb="2">
      <t>ネガタ</t>
    </rPh>
    <rPh sb="3" eb="4">
      <t>エキ</t>
    </rPh>
    <rPh sb="4" eb="5">
      <t>ダイ</t>
    </rPh>
    <phoneticPr fontId="2"/>
  </si>
  <si>
    <t>杭周辺固定液代</t>
    <rPh sb="0" eb="1">
      <t>クイ</t>
    </rPh>
    <rPh sb="1" eb="3">
      <t>シュウヘン</t>
    </rPh>
    <rPh sb="3" eb="5">
      <t>コテイ</t>
    </rPh>
    <rPh sb="5" eb="6">
      <t>エキ</t>
    </rPh>
    <rPh sb="6" eb="7">
      <t>ダイ</t>
    </rPh>
    <phoneticPr fontId="2"/>
  </si>
  <si>
    <t>パイル補強筋（特注品）</t>
    <rPh sb="3" eb="6">
      <t>ホキョウキン</t>
    </rPh>
    <rPh sb="7" eb="10">
      <t>トクチュウヒン</t>
    </rPh>
    <phoneticPr fontId="2"/>
  </si>
  <si>
    <t>ヨウカン除去及び杭中浚い</t>
    <rPh sb="4" eb="6">
      <t>ジョキョ</t>
    </rPh>
    <rPh sb="6" eb="7">
      <t>オヨ</t>
    </rPh>
    <rPh sb="8" eb="9">
      <t>クイ</t>
    </rPh>
    <rPh sb="9" eb="10">
      <t>ナカ</t>
    </rPh>
    <rPh sb="10" eb="11">
      <t>サラ</t>
    </rPh>
    <phoneticPr fontId="2"/>
  </si>
  <si>
    <t>現場管理費</t>
    <rPh sb="0" eb="5">
      <t>ゲンバカンリヒ</t>
    </rPh>
    <phoneticPr fontId="2"/>
  </si>
  <si>
    <t>箇所</t>
    <rPh sb="0" eb="2">
      <t>カショ</t>
    </rPh>
    <phoneticPr fontId="2"/>
  </si>
  <si>
    <t>日</t>
    <rPh sb="0" eb="1">
      <t>ニチ</t>
    </rPh>
    <phoneticPr fontId="2"/>
  </si>
  <si>
    <t>基礎工事</t>
    <rPh sb="0" eb="4">
      <t>キソコウジ</t>
    </rPh>
    <phoneticPr fontId="2"/>
  </si>
  <si>
    <t>土工事</t>
    <rPh sb="0" eb="3">
      <t>ドコウジ</t>
    </rPh>
    <phoneticPr fontId="2"/>
  </si>
  <si>
    <t>残土処理</t>
    <rPh sb="0" eb="4">
      <t>ザンドショリ</t>
    </rPh>
    <phoneticPr fontId="2"/>
  </si>
  <si>
    <t>㎥</t>
    <phoneticPr fontId="2"/>
  </si>
  <si>
    <t>看板工事</t>
    <rPh sb="0" eb="2">
      <t>カンバン</t>
    </rPh>
    <rPh sb="2" eb="4">
      <t>コウジ</t>
    </rPh>
    <phoneticPr fontId="2"/>
  </si>
  <si>
    <t>①内照自立サイン</t>
    <rPh sb="1" eb="2">
      <t>ナイ</t>
    </rPh>
    <rPh sb="2" eb="3">
      <t>ショウ</t>
    </rPh>
    <rPh sb="3" eb="5">
      <t>ジリツ</t>
    </rPh>
    <phoneticPr fontId="2"/>
  </si>
  <si>
    <t>H:7,000xW:1,000xD:1,000</t>
    <phoneticPr fontId="2"/>
  </si>
  <si>
    <t>2.LED蛍光灯器具取付・配線</t>
    <rPh sb="5" eb="8">
      <t>ケイコウトウ</t>
    </rPh>
    <rPh sb="8" eb="10">
      <t>キグ</t>
    </rPh>
    <rPh sb="10" eb="12">
      <t>トリツケ</t>
    </rPh>
    <rPh sb="13" eb="15">
      <t>ハイセン</t>
    </rPh>
    <phoneticPr fontId="2"/>
  </si>
  <si>
    <t>4.取付工事</t>
    <rPh sb="2" eb="4">
      <t>トリツケ</t>
    </rPh>
    <rPh sb="4" eb="6">
      <t>コウジ</t>
    </rPh>
    <phoneticPr fontId="2"/>
  </si>
  <si>
    <t>5.重機損料</t>
    <rPh sb="2" eb="4">
      <t>ジュウキ</t>
    </rPh>
    <rPh sb="4" eb="6">
      <t>ソンリョウ</t>
    </rPh>
    <phoneticPr fontId="2"/>
  </si>
  <si>
    <t>6.工作物申請</t>
    <rPh sb="2" eb="5">
      <t>コウサクブツ</t>
    </rPh>
    <rPh sb="5" eb="7">
      <t>シンセイ</t>
    </rPh>
    <phoneticPr fontId="2"/>
  </si>
  <si>
    <t>7.広告物申請</t>
    <rPh sb="2" eb="5">
      <t>コウコクブツ</t>
    </rPh>
    <rPh sb="5" eb="7">
      <t>シンセイ</t>
    </rPh>
    <phoneticPr fontId="2"/>
  </si>
  <si>
    <t>②身障者用自立サイン</t>
    <rPh sb="1" eb="5">
      <t>シンショウシャヨウ</t>
    </rPh>
    <rPh sb="5" eb="7">
      <t>ジリツ</t>
    </rPh>
    <phoneticPr fontId="2"/>
  </si>
  <si>
    <t>3.取付</t>
    <rPh sb="2" eb="4">
      <t>トリツケ</t>
    </rPh>
    <phoneticPr fontId="2"/>
  </si>
  <si>
    <t>4.デザイン校正費</t>
    <rPh sb="6" eb="8">
      <t>コウセイ</t>
    </rPh>
    <rPh sb="8" eb="9">
      <t>ヒ</t>
    </rPh>
    <phoneticPr fontId="2"/>
  </si>
  <si>
    <t>H:1,500xW:450xD:51</t>
    <phoneticPr fontId="2"/>
  </si>
  <si>
    <t>擁壁</t>
    <rPh sb="0" eb="2">
      <t>ヨウヘキ</t>
    </rPh>
    <phoneticPr fontId="2"/>
  </si>
  <si>
    <t>アスファルト舗装</t>
    <rPh sb="6" eb="8">
      <t>ホソウ</t>
    </rPh>
    <phoneticPr fontId="2"/>
  </si>
  <si>
    <t>車道部　t=50</t>
    <rPh sb="0" eb="3">
      <t>シャドウブ</t>
    </rPh>
    <phoneticPr fontId="2"/>
  </si>
  <si>
    <t>路盤工</t>
    <rPh sb="0" eb="3">
      <t>ロバンコウ</t>
    </rPh>
    <phoneticPr fontId="2"/>
  </si>
  <si>
    <t>車止め</t>
    <rPh sb="0" eb="2">
      <t>クルマド</t>
    </rPh>
    <phoneticPr fontId="2"/>
  </si>
  <si>
    <t>舗装止め</t>
    <rPh sb="0" eb="3">
      <t>ホソウド</t>
    </rPh>
    <phoneticPr fontId="2"/>
  </si>
  <si>
    <t>タイヤ止め</t>
    <rPh sb="3" eb="4">
      <t>ト</t>
    </rPh>
    <phoneticPr fontId="2"/>
  </si>
  <si>
    <t>区画線</t>
    <rPh sb="0" eb="3">
      <t>クカクセン</t>
    </rPh>
    <phoneticPr fontId="2"/>
  </si>
  <si>
    <t>身障者マーク</t>
    <rPh sb="0" eb="3">
      <t>シンショウシャ</t>
    </rPh>
    <phoneticPr fontId="2"/>
  </si>
  <si>
    <t>RC-40  t=150</t>
    <phoneticPr fontId="2"/>
  </si>
  <si>
    <t>W=150</t>
    <phoneticPr fontId="2"/>
  </si>
  <si>
    <t>W=450</t>
    <phoneticPr fontId="2"/>
  </si>
  <si>
    <t>フェンス工事</t>
    <rPh sb="4" eb="6">
      <t>コウジ</t>
    </rPh>
    <phoneticPr fontId="2"/>
  </si>
  <si>
    <t>UN　A600L-50リブ柱・標準色</t>
    <rPh sb="13" eb="14">
      <t>ハシラ</t>
    </rPh>
    <rPh sb="15" eb="18">
      <t>ヒョウジュンショク</t>
    </rPh>
    <phoneticPr fontId="2"/>
  </si>
  <si>
    <t>水平定尺</t>
    <rPh sb="0" eb="2">
      <t>スイヘイ</t>
    </rPh>
    <rPh sb="2" eb="4">
      <t>テイジャク</t>
    </rPh>
    <phoneticPr fontId="2"/>
  </si>
  <si>
    <t>柱割増し</t>
    <rPh sb="0" eb="1">
      <t>ハシラ</t>
    </rPh>
    <rPh sb="1" eb="3">
      <t>ワリマ</t>
    </rPh>
    <phoneticPr fontId="2"/>
  </si>
  <si>
    <t>運賃</t>
    <rPh sb="0" eb="2">
      <t>ウンチン</t>
    </rPh>
    <phoneticPr fontId="2"/>
  </si>
  <si>
    <t>床掘</t>
    <rPh sb="0" eb="2">
      <t>トコボリ</t>
    </rPh>
    <phoneticPr fontId="2"/>
  </si>
  <si>
    <t>埋戻し</t>
    <rPh sb="0" eb="2">
      <t>ウメモド</t>
    </rPh>
    <phoneticPr fontId="2"/>
  </si>
  <si>
    <t>S-1型側溝</t>
    <rPh sb="3" eb="4">
      <t>ガタ</t>
    </rPh>
    <rPh sb="4" eb="6">
      <t>ソッコウ</t>
    </rPh>
    <phoneticPr fontId="2"/>
  </si>
  <si>
    <t>S-2型側溝</t>
    <rPh sb="3" eb="4">
      <t>ガタ</t>
    </rPh>
    <rPh sb="4" eb="6">
      <t>ソッコウ</t>
    </rPh>
    <phoneticPr fontId="2"/>
  </si>
  <si>
    <t>S-3型側溝</t>
    <rPh sb="3" eb="4">
      <t>ガタ</t>
    </rPh>
    <rPh sb="4" eb="6">
      <t>ソッコウ</t>
    </rPh>
    <phoneticPr fontId="2"/>
  </si>
  <si>
    <t>S-4型側溝</t>
    <rPh sb="3" eb="4">
      <t>ガタ</t>
    </rPh>
    <rPh sb="4" eb="6">
      <t>ソッコウ</t>
    </rPh>
    <phoneticPr fontId="2"/>
  </si>
  <si>
    <t>SG-2型側溝</t>
    <rPh sb="4" eb="5">
      <t>ガタ</t>
    </rPh>
    <rPh sb="5" eb="7">
      <t>ソッコウ</t>
    </rPh>
    <phoneticPr fontId="2"/>
  </si>
  <si>
    <t>SG-3型側溝</t>
    <rPh sb="4" eb="5">
      <t>ガタ</t>
    </rPh>
    <rPh sb="5" eb="7">
      <t>ソッコウ</t>
    </rPh>
    <phoneticPr fontId="2"/>
  </si>
  <si>
    <t>1号集水桝</t>
    <rPh sb="1" eb="2">
      <t>ゴウ</t>
    </rPh>
    <rPh sb="2" eb="5">
      <t>シュウスイマス</t>
    </rPh>
    <phoneticPr fontId="2"/>
  </si>
  <si>
    <t>2号集水桝</t>
    <rPh sb="1" eb="2">
      <t>ゴウ</t>
    </rPh>
    <rPh sb="2" eb="5">
      <t>シュウスイマス</t>
    </rPh>
    <phoneticPr fontId="2"/>
  </si>
  <si>
    <t>3号集水桝</t>
    <rPh sb="1" eb="2">
      <t>ゴウ</t>
    </rPh>
    <rPh sb="2" eb="5">
      <t>シュウスイマス</t>
    </rPh>
    <phoneticPr fontId="2"/>
  </si>
  <si>
    <t>4号集水桝</t>
    <rPh sb="1" eb="2">
      <t>ゴウ</t>
    </rPh>
    <rPh sb="2" eb="5">
      <t>シュウスイマス</t>
    </rPh>
    <phoneticPr fontId="2"/>
  </si>
  <si>
    <t>5号集水桝</t>
    <rPh sb="1" eb="2">
      <t>ゴウ</t>
    </rPh>
    <rPh sb="2" eb="5">
      <t>シュウスイマス</t>
    </rPh>
    <phoneticPr fontId="2"/>
  </si>
  <si>
    <t>6号集水桝</t>
    <rPh sb="1" eb="2">
      <t>ゴウ</t>
    </rPh>
    <rPh sb="2" eb="5">
      <t>シュウスイマス</t>
    </rPh>
    <phoneticPr fontId="2"/>
  </si>
  <si>
    <t>10号集水桝</t>
    <rPh sb="2" eb="3">
      <t>ゴウ</t>
    </rPh>
    <rPh sb="3" eb="6">
      <t>シュウスイマス</t>
    </rPh>
    <phoneticPr fontId="2"/>
  </si>
  <si>
    <t>11号集水桝</t>
    <rPh sb="2" eb="3">
      <t>ゴウ</t>
    </rPh>
    <rPh sb="3" eb="6">
      <t>シュウスイマス</t>
    </rPh>
    <phoneticPr fontId="2"/>
  </si>
  <si>
    <t>16号集水桝</t>
    <rPh sb="2" eb="3">
      <t>ゴウ</t>
    </rPh>
    <rPh sb="3" eb="6">
      <t>シュウスイマス</t>
    </rPh>
    <phoneticPr fontId="2"/>
  </si>
  <si>
    <t>17号集水桝</t>
    <rPh sb="2" eb="3">
      <t>ゴウ</t>
    </rPh>
    <rPh sb="3" eb="6">
      <t>シュウスイマス</t>
    </rPh>
    <phoneticPr fontId="2"/>
  </si>
  <si>
    <t>型枠工事</t>
    <rPh sb="0" eb="2">
      <t>カタワク</t>
    </rPh>
    <rPh sb="2" eb="4">
      <t>コウジ</t>
    </rPh>
    <phoneticPr fontId="2"/>
  </si>
  <si>
    <t>鉄筋工事</t>
    <rPh sb="0" eb="2">
      <t>テッキン</t>
    </rPh>
    <rPh sb="2" eb="4">
      <t>コウジ</t>
    </rPh>
    <phoneticPr fontId="2"/>
  </si>
  <si>
    <t>コンクリート工事</t>
    <rPh sb="6" eb="8">
      <t>コウジ</t>
    </rPh>
    <phoneticPr fontId="2"/>
  </si>
  <si>
    <t>基礎コン</t>
    <rPh sb="0" eb="2">
      <t>キソ</t>
    </rPh>
    <phoneticPr fontId="2"/>
  </si>
  <si>
    <t>D13</t>
    <phoneticPr fontId="2"/>
  </si>
  <si>
    <t>D16</t>
    <phoneticPr fontId="2"/>
  </si>
  <si>
    <t>鉄骨工事</t>
    <rPh sb="0" eb="2">
      <t>テッコツ</t>
    </rPh>
    <rPh sb="2" eb="4">
      <t>コウジ</t>
    </rPh>
    <phoneticPr fontId="2"/>
  </si>
  <si>
    <t>アンカーボルト</t>
    <phoneticPr fontId="2"/>
  </si>
  <si>
    <t>4-M16</t>
    <phoneticPr fontId="2"/>
  </si>
  <si>
    <t>t</t>
    <phoneticPr fontId="2"/>
  </si>
  <si>
    <t>加工・組立・運搬・結束線</t>
    <rPh sb="0" eb="2">
      <t>カコウ</t>
    </rPh>
    <rPh sb="3" eb="5">
      <t>クミタテ</t>
    </rPh>
    <rPh sb="6" eb="8">
      <t>ウンパン</t>
    </rPh>
    <rPh sb="9" eb="12">
      <t>ケッソクセン</t>
    </rPh>
    <phoneticPr fontId="2"/>
  </si>
  <si>
    <t>花壇</t>
    <rPh sb="0" eb="2">
      <t>カダン</t>
    </rPh>
    <phoneticPr fontId="2"/>
  </si>
  <si>
    <t>門扉戸袋塀</t>
    <rPh sb="0" eb="2">
      <t>モンピ</t>
    </rPh>
    <rPh sb="2" eb="4">
      <t>トブクロ</t>
    </rPh>
    <rPh sb="4" eb="5">
      <t>ヘイ</t>
    </rPh>
    <phoneticPr fontId="2"/>
  </si>
  <si>
    <t>壁：複層塗材Eアクリル仕上</t>
    <rPh sb="0" eb="1">
      <t>カベ</t>
    </rPh>
    <rPh sb="2" eb="6">
      <t>フクソウトザイ</t>
    </rPh>
    <rPh sb="11" eb="13">
      <t>シア</t>
    </rPh>
    <phoneticPr fontId="2"/>
  </si>
  <si>
    <t>軒裏：複層塗材Eアクリル仕上</t>
    <rPh sb="0" eb="2">
      <t>ノキウラ</t>
    </rPh>
    <phoneticPr fontId="2"/>
  </si>
  <si>
    <t>壁ケイカル面：EP2</t>
    <rPh sb="0" eb="1">
      <t>カベ</t>
    </rPh>
    <rPh sb="5" eb="6">
      <t>メン</t>
    </rPh>
    <phoneticPr fontId="2"/>
  </si>
  <si>
    <t>事務室・給湯室・倉庫・トイレ</t>
    <rPh sb="0" eb="3">
      <t>ジムシツ</t>
    </rPh>
    <rPh sb="4" eb="7">
      <t>キュウトウシツ</t>
    </rPh>
    <rPh sb="8" eb="10">
      <t>ソウコ</t>
    </rPh>
    <phoneticPr fontId="2"/>
  </si>
  <si>
    <t>天井ケイカル面：EP2</t>
    <rPh sb="0" eb="2">
      <t>テンジョウ</t>
    </rPh>
    <rPh sb="6" eb="7">
      <t>メン</t>
    </rPh>
    <phoneticPr fontId="2"/>
  </si>
  <si>
    <t>床：塗床（防塵塗装）</t>
    <rPh sb="0" eb="1">
      <t>ユカ</t>
    </rPh>
    <rPh sb="2" eb="4">
      <t>ヌリユカ</t>
    </rPh>
    <rPh sb="5" eb="9">
      <t>ボウジントソウ</t>
    </rPh>
    <phoneticPr fontId="2"/>
  </si>
  <si>
    <t>給湯室・倉庫</t>
    <rPh sb="0" eb="3">
      <t>キュウトウシツ</t>
    </rPh>
    <rPh sb="4" eb="6">
      <t>ソウコ</t>
    </rPh>
    <phoneticPr fontId="2"/>
  </si>
  <si>
    <t>砕石敷き</t>
    <rPh sb="0" eb="2">
      <t>サイセキ</t>
    </rPh>
    <rPh sb="2" eb="3">
      <t>シキ</t>
    </rPh>
    <phoneticPr fontId="2"/>
  </si>
  <si>
    <t>B</t>
    <phoneticPr fontId="2"/>
  </si>
  <si>
    <t>A</t>
    <phoneticPr fontId="2"/>
  </si>
  <si>
    <t>共通仮設費（積上げ）</t>
    <rPh sb="0" eb="2">
      <t>キョウツウ</t>
    </rPh>
    <rPh sb="2" eb="4">
      <t>カセツ</t>
    </rPh>
    <rPh sb="4" eb="5">
      <t>ヒ</t>
    </rPh>
    <rPh sb="6" eb="8">
      <t>ツミア</t>
    </rPh>
    <phoneticPr fontId="2"/>
  </si>
  <si>
    <t>舗装工事</t>
  </si>
  <si>
    <t>排水工事</t>
  </si>
  <si>
    <t>擁壁・フェンス工事</t>
  </si>
  <si>
    <t>独立看板工事</t>
  </si>
  <si>
    <t>A</t>
  </si>
  <si>
    <t>B</t>
  </si>
  <si>
    <t>合計</t>
    <rPh sb="0" eb="2">
      <t>ゴウケイ</t>
    </rPh>
    <phoneticPr fontId="2"/>
  </si>
  <si>
    <t>共　通　仮　設　費　（積上げ）</t>
    <rPh sb="0" eb="1">
      <t>トモ</t>
    </rPh>
    <rPh sb="2" eb="3">
      <t>ツウ</t>
    </rPh>
    <rPh sb="4" eb="5">
      <t>カリ</t>
    </rPh>
    <rPh sb="6" eb="7">
      <t>セツ</t>
    </rPh>
    <rPh sb="8" eb="9">
      <t>ヒ</t>
    </rPh>
    <rPh sb="11" eb="13">
      <t>ツミア</t>
    </rPh>
    <phoneticPr fontId="2"/>
  </si>
  <si>
    <t>購買店舗改修工事</t>
  </si>
  <si>
    <t>内　訳　明　細　書</t>
    <rPh sb="0" eb="1">
      <t>ナイ</t>
    </rPh>
    <rPh sb="2" eb="3">
      <t>ワケ</t>
    </rPh>
    <rPh sb="4" eb="5">
      <t>アキラ</t>
    </rPh>
    <rPh sb="6" eb="7">
      <t>ホソ</t>
    </rPh>
    <rPh sb="8" eb="9">
      <t>ショ</t>
    </rPh>
    <phoneticPr fontId="2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</si>
  <si>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2"/>
  </si>
  <si>
    <t>工　事　費　内　訳　書</t>
    <rPh sb="0" eb="1">
      <t>タクミ</t>
    </rPh>
    <rPh sb="2" eb="3">
      <t>コト</t>
    </rPh>
    <rPh sb="4" eb="5">
      <t>ヒ</t>
    </rPh>
    <rPh sb="6" eb="7">
      <t>ウチ</t>
    </rPh>
    <rPh sb="8" eb="9">
      <t>ヤク</t>
    </rPh>
    <rPh sb="10" eb="11">
      <t>ショ</t>
    </rPh>
    <phoneticPr fontId="2"/>
  </si>
  <si>
    <t>店舗改修工事</t>
    <rPh sb="0" eb="2">
      <t>テンポ</t>
    </rPh>
    <rPh sb="2" eb="6">
      <t>カイシュウコウジ</t>
    </rPh>
    <phoneticPr fontId="2"/>
  </si>
  <si>
    <t>天井　軽天下地</t>
    <rPh sb="0" eb="2">
      <t>テンジョウ</t>
    </rPh>
    <rPh sb="3" eb="5">
      <t>ケイテン</t>
    </rPh>
    <rPh sb="5" eb="7">
      <t>シタジ</t>
    </rPh>
    <phoneticPr fontId="2"/>
  </si>
  <si>
    <t>天井　化粧石膏ボード</t>
    <rPh sb="0" eb="2">
      <t>テンジョウ</t>
    </rPh>
    <rPh sb="3" eb="5">
      <t>ケショウ</t>
    </rPh>
    <rPh sb="5" eb="7">
      <t>セッコウ</t>
    </rPh>
    <phoneticPr fontId="2"/>
  </si>
  <si>
    <t>天井　ケイ酸カルシウム板</t>
    <rPh sb="0" eb="2">
      <t>テンジョウ</t>
    </rPh>
    <rPh sb="5" eb="6">
      <t>サン</t>
    </rPh>
    <rPh sb="11" eb="12">
      <t>イタ</t>
    </rPh>
    <phoneticPr fontId="2"/>
  </si>
  <si>
    <t>天井　塩ビ見切り</t>
    <rPh sb="0" eb="2">
      <t>テンジョウ</t>
    </rPh>
    <rPh sb="3" eb="4">
      <t>エン</t>
    </rPh>
    <rPh sb="5" eb="7">
      <t>ミキ</t>
    </rPh>
    <phoneticPr fontId="2"/>
  </si>
  <si>
    <t>天井　点検口</t>
    <rPh sb="0" eb="2">
      <t>テンジョウ</t>
    </rPh>
    <rPh sb="3" eb="6">
      <t>テンケングチ</t>
    </rPh>
    <phoneticPr fontId="2"/>
  </si>
  <si>
    <t>壁　　軽鉄下地</t>
    <rPh sb="0" eb="1">
      <t>カベ</t>
    </rPh>
    <rPh sb="3" eb="5">
      <t>ケイテツ</t>
    </rPh>
    <rPh sb="5" eb="7">
      <t>シタジ</t>
    </rPh>
    <phoneticPr fontId="2"/>
  </si>
  <si>
    <t>壁　　開口補強</t>
    <rPh sb="0" eb="1">
      <t>カベ</t>
    </rPh>
    <rPh sb="3" eb="5">
      <t>カイコウ</t>
    </rPh>
    <rPh sb="5" eb="7">
      <t>ホキョウ</t>
    </rPh>
    <phoneticPr fontId="2"/>
  </si>
  <si>
    <t>壁　　ケイ酸カルシウム板</t>
    <rPh sb="0" eb="1">
      <t>カベ</t>
    </rPh>
    <rPh sb="5" eb="6">
      <t>サン</t>
    </rPh>
    <rPh sb="11" eb="12">
      <t>イタ</t>
    </rPh>
    <phoneticPr fontId="2"/>
  </si>
  <si>
    <t>床　　ホモジニアスタイル</t>
    <rPh sb="0" eb="1">
      <t>ユカ</t>
    </rPh>
    <phoneticPr fontId="2"/>
  </si>
  <si>
    <t>トイレ</t>
  </si>
  <si>
    <t>４ｔコンテナ</t>
  </si>
  <si>
    <t>1.鉄骨資材・加工1</t>
    <rPh sb="2" eb="4">
      <t>テッコツ</t>
    </rPh>
    <rPh sb="4" eb="6">
      <t>シザイ</t>
    </rPh>
    <rPh sb="7" eb="9">
      <t>カコウ</t>
    </rPh>
    <phoneticPr fontId="2"/>
  </si>
  <si>
    <t>1.鉄骨資材・加工2</t>
    <rPh sb="2" eb="4">
      <t>テッコツ</t>
    </rPh>
    <rPh sb="4" eb="6">
      <t>シザイ</t>
    </rPh>
    <rPh sb="7" eb="9">
      <t>カコウ</t>
    </rPh>
    <phoneticPr fontId="2"/>
  </si>
  <si>
    <t>3.表示面仕上げ1</t>
    <rPh sb="2" eb="4">
      <t>ヒョウジ</t>
    </rPh>
    <rPh sb="4" eb="5">
      <t>メン</t>
    </rPh>
    <rPh sb="5" eb="7">
      <t>シア</t>
    </rPh>
    <phoneticPr fontId="2"/>
  </si>
  <si>
    <t>2.表示面仕上げ2</t>
    <rPh sb="2" eb="5">
      <t>ヒョウジメン</t>
    </rPh>
    <rPh sb="5" eb="7">
      <t>シア</t>
    </rPh>
    <phoneticPr fontId="2"/>
  </si>
  <si>
    <t>運搬費B8</t>
    <rPh sb="0" eb="2">
      <t>ウンパン</t>
    </rPh>
    <rPh sb="2" eb="3">
      <t>ヒ</t>
    </rPh>
    <phoneticPr fontId="2"/>
  </si>
  <si>
    <t>法定福利費B8</t>
    <rPh sb="0" eb="5">
      <t>ホウテイフクリヒ</t>
    </rPh>
    <phoneticPr fontId="2"/>
  </si>
  <si>
    <t>諸経費A4</t>
    <rPh sb="0" eb="3">
      <t>ショケイヒ</t>
    </rPh>
    <phoneticPr fontId="2"/>
  </si>
  <si>
    <t>福利厚生費B1</t>
    <rPh sb="0" eb="5">
      <t>フクリコウセイヒ</t>
    </rPh>
    <phoneticPr fontId="2"/>
  </si>
  <si>
    <t>運搬費B1</t>
    <rPh sb="0" eb="2">
      <t>ウンパン</t>
    </rPh>
    <rPh sb="2" eb="3">
      <t>ヒ</t>
    </rPh>
    <phoneticPr fontId="2"/>
  </si>
  <si>
    <t>運搬費B3</t>
    <rPh sb="0" eb="2">
      <t>ウンパン</t>
    </rPh>
    <rPh sb="2" eb="3">
      <t>ヒ</t>
    </rPh>
    <phoneticPr fontId="2"/>
  </si>
  <si>
    <t>法定福利費B5</t>
    <rPh sb="0" eb="2">
      <t>ホウテイ</t>
    </rPh>
    <rPh sb="2" eb="4">
      <t>フクリ</t>
    </rPh>
    <rPh sb="4" eb="5">
      <t>ヒ</t>
    </rPh>
    <phoneticPr fontId="2"/>
  </si>
  <si>
    <t>取付調整費B8</t>
    <rPh sb="0" eb="2">
      <t>トリツケ</t>
    </rPh>
    <rPh sb="2" eb="4">
      <t>チョウセイ</t>
    </rPh>
    <rPh sb="4" eb="5">
      <t>ヒ</t>
    </rPh>
    <phoneticPr fontId="2"/>
  </si>
  <si>
    <t>透明フロートガラス      6mm</t>
    <rPh sb="0" eb="2">
      <t>トウメイ</t>
    </rPh>
    <phoneticPr fontId="2"/>
  </si>
  <si>
    <t>型板ガラス      6mm</t>
    <rPh sb="0" eb="2">
      <t>カタイタ</t>
    </rPh>
    <phoneticPr fontId="2"/>
  </si>
  <si>
    <t>運搬諸経費B9</t>
    <rPh sb="0" eb="2">
      <t>ウンパン</t>
    </rPh>
    <rPh sb="2" eb="5">
      <t>ショケイヒ</t>
    </rPh>
    <phoneticPr fontId="2"/>
  </si>
  <si>
    <t>工　事　費　仕　訳　書　　　（〇〇〇店　構内整備・店舗改修工事）</t>
    <rPh sb="0" eb="1">
      <t>コウ</t>
    </rPh>
    <rPh sb="2" eb="3">
      <t>コト</t>
    </rPh>
    <rPh sb="4" eb="5">
      <t>ヒ</t>
    </rPh>
    <rPh sb="6" eb="7">
      <t>シ</t>
    </rPh>
    <rPh sb="8" eb="9">
      <t>ワケ</t>
    </rPh>
    <rPh sb="10" eb="11">
      <t>ショ</t>
    </rPh>
    <rPh sb="18" eb="19">
      <t>テン</t>
    </rPh>
    <rPh sb="20" eb="22">
      <t>コウナイ</t>
    </rPh>
    <rPh sb="22" eb="24">
      <t>セイビ</t>
    </rPh>
    <rPh sb="25" eb="27">
      <t>テンポ</t>
    </rPh>
    <rPh sb="27" eb="29">
      <t>カイシュウ</t>
    </rPh>
    <rPh sb="29" eb="31">
      <t>コウジ</t>
    </rPh>
    <phoneticPr fontId="2"/>
  </si>
  <si>
    <t>サンプル　1gb.xlsx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</si>
</sst>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&quot;¥&quot;#,##0_);[Red]\(&quot;¥&quot;#,##0\)"/>
    <numFmt numFmtId="177" formatCode="0.0"/>
    <numFmt numFmtId="178" formatCode="#,##0.000;[Red]\-#,##0.000"/>
    <numFmt numFmtId="179" formatCode="#,##0.0000;[Red]\-#,##0.0000"/>
    <numFmt numFmtId="180" formatCode="0.00_ "/>
    <numFmt numFmtId="181" formatCode="0.000_ "/>
    <numFmt numFmtId="182" formatCode="0.0_ "/>
    <numFmt numFmtId="183" formatCode="0.0;_퀀"/>
    <numFmt numFmtId="184" formatCode="0.00;_퀀"/>
    <numFmt numFmtId="185" formatCode="0.000;_퀀"/>
    <numFmt numFmtId="186" formatCode="0_ "/>
    <numFmt numFmtId="187" formatCode="#,##0;&quot;▲ &quot;#,##0"/>
    <numFmt numFmtId="188" formatCode="General&quot;坪&quot;"/>
    <numFmt numFmtId="189" formatCode="&quot;¥&quot;\ #,##0.\-&quot;/坪&quot;"/>
    <numFmt numFmtId="190" formatCode="0;_퀀"/>
    <numFmt numFmtId="191" formatCode="#,##0_ 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明朝"/>
      <family val="1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明朝"/>
      <family val="1"/>
      <charset val="128"/>
    </font>
    <font>
      <sz val="12"/>
      <name val="HGP平成明朝体W3"/>
      <family val="1"/>
      <charset val="128"/>
    </font>
    <font>
      <sz val="12"/>
      <name val="ＭＳ Ｐゴシック"/>
      <family val="3"/>
      <charset val="128"/>
    </font>
    <font>
      <sz val="16"/>
      <name val="ＭＳ Ｐ明朝"/>
      <family val="1"/>
      <charset val="128"/>
    </font>
    <font>
      <sz val="16"/>
      <name val="ＭＳ Ｐゴシック"/>
      <family val="3"/>
      <charset val="128"/>
    </font>
    <font>
      <sz val="16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2" fillId="0" borderId="0" applyFont="0" applyFill="0" applyBorder="0" applyAlignment="0" applyProtection="0"/>
    <xf numFmtId="176" fontId="12" fillId="0" borderId="0" applyFont="0" applyFill="0" applyBorder="0" applyAlignment="0" applyProtection="0">
      <alignment vertical="center"/>
    </xf>
    <xf numFmtId="0" fontId="10" fillId="0" borderId="0"/>
    <xf numFmtId="0" fontId="12" fillId="0" borderId="0">
      <alignment vertical="center"/>
    </xf>
  </cellStyleXfs>
  <cellXfs count="290">
    <xf numFmtId="0" fontId="0" fillId="0" borderId="0" xfId="0"/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/>
    </xf>
    <xf numFmtId="0" fontId="3" fillId="0" borderId="0" xfId="0" applyFont="1"/>
    <xf numFmtId="0" fontId="3" fillId="0" borderId="0" xfId="0" applyFont="1" applyBorder="1"/>
    <xf numFmtId="38" fontId="3" fillId="0" borderId="0" xfId="2" applyFont="1"/>
    <xf numFmtId="0" fontId="3" fillId="0" borderId="0" xfId="0" applyFont="1" applyAlignment="1">
      <alignment horizontal="center"/>
    </xf>
    <xf numFmtId="0" fontId="3" fillId="0" borderId="0" xfId="0" applyNumberFormat="1" applyFont="1"/>
    <xf numFmtId="0" fontId="3" fillId="0" borderId="4" xfId="0" applyNumberFormat="1" applyFont="1" applyBorder="1" applyAlignment="1">
      <alignment horizontal="distributed" vertical="center" justifyLastLine="1"/>
    </xf>
    <xf numFmtId="0" fontId="3" fillId="0" borderId="0" xfId="0" applyNumberFormat="1" applyFont="1" applyBorder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Border="1" applyAlignment="1">
      <alignment horizontal="right" vertical="center"/>
    </xf>
    <xf numFmtId="38" fontId="3" fillId="0" borderId="0" xfId="2" applyFont="1" applyBorder="1" applyAlignment="1">
      <alignment horizontal="right" vertical="center"/>
    </xf>
    <xf numFmtId="38" fontId="3" fillId="0" borderId="6" xfId="2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 justifyLastLine="1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38" fontId="3" fillId="0" borderId="0" xfId="0" applyNumberFormat="1" applyFont="1"/>
    <xf numFmtId="0" fontId="7" fillId="0" borderId="1" xfId="0" applyFont="1" applyBorder="1" applyAlignment="1">
      <alignment horizontal="distributed" justifyLastLine="1"/>
    </xf>
    <xf numFmtId="0" fontId="3" fillId="0" borderId="2" xfId="0" applyFont="1" applyBorder="1" applyAlignment="1">
      <alignment horizontal="distributed"/>
    </xf>
    <xf numFmtId="0" fontId="3" fillId="0" borderId="1" xfId="0" applyFont="1" applyBorder="1" applyAlignment="1">
      <alignment horizontal="left"/>
    </xf>
    <xf numFmtId="0" fontId="3" fillId="0" borderId="3" xfId="0" applyFont="1" applyBorder="1" applyAlignment="1">
      <alignment horizontal="distributed"/>
    </xf>
    <xf numFmtId="0" fontId="3" fillId="0" borderId="1" xfId="0" applyFont="1" applyBorder="1" applyAlignment="1">
      <alignment horizontal="distributed"/>
    </xf>
    <xf numFmtId="0" fontId="3" fillId="0" borderId="3" xfId="0" applyFont="1" applyBorder="1" applyAlignment="1"/>
    <xf numFmtId="0" fontId="3" fillId="0" borderId="4" xfId="0" applyNumberFormat="1" applyFont="1" applyBorder="1" applyAlignment="1">
      <alignment horizontal="right"/>
    </xf>
    <xf numFmtId="38" fontId="3" fillId="0" borderId="4" xfId="2" applyFont="1" applyBorder="1" applyAlignment="1">
      <alignment horizontal="right"/>
    </xf>
    <xf numFmtId="38" fontId="3" fillId="0" borderId="5" xfId="2" applyFont="1" applyBorder="1" applyAlignment="1">
      <alignment horizontal="right"/>
    </xf>
    <xf numFmtId="0" fontId="3" fillId="0" borderId="4" xfId="0" applyFont="1" applyBorder="1" applyAlignment="1">
      <alignment horizontal="left"/>
    </xf>
    <xf numFmtId="0" fontId="3" fillId="0" borderId="0" xfId="0" applyFont="1" applyAlignment="1"/>
    <xf numFmtId="0" fontId="3" fillId="0" borderId="4" xfId="0" quotePrefix="1" applyFont="1" applyBorder="1" applyAlignment="1">
      <alignment horizontal="center"/>
    </xf>
    <xf numFmtId="38" fontId="3" fillId="0" borderId="2" xfId="2" applyFont="1" applyBorder="1" applyAlignment="1">
      <alignment horizontal="right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horizontal="right" justifyLastLine="1"/>
    </xf>
    <xf numFmtId="0" fontId="3" fillId="0" borderId="1" xfId="0" applyFont="1" applyBorder="1" applyAlignment="1"/>
    <xf numFmtId="0" fontId="5" fillId="0" borderId="3" xfId="0" applyFont="1" applyBorder="1" applyAlignment="1"/>
    <xf numFmtId="0" fontId="5" fillId="0" borderId="2" xfId="0" applyFont="1" applyBorder="1" applyAlignment="1"/>
    <xf numFmtId="183" fontId="3" fillId="0" borderId="4" xfId="0" applyNumberFormat="1" applyFont="1" applyBorder="1" applyAlignment="1">
      <alignment horizontal="right"/>
    </xf>
    <xf numFmtId="0" fontId="5" fillId="0" borderId="1" xfId="0" applyFont="1" applyBorder="1" applyAlignment="1"/>
    <xf numFmtId="0" fontId="5" fillId="0" borderId="3" xfId="0" applyFont="1" applyBorder="1" applyAlignment="1">
      <alignment horizontal="distributed"/>
    </xf>
    <xf numFmtId="0" fontId="5" fillId="0" borderId="1" xfId="0" applyFont="1" applyBorder="1" applyAlignment="1">
      <alignment horizontal="distributed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distributed" justifyLastLine="1"/>
    </xf>
    <xf numFmtId="0" fontId="3" fillId="0" borderId="2" xfId="0" applyFont="1" applyBorder="1" applyAlignment="1"/>
    <xf numFmtId="38" fontId="3" fillId="0" borderId="0" xfId="2" applyFont="1" applyAlignment="1"/>
    <xf numFmtId="0" fontId="7" fillId="0" borderId="3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/>
    <xf numFmtId="0" fontId="7" fillId="0" borderId="4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38" fontId="7" fillId="0" borderId="4" xfId="2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38" fontId="3" fillId="0" borderId="7" xfId="0" applyNumberFormat="1" applyFont="1" applyFill="1" applyBorder="1"/>
    <xf numFmtId="0" fontId="3" fillId="0" borderId="1" xfId="0" applyFont="1" applyBorder="1" applyAlignment="1">
      <alignment horizontal="left" justifyLastLine="1"/>
    </xf>
    <xf numFmtId="180" fontId="3" fillId="0" borderId="4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38" fontId="3" fillId="0" borderId="4" xfId="0" applyNumberFormat="1" applyFont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38" fontId="3" fillId="0" borderId="3" xfId="0" applyNumberFormat="1" applyFont="1" applyFill="1" applyBorder="1" applyAlignment="1">
      <alignment horizontal="right"/>
    </xf>
    <xf numFmtId="38" fontId="3" fillId="0" borderId="0" xfId="2" applyFont="1" applyBorder="1" applyAlignment="1">
      <alignment horizontal="right"/>
    </xf>
    <xf numFmtId="0" fontId="3" fillId="0" borderId="1" xfId="0" applyFont="1" applyBorder="1" applyAlignment="1">
      <alignment horizontal="left" shrinkToFit="1"/>
    </xf>
    <xf numFmtId="0" fontId="3" fillId="0" borderId="4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center"/>
    </xf>
    <xf numFmtId="38" fontId="3" fillId="0" borderId="4" xfId="2" applyFont="1" applyFill="1" applyBorder="1" applyAlignment="1">
      <alignment horizontal="right"/>
    </xf>
    <xf numFmtId="0" fontId="4" fillId="0" borderId="1" xfId="0" applyFont="1" applyBorder="1" applyAlignment="1"/>
    <xf numFmtId="182" fontId="3" fillId="0" borderId="4" xfId="0" applyNumberFormat="1" applyFont="1" applyBorder="1" applyAlignment="1">
      <alignment horizontal="right"/>
    </xf>
    <xf numFmtId="177" fontId="3" fillId="0" borderId="4" xfId="0" applyNumberFormat="1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 wrapText="1"/>
    </xf>
    <xf numFmtId="0" fontId="6" fillId="0" borderId="4" xfId="0" applyFont="1" applyBorder="1" applyAlignment="1">
      <alignment horizontal="left"/>
    </xf>
    <xf numFmtId="0" fontId="4" fillId="0" borderId="1" xfId="0" applyFont="1" applyBorder="1" applyAlignment="1">
      <alignment horizontal="distributed" justifyLastLine="1"/>
    </xf>
    <xf numFmtId="2" fontId="3" fillId="0" borderId="4" xfId="0" applyNumberFormat="1" applyFont="1" applyBorder="1" applyAlignment="1">
      <alignment horizontal="right"/>
    </xf>
    <xf numFmtId="186" fontId="3" fillId="0" borderId="4" xfId="0" applyNumberFormat="1" applyFont="1" applyBorder="1" applyAlignment="1">
      <alignment horizontal="right"/>
    </xf>
    <xf numFmtId="0" fontId="6" fillId="0" borderId="3" xfId="0" applyFont="1" applyBorder="1" applyAlignment="1">
      <alignment horizontal="left"/>
    </xf>
    <xf numFmtId="38" fontId="3" fillId="0" borderId="3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distributed"/>
    </xf>
    <xf numFmtId="0" fontId="3" fillId="0" borderId="1" xfId="0" applyFont="1" applyBorder="1" applyAlignment="1">
      <alignment horizontal="left" wrapText="1"/>
    </xf>
    <xf numFmtId="38" fontId="3" fillId="0" borderId="4" xfId="4" applyFont="1" applyBorder="1" applyAlignment="1"/>
    <xf numFmtId="38" fontId="3" fillId="0" borderId="4" xfId="4" applyFont="1" applyBorder="1" applyAlignment="1">
      <alignment horizontal="right"/>
    </xf>
    <xf numFmtId="38" fontId="3" fillId="0" borderId="5" xfId="4" applyFont="1" applyBorder="1" applyAlignment="1">
      <alignment horizontal="right"/>
    </xf>
    <xf numFmtId="38" fontId="3" fillId="0" borderId="2" xfId="4" applyFont="1" applyBorder="1" applyAlignment="1">
      <alignment horizontal="right"/>
    </xf>
    <xf numFmtId="38" fontId="7" fillId="0" borderId="4" xfId="4" applyFont="1" applyBorder="1" applyAlignment="1">
      <alignment horizontal="right"/>
    </xf>
    <xf numFmtId="0" fontId="3" fillId="0" borderId="1" xfId="0" applyFont="1" applyBorder="1" applyAlignment="1">
      <alignment justifyLastLine="1"/>
    </xf>
    <xf numFmtId="181" fontId="3" fillId="0" borderId="4" xfId="0" applyNumberFormat="1" applyFont="1" applyBorder="1" applyAlignment="1">
      <alignment horizontal="right"/>
    </xf>
    <xf numFmtId="38" fontId="3" fillId="0" borderId="0" xfId="2" applyFont="1" applyAlignment="1">
      <alignment horizontal="center"/>
    </xf>
    <xf numFmtId="38" fontId="3" fillId="0" borderId="3" xfId="0" applyNumberFormat="1" applyFont="1" applyBorder="1" applyAlignment="1">
      <alignment horizontal="left"/>
    </xf>
    <xf numFmtId="0" fontId="3" fillId="0" borderId="1" xfId="0" applyFont="1" applyBorder="1" applyAlignment="1">
      <alignment horizontal="center" shrinkToFit="1"/>
    </xf>
    <xf numFmtId="0" fontId="3" fillId="0" borderId="1" xfId="0" applyFont="1" applyBorder="1" applyAlignment="1">
      <alignment shrinkToFit="1"/>
    </xf>
    <xf numFmtId="0" fontId="3" fillId="0" borderId="1" xfId="0" applyFont="1" applyBorder="1" applyAlignment="1">
      <alignment horizontal="right" indent="1"/>
    </xf>
    <xf numFmtId="1" fontId="3" fillId="0" borderId="4" xfId="0" applyNumberFormat="1" applyFont="1" applyBorder="1" applyAlignment="1">
      <alignment horizontal="right" indent="1"/>
    </xf>
    <xf numFmtId="0" fontId="3" fillId="0" borderId="0" xfId="0" applyFont="1" applyAlignment="1">
      <alignment horizontal="left"/>
    </xf>
    <xf numFmtId="187" fontId="3" fillId="0" borderId="4" xfId="2" applyNumberFormat="1" applyFont="1" applyBorder="1" applyAlignment="1">
      <alignment horizontal="right"/>
    </xf>
    <xf numFmtId="38" fontId="3" fillId="0" borderId="0" xfId="4" applyFont="1"/>
    <xf numFmtId="0" fontId="3" fillId="0" borderId="4" xfId="0" applyFont="1" applyFill="1" applyBorder="1" applyAlignment="1">
      <alignment horizontal="distributed" vertical="center"/>
    </xf>
    <xf numFmtId="0" fontId="3" fillId="0" borderId="1" xfId="0" applyFont="1" applyFill="1" applyBorder="1" applyAlignment="1">
      <alignment horizontal="distributed" vertical="center" justifyLastLine="1"/>
    </xf>
    <xf numFmtId="0" fontId="3" fillId="0" borderId="4" xfId="0" applyFont="1" applyFill="1" applyBorder="1" applyAlignment="1">
      <alignment horizontal="distributed" vertical="center" justifyLastLine="1"/>
    </xf>
    <xf numFmtId="0" fontId="3" fillId="0" borderId="0" xfId="0" applyFont="1" applyFill="1"/>
    <xf numFmtId="0" fontId="3" fillId="0" borderId="2" xfId="0" applyFont="1" applyFill="1" applyBorder="1" applyAlignment="1">
      <alignment horizontal="distributed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Alignment="1"/>
    <xf numFmtId="0" fontId="3" fillId="0" borderId="2" xfId="0" applyFont="1" applyFill="1" applyBorder="1" applyAlignment="1"/>
    <xf numFmtId="0" fontId="3" fillId="0" borderId="1" xfId="0" applyFont="1" applyFill="1" applyBorder="1" applyAlignment="1">
      <alignment horizontal="distributed" justifyLastLine="1"/>
    </xf>
    <xf numFmtId="0" fontId="3" fillId="0" borderId="1" xfId="0" applyFont="1" applyFill="1" applyBorder="1" applyAlignment="1">
      <alignment horizontal="left" justifyLastLine="1"/>
    </xf>
    <xf numFmtId="0" fontId="3" fillId="0" borderId="4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1" xfId="0" applyFont="1" applyFill="1" applyBorder="1" applyAlignment="1">
      <alignment horizontal="right" justifyLastLine="1"/>
    </xf>
    <xf numFmtId="0" fontId="3" fillId="0" borderId="1" xfId="0" applyFont="1" applyFill="1" applyBorder="1" applyAlignment="1">
      <alignment horizontal="left" shrinkToFit="1"/>
    </xf>
    <xf numFmtId="0" fontId="3" fillId="0" borderId="1" xfId="0" applyFont="1" applyFill="1" applyBorder="1" applyAlignment="1"/>
    <xf numFmtId="0" fontId="3" fillId="0" borderId="4" xfId="0" applyNumberFormat="1" applyFont="1" applyFill="1" applyBorder="1" applyAlignment="1">
      <alignment horizontal="distributed" vertical="center" justifyLastLine="1"/>
    </xf>
    <xf numFmtId="38" fontId="3" fillId="0" borderId="0" xfId="2" applyFont="1" applyFill="1"/>
    <xf numFmtId="38" fontId="3" fillId="0" borderId="2" xfId="2" applyFont="1" applyFill="1" applyBorder="1" applyAlignment="1">
      <alignment horizontal="right"/>
    </xf>
    <xf numFmtId="38" fontId="3" fillId="0" borderId="0" xfId="2" applyFont="1" applyFill="1" applyAlignment="1"/>
    <xf numFmtId="0" fontId="4" fillId="0" borderId="1" xfId="0" applyFont="1" applyFill="1" applyBorder="1" applyAlignment="1">
      <alignment horizontal="left"/>
    </xf>
    <xf numFmtId="0" fontId="3" fillId="0" borderId="0" xfId="0" applyNumberFormat="1" applyFont="1" applyFill="1" applyBorder="1"/>
    <xf numFmtId="38" fontId="3" fillId="0" borderId="6" xfId="2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/>
    </xf>
    <xf numFmtId="177" fontId="3" fillId="0" borderId="4" xfId="0" applyNumberFormat="1" applyFont="1" applyFill="1" applyBorder="1" applyAlignment="1">
      <alignment horizontal="right"/>
    </xf>
    <xf numFmtId="0" fontId="3" fillId="0" borderId="0" xfId="0" applyNumberFormat="1" applyFont="1" applyFill="1"/>
    <xf numFmtId="38" fontId="3" fillId="0" borderId="0" xfId="2" applyFont="1" applyFill="1" applyAlignment="1">
      <alignment horizontal="center"/>
    </xf>
    <xf numFmtId="38" fontId="3" fillId="0" borderId="4" xfId="0" applyNumberFormat="1" applyFont="1" applyFill="1" applyBorder="1" applyAlignment="1">
      <alignment horizontal="left"/>
    </xf>
    <xf numFmtId="0" fontId="0" fillId="0" borderId="0" xfId="0" applyFill="1" applyAlignment="1">
      <alignment shrinkToFit="1"/>
    </xf>
    <xf numFmtId="0" fontId="0" fillId="0" borderId="0" xfId="0" applyFill="1"/>
    <xf numFmtId="0" fontId="9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4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0" fillId="0" borderId="0" xfId="0" applyFill="1" applyAlignment="1">
      <alignment vertical="center" shrinkToFit="1"/>
    </xf>
    <xf numFmtId="0" fontId="0" fillId="0" borderId="0" xfId="0" applyFill="1" applyAlignment="1">
      <alignment vertical="center"/>
    </xf>
    <xf numFmtId="38" fontId="15" fillId="0" borderId="0" xfId="0" applyNumberFormat="1" applyFont="1" applyFill="1" applyAlignment="1">
      <alignment shrinkToFit="1"/>
    </xf>
    <xf numFmtId="38" fontId="15" fillId="0" borderId="0" xfId="0" applyNumberFormat="1" applyFont="1" applyFill="1"/>
    <xf numFmtId="0" fontId="15" fillId="0" borderId="0" xfId="0" applyFont="1" applyFill="1"/>
    <xf numFmtId="0" fontId="3" fillId="0" borderId="7" xfId="0" applyFont="1" applyFill="1" applyBorder="1"/>
    <xf numFmtId="0" fontId="3" fillId="0" borderId="7" xfId="0" applyFont="1" applyFill="1" applyBorder="1" applyAlignment="1">
      <alignment horizontal="center"/>
    </xf>
    <xf numFmtId="0" fontId="15" fillId="0" borderId="0" xfId="0" applyFont="1" applyFill="1" applyAlignment="1">
      <alignment shrinkToFit="1"/>
    </xf>
    <xf numFmtId="38" fontId="15" fillId="0" borderId="0" xfId="2" applyFont="1" applyFill="1" applyAlignment="1">
      <alignment shrinkToFit="1"/>
    </xf>
    <xf numFmtId="0" fontId="3" fillId="0" borderId="15" xfId="0" applyFont="1" applyFill="1" applyBorder="1"/>
    <xf numFmtId="0" fontId="3" fillId="0" borderId="15" xfId="0" applyFont="1" applyFill="1" applyBorder="1" applyAlignment="1">
      <alignment horizontal="center"/>
    </xf>
    <xf numFmtId="38" fontId="3" fillId="0" borderId="15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178" fontId="15" fillId="0" borderId="0" xfId="2" applyNumberFormat="1" applyFont="1" applyFill="1"/>
    <xf numFmtId="0" fontId="3" fillId="0" borderId="7" xfId="0" applyFont="1" applyFill="1" applyBorder="1" applyAlignment="1">
      <alignment horizontal="distributed" indent="1"/>
    </xf>
    <xf numFmtId="0" fontId="3" fillId="0" borderId="14" xfId="0" applyFont="1" applyFill="1" applyBorder="1"/>
    <xf numFmtId="38" fontId="15" fillId="0" borderId="0" xfId="2" applyFont="1" applyFill="1"/>
    <xf numFmtId="40" fontId="3" fillId="0" borderId="14" xfId="0" applyNumberFormat="1" applyFont="1" applyFill="1" applyBorder="1" applyAlignment="1">
      <alignment horizontal="center"/>
    </xf>
    <xf numFmtId="38" fontId="3" fillId="0" borderId="0" xfId="0" applyNumberFormat="1" applyFont="1" applyFill="1" applyBorder="1" applyAlignment="1">
      <alignment shrinkToFit="1"/>
    </xf>
    <xf numFmtId="188" fontId="3" fillId="0" borderId="14" xfId="0" applyNumberFormat="1" applyFont="1" applyFill="1" applyBorder="1" applyAlignment="1">
      <alignment horizontal="center"/>
    </xf>
    <xf numFmtId="189" fontId="3" fillId="0" borderId="14" xfId="2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center" shrinkToFit="1"/>
    </xf>
    <xf numFmtId="0" fontId="7" fillId="0" borderId="16" xfId="0" applyFont="1" applyFill="1" applyBorder="1" applyAlignment="1">
      <alignment horizontal="center"/>
    </xf>
    <xf numFmtId="0" fontId="3" fillId="0" borderId="17" xfId="0" applyFont="1" applyFill="1" applyBorder="1"/>
    <xf numFmtId="0" fontId="3" fillId="0" borderId="18" xfId="0" applyFont="1" applyFill="1" applyBorder="1"/>
    <xf numFmtId="0" fontId="3" fillId="0" borderId="19" xfId="0" applyFont="1" applyFill="1" applyBorder="1"/>
    <xf numFmtId="38" fontId="3" fillId="0" borderId="20" xfId="0" applyNumberFormat="1" applyFont="1" applyFill="1" applyBorder="1"/>
    <xf numFmtId="187" fontId="3" fillId="0" borderId="7" xfId="0" applyNumberFormat="1" applyFont="1" applyFill="1" applyBorder="1"/>
    <xf numFmtId="38" fontId="3" fillId="0" borderId="4" xfId="0" applyNumberFormat="1" applyFont="1" applyFill="1" applyBorder="1" applyAlignment="1">
      <alignment horizontal="right"/>
    </xf>
    <xf numFmtId="184" fontId="3" fillId="0" borderId="4" xfId="0" applyNumberFormat="1" applyFont="1" applyBorder="1" applyAlignment="1">
      <alignment horizontal="right"/>
    </xf>
    <xf numFmtId="0" fontId="0" fillId="0" borderId="0" xfId="0" applyFont="1" applyFill="1" applyAlignment="1">
      <alignment shrinkToFit="1"/>
    </xf>
    <xf numFmtId="0" fontId="0" fillId="0" borderId="0" xfId="0" applyFont="1" applyFill="1" applyAlignment="1">
      <alignment vertical="center" shrinkToFit="1"/>
    </xf>
    <xf numFmtId="38" fontId="0" fillId="0" borderId="0" xfId="0" applyNumberFormat="1" applyFont="1" applyFill="1" applyAlignment="1">
      <alignment shrinkToFit="1"/>
    </xf>
    <xf numFmtId="0" fontId="0" fillId="0" borderId="0" xfId="0" applyFont="1" applyFill="1" applyAlignment="1"/>
    <xf numFmtId="38" fontId="0" fillId="0" borderId="0" xfId="2" applyFont="1" applyFill="1" applyAlignment="1">
      <alignment shrinkToFit="1"/>
    </xf>
    <xf numFmtId="10" fontId="0" fillId="0" borderId="0" xfId="1" applyNumberFormat="1" applyFont="1" applyFill="1" applyAlignment="1">
      <alignment shrinkToFit="1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38" fontId="4" fillId="0" borderId="4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3" xfId="0" applyFont="1" applyBorder="1"/>
    <xf numFmtId="38" fontId="3" fillId="0" borderId="0" xfId="4" applyFont="1" applyBorder="1" applyAlignment="1"/>
    <xf numFmtId="0" fontId="3" fillId="0" borderId="2" xfId="0" applyFont="1" applyBorder="1"/>
    <xf numFmtId="38" fontId="3" fillId="0" borderId="0" xfId="4" applyFont="1" applyBorder="1" applyAlignment="1">
      <alignment horizontal="right"/>
    </xf>
    <xf numFmtId="187" fontId="3" fillId="0" borderId="4" xfId="4" applyNumberFormat="1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7" fillId="0" borderId="3" xfId="0" applyFont="1" applyBorder="1"/>
    <xf numFmtId="0" fontId="7" fillId="0" borderId="2" xfId="0" applyFont="1" applyBorder="1"/>
    <xf numFmtId="0" fontId="7" fillId="0" borderId="4" xfId="0" applyFont="1" applyBorder="1" applyAlignment="1">
      <alignment horizontal="right"/>
    </xf>
    <xf numFmtId="0" fontId="4" fillId="0" borderId="4" xfId="0" applyFont="1" applyBorder="1" applyAlignment="1">
      <alignment horizontal="left"/>
    </xf>
    <xf numFmtId="38" fontId="3" fillId="0" borderId="0" xfId="4" applyFont="1" applyAlignment="1"/>
    <xf numFmtId="0" fontId="3" fillId="0" borderId="0" xfId="0" applyFont="1" applyAlignment="1">
      <alignment horizontal="left" shrinkToFit="1"/>
    </xf>
    <xf numFmtId="0" fontId="14" fillId="0" borderId="1" xfId="0" applyFont="1" applyBorder="1"/>
    <xf numFmtId="0" fontId="3" fillId="0" borderId="7" xfId="0" applyFont="1" applyFill="1" applyBorder="1" applyAlignment="1"/>
    <xf numFmtId="0" fontId="3" fillId="0" borderId="0" xfId="0" applyFont="1" applyBorder="1" applyAlignment="1"/>
    <xf numFmtId="0" fontId="3" fillId="0" borderId="13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right"/>
    </xf>
    <xf numFmtId="187" fontId="3" fillId="0" borderId="21" xfId="2" applyNumberFormat="1" applyFont="1" applyBorder="1" applyAlignment="1">
      <alignment horizontal="right"/>
    </xf>
    <xf numFmtId="38" fontId="3" fillId="0" borderId="0" xfId="2" applyFont="1" applyBorder="1" applyAlignment="1"/>
    <xf numFmtId="38" fontId="3" fillId="0" borderId="21" xfId="2" applyFont="1" applyBorder="1" applyAlignment="1"/>
    <xf numFmtId="0" fontId="3" fillId="0" borderId="4" xfId="0" applyFont="1" applyFill="1" applyBorder="1" applyAlignment="1"/>
    <xf numFmtId="1" fontId="3" fillId="0" borderId="4" xfId="0" applyNumberFormat="1" applyFont="1" applyFill="1" applyBorder="1" applyAlignment="1">
      <alignment horizontal="right"/>
    </xf>
    <xf numFmtId="187" fontId="3" fillId="0" borderId="21" xfId="4" applyNumberFormat="1" applyFont="1" applyBorder="1" applyAlignment="1">
      <alignment horizontal="right"/>
    </xf>
    <xf numFmtId="38" fontId="3" fillId="0" borderId="21" xfId="2" applyFont="1" applyBorder="1" applyAlignment="1">
      <alignment horizontal="right"/>
    </xf>
    <xf numFmtId="0" fontId="7" fillId="0" borderId="1" xfId="0" applyFont="1" applyBorder="1"/>
    <xf numFmtId="190" fontId="3" fillId="0" borderId="4" xfId="0" applyNumberFormat="1" applyFont="1" applyBorder="1" applyAlignment="1">
      <alignment horizontal="right"/>
    </xf>
    <xf numFmtId="185" fontId="3" fillId="0" borderId="4" xfId="0" applyNumberFormat="1" applyFont="1" applyBorder="1" applyAlignment="1">
      <alignment horizontal="right"/>
    </xf>
    <xf numFmtId="0" fontId="3" fillId="0" borderId="6" xfId="0" applyNumberFormat="1" applyFont="1" applyBorder="1"/>
    <xf numFmtId="0" fontId="3" fillId="0" borderId="6" xfId="0" applyFont="1" applyBorder="1"/>
    <xf numFmtId="0" fontId="3" fillId="0" borderId="22" xfId="0" applyFont="1" applyBorder="1" applyAlignment="1">
      <alignment horizontal="center"/>
    </xf>
    <xf numFmtId="0" fontId="3" fillId="0" borderId="8" xfId="0" applyFont="1" applyBorder="1" applyAlignment="1">
      <alignment horizontal="right" justifyLastLine="1"/>
    </xf>
    <xf numFmtId="0" fontId="3" fillId="0" borderId="23" xfId="0" applyFont="1" applyBorder="1" applyAlignment="1">
      <alignment horizontal="distributed"/>
    </xf>
    <xf numFmtId="0" fontId="3" fillId="0" borderId="8" xfId="0" applyFont="1" applyBorder="1"/>
    <xf numFmtId="0" fontId="3" fillId="0" borderId="24" xfId="0" applyFont="1" applyBorder="1" applyAlignment="1">
      <alignment horizontal="distributed"/>
    </xf>
    <xf numFmtId="0" fontId="3" fillId="0" borderId="8" xfId="0" applyFont="1" applyBorder="1" applyAlignment="1">
      <alignment horizontal="distributed"/>
    </xf>
    <xf numFmtId="0" fontId="3" fillId="0" borderId="8" xfId="0" applyFont="1" applyBorder="1" applyAlignment="1">
      <alignment horizontal="left"/>
    </xf>
    <xf numFmtId="0" fontId="3" fillId="0" borderId="8" xfId="0" applyFont="1" applyBorder="1" applyAlignment="1">
      <alignment horizontal="center"/>
    </xf>
    <xf numFmtId="0" fontId="3" fillId="0" borderId="24" xfId="0" applyFont="1" applyBorder="1"/>
    <xf numFmtId="182" fontId="3" fillId="0" borderId="22" xfId="0" applyNumberFormat="1" applyFont="1" applyBorder="1" applyAlignment="1">
      <alignment horizontal="right"/>
    </xf>
    <xf numFmtId="38" fontId="3" fillId="0" borderId="23" xfId="4" applyFont="1" applyBorder="1" applyAlignment="1">
      <alignment horizontal="right"/>
    </xf>
    <xf numFmtId="38" fontId="3" fillId="0" borderId="22" xfId="4" applyFont="1" applyBorder="1" applyAlignment="1">
      <alignment horizontal="right"/>
    </xf>
    <xf numFmtId="0" fontId="3" fillId="0" borderId="22" xfId="0" applyFont="1" applyBorder="1" applyAlignment="1">
      <alignment horizontal="left"/>
    </xf>
    <xf numFmtId="0" fontId="3" fillId="0" borderId="23" xfId="0" applyFont="1" applyBorder="1"/>
    <xf numFmtId="0" fontId="3" fillId="0" borderId="8" xfId="0" applyFont="1" applyBorder="1" applyAlignment="1">
      <alignment horizontal="distributed" justifyLastLine="1"/>
    </xf>
    <xf numFmtId="38" fontId="3" fillId="0" borderId="24" xfId="0" applyNumberFormat="1" applyFont="1" applyBorder="1" applyAlignment="1">
      <alignment horizontal="left"/>
    </xf>
    <xf numFmtId="0" fontId="3" fillId="0" borderId="1" xfId="0" applyFont="1" applyBorder="1" applyAlignment="1">
      <alignment horizontal="distributed" justifyLastLine="1"/>
    </xf>
    <xf numFmtId="38" fontId="3" fillId="0" borderId="0" xfId="4" applyFont="1" applyBorder="1" applyAlignment="1">
      <alignment horizontal="right" vertical="center"/>
    </xf>
    <xf numFmtId="179" fontId="3" fillId="0" borderId="0" xfId="4" applyNumberFormat="1" applyFont="1" applyBorder="1" applyAlignment="1">
      <alignment horizontal="right" vertical="center"/>
    </xf>
    <xf numFmtId="179" fontId="3" fillId="0" borderId="0" xfId="2" applyNumberFormat="1" applyFont="1" applyBorder="1" applyAlignment="1">
      <alignment horizontal="right" vertical="center"/>
    </xf>
    <xf numFmtId="191" fontId="3" fillId="0" borderId="12" xfId="1" applyNumberFormat="1" applyFont="1" applyFill="1" applyBorder="1" applyAlignment="1">
      <alignment horizontal="center"/>
    </xf>
    <xf numFmtId="191" fontId="3" fillId="0" borderId="14" xfId="1" applyNumberFormat="1" applyFont="1" applyFill="1" applyBorder="1" applyAlignment="1">
      <alignment horizontal="center"/>
    </xf>
    <xf numFmtId="0" fontId="3" fillId="0" borderId="1" xfId="0" applyNumberFormat="1" applyFont="1" applyBorder="1" applyAlignment="1">
      <alignment horizontal="right"/>
    </xf>
    <xf numFmtId="38" fontId="3" fillId="0" borderId="1" xfId="2" applyFont="1" applyBorder="1" applyAlignment="1">
      <alignment horizontal="right"/>
    </xf>
    <xf numFmtId="0" fontId="4" fillId="0" borderId="2" xfId="0" applyFont="1" applyFill="1" applyBorder="1" applyAlignment="1">
      <alignment vertical="center"/>
    </xf>
    <xf numFmtId="0" fontId="3" fillId="0" borderId="25" xfId="0" applyFont="1" applyFill="1" applyBorder="1" applyAlignment="1">
      <alignment horizontal="center"/>
    </xf>
    <xf numFmtId="0" fontId="3" fillId="0" borderId="2" xfId="0" quotePrefix="1" applyFont="1" applyFill="1" applyBorder="1" applyAlignment="1">
      <alignment horizontal="right"/>
    </xf>
    <xf numFmtId="0" fontId="3" fillId="0" borderId="23" xfId="0" quotePrefix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10" fontId="3" fillId="0" borderId="26" xfId="1" applyNumberFormat="1" applyFont="1" applyFill="1" applyBorder="1" applyAlignment="1">
      <alignment horizontal="center"/>
    </xf>
    <xf numFmtId="10" fontId="3" fillId="0" borderId="3" xfId="1" applyNumberFormat="1" applyFont="1" applyFill="1" applyBorder="1" applyAlignment="1">
      <alignment horizontal="center"/>
    </xf>
    <xf numFmtId="10" fontId="3" fillId="0" borderId="24" xfId="1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distributed" justifyLastLine="1"/>
    </xf>
    <xf numFmtId="0" fontId="3" fillId="0" borderId="5" xfId="0" applyFont="1" applyFill="1" applyBorder="1"/>
    <xf numFmtId="0" fontId="3" fillId="0" borderId="5" xfId="0" applyFont="1" applyFill="1" applyBorder="1" applyAlignment="1">
      <alignment horizontal="center"/>
    </xf>
    <xf numFmtId="38" fontId="3" fillId="0" borderId="5" xfId="0" applyNumberFormat="1" applyFont="1" applyFill="1" applyBorder="1"/>
    <xf numFmtId="0" fontId="3" fillId="0" borderId="4" xfId="0" applyFont="1" applyFill="1" applyBorder="1"/>
    <xf numFmtId="38" fontId="3" fillId="0" borderId="4" xfId="0" applyNumberFormat="1" applyFont="1" applyFill="1" applyBorder="1"/>
    <xf numFmtId="0" fontId="3" fillId="0" borderId="4" xfId="0" applyFont="1" applyFill="1" applyBorder="1" applyAlignment="1">
      <alignment horizontal="distributed" justifyLastLine="1"/>
    </xf>
    <xf numFmtId="0" fontId="3" fillId="0" borderId="22" xfId="0" applyFont="1" applyFill="1" applyBorder="1" applyAlignment="1">
      <alignment horizontal="left"/>
    </xf>
    <xf numFmtId="0" fontId="3" fillId="0" borderId="22" xfId="0" applyFont="1" applyFill="1" applyBorder="1"/>
    <xf numFmtId="0" fontId="3" fillId="0" borderId="22" xfId="0" applyFont="1" applyFill="1" applyBorder="1" applyAlignment="1">
      <alignment horizontal="center"/>
    </xf>
    <xf numFmtId="38" fontId="3" fillId="0" borderId="22" xfId="0" applyNumberFormat="1" applyFont="1" applyFill="1" applyBorder="1"/>
    <xf numFmtId="0" fontId="3" fillId="0" borderId="1" xfId="0" applyFont="1" applyBorder="1" applyAlignment="1">
      <alignment horizontal="distributed" justifyLastLine="1"/>
    </xf>
    <xf numFmtId="0" fontId="7" fillId="0" borderId="1" xfId="0" applyFont="1" applyBorder="1" applyAlignment="1">
      <alignment horizontal="distributed" justifyLastLine="1"/>
    </xf>
    <xf numFmtId="182" fontId="3" fillId="0" borderId="4" xfId="0" applyNumberFormat="1" applyFont="1" applyFill="1" applyBorder="1" applyAlignment="1">
      <alignment horizontal="right"/>
    </xf>
    <xf numFmtId="0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38" fontId="7" fillId="0" borderId="1" xfId="2" applyFont="1" applyBorder="1" applyAlignment="1">
      <alignment horizontal="right"/>
    </xf>
    <xf numFmtId="0" fontId="3" fillId="0" borderId="1" xfId="0" applyFont="1" applyBorder="1" applyAlignment="1">
      <alignment horizontal="distributed" justifyLastLine="1"/>
    </xf>
    <xf numFmtId="0" fontId="3" fillId="0" borderId="1" xfId="0" applyFont="1" applyBorder="1" applyAlignment="1">
      <alignment horizontal="distributed" vertical="center" justifyLastLine="1"/>
    </xf>
    <xf numFmtId="0" fontId="3" fillId="0" borderId="1" xfId="0" applyFont="1" applyBorder="1" applyAlignment="1">
      <alignment horizontal="distributed" justifyLastLine="1"/>
    </xf>
    <xf numFmtId="0" fontId="7" fillId="0" borderId="1" xfId="0" applyFont="1" applyBorder="1" applyAlignment="1">
      <alignment horizontal="distributed" justifyLastLine="1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left" shrinkToFit="1"/>
    </xf>
    <xf numFmtId="191" fontId="3" fillId="0" borderId="3" xfId="1" applyNumberFormat="1" applyFont="1" applyFill="1" applyBorder="1" applyAlignment="1">
      <alignment horizontal="center"/>
    </xf>
    <xf numFmtId="0" fontId="16" fillId="0" borderId="0" xfId="0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9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3" fillId="0" borderId="2" xfId="0" applyFont="1" applyBorder="1" applyAlignment="1">
      <alignment horizontal="distributed" vertical="center" justifyLastLine="1"/>
    </xf>
    <xf numFmtId="0" fontId="3" fillId="0" borderId="1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1" xfId="0" applyFont="1" applyBorder="1" applyAlignment="1">
      <alignment horizontal="distributed" justifyLastLine="1"/>
    </xf>
    <xf numFmtId="0" fontId="7" fillId="0" borderId="1" xfId="0" applyFont="1" applyBorder="1" applyAlignment="1">
      <alignment horizontal="distributed" justifyLastLine="1"/>
    </xf>
    <xf numFmtId="0" fontId="3" fillId="0" borderId="1" xfId="0" applyFont="1" applyFill="1" applyBorder="1" applyAlignment="1">
      <alignment horizontal="left" shrinkToFit="1"/>
    </xf>
    <xf numFmtId="0" fontId="3" fillId="0" borderId="1" xfId="0" applyFont="1" applyFill="1" applyBorder="1" applyAlignment="1">
      <alignment horizontal="distributed" justifyLastLine="1"/>
    </xf>
    <xf numFmtId="0" fontId="16" fillId="0" borderId="8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distributed" vertical="center" justifyLastLine="1"/>
    </xf>
    <xf numFmtId="0" fontId="3" fillId="0" borderId="1" xfId="0" applyFont="1" applyFill="1" applyBorder="1" applyAlignment="1">
      <alignment horizontal="distributed" vertical="center" justifyLastLine="1"/>
    </xf>
    <xf numFmtId="0" fontId="3" fillId="0" borderId="1" xfId="0" applyFont="1" applyFill="1" applyBorder="1" applyAlignment="1">
      <alignment horizontal="left" justifyLastLine="1"/>
    </xf>
    <xf numFmtId="0" fontId="9" fillId="0" borderId="8" xfId="0" applyFont="1" applyBorder="1" applyAlignment="1">
      <alignment horizontal="center" wrapText="1"/>
    </xf>
    <xf numFmtId="0" fontId="11" fillId="0" borderId="8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6" fillId="0" borderId="0" xfId="0" applyFont="1" applyFill="1" applyAlignment="1">
      <alignment horizontal="center"/>
    </xf>
    <xf numFmtId="0" fontId="5" fillId="0" borderId="1" xfId="0" applyFont="1" applyBorder="1" applyAlignment="1">
      <alignment wrapText="1"/>
    </xf>
    <xf numFmtId="0" fontId="3" fillId="0" borderId="0" xfId="0" applyFont="1" applyBorder="1" applyAlignment="1">
      <alignment horizontal="distributed" vertical="center" justifyLastLine="1"/>
    </xf>
    <xf numFmtId="0" fontId="3" fillId="0" borderId="1" xfId="0" applyFont="1" applyBorder="1" applyAlignment="1">
      <alignment horizontal="left" shrinkToFit="1"/>
    </xf>
  </cellXfs>
  <cellStyles count="8">
    <cellStyle name="パーセント" xfId="1" builtinId="5"/>
    <cellStyle name="桁区切り" xfId="2" builtinId="6"/>
    <cellStyle name="桁区切り 2" xfId="3"/>
    <cellStyle name="桁区切り 3" xfId="4"/>
    <cellStyle name="通貨 2" xfId="5"/>
    <cellStyle name="標準" xfId="0" builtinId="0"/>
    <cellStyle name="標準 2" xfId="6"/>
    <cellStyle name="標準 3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5"/>
  </sheetPr>
  <dimension ref="A1:L22"/>
  <sheetViews>
    <sheetView tabSelected="1" view="pageBreakPreview" zoomScaleNormal="60" zoomScaleSheetLayoutView="100" workbookViewId="0">
      <selection activeCell="C16" sqref="C16"/>
    </sheetView>
  </sheetViews>
  <sheetFormatPr defaultRowHeight="13.5"/>
  <cols>
    <col min="1" max="1" width="6" style="126" customWidth="1"/>
    <col min="2" max="3" width="25.625" style="126" customWidth="1"/>
    <col min="4" max="4" width="11" style="126" customWidth="1"/>
    <col min="5" max="5" width="8.125" style="126" customWidth="1"/>
    <col min="6" max="6" width="13.25" style="126" customWidth="1"/>
    <col min="7" max="7" width="17.25" style="126" customWidth="1"/>
    <col min="8" max="8" width="24.625" style="126" customWidth="1"/>
    <col min="9" max="9" width="12.625" style="125" customWidth="1"/>
    <col min="10" max="10" width="14.25" style="166" customWidth="1"/>
    <col min="11" max="11" width="10.625" style="126" bestFit="1" customWidth="1"/>
    <col min="12" max="12" width="10.25" style="126" bestFit="1" customWidth="1"/>
    <col min="13" max="16384" width="9" style="126"/>
  </cols>
  <sheetData>
    <row r="1" spans="1:12" ht="31.5" customHeight="1">
      <c r="A1" s="263"/>
      <c r="B1" s="264" t="s">
        <v>322</v>
      </c>
      <c r="C1" s="265" t="s">
        <v>321</v>
      </c>
      <c r="D1" s="266"/>
      <c r="E1" s="266"/>
      <c r="F1" s="266"/>
      <c r="G1" s="266"/>
      <c r="H1" s="263"/>
    </row>
    <row r="2" spans="1:12" ht="15.75" customHeight="1">
      <c r="A2" s="127"/>
      <c r="B2" s="127"/>
      <c r="C2" s="127"/>
      <c r="D2" s="127"/>
      <c r="E2" s="127"/>
      <c r="F2" s="127"/>
      <c r="G2" s="127"/>
      <c r="H2" s="128"/>
    </row>
    <row r="3" spans="1:12" s="133" customFormat="1" ht="24" customHeight="1">
      <c r="A3" s="129"/>
      <c r="B3" s="130" t="s">
        <v>17</v>
      </c>
      <c r="C3" s="130" t="s">
        <v>18</v>
      </c>
      <c r="D3" s="130" t="s">
        <v>19</v>
      </c>
      <c r="E3" s="130" t="s">
        <v>20</v>
      </c>
      <c r="F3" s="130" t="s">
        <v>21</v>
      </c>
      <c r="G3" s="130" t="s">
        <v>22</v>
      </c>
      <c r="H3" s="131" t="s">
        <v>23</v>
      </c>
      <c r="I3" s="132"/>
      <c r="J3" s="167"/>
    </row>
    <row r="4" spans="1:12" s="136" customFormat="1" ht="24" customHeight="1">
      <c r="A4" s="192"/>
      <c r="B4" s="190" t="s">
        <v>281</v>
      </c>
      <c r="C4" s="137"/>
      <c r="D4" s="137">
        <v>1</v>
      </c>
      <c r="E4" s="138" t="s">
        <v>10</v>
      </c>
      <c r="F4" s="137"/>
      <c r="G4" s="55">
        <f>共通仮設費!N20</f>
        <v>0</v>
      </c>
      <c r="H4" s="226"/>
      <c r="I4" s="134"/>
      <c r="J4" s="169"/>
    </row>
    <row r="5" spans="1:12" s="136" customFormat="1" ht="24" customHeight="1">
      <c r="A5" s="192"/>
      <c r="B5" s="190"/>
      <c r="C5" s="137"/>
      <c r="D5" s="137"/>
      <c r="E5" s="138"/>
      <c r="F5" s="137"/>
      <c r="G5" s="55"/>
      <c r="H5" s="227"/>
      <c r="I5" s="134"/>
      <c r="J5" s="166"/>
    </row>
    <row r="6" spans="1:12" s="136" customFormat="1" ht="24" customHeight="1">
      <c r="A6" s="192" t="s">
        <v>286</v>
      </c>
      <c r="B6" s="190" t="s">
        <v>87</v>
      </c>
      <c r="C6" s="137"/>
      <c r="D6" s="137">
        <v>1</v>
      </c>
      <c r="E6" s="138" t="s">
        <v>10</v>
      </c>
      <c r="F6" s="137"/>
      <c r="G6" s="55">
        <f>'A 構内整備内訳書'!I22</f>
        <v>0</v>
      </c>
      <c r="H6" s="227"/>
      <c r="I6" s="134"/>
      <c r="J6" s="170"/>
      <c r="L6" s="149"/>
    </row>
    <row r="7" spans="1:12" s="136" customFormat="1" ht="24" customHeight="1">
      <c r="A7" s="192" t="s">
        <v>287</v>
      </c>
      <c r="B7" s="190" t="s">
        <v>294</v>
      </c>
      <c r="C7" s="137"/>
      <c r="D7" s="137">
        <v>1</v>
      </c>
      <c r="E7" s="138" t="s">
        <v>10</v>
      </c>
      <c r="F7" s="137"/>
      <c r="G7" s="55">
        <f>'B 店舗改修内訳書'!G21</f>
        <v>0</v>
      </c>
      <c r="H7" s="227"/>
      <c r="I7" s="134"/>
      <c r="J7" s="168"/>
    </row>
    <row r="8" spans="1:12" s="136" customFormat="1" ht="24" customHeight="1">
      <c r="A8" s="192"/>
      <c r="B8" s="190"/>
      <c r="C8" s="137"/>
      <c r="D8" s="137"/>
      <c r="E8" s="138"/>
      <c r="F8" s="160"/>
      <c r="G8" s="163"/>
      <c r="H8" s="227"/>
      <c r="I8" s="139"/>
      <c r="J8" s="170"/>
    </row>
    <row r="9" spans="1:12" s="136" customFormat="1" ht="24" customHeight="1">
      <c r="A9" s="192"/>
      <c r="B9" s="190"/>
      <c r="C9" s="137"/>
      <c r="D9" s="137"/>
      <c r="E9" s="138"/>
      <c r="F9" s="160"/>
      <c r="G9" s="163"/>
      <c r="H9" s="151"/>
      <c r="I9" s="140"/>
      <c r="J9" s="134"/>
      <c r="K9" s="152"/>
    </row>
    <row r="10" spans="1:12" s="136" customFormat="1" ht="24" customHeight="1">
      <c r="A10" s="193"/>
      <c r="B10" s="190"/>
      <c r="C10" s="137"/>
      <c r="D10" s="137"/>
      <c r="E10" s="138"/>
      <c r="F10" s="137"/>
      <c r="G10" s="162"/>
      <c r="H10" s="151"/>
      <c r="I10" s="139"/>
      <c r="J10" s="166"/>
      <c r="K10" s="135"/>
    </row>
    <row r="11" spans="1:12" s="136" customFormat="1" ht="24" customHeight="1">
      <c r="A11" s="193"/>
      <c r="B11" s="190"/>
      <c r="C11" s="137"/>
      <c r="D11" s="137"/>
      <c r="E11" s="138"/>
      <c r="F11" s="137"/>
      <c r="G11" s="55"/>
      <c r="H11" s="153"/>
      <c r="I11" s="134"/>
      <c r="J11" s="166"/>
      <c r="K11" s="135"/>
      <c r="L11" s="135"/>
    </row>
    <row r="12" spans="1:12" s="136" customFormat="1" ht="24" customHeight="1">
      <c r="A12" s="193"/>
      <c r="B12" s="190"/>
      <c r="C12" s="137"/>
      <c r="D12" s="137"/>
      <c r="E12" s="138"/>
      <c r="F12" s="137"/>
      <c r="G12" s="55"/>
      <c r="H12" s="151"/>
      <c r="I12" s="134"/>
      <c r="J12" s="168"/>
    </row>
    <row r="13" spans="1:12" s="136" customFormat="1" ht="24" customHeight="1">
      <c r="A13" s="193"/>
      <c r="B13" s="190"/>
      <c r="C13" s="137"/>
      <c r="D13" s="137"/>
      <c r="E13" s="138"/>
      <c r="F13" s="137"/>
      <c r="G13" s="55"/>
      <c r="H13" s="151"/>
      <c r="I13" s="154"/>
      <c r="J13" s="168"/>
      <c r="K13" s="135"/>
    </row>
    <row r="14" spans="1:12" s="136" customFormat="1" ht="24" customHeight="1">
      <c r="A14" s="193"/>
      <c r="B14" s="190"/>
      <c r="C14" s="137"/>
      <c r="D14" s="137"/>
      <c r="E14" s="138"/>
      <c r="F14" s="137"/>
      <c r="G14" s="55"/>
      <c r="H14" s="151"/>
      <c r="I14" s="134"/>
      <c r="J14" s="171"/>
    </row>
    <row r="15" spans="1:12" s="136" customFormat="1" ht="24" customHeight="1">
      <c r="A15" s="192"/>
      <c r="B15" s="190"/>
      <c r="C15" s="137"/>
      <c r="D15" s="137"/>
      <c r="E15" s="138"/>
      <c r="F15" s="137"/>
      <c r="G15" s="55"/>
      <c r="H15" s="161"/>
      <c r="I15" s="134"/>
      <c r="J15" s="168"/>
    </row>
    <row r="16" spans="1:12" s="136" customFormat="1" ht="24" customHeight="1">
      <c r="A16" s="192"/>
      <c r="B16" s="190"/>
      <c r="C16" s="137"/>
      <c r="D16" s="137"/>
      <c r="E16" s="138"/>
      <c r="F16" s="137"/>
      <c r="G16" s="55"/>
      <c r="H16" s="155"/>
      <c r="I16" s="134"/>
      <c r="J16" s="166"/>
    </row>
    <row r="17" spans="1:11" s="136" customFormat="1" ht="24" customHeight="1">
      <c r="A17" s="192"/>
      <c r="B17" s="190"/>
      <c r="C17" s="137"/>
      <c r="D17" s="137"/>
      <c r="E17" s="138"/>
      <c r="F17" s="137"/>
      <c r="G17" s="55"/>
      <c r="H17" s="156"/>
      <c r="I17" s="157"/>
      <c r="J17" s="168"/>
      <c r="K17" s="135"/>
    </row>
    <row r="18" spans="1:11" s="136" customFormat="1" ht="24" customHeight="1">
      <c r="A18" s="192"/>
      <c r="B18" s="190"/>
      <c r="C18" s="137"/>
      <c r="D18" s="137"/>
      <c r="E18" s="138"/>
      <c r="F18" s="137"/>
      <c r="G18" s="55"/>
      <c r="H18" s="156"/>
      <c r="I18" s="157"/>
      <c r="J18" s="168"/>
      <c r="K18" s="135"/>
    </row>
    <row r="19" spans="1:11" s="136" customFormat="1" ht="24" customHeight="1">
      <c r="A19" s="192"/>
      <c r="B19" s="190"/>
      <c r="C19" s="137"/>
      <c r="D19" s="137"/>
      <c r="E19" s="138"/>
      <c r="F19" s="137"/>
      <c r="G19" s="55"/>
      <c r="H19" s="151"/>
      <c r="I19" s="139"/>
      <c r="J19" s="166"/>
      <c r="K19" s="135"/>
    </row>
    <row r="20" spans="1:11" s="136" customFormat="1" ht="24" customHeight="1">
      <c r="A20" s="192"/>
      <c r="B20" s="190"/>
      <c r="C20" s="137"/>
      <c r="D20" s="137"/>
      <c r="E20" s="138"/>
      <c r="F20" s="137"/>
      <c r="G20" s="55"/>
      <c r="H20" s="151"/>
      <c r="I20" s="139"/>
      <c r="J20" s="166"/>
    </row>
    <row r="21" spans="1:11" s="136" customFormat="1" ht="24" customHeight="1">
      <c r="A21" s="192"/>
      <c r="B21" s="150" t="s">
        <v>288</v>
      </c>
      <c r="C21" s="137"/>
      <c r="D21" s="137"/>
      <c r="E21" s="138"/>
      <c r="F21" s="137"/>
      <c r="G21" s="55">
        <f>SUM(G4:G19)</f>
        <v>0</v>
      </c>
      <c r="H21" s="151"/>
      <c r="I21" s="139"/>
      <c r="J21" s="170"/>
    </row>
    <row r="22" spans="1:11" s="136" customFormat="1" ht="24" customHeight="1">
      <c r="A22" s="158"/>
      <c r="B22" s="142"/>
      <c r="C22" s="141"/>
      <c r="D22" s="141"/>
      <c r="E22" s="141"/>
      <c r="F22" s="141"/>
      <c r="G22" s="143"/>
      <c r="H22" s="159"/>
      <c r="I22" s="139"/>
      <c r="J22" s="166"/>
    </row>
  </sheetData>
  <mergeCells count="1">
    <mergeCell ref="C1:G1"/>
  </mergeCells>
  <phoneticPr fontId="2"/>
  <printOptions horizontalCentered="1"/>
  <pageMargins left="0" right="0" top="0.78740157480314965" bottom="0.19685039370078741" header="0" footer="0"/>
  <pageSetup paperSize="9" orientation="landscape" r:id="rId1"/>
  <headerFooter alignWithMargins="0">
    <oddFooter xml:space="preserve">&amp;C
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Q23"/>
  <sheetViews>
    <sheetView showZeros="0" view="pageBreakPreview" zoomScaleNormal="70" zoomScaleSheetLayoutView="100" workbookViewId="0">
      <selection activeCell="N7" sqref="N7"/>
    </sheetView>
  </sheetViews>
  <sheetFormatPr defaultRowHeight="14.25"/>
  <cols>
    <col min="1" max="1" width="5.625" style="5" customWidth="1"/>
    <col min="2" max="2" width="16.625" style="5" customWidth="1"/>
    <col min="3" max="3" width="1.625" style="5" customWidth="1"/>
    <col min="4" max="5" width="14.625" style="5" customWidth="1"/>
    <col min="6" max="7" width="1.625" style="5" customWidth="1"/>
    <col min="8" max="9" width="14.625" style="5" customWidth="1"/>
    <col min="10" max="10" width="1.625" style="5" customWidth="1"/>
    <col min="11" max="11" width="10.625" style="9" customWidth="1"/>
    <col min="12" max="12" width="7.625" style="5" customWidth="1"/>
    <col min="13" max="13" width="10.625" style="5" customWidth="1"/>
    <col min="14" max="14" width="14.375" style="5" customWidth="1"/>
    <col min="15" max="15" width="14.625" style="5" customWidth="1"/>
    <col min="16" max="16" width="10.875" style="7" bestFit="1" customWidth="1"/>
    <col min="17" max="17" width="9" style="7"/>
    <col min="18" max="16384" width="9" style="5"/>
  </cols>
  <sheetData>
    <row r="1" spans="1:16" ht="60" customHeight="1">
      <c r="E1" s="267" t="s">
        <v>291</v>
      </c>
      <c r="F1" s="268"/>
      <c r="G1" s="268"/>
      <c r="H1" s="268"/>
      <c r="I1" s="268"/>
      <c r="J1" s="268"/>
      <c r="K1" s="268"/>
      <c r="L1" s="268"/>
    </row>
    <row r="2" spans="1:16" ht="23.1" customHeight="1">
      <c r="A2" s="4" t="s">
        <v>1</v>
      </c>
      <c r="B2" s="2" t="s">
        <v>2</v>
      </c>
      <c r="C2" s="269" t="s">
        <v>3</v>
      </c>
      <c r="D2" s="270"/>
      <c r="E2" s="270"/>
      <c r="F2" s="271"/>
      <c r="G2" s="269" t="s">
        <v>4</v>
      </c>
      <c r="H2" s="270"/>
      <c r="I2" s="270"/>
      <c r="J2" s="271"/>
      <c r="K2" s="10" t="s">
        <v>5</v>
      </c>
      <c r="L2" s="3" t="s">
        <v>6</v>
      </c>
      <c r="M2" s="3" t="s">
        <v>7</v>
      </c>
      <c r="N2" s="3" t="s">
        <v>8</v>
      </c>
      <c r="O2" s="3" t="s">
        <v>9</v>
      </c>
    </row>
    <row r="3" spans="1:16" ht="23.1" customHeight="1">
      <c r="A3" s="32">
        <v>3</v>
      </c>
      <c r="B3" s="63" t="s">
        <v>34</v>
      </c>
      <c r="C3" s="22"/>
      <c r="D3" s="23"/>
      <c r="E3" s="23"/>
      <c r="F3" s="24"/>
      <c r="G3" s="25"/>
      <c r="H3" s="23"/>
      <c r="I3" s="23"/>
      <c r="J3" s="26"/>
      <c r="K3" s="27"/>
      <c r="L3" s="19"/>
      <c r="M3" s="28"/>
      <c r="N3" s="29"/>
      <c r="O3" s="30"/>
    </row>
    <row r="4" spans="1:16" ht="23.1" customHeight="1">
      <c r="A4" s="19"/>
      <c r="B4" s="17"/>
      <c r="C4" s="22"/>
      <c r="D4" s="56" t="s">
        <v>62</v>
      </c>
      <c r="E4" s="91"/>
      <c r="F4" s="26"/>
      <c r="G4" s="45"/>
      <c r="H4" s="53" t="s">
        <v>129</v>
      </c>
      <c r="I4" s="53"/>
      <c r="J4" s="26"/>
      <c r="K4" s="68">
        <f>3.3*1.2</f>
        <v>3.9599999999999995</v>
      </c>
      <c r="L4" s="19" t="s">
        <v>0</v>
      </c>
      <c r="M4" s="81"/>
      <c r="N4" s="28">
        <f>ROUND(K4*M4,0)</f>
        <v>0</v>
      </c>
      <c r="O4" s="34"/>
    </row>
    <row r="5" spans="1:16" ht="23.1" customHeight="1">
      <c r="A5" s="19"/>
      <c r="B5" s="17"/>
      <c r="C5" s="22"/>
      <c r="D5" s="56" t="s">
        <v>126</v>
      </c>
      <c r="E5" s="44"/>
      <c r="F5" s="26"/>
      <c r="G5" s="45"/>
      <c r="H5" s="53" t="s">
        <v>127</v>
      </c>
      <c r="I5" s="53"/>
      <c r="J5" s="26"/>
      <c r="K5" s="68">
        <f>2.5*2.7</f>
        <v>6.75</v>
      </c>
      <c r="L5" s="19" t="s">
        <v>0</v>
      </c>
      <c r="M5" s="81"/>
      <c r="N5" s="28">
        <f>ROUND(K5*M5,0)</f>
        <v>0</v>
      </c>
      <c r="O5" s="30"/>
    </row>
    <row r="6" spans="1:16" ht="23.1" customHeight="1">
      <c r="A6" s="19"/>
      <c r="B6" s="17"/>
      <c r="C6" s="22"/>
      <c r="D6" s="23" t="s">
        <v>315</v>
      </c>
      <c r="E6" s="91"/>
      <c r="F6" s="26"/>
      <c r="G6" s="45"/>
      <c r="H6" s="53"/>
      <c r="I6" s="53"/>
      <c r="J6" s="26"/>
      <c r="K6" s="68">
        <v>1</v>
      </c>
      <c r="L6" s="19" t="s">
        <v>10</v>
      </c>
      <c r="M6" s="81"/>
      <c r="N6" s="28">
        <f>ROUND(K6*M6,0)</f>
        <v>0</v>
      </c>
      <c r="O6" s="30"/>
    </row>
    <row r="7" spans="1:16" ht="23.1" customHeight="1">
      <c r="A7" s="19"/>
      <c r="B7" s="17"/>
      <c r="C7" s="45"/>
      <c r="D7" s="23" t="s">
        <v>63</v>
      </c>
      <c r="E7" s="91"/>
      <c r="F7" s="26"/>
      <c r="G7" s="45"/>
      <c r="H7" s="53"/>
      <c r="I7" s="53"/>
      <c r="J7" s="26"/>
      <c r="K7" s="68">
        <v>2</v>
      </c>
      <c r="L7" s="19" t="s">
        <v>25</v>
      </c>
      <c r="M7" s="81"/>
      <c r="N7" s="28">
        <f>ROUND(K7*M7,0)</f>
        <v>0</v>
      </c>
      <c r="O7" s="30"/>
    </row>
    <row r="8" spans="1:16" ht="23.1" customHeight="1">
      <c r="A8" s="19"/>
      <c r="B8" s="56"/>
      <c r="C8" s="22"/>
      <c r="D8" s="23"/>
      <c r="E8" s="91"/>
      <c r="F8" s="26"/>
      <c r="G8" s="45"/>
      <c r="H8" s="53"/>
      <c r="I8" s="53"/>
      <c r="J8" s="26"/>
      <c r="K8" s="68"/>
      <c r="L8" s="19"/>
      <c r="M8" s="81"/>
      <c r="N8" s="28"/>
      <c r="O8" s="59"/>
      <c r="P8" s="7">
        <f t="shared" ref="P8:P12" si="0">K8*Q8</f>
        <v>0</v>
      </c>
    </row>
    <row r="9" spans="1:16" ht="23.1" customHeight="1">
      <c r="A9" s="19"/>
      <c r="B9" s="56"/>
      <c r="C9" s="22"/>
      <c r="D9" s="23"/>
      <c r="E9" s="91"/>
      <c r="F9" s="26"/>
      <c r="G9" s="45"/>
      <c r="H9" s="53"/>
      <c r="I9" s="53"/>
      <c r="J9" s="26"/>
      <c r="K9" s="68"/>
      <c r="L9" s="19"/>
      <c r="M9" s="81"/>
      <c r="N9" s="28"/>
      <c r="O9" s="59"/>
    </row>
    <row r="10" spans="1:16" ht="23.1" customHeight="1">
      <c r="A10" s="19"/>
      <c r="B10" s="56"/>
      <c r="C10" s="22"/>
      <c r="D10" s="23"/>
      <c r="E10" s="44"/>
      <c r="F10" s="26"/>
      <c r="G10" s="45"/>
      <c r="H10" s="53"/>
      <c r="I10" s="53"/>
      <c r="J10" s="26"/>
      <c r="K10" s="68"/>
      <c r="L10" s="19"/>
      <c r="M10" s="81"/>
      <c r="N10" s="28"/>
      <c r="O10" s="19"/>
      <c r="P10" s="7">
        <f t="shared" si="0"/>
        <v>0</v>
      </c>
    </row>
    <row r="11" spans="1:16" ht="23.1" customHeight="1">
      <c r="A11" s="19"/>
      <c r="B11" s="44"/>
      <c r="C11" s="45"/>
      <c r="D11" s="23"/>
      <c r="E11" s="44"/>
      <c r="F11" s="26"/>
      <c r="G11" s="45"/>
      <c r="H11" s="53"/>
      <c r="I11" s="53"/>
      <c r="J11" s="26"/>
      <c r="K11" s="68"/>
      <c r="L11" s="19"/>
      <c r="M11" s="81"/>
      <c r="N11" s="28"/>
      <c r="O11" s="30"/>
      <c r="P11" s="7">
        <f t="shared" si="0"/>
        <v>0</v>
      </c>
    </row>
    <row r="12" spans="1:16" ht="23.1" customHeight="1">
      <c r="A12" s="19"/>
      <c r="B12" s="56"/>
      <c r="C12" s="22"/>
      <c r="D12" s="23"/>
      <c r="E12" s="91"/>
      <c r="F12" s="26"/>
      <c r="G12" s="45"/>
      <c r="H12" s="53"/>
      <c r="I12" s="53"/>
      <c r="J12" s="26"/>
      <c r="K12" s="68"/>
      <c r="L12" s="19"/>
      <c r="M12" s="81"/>
      <c r="N12" s="28"/>
      <c r="O12" s="30"/>
      <c r="P12" s="7">
        <f t="shared" si="0"/>
        <v>0</v>
      </c>
    </row>
    <row r="13" spans="1:16" ht="23.1" customHeight="1">
      <c r="A13" s="19"/>
      <c r="B13" s="56"/>
      <c r="C13" s="22"/>
      <c r="D13" s="23"/>
      <c r="E13" s="44"/>
      <c r="F13" s="26"/>
      <c r="G13" s="45"/>
      <c r="H13" s="53"/>
      <c r="I13" s="53"/>
      <c r="J13" s="26"/>
      <c r="K13" s="68"/>
      <c r="L13" s="19"/>
      <c r="M13" s="81"/>
      <c r="N13" s="28"/>
      <c r="O13" s="30"/>
    </row>
    <row r="14" spans="1:16" ht="23.1" customHeight="1">
      <c r="A14" s="19"/>
      <c r="B14" s="35"/>
      <c r="C14" s="22"/>
      <c r="D14" s="23"/>
      <c r="E14" s="91"/>
      <c r="F14" s="26"/>
      <c r="G14" s="45"/>
      <c r="H14" s="53"/>
      <c r="I14" s="53"/>
      <c r="J14" s="26"/>
      <c r="K14" s="68"/>
      <c r="L14" s="19"/>
      <c r="M14" s="81"/>
      <c r="N14" s="28"/>
      <c r="O14" s="30"/>
    </row>
    <row r="15" spans="1:16" ht="23.1" customHeight="1">
      <c r="A15" s="19"/>
      <c r="B15" s="44"/>
      <c r="C15" s="22"/>
      <c r="D15" s="63"/>
      <c r="E15" s="91"/>
      <c r="F15" s="26"/>
      <c r="G15" s="45"/>
      <c r="H15" s="53"/>
      <c r="I15" s="53"/>
      <c r="J15" s="26"/>
      <c r="K15" s="68"/>
      <c r="L15" s="19"/>
      <c r="M15" s="81"/>
      <c r="N15" s="28"/>
      <c r="O15" s="30"/>
    </row>
    <row r="16" spans="1:16" ht="23.1" customHeight="1">
      <c r="A16" s="19"/>
      <c r="B16" s="44"/>
      <c r="C16" s="45"/>
      <c r="D16" s="23"/>
      <c r="E16" s="91"/>
      <c r="F16" s="26"/>
      <c r="G16" s="45"/>
      <c r="H16" s="53"/>
      <c r="I16" s="53"/>
      <c r="J16" s="26"/>
      <c r="K16" s="68"/>
      <c r="L16" s="19"/>
      <c r="M16" s="81"/>
      <c r="N16" s="28"/>
      <c r="O16" s="30"/>
    </row>
    <row r="17" spans="1:16" ht="23.1" customHeight="1">
      <c r="A17" s="19"/>
      <c r="B17" s="44"/>
      <c r="C17" s="45"/>
      <c r="D17" s="23"/>
      <c r="E17" s="91"/>
      <c r="F17" s="26"/>
      <c r="G17" s="45"/>
      <c r="H17" s="53"/>
      <c r="I17" s="67"/>
      <c r="J17" s="26"/>
      <c r="K17" s="68"/>
      <c r="L17" s="19"/>
      <c r="M17" s="28"/>
      <c r="N17" s="28"/>
      <c r="O17" s="30"/>
    </row>
    <row r="18" spans="1:16" ht="23.1" customHeight="1">
      <c r="A18" s="19"/>
      <c r="B18" s="44"/>
      <c r="C18" s="45"/>
      <c r="D18" s="23"/>
      <c r="E18" s="44"/>
      <c r="F18" s="26"/>
      <c r="G18" s="45"/>
      <c r="H18" s="53"/>
      <c r="I18" s="53"/>
      <c r="J18" s="26"/>
      <c r="K18" s="68"/>
      <c r="L18" s="19"/>
      <c r="M18" s="81"/>
      <c r="N18" s="28">
        <f>ROUND(K18*M18,0)</f>
        <v>0</v>
      </c>
      <c r="O18" s="30"/>
    </row>
    <row r="19" spans="1:16" ht="23.1" customHeight="1">
      <c r="A19" s="19"/>
      <c r="B19" s="44"/>
      <c r="C19" s="45"/>
      <c r="D19" s="23"/>
      <c r="E19" s="44"/>
      <c r="F19" s="26"/>
      <c r="G19" s="45"/>
      <c r="H19" s="53"/>
      <c r="I19" s="53"/>
      <c r="J19" s="26"/>
      <c r="K19" s="68"/>
      <c r="L19" s="19"/>
      <c r="M19" s="81"/>
      <c r="N19" s="28"/>
      <c r="O19" s="30"/>
    </row>
    <row r="20" spans="1:16" ht="23.1" customHeight="1">
      <c r="A20" s="19"/>
      <c r="B20" s="44"/>
      <c r="C20" s="45"/>
      <c r="D20" s="58"/>
      <c r="E20" s="91"/>
      <c r="F20" s="26"/>
      <c r="G20" s="45"/>
      <c r="H20" s="53"/>
      <c r="I20" s="53"/>
      <c r="J20" s="26"/>
      <c r="K20" s="68"/>
      <c r="L20" s="19"/>
      <c r="M20" s="81"/>
      <c r="N20" s="95"/>
      <c r="O20" s="30"/>
    </row>
    <row r="21" spans="1:16" ht="23.1" customHeight="1">
      <c r="A21" s="19"/>
      <c r="B21" s="35"/>
      <c r="C21" s="22"/>
      <c r="D21" s="272" t="s">
        <v>59</v>
      </c>
      <c r="E21" s="272"/>
      <c r="F21" s="26"/>
      <c r="G21" s="45"/>
      <c r="H21" s="23"/>
      <c r="I21" s="23"/>
      <c r="J21" s="26"/>
      <c r="K21" s="68"/>
      <c r="L21" s="19"/>
      <c r="M21" s="81"/>
      <c r="N21" s="28">
        <f>SUM(N4:N20)</f>
        <v>0</v>
      </c>
      <c r="O21" s="30"/>
      <c r="P21" s="200"/>
    </row>
    <row r="22" spans="1:16" ht="23.1" customHeight="1">
      <c r="A22" s="19"/>
      <c r="B22" s="44"/>
      <c r="C22" s="45"/>
      <c r="D22" s="23"/>
      <c r="E22" s="91"/>
      <c r="F22" s="26"/>
      <c r="G22" s="45"/>
      <c r="H22" s="23"/>
      <c r="I22" s="23"/>
      <c r="J22" s="26"/>
      <c r="K22" s="68"/>
      <c r="L22" s="19"/>
      <c r="M22" s="81"/>
      <c r="N22" s="28">
        <f>ROUND(K22*M22,0)</f>
        <v>0</v>
      </c>
      <c r="O22" s="30"/>
    </row>
    <row r="23" spans="1:16" ht="23.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11"/>
      <c r="L23" s="6"/>
      <c r="M23" s="6"/>
      <c r="N23" s="16"/>
      <c r="O23" s="6"/>
    </row>
  </sheetData>
  <mergeCells count="4">
    <mergeCell ref="E1:L1"/>
    <mergeCell ref="C2:F2"/>
    <mergeCell ref="G2:J2"/>
    <mergeCell ref="D21:E21"/>
  </mergeCells>
  <phoneticPr fontId="2"/>
  <printOptions horizontalCentered="1" verticalCentered="1"/>
  <pageMargins left="0" right="0" top="0" bottom="0" header="0" footer="0"/>
  <pageSetup paperSize="9" scale="9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S69"/>
  <sheetViews>
    <sheetView showZeros="0" view="pageBreakPreview" zoomScaleNormal="70" zoomScaleSheetLayoutView="100" workbookViewId="0">
      <selection activeCell="N54" sqref="N54"/>
    </sheetView>
  </sheetViews>
  <sheetFormatPr defaultRowHeight="14.25"/>
  <cols>
    <col min="1" max="1" width="5.625" style="5" customWidth="1"/>
    <col min="2" max="2" width="16.625" style="5" customWidth="1"/>
    <col min="3" max="3" width="1.625" style="5" customWidth="1"/>
    <col min="4" max="4" width="8.625" style="5" customWidth="1"/>
    <col min="5" max="5" width="20.625" style="5" customWidth="1"/>
    <col min="6" max="7" width="1.625" style="5" customWidth="1"/>
    <col min="8" max="9" width="14.625" style="5" customWidth="1"/>
    <col min="10" max="10" width="1.625" style="5" customWidth="1"/>
    <col min="11" max="11" width="10.625" style="9" customWidth="1"/>
    <col min="12" max="12" width="7.625" style="5" customWidth="1"/>
    <col min="13" max="13" width="10.625" style="5" customWidth="1"/>
    <col min="14" max="14" width="14.375" style="5" customWidth="1"/>
    <col min="15" max="15" width="14.625" style="5" customWidth="1"/>
    <col min="16" max="16" width="10.875" style="5" bestFit="1" customWidth="1"/>
    <col min="17" max="16384" width="9" style="5"/>
  </cols>
  <sheetData>
    <row r="1" spans="1:19" ht="60" customHeight="1">
      <c r="E1" s="267" t="s">
        <v>291</v>
      </c>
      <c r="F1" s="268"/>
      <c r="G1" s="268"/>
      <c r="H1" s="268"/>
      <c r="I1" s="268"/>
      <c r="J1" s="268"/>
      <c r="K1" s="268"/>
      <c r="L1" s="268"/>
    </row>
    <row r="2" spans="1:19" ht="23.1" customHeight="1">
      <c r="A2" s="4" t="s">
        <v>1</v>
      </c>
      <c r="B2" s="257" t="s">
        <v>2</v>
      </c>
      <c r="C2" s="269" t="s">
        <v>3</v>
      </c>
      <c r="D2" s="270"/>
      <c r="E2" s="270"/>
      <c r="F2" s="271"/>
      <c r="G2" s="269" t="s">
        <v>4</v>
      </c>
      <c r="H2" s="270"/>
      <c r="I2" s="270"/>
      <c r="J2" s="271"/>
      <c r="K2" s="10" t="s">
        <v>5</v>
      </c>
      <c r="L2" s="3" t="s">
        <v>6</v>
      </c>
      <c r="M2" s="3" t="s">
        <v>7</v>
      </c>
      <c r="N2" s="3" t="s">
        <v>8</v>
      </c>
      <c r="O2" s="3" t="s">
        <v>9</v>
      </c>
    </row>
    <row r="3" spans="1:19" ht="23.1" customHeight="1">
      <c r="A3" s="32">
        <v>4</v>
      </c>
      <c r="B3" s="56" t="s">
        <v>119</v>
      </c>
      <c r="C3" s="22"/>
      <c r="D3" s="23"/>
      <c r="E3" s="23"/>
      <c r="F3" s="24"/>
      <c r="G3" s="25"/>
      <c r="H3" s="23"/>
      <c r="I3" s="23"/>
      <c r="J3" s="26"/>
      <c r="K3" s="27"/>
      <c r="L3" s="19"/>
      <c r="M3" s="28"/>
      <c r="N3" s="29"/>
      <c r="O3" s="34"/>
    </row>
    <row r="4" spans="1:19" ht="23.1" customHeight="1">
      <c r="A4" s="19"/>
      <c r="B4" s="258"/>
      <c r="C4" s="22"/>
      <c r="D4" s="23"/>
      <c r="E4" s="23"/>
      <c r="F4" s="24"/>
      <c r="G4" s="25"/>
      <c r="H4" s="23"/>
      <c r="I4" s="23"/>
      <c r="J4" s="26"/>
      <c r="K4" s="27"/>
      <c r="L4" s="19"/>
      <c r="M4" s="28"/>
      <c r="N4" s="28">
        <f>ROUND(K4*M4,0)</f>
        <v>0</v>
      </c>
      <c r="O4" s="19"/>
      <c r="P4" s="96"/>
      <c r="Q4" s="178"/>
      <c r="S4" s="20"/>
    </row>
    <row r="5" spans="1:19" ht="23.1" customHeight="1">
      <c r="A5" s="19"/>
      <c r="B5" s="258"/>
      <c r="C5" s="22"/>
      <c r="D5" s="23" t="s">
        <v>76</v>
      </c>
      <c r="E5" s="23"/>
      <c r="F5" s="24"/>
      <c r="G5" s="25"/>
      <c r="H5" s="23"/>
      <c r="I5" s="23"/>
      <c r="J5" s="26"/>
      <c r="K5" s="252">
        <v>27.1</v>
      </c>
      <c r="L5" s="65" t="s">
        <v>16</v>
      </c>
      <c r="M5" s="66"/>
      <c r="N5" s="66">
        <f>ROUND(K5*M5,0)</f>
        <v>0</v>
      </c>
      <c r="O5" s="30"/>
      <c r="P5" s="96"/>
      <c r="Q5" s="96"/>
      <c r="S5" s="20"/>
    </row>
    <row r="6" spans="1:19" ht="23.1" customHeight="1">
      <c r="A6" s="19"/>
      <c r="B6" s="258"/>
      <c r="C6" s="22"/>
      <c r="D6" s="23" t="s">
        <v>57</v>
      </c>
      <c r="E6" s="23"/>
      <c r="F6" s="24"/>
      <c r="G6" s="25"/>
      <c r="H6" s="23"/>
      <c r="I6" s="23"/>
      <c r="J6" s="26"/>
      <c r="K6" s="27">
        <v>1</v>
      </c>
      <c r="L6" s="19" t="s">
        <v>10</v>
      </c>
      <c r="M6" s="28"/>
      <c r="N6" s="28">
        <f>ROUND(K6*M6,0)</f>
        <v>0</v>
      </c>
      <c r="O6" s="30"/>
      <c r="P6" s="96"/>
      <c r="Q6" s="96"/>
      <c r="S6" s="20"/>
    </row>
    <row r="7" spans="1:19" ht="23.1" customHeight="1">
      <c r="A7" s="19"/>
      <c r="B7" s="259"/>
      <c r="C7" s="22"/>
      <c r="D7" s="23"/>
      <c r="E7" s="23"/>
      <c r="F7" s="24"/>
      <c r="G7" s="25"/>
      <c r="H7" s="23"/>
      <c r="I7" s="23"/>
      <c r="J7" s="26"/>
      <c r="K7" s="68"/>
      <c r="L7" s="19"/>
      <c r="M7" s="28"/>
      <c r="N7" s="28"/>
      <c r="O7" s="30"/>
      <c r="P7" s="96"/>
      <c r="Q7" s="180"/>
      <c r="S7" s="20"/>
    </row>
    <row r="8" spans="1:19" ht="23.1" customHeight="1">
      <c r="A8" s="19"/>
      <c r="B8" s="258"/>
      <c r="C8" s="22"/>
      <c r="D8" s="23"/>
      <c r="E8" s="23"/>
      <c r="F8" s="24"/>
      <c r="G8" s="25"/>
      <c r="H8" s="23"/>
      <c r="I8" s="23"/>
      <c r="J8" s="26"/>
      <c r="K8" s="68"/>
      <c r="L8" s="19"/>
      <c r="M8" s="28"/>
      <c r="N8" s="28"/>
      <c r="O8" s="30"/>
      <c r="P8" s="96"/>
      <c r="Q8" s="178"/>
      <c r="S8" s="20"/>
    </row>
    <row r="9" spans="1:19" ht="23.1" customHeight="1">
      <c r="A9" s="19"/>
      <c r="B9" s="258"/>
      <c r="C9" s="22"/>
      <c r="D9" s="23"/>
      <c r="E9" s="23"/>
      <c r="F9" s="24"/>
      <c r="G9" s="25"/>
      <c r="H9" s="23"/>
      <c r="I9" s="23"/>
      <c r="J9" s="26"/>
      <c r="K9" s="27"/>
      <c r="L9" s="19"/>
      <c r="M9" s="28"/>
      <c r="N9" s="28"/>
      <c r="O9" s="30"/>
      <c r="P9" s="96"/>
      <c r="Q9" s="178"/>
      <c r="S9" s="20"/>
    </row>
    <row r="10" spans="1:19" ht="23.1" customHeight="1">
      <c r="A10" s="19"/>
      <c r="B10" s="258"/>
      <c r="C10" s="22"/>
      <c r="D10" s="23"/>
      <c r="E10" s="23"/>
      <c r="F10" s="24"/>
      <c r="G10" s="25"/>
      <c r="H10" s="23"/>
      <c r="I10" s="23"/>
      <c r="J10" s="177"/>
      <c r="K10" s="182"/>
      <c r="L10" s="19"/>
      <c r="M10" s="28"/>
      <c r="N10" s="82"/>
      <c r="O10" s="30"/>
      <c r="P10" s="96"/>
      <c r="Q10" s="96"/>
      <c r="S10" s="20"/>
    </row>
    <row r="11" spans="1:19" ht="23.1" customHeight="1">
      <c r="A11" s="19"/>
      <c r="B11" s="258"/>
      <c r="C11" s="22"/>
      <c r="D11" s="23"/>
      <c r="E11" s="23"/>
      <c r="F11" s="24"/>
      <c r="G11" s="25"/>
      <c r="H11" s="23"/>
      <c r="I11" s="23"/>
      <c r="J11" s="26"/>
      <c r="K11" s="27"/>
      <c r="L11" s="19"/>
      <c r="M11" s="28"/>
      <c r="N11" s="28">
        <f>ROUND(K11*M11,0)</f>
        <v>0</v>
      </c>
      <c r="O11" s="30"/>
      <c r="P11" s="96"/>
      <c r="Q11" s="96"/>
      <c r="S11" s="20"/>
    </row>
    <row r="12" spans="1:19" ht="23.1" customHeight="1">
      <c r="A12" s="19"/>
      <c r="B12" s="56"/>
      <c r="C12" s="22"/>
      <c r="D12" s="23"/>
      <c r="E12" s="25"/>
      <c r="F12" s="24"/>
      <c r="G12" s="25"/>
      <c r="H12" s="54"/>
      <c r="I12" s="23"/>
      <c r="J12" s="26"/>
      <c r="K12" s="27"/>
      <c r="L12" s="19"/>
      <c r="M12" s="28"/>
      <c r="N12" s="28"/>
      <c r="O12" s="19"/>
      <c r="P12" s="96"/>
      <c r="Q12" s="96"/>
      <c r="S12" s="20"/>
    </row>
    <row r="13" spans="1:19" ht="23.1" customHeight="1">
      <c r="A13" s="19"/>
      <c r="B13" s="56"/>
      <c r="C13" s="22"/>
      <c r="D13" s="23"/>
      <c r="E13" s="25"/>
      <c r="F13" s="24"/>
      <c r="G13" s="25"/>
      <c r="H13" s="23"/>
      <c r="I13" s="23"/>
      <c r="J13" s="26"/>
      <c r="K13" s="27"/>
      <c r="L13" s="19"/>
      <c r="M13" s="28"/>
      <c r="N13" s="28"/>
      <c r="O13" s="19"/>
      <c r="P13" s="96"/>
      <c r="Q13" s="178"/>
      <c r="S13" s="20"/>
    </row>
    <row r="14" spans="1:19" ht="23.1" customHeight="1">
      <c r="A14" s="19"/>
      <c r="B14" s="258"/>
      <c r="C14" s="22"/>
      <c r="D14" s="23"/>
      <c r="E14" s="25"/>
      <c r="F14" s="24"/>
      <c r="G14" s="25"/>
      <c r="H14" s="23"/>
      <c r="I14" s="23"/>
      <c r="J14" s="26"/>
      <c r="K14" s="27"/>
      <c r="L14" s="19"/>
      <c r="M14" s="28"/>
      <c r="N14" s="28"/>
      <c r="O14" s="30"/>
      <c r="P14" s="96"/>
      <c r="Q14" s="96"/>
    </row>
    <row r="15" spans="1:19" ht="23.1" customHeight="1">
      <c r="A15" s="19"/>
      <c r="B15" s="258"/>
      <c r="C15" s="22"/>
      <c r="D15" s="23"/>
      <c r="E15" s="79"/>
      <c r="F15" s="24"/>
      <c r="G15" s="25"/>
      <c r="H15" s="23"/>
      <c r="I15" s="23"/>
      <c r="J15" s="26"/>
      <c r="K15" s="27"/>
      <c r="L15" s="19"/>
      <c r="M15" s="28"/>
      <c r="N15" s="28"/>
      <c r="O15" s="30"/>
      <c r="P15" s="96"/>
      <c r="Q15" s="96"/>
    </row>
    <row r="16" spans="1:19" ht="23.1" customHeight="1">
      <c r="A16" s="19"/>
      <c r="B16" s="258"/>
      <c r="C16" s="22"/>
      <c r="D16" s="23"/>
      <c r="E16" s="23"/>
      <c r="F16" s="24"/>
      <c r="G16" s="25"/>
      <c r="H16" s="23"/>
      <c r="I16" s="23"/>
      <c r="J16" s="26"/>
      <c r="K16" s="27"/>
      <c r="L16" s="19"/>
      <c r="M16" s="28"/>
      <c r="N16" s="28"/>
      <c r="O16" s="30"/>
      <c r="P16" s="96"/>
      <c r="Q16" s="96"/>
    </row>
    <row r="17" spans="1:17" ht="23.1" customHeight="1">
      <c r="A17" s="19"/>
      <c r="B17" s="258"/>
      <c r="C17" s="45"/>
      <c r="D17" s="23"/>
      <c r="E17" s="23"/>
      <c r="F17" s="26"/>
      <c r="G17" s="45"/>
      <c r="H17" s="23"/>
      <c r="I17" s="23"/>
      <c r="J17" s="26"/>
      <c r="K17" s="27"/>
      <c r="L17" s="19"/>
      <c r="M17" s="28"/>
      <c r="N17" s="28"/>
      <c r="O17" s="19"/>
      <c r="P17" s="96"/>
      <c r="Q17" s="96"/>
    </row>
    <row r="18" spans="1:17" ht="23.1" customHeight="1">
      <c r="A18" s="19"/>
      <c r="B18" s="258"/>
      <c r="C18" s="45"/>
      <c r="D18" s="261"/>
      <c r="E18" s="90"/>
      <c r="F18" s="24"/>
      <c r="G18" s="25"/>
      <c r="H18" s="23"/>
      <c r="I18" s="23"/>
      <c r="J18" s="26"/>
      <c r="K18" s="68"/>
      <c r="L18" s="19"/>
      <c r="M18" s="28"/>
      <c r="N18" s="95"/>
      <c r="O18" s="34"/>
      <c r="P18" s="96"/>
      <c r="Q18" s="96"/>
    </row>
    <row r="19" spans="1:17" ht="23.1" customHeight="1">
      <c r="A19" s="19"/>
      <c r="B19" s="258"/>
      <c r="C19" s="45"/>
      <c r="D19" s="23"/>
      <c r="E19" s="90"/>
      <c r="F19" s="24"/>
      <c r="G19" s="25"/>
      <c r="H19" s="23"/>
      <c r="I19" s="23"/>
      <c r="J19" s="26"/>
      <c r="K19" s="68"/>
      <c r="L19" s="19"/>
      <c r="M19" s="28"/>
      <c r="N19" s="95"/>
      <c r="O19" s="76"/>
      <c r="P19" s="96"/>
      <c r="Q19" s="96"/>
    </row>
    <row r="20" spans="1:17" ht="23.1" customHeight="1">
      <c r="A20" s="19"/>
      <c r="B20" s="258"/>
      <c r="C20" s="45"/>
      <c r="D20" s="272"/>
      <c r="E20" s="272"/>
      <c r="F20" s="26"/>
      <c r="G20" s="45"/>
      <c r="H20" s="23"/>
      <c r="I20" s="23"/>
      <c r="J20" s="26"/>
      <c r="K20" s="27"/>
      <c r="L20" s="19"/>
      <c r="M20" s="28"/>
      <c r="N20" s="95"/>
      <c r="O20" s="30"/>
      <c r="P20" s="199"/>
      <c r="Q20" s="96"/>
    </row>
    <row r="21" spans="1:17" ht="23.1" customHeight="1">
      <c r="A21" s="19"/>
      <c r="B21" s="258"/>
      <c r="C21" s="45"/>
      <c r="D21" s="272" t="s">
        <v>11</v>
      </c>
      <c r="E21" s="272"/>
      <c r="F21" s="26"/>
      <c r="G21" s="45"/>
      <c r="H21" s="23"/>
      <c r="I21" s="23"/>
      <c r="J21" s="26"/>
      <c r="K21" s="27"/>
      <c r="L21" s="19"/>
      <c r="M21" s="28"/>
      <c r="N21" s="28">
        <f>SUM(N4:N20)</f>
        <v>0</v>
      </c>
      <c r="O21" s="30"/>
      <c r="P21" s="96"/>
      <c r="Q21" s="96"/>
    </row>
    <row r="22" spans="1:17" ht="23.1" customHeight="1">
      <c r="A22" s="19"/>
      <c r="B22" s="258"/>
      <c r="C22" s="45"/>
      <c r="D22" s="273"/>
      <c r="E22" s="273"/>
      <c r="F22" s="47"/>
      <c r="G22" s="48"/>
      <c r="H22" s="70"/>
      <c r="I22" s="70"/>
      <c r="J22" s="47"/>
      <c r="K22" s="50"/>
      <c r="L22" s="51"/>
      <c r="M22" s="52"/>
      <c r="N22" s="52"/>
      <c r="O22" s="30"/>
    </row>
    <row r="23" spans="1:17" ht="23.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11"/>
      <c r="L23" s="6"/>
      <c r="M23" s="6"/>
      <c r="N23" s="16"/>
      <c r="O23" s="6"/>
    </row>
    <row r="24" spans="1:17" ht="60" customHeight="1">
      <c r="E24" s="281" t="str">
        <f>E1</f>
        <v>内　訳　明　細　書</v>
      </c>
      <c r="F24" s="282"/>
      <c r="G24" s="282"/>
      <c r="H24" s="282"/>
      <c r="I24" s="282"/>
      <c r="J24" s="282"/>
      <c r="K24" s="282"/>
      <c r="L24" s="282"/>
    </row>
    <row r="25" spans="1:17" ht="23.1" customHeight="1">
      <c r="A25" s="4" t="s">
        <v>1</v>
      </c>
      <c r="B25" s="257" t="s">
        <v>2</v>
      </c>
      <c r="C25" s="269" t="s">
        <v>3</v>
      </c>
      <c r="D25" s="270"/>
      <c r="E25" s="270"/>
      <c r="F25" s="271"/>
      <c r="G25" s="269" t="s">
        <v>4</v>
      </c>
      <c r="H25" s="270"/>
      <c r="I25" s="270"/>
      <c r="J25" s="271"/>
      <c r="K25" s="10" t="s">
        <v>5</v>
      </c>
      <c r="L25" s="3" t="s">
        <v>6</v>
      </c>
      <c r="M25" s="3" t="s">
        <v>7</v>
      </c>
      <c r="N25" s="3" t="s">
        <v>8</v>
      </c>
      <c r="O25" s="3" t="s">
        <v>9</v>
      </c>
    </row>
    <row r="26" spans="1:17" ht="23.1" customHeight="1">
      <c r="A26" s="32">
        <v>5</v>
      </c>
      <c r="B26" s="56" t="s">
        <v>54</v>
      </c>
      <c r="C26" s="22"/>
      <c r="D26" s="23"/>
      <c r="E26" s="23"/>
      <c r="F26" s="24"/>
      <c r="G26" s="25"/>
      <c r="H26" s="23"/>
      <c r="I26" s="23"/>
      <c r="J26" s="26"/>
      <c r="K26" s="27"/>
      <c r="L26" s="19"/>
      <c r="M26" s="28"/>
      <c r="N26" s="29"/>
      <c r="O26" s="34"/>
    </row>
    <row r="27" spans="1:17" ht="23.1" customHeight="1">
      <c r="A27" s="19"/>
      <c r="B27" s="35" t="s">
        <v>143</v>
      </c>
      <c r="C27" s="22"/>
      <c r="D27" s="23" t="s">
        <v>100</v>
      </c>
      <c r="E27" s="23"/>
      <c r="F27" s="37"/>
      <c r="G27" s="40"/>
      <c r="H27" s="40" t="s">
        <v>145</v>
      </c>
      <c r="I27" s="36"/>
      <c r="J27" s="26"/>
      <c r="K27" s="39">
        <v>8.5</v>
      </c>
      <c r="L27" s="19" t="s">
        <v>0</v>
      </c>
      <c r="M27" s="33"/>
      <c r="N27" s="28">
        <f t="shared" ref="N27:N33" si="0">ROUND(K27*M27,0)</f>
        <v>0</v>
      </c>
      <c r="O27" s="19"/>
      <c r="P27" s="96"/>
      <c r="Q27" s="178"/>
    </row>
    <row r="28" spans="1:17" ht="23.1" customHeight="1">
      <c r="A28" s="19"/>
      <c r="B28" s="35" t="s">
        <v>143</v>
      </c>
      <c r="C28" s="45"/>
      <c r="D28" s="23" t="s">
        <v>99</v>
      </c>
      <c r="E28" s="43"/>
      <c r="F28" s="37"/>
      <c r="G28" s="38"/>
      <c r="H28" s="287" t="s">
        <v>98</v>
      </c>
      <c r="I28" s="287"/>
      <c r="J28" s="26"/>
      <c r="K28" s="39">
        <v>3.2</v>
      </c>
      <c r="L28" s="19" t="s">
        <v>0</v>
      </c>
      <c r="M28" s="33"/>
      <c r="N28" s="28">
        <f t="shared" si="0"/>
        <v>0</v>
      </c>
      <c r="O28" s="30"/>
      <c r="P28" s="96"/>
      <c r="Q28" s="96"/>
    </row>
    <row r="29" spans="1:17" ht="23.1" customHeight="1">
      <c r="A29" s="19"/>
      <c r="B29" s="35" t="s">
        <v>144</v>
      </c>
      <c r="C29" s="22"/>
      <c r="D29" s="23" t="s">
        <v>100</v>
      </c>
      <c r="E29" s="23"/>
      <c r="F29" s="37"/>
      <c r="G29" s="40"/>
      <c r="H29" s="40" t="s">
        <v>145</v>
      </c>
      <c r="I29" s="36"/>
      <c r="J29" s="26"/>
      <c r="K29" s="39">
        <v>13.7</v>
      </c>
      <c r="L29" s="19" t="s">
        <v>0</v>
      </c>
      <c r="M29" s="33"/>
      <c r="N29" s="28">
        <f t="shared" si="0"/>
        <v>0</v>
      </c>
      <c r="O29" s="30"/>
      <c r="P29" s="96"/>
      <c r="Q29" s="96"/>
    </row>
    <row r="30" spans="1:17" ht="23.1" customHeight="1">
      <c r="A30" s="19"/>
      <c r="B30" s="35" t="s">
        <v>144</v>
      </c>
      <c r="C30" s="45"/>
      <c r="D30" s="23" t="s">
        <v>99</v>
      </c>
      <c r="E30" s="43"/>
      <c r="F30" s="37"/>
      <c r="G30" s="38"/>
      <c r="H30" s="287" t="s">
        <v>98</v>
      </c>
      <c r="I30" s="287"/>
      <c r="J30" s="26"/>
      <c r="K30" s="39">
        <v>8.8000000000000007</v>
      </c>
      <c r="L30" s="19" t="s">
        <v>0</v>
      </c>
      <c r="M30" s="33"/>
      <c r="N30" s="28">
        <f t="shared" si="0"/>
        <v>0</v>
      </c>
      <c r="O30" s="30"/>
      <c r="P30" s="96"/>
      <c r="Q30" s="180"/>
    </row>
    <row r="31" spans="1:17" ht="23.1" customHeight="1">
      <c r="A31" s="19"/>
      <c r="B31" s="35"/>
      <c r="C31" s="45"/>
      <c r="D31" s="23" t="s">
        <v>146</v>
      </c>
      <c r="E31" s="43"/>
      <c r="F31" s="37"/>
      <c r="G31" s="40"/>
      <c r="H31" s="260"/>
      <c r="I31" s="260"/>
      <c r="J31" s="26"/>
      <c r="K31" s="39">
        <v>22.2</v>
      </c>
      <c r="L31" s="19" t="s">
        <v>0</v>
      </c>
      <c r="M31" s="33"/>
      <c r="N31" s="28">
        <f t="shared" si="0"/>
        <v>0</v>
      </c>
      <c r="O31" s="30"/>
      <c r="P31" s="96"/>
      <c r="Q31" s="178"/>
    </row>
    <row r="32" spans="1:17" ht="23.1" customHeight="1">
      <c r="A32" s="19"/>
      <c r="B32" s="35"/>
      <c r="C32" s="22"/>
      <c r="D32" s="23" t="s">
        <v>47</v>
      </c>
      <c r="E32" s="23"/>
      <c r="F32" s="41"/>
      <c r="G32" s="42"/>
      <c r="H32" s="36"/>
      <c r="I32" s="23"/>
      <c r="J32" s="26"/>
      <c r="K32" s="39">
        <v>12</v>
      </c>
      <c r="L32" s="19" t="s">
        <v>0</v>
      </c>
      <c r="M32" s="33"/>
      <c r="N32" s="28">
        <f t="shared" si="0"/>
        <v>0</v>
      </c>
      <c r="O32" s="30"/>
      <c r="P32" s="96"/>
      <c r="Q32" s="178"/>
    </row>
    <row r="33" spans="1:17" ht="23.1" customHeight="1">
      <c r="A33" s="19"/>
      <c r="B33" s="35"/>
      <c r="C33" s="22"/>
      <c r="D33" s="23" t="s">
        <v>316</v>
      </c>
      <c r="E33" s="43"/>
      <c r="F33" s="37"/>
      <c r="G33" s="38"/>
      <c r="H33" s="23"/>
      <c r="I33" s="36"/>
      <c r="J33" s="26"/>
      <c r="K33" s="39">
        <v>1</v>
      </c>
      <c r="L33" s="19" t="s">
        <v>10</v>
      </c>
      <c r="M33" s="33"/>
      <c r="N33" s="28">
        <f t="shared" si="0"/>
        <v>0</v>
      </c>
      <c r="O33" s="30"/>
      <c r="P33" s="96"/>
      <c r="Q33" s="96"/>
    </row>
    <row r="34" spans="1:17" ht="23.1" customHeight="1">
      <c r="A34" s="19"/>
      <c r="B34" s="35"/>
      <c r="C34" s="22"/>
      <c r="D34" s="23"/>
      <c r="E34" s="40"/>
      <c r="F34" s="41"/>
      <c r="G34" s="42"/>
      <c r="H34" s="36"/>
      <c r="I34" s="36"/>
      <c r="J34" s="26"/>
      <c r="K34" s="39"/>
      <c r="L34" s="19"/>
      <c r="M34" s="33"/>
      <c r="N34" s="28">
        <f t="shared" ref="N34:N36" si="1">ROUND(K34*M34,0)</f>
        <v>0</v>
      </c>
      <c r="O34" s="30"/>
      <c r="P34" s="96"/>
      <c r="Q34" s="96"/>
    </row>
    <row r="35" spans="1:17" ht="23.1" customHeight="1">
      <c r="A35" s="19"/>
      <c r="B35" s="35"/>
      <c r="C35" s="22"/>
      <c r="D35" s="23"/>
      <c r="E35" s="40"/>
      <c r="F35" s="41"/>
      <c r="G35" s="42"/>
      <c r="H35" s="36"/>
      <c r="I35" s="36"/>
      <c r="J35" s="26"/>
      <c r="K35" s="39"/>
      <c r="L35" s="19"/>
      <c r="M35" s="33"/>
      <c r="N35" s="28">
        <f t="shared" si="1"/>
        <v>0</v>
      </c>
      <c r="O35" s="19"/>
      <c r="P35" s="96"/>
      <c r="Q35" s="96"/>
    </row>
    <row r="36" spans="1:17" ht="23.1" customHeight="1">
      <c r="A36" s="19"/>
      <c r="B36" s="35"/>
      <c r="C36" s="22"/>
      <c r="D36" s="23"/>
      <c r="E36" s="40"/>
      <c r="F36" s="41"/>
      <c r="G36" s="42"/>
      <c r="H36" s="36"/>
      <c r="I36" s="36"/>
      <c r="J36" s="26"/>
      <c r="K36" s="39"/>
      <c r="L36" s="19"/>
      <c r="M36" s="33"/>
      <c r="N36" s="28">
        <f t="shared" si="1"/>
        <v>0</v>
      </c>
      <c r="O36" s="19"/>
      <c r="P36" s="96"/>
      <c r="Q36" s="178"/>
    </row>
    <row r="37" spans="1:17" ht="23.1" customHeight="1">
      <c r="A37" s="19"/>
      <c r="B37" s="259"/>
      <c r="C37" s="22"/>
      <c r="D37" s="23"/>
      <c r="E37" s="23"/>
      <c r="F37" s="24"/>
      <c r="G37" s="25"/>
      <c r="H37" s="23"/>
      <c r="I37" s="23"/>
      <c r="J37" s="26"/>
      <c r="K37" s="27"/>
      <c r="L37" s="19"/>
      <c r="M37" s="33"/>
      <c r="N37" s="28"/>
      <c r="O37" s="30"/>
      <c r="P37" s="96"/>
      <c r="Q37" s="96"/>
    </row>
    <row r="38" spans="1:17" ht="23.1" customHeight="1">
      <c r="A38" s="19"/>
      <c r="B38" s="35"/>
      <c r="C38" s="22"/>
      <c r="D38" s="23"/>
      <c r="E38" s="40"/>
      <c r="F38" s="41"/>
      <c r="G38" s="42"/>
      <c r="H38" s="36"/>
      <c r="I38" s="36"/>
      <c r="J38" s="26"/>
      <c r="K38" s="39"/>
      <c r="L38" s="19"/>
      <c r="M38" s="33"/>
      <c r="N38" s="28">
        <f>ROUND(K38*M38,0)</f>
        <v>0</v>
      </c>
      <c r="O38" s="30"/>
      <c r="P38" s="96"/>
      <c r="Q38" s="96"/>
    </row>
    <row r="39" spans="1:17" ht="23.1" customHeight="1">
      <c r="A39" s="19"/>
      <c r="B39" s="35"/>
      <c r="C39" s="22"/>
      <c r="D39" s="23"/>
      <c r="E39" s="43"/>
      <c r="F39" s="37"/>
      <c r="G39" s="38"/>
      <c r="H39" s="23"/>
      <c r="I39" s="36"/>
      <c r="J39" s="26"/>
      <c r="K39" s="39"/>
      <c r="L39" s="19"/>
      <c r="M39" s="33"/>
      <c r="N39" s="28"/>
      <c r="O39" s="30"/>
      <c r="P39" s="96"/>
      <c r="Q39" s="96"/>
    </row>
    <row r="40" spans="1:17" ht="23.1" customHeight="1">
      <c r="A40" s="19"/>
      <c r="B40" s="35"/>
      <c r="C40" s="22"/>
      <c r="D40" s="23"/>
      <c r="E40" s="23"/>
      <c r="F40" s="37"/>
      <c r="G40" s="40"/>
      <c r="H40" s="36"/>
      <c r="I40" s="36"/>
      <c r="J40" s="26"/>
      <c r="K40" s="39"/>
      <c r="L40" s="19"/>
      <c r="M40" s="33"/>
      <c r="N40" s="28"/>
      <c r="O40" s="19"/>
      <c r="P40" s="96"/>
      <c r="Q40" s="96"/>
    </row>
    <row r="41" spans="1:17" ht="23.1" customHeight="1">
      <c r="A41" s="19"/>
      <c r="B41" s="35"/>
      <c r="C41" s="22"/>
      <c r="D41" s="23"/>
      <c r="E41" s="23"/>
      <c r="F41" s="37"/>
      <c r="G41" s="40"/>
      <c r="H41" s="36"/>
      <c r="I41" s="36"/>
      <c r="J41" s="26"/>
      <c r="K41" s="39"/>
      <c r="L41" s="19"/>
      <c r="M41" s="33"/>
      <c r="N41" s="28"/>
      <c r="O41" s="34"/>
      <c r="P41" s="96"/>
      <c r="Q41" s="96"/>
    </row>
    <row r="42" spans="1:17" ht="23.1" customHeight="1">
      <c r="A42" s="19"/>
      <c r="B42" s="258"/>
      <c r="C42" s="45"/>
      <c r="D42" s="43"/>
      <c r="E42" s="43"/>
      <c r="F42" s="37"/>
      <c r="G42" s="38"/>
      <c r="H42" s="40"/>
      <c r="I42" s="40"/>
      <c r="J42" s="26"/>
      <c r="K42" s="27"/>
      <c r="L42" s="19"/>
      <c r="M42" s="28"/>
      <c r="N42" s="28"/>
      <c r="O42" s="34"/>
      <c r="P42" s="96"/>
      <c r="Q42" s="96"/>
    </row>
    <row r="43" spans="1:17" ht="23.1" customHeight="1">
      <c r="A43" s="19"/>
      <c r="B43" s="258"/>
      <c r="C43" s="45"/>
      <c r="D43" s="272"/>
      <c r="E43" s="272"/>
      <c r="F43" s="26"/>
      <c r="G43" s="45"/>
      <c r="H43" s="36"/>
      <c r="I43" s="36"/>
      <c r="J43" s="26"/>
      <c r="K43" s="27"/>
      <c r="L43" s="19"/>
      <c r="M43" s="28"/>
      <c r="N43" s="95"/>
      <c r="O43" s="30"/>
      <c r="P43" s="199"/>
      <c r="Q43" s="96"/>
    </row>
    <row r="44" spans="1:17" ht="23.1" customHeight="1">
      <c r="A44" s="19"/>
      <c r="B44" s="258"/>
      <c r="C44" s="45"/>
      <c r="D44" s="272" t="s">
        <v>11</v>
      </c>
      <c r="E44" s="272"/>
      <c r="F44" s="47"/>
      <c r="G44" s="48"/>
      <c r="H44" s="49"/>
      <c r="I44" s="49"/>
      <c r="J44" s="47"/>
      <c r="K44" s="50"/>
      <c r="L44" s="51"/>
      <c r="M44" s="52"/>
      <c r="N44" s="28">
        <f>SUM(N27:N43)</f>
        <v>0</v>
      </c>
      <c r="O44" s="30"/>
      <c r="P44" s="96"/>
      <c r="Q44" s="96"/>
    </row>
    <row r="45" spans="1:17" ht="23.1" customHeight="1">
      <c r="A45" s="19"/>
      <c r="B45" s="258"/>
      <c r="C45" s="45"/>
      <c r="D45" s="258"/>
      <c r="E45" s="258"/>
      <c r="F45" s="26"/>
      <c r="G45" s="45"/>
      <c r="H45" s="36"/>
      <c r="I45" s="36"/>
      <c r="J45" s="26"/>
      <c r="K45" s="27"/>
      <c r="L45" s="19"/>
      <c r="M45" s="28"/>
      <c r="N45" s="28"/>
      <c r="O45" s="30"/>
      <c r="P45" s="96"/>
      <c r="Q45" s="96"/>
    </row>
    <row r="46" spans="1:17" ht="23.1" customHeight="1">
      <c r="A46" s="54"/>
      <c r="B46" s="258"/>
      <c r="C46" s="36"/>
      <c r="D46" s="273"/>
      <c r="E46" s="273"/>
      <c r="F46" s="49"/>
      <c r="G46" s="49"/>
      <c r="H46" s="70"/>
      <c r="I46" s="70"/>
      <c r="J46" s="49"/>
      <c r="K46" s="253"/>
      <c r="L46" s="254"/>
      <c r="M46" s="255"/>
      <c r="N46" s="229"/>
      <c r="O46" s="23"/>
    </row>
    <row r="47" spans="1:17" ht="60" customHeight="1">
      <c r="E47" s="281" t="str">
        <f>E24</f>
        <v>内　訳　明　細　書</v>
      </c>
      <c r="F47" s="282"/>
      <c r="G47" s="282"/>
      <c r="H47" s="282"/>
      <c r="I47" s="282"/>
      <c r="J47" s="282"/>
      <c r="K47" s="282"/>
      <c r="L47" s="282"/>
    </row>
    <row r="48" spans="1:17" ht="23.1" customHeight="1">
      <c r="A48" s="4" t="s">
        <v>1</v>
      </c>
      <c r="B48" s="257" t="s">
        <v>2</v>
      </c>
      <c r="C48" s="269" t="s">
        <v>3</v>
      </c>
      <c r="D48" s="270"/>
      <c r="E48" s="270"/>
      <c r="F48" s="271"/>
      <c r="G48" s="269" t="s">
        <v>4</v>
      </c>
      <c r="H48" s="270"/>
      <c r="I48" s="270"/>
      <c r="J48" s="271"/>
      <c r="K48" s="10" t="s">
        <v>5</v>
      </c>
      <c r="L48" s="3" t="s">
        <v>6</v>
      </c>
      <c r="M48" s="3" t="s">
        <v>7</v>
      </c>
      <c r="N48" s="3" t="s">
        <v>8</v>
      </c>
      <c r="O48" s="3" t="s">
        <v>9</v>
      </c>
    </row>
    <row r="49" spans="1:17" ht="23.1" customHeight="1">
      <c r="A49" s="32">
        <v>6</v>
      </c>
      <c r="B49" s="56" t="s">
        <v>27</v>
      </c>
      <c r="C49" s="22"/>
      <c r="D49" s="23"/>
      <c r="E49" s="23"/>
      <c r="F49" s="24"/>
      <c r="G49" s="25"/>
      <c r="H49" s="23"/>
      <c r="I49" s="23"/>
      <c r="J49" s="26"/>
      <c r="K49" s="27"/>
      <c r="L49" s="19"/>
      <c r="M49" s="28"/>
      <c r="N49" s="29"/>
      <c r="O49" s="34"/>
    </row>
    <row r="50" spans="1:17" ht="23.1" customHeight="1">
      <c r="A50" s="19"/>
      <c r="B50" s="35"/>
      <c r="C50" s="22"/>
      <c r="D50" s="23" t="s">
        <v>92</v>
      </c>
      <c r="E50" s="58"/>
      <c r="F50" s="37"/>
      <c r="G50" s="40"/>
      <c r="H50" s="36" t="s">
        <v>96</v>
      </c>
      <c r="I50" s="36"/>
      <c r="J50" s="26"/>
      <c r="K50" s="165">
        <v>6</v>
      </c>
      <c r="L50" s="19" t="s">
        <v>52</v>
      </c>
      <c r="M50" s="33"/>
      <c r="N50" s="28">
        <f>ROUND(K50*M50,0)</f>
        <v>0</v>
      </c>
      <c r="O50" s="19"/>
      <c r="P50" s="96"/>
      <c r="Q50" s="178"/>
    </row>
    <row r="51" spans="1:17" ht="23.1" customHeight="1">
      <c r="A51" s="19"/>
      <c r="B51" s="35"/>
      <c r="C51" s="22"/>
      <c r="D51" s="23" t="s">
        <v>64</v>
      </c>
      <c r="E51" s="58"/>
      <c r="F51" s="37"/>
      <c r="G51" s="40"/>
      <c r="H51" s="36"/>
      <c r="I51" s="36"/>
      <c r="J51" s="26"/>
      <c r="K51" s="39">
        <v>1</v>
      </c>
      <c r="L51" s="19" t="s">
        <v>10</v>
      </c>
      <c r="M51" s="33"/>
      <c r="N51" s="28">
        <f>ROUND(K51*M51,0)</f>
        <v>0</v>
      </c>
      <c r="O51" s="19"/>
      <c r="P51" s="96"/>
      <c r="Q51" s="96"/>
    </row>
    <row r="52" spans="1:17" ht="23.1" customHeight="1">
      <c r="A52" s="19"/>
      <c r="B52" s="35"/>
      <c r="C52" s="22"/>
      <c r="D52" s="23" t="s">
        <v>66</v>
      </c>
      <c r="E52" s="58"/>
      <c r="F52" s="37"/>
      <c r="G52" s="40"/>
      <c r="H52" s="36" t="s">
        <v>140</v>
      </c>
      <c r="I52" s="36"/>
      <c r="J52" s="26"/>
      <c r="K52" s="39">
        <v>6</v>
      </c>
      <c r="L52" s="19" t="s">
        <v>52</v>
      </c>
      <c r="M52" s="33"/>
      <c r="N52" s="28">
        <f>ROUND(K52*M52,0)</f>
        <v>0</v>
      </c>
      <c r="O52" s="30"/>
      <c r="P52" s="96"/>
      <c r="Q52" s="96"/>
    </row>
    <row r="53" spans="1:17" ht="23.1" customHeight="1">
      <c r="A53" s="19"/>
      <c r="B53" s="35"/>
      <c r="C53" s="22"/>
      <c r="D53" s="23" t="s">
        <v>97</v>
      </c>
      <c r="E53" s="58"/>
      <c r="F53" s="37"/>
      <c r="G53" s="40"/>
      <c r="H53" s="36"/>
      <c r="I53" s="36"/>
      <c r="J53" s="26"/>
      <c r="K53" s="39">
        <v>1</v>
      </c>
      <c r="L53" s="19" t="s">
        <v>10</v>
      </c>
      <c r="M53" s="33"/>
      <c r="N53" s="28">
        <f>ROUND(K53*M53,0)</f>
        <v>0</v>
      </c>
      <c r="O53" s="30"/>
      <c r="P53" s="96"/>
      <c r="Q53" s="180"/>
    </row>
    <row r="54" spans="1:17" ht="23.1" customHeight="1">
      <c r="A54" s="19"/>
      <c r="B54" s="35"/>
      <c r="C54" s="22"/>
      <c r="D54" s="23" t="s">
        <v>31</v>
      </c>
      <c r="E54" s="58"/>
      <c r="F54" s="37"/>
      <c r="G54" s="40"/>
      <c r="H54" s="36"/>
      <c r="I54" s="36"/>
      <c r="J54" s="26"/>
      <c r="K54" s="39">
        <v>5</v>
      </c>
      <c r="L54" s="19" t="s">
        <v>65</v>
      </c>
      <c r="M54" s="33"/>
      <c r="N54" s="28">
        <f>ROUND(K54*M54,0)</f>
        <v>0</v>
      </c>
      <c r="O54" s="19"/>
      <c r="P54" s="96"/>
      <c r="Q54" s="178"/>
    </row>
    <row r="55" spans="1:17" ht="23.1" customHeight="1">
      <c r="A55" s="19"/>
      <c r="B55" s="35"/>
      <c r="C55" s="22"/>
      <c r="D55" s="23"/>
      <c r="E55" s="58"/>
      <c r="F55" s="37"/>
      <c r="G55" s="40"/>
      <c r="H55" s="36"/>
      <c r="I55" s="36"/>
      <c r="J55" s="26"/>
      <c r="K55" s="165"/>
      <c r="L55" s="19"/>
      <c r="M55" s="33"/>
      <c r="N55" s="28"/>
      <c r="O55" s="30"/>
      <c r="P55" s="96"/>
      <c r="Q55" s="178"/>
    </row>
    <row r="56" spans="1:17" ht="23.1" customHeight="1">
      <c r="A56" s="19"/>
      <c r="B56" s="35"/>
      <c r="C56" s="22"/>
      <c r="D56" s="23"/>
      <c r="E56" s="58"/>
      <c r="F56" s="37"/>
      <c r="G56" s="40"/>
      <c r="H56" s="36"/>
      <c r="I56" s="36"/>
      <c r="J56" s="26"/>
      <c r="K56" s="165"/>
      <c r="L56" s="19"/>
      <c r="M56" s="33"/>
      <c r="N56" s="28"/>
      <c r="O56" s="30"/>
      <c r="P56" s="96"/>
      <c r="Q56" s="96"/>
    </row>
    <row r="57" spans="1:17" ht="23.1" customHeight="1">
      <c r="A57" s="19"/>
      <c r="B57" s="35"/>
      <c r="C57" s="22"/>
      <c r="D57" s="23"/>
      <c r="E57" s="58"/>
      <c r="F57" s="37"/>
      <c r="G57" s="40"/>
      <c r="H57" s="36"/>
      <c r="I57" s="36"/>
      <c r="J57" s="26"/>
      <c r="K57" s="39"/>
      <c r="L57" s="19"/>
      <c r="M57" s="33"/>
      <c r="N57" s="28"/>
      <c r="O57" s="30"/>
      <c r="P57" s="96"/>
      <c r="Q57" s="96"/>
    </row>
    <row r="58" spans="1:17" ht="23.1" customHeight="1">
      <c r="A58" s="19"/>
      <c r="B58" s="35"/>
      <c r="C58" s="22"/>
      <c r="D58" s="23"/>
      <c r="E58" s="58"/>
      <c r="F58" s="37"/>
      <c r="G58" s="40"/>
      <c r="H58" s="36"/>
      <c r="I58" s="36"/>
      <c r="J58" s="26"/>
      <c r="K58" s="165"/>
      <c r="L58" s="19"/>
      <c r="M58" s="33"/>
      <c r="N58" s="28"/>
      <c r="O58" s="19"/>
      <c r="P58" s="96"/>
      <c r="Q58" s="96"/>
    </row>
    <row r="59" spans="1:17" ht="23.1" customHeight="1">
      <c r="A59" s="19"/>
      <c r="B59" s="35"/>
      <c r="C59" s="22"/>
      <c r="D59" s="23"/>
      <c r="E59" s="58"/>
      <c r="F59" s="37"/>
      <c r="G59" s="40"/>
      <c r="H59" s="36"/>
      <c r="I59" s="36"/>
      <c r="J59" s="26"/>
      <c r="K59" s="39"/>
      <c r="L59" s="19"/>
      <c r="M59" s="33"/>
      <c r="N59" s="28"/>
      <c r="O59" s="19"/>
      <c r="P59" s="96"/>
      <c r="Q59" s="178"/>
    </row>
    <row r="60" spans="1:17" ht="23.1" customHeight="1">
      <c r="A60" s="19"/>
      <c r="B60" s="35"/>
      <c r="C60" s="22"/>
      <c r="D60" s="23"/>
      <c r="E60" s="58"/>
      <c r="F60" s="37"/>
      <c r="G60" s="40"/>
      <c r="H60" s="36"/>
      <c r="I60" s="36"/>
      <c r="J60" s="26"/>
      <c r="K60" s="39"/>
      <c r="L60" s="19"/>
      <c r="M60" s="33"/>
      <c r="N60" s="28"/>
      <c r="O60" s="30"/>
      <c r="P60" s="96"/>
      <c r="Q60" s="96"/>
    </row>
    <row r="61" spans="1:17" ht="23.1" customHeight="1">
      <c r="A61" s="19"/>
      <c r="B61" s="35"/>
      <c r="C61" s="22"/>
      <c r="D61" s="23"/>
      <c r="E61" s="58"/>
      <c r="F61" s="37"/>
      <c r="G61" s="40"/>
      <c r="H61" s="36"/>
      <c r="I61" s="36"/>
      <c r="J61" s="26"/>
      <c r="K61" s="39"/>
      <c r="L61" s="19"/>
      <c r="M61" s="33"/>
      <c r="N61" s="28"/>
      <c r="O61" s="30"/>
      <c r="P61" s="96"/>
      <c r="Q61" s="96"/>
    </row>
    <row r="62" spans="1:17" ht="23.1" customHeight="1">
      <c r="A62" s="19"/>
      <c r="B62" s="35"/>
      <c r="C62" s="22"/>
      <c r="D62" s="23"/>
      <c r="E62" s="58"/>
      <c r="F62" s="37"/>
      <c r="G62" s="40"/>
      <c r="H62" s="36"/>
      <c r="I62" s="36"/>
      <c r="J62" s="26"/>
      <c r="K62" s="39"/>
      <c r="L62" s="19"/>
      <c r="M62" s="33"/>
      <c r="N62" s="28"/>
      <c r="O62" s="34"/>
      <c r="P62" s="96"/>
      <c r="Q62" s="96"/>
    </row>
    <row r="63" spans="1:17" ht="23.1" customHeight="1">
      <c r="A63" s="19"/>
      <c r="B63" s="35"/>
      <c r="C63" s="22"/>
      <c r="D63" s="23"/>
      <c r="E63" s="58"/>
      <c r="F63" s="37"/>
      <c r="G63" s="40"/>
      <c r="H63" s="36"/>
      <c r="I63" s="36"/>
      <c r="J63" s="26"/>
      <c r="K63" s="39"/>
      <c r="L63" s="19"/>
      <c r="M63" s="33"/>
      <c r="N63" s="28"/>
      <c r="O63" s="34"/>
      <c r="P63" s="96"/>
      <c r="Q63" s="96"/>
    </row>
    <row r="64" spans="1:17" ht="23.1" customHeight="1">
      <c r="A64" s="19"/>
      <c r="B64" s="35"/>
      <c r="C64" s="22"/>
      <c r="D64" s="23"/>
      <c r="E64" s="58"/>
      <c r="F64" s="37"/>
      <c r="G64" s="40"/>
      <c r="H64" s="36"/>
      <c r="I64" s="36"/>
      <c r="J64" s="26"/>
      <c r="K64" s="39"/>
      <c r="L64" s="19"/>
      <c r="M64" s="33"/>
      <c r="N64" s="28"/>
      <c r="O64" s="30"/>
      <c r="P64" s="199"/>
      <c r="Q64" s="96"/>
    </row>
    <row r="65" spans="1:17" ht="23.1" customHeight="1">
      <c r="A65" s="19"/>
      <c r="B65" s="35"/>
      <c r="C65" s="22"/>
      <c r="D65" s="23"/>
      <c r="E65" s="58"/>
      <c r="F65" s="37"/>
      <c r="G65" s="40"/>
      <c r="H65" s="36"/>
      <c r="I65" s="36"/>
      <c r="J65" s="26"/>
      <c r="K65" s="39"/>
      <c r="L65" s="19"/>
      <c r="M65" s="33"/>
      <c r="N65" s="28"/>
      <c r="O65" s="30"/>
      <c r="P65" s="96"/>
      <c r="Q65" s="96"/>
    </row>
    <row r="66" spans="1:17" ht="23.1" customHeight="1">
      <c r="A66" s="19"/>
      <c r="B66" s="35"/>
      <c r="C66" s="22"/>
      <c r="D66" s="23"/>
      <c r="E66" s="58"/>
      <c r="F66" s="37"/>
      <c r="G66" s="40"/>
      <c r="H66" s="36"/>
      <c r="I66" s="36"/>
      <c r="J66" s="26"/>
      <c r="K66" s="39"/>
      <c r="L66" s="19"/>
      <c r="M66" s="33"/>
      <c r="N66" s="28"/>
      <c r="O66" s="30"/>
      <c r="P66" s="96"/>
      <c r="Q66" s="96"/>
    </row>
    <row r="67" spans="1:17" ht="23.1" customHeight="1">
      <c r="A67" s="19"/>
      <c r="B67" s="35"/>
      <c r="C67" s="22"/>
      <c r="D67" s="23"/>
      <c r="E67" s="58"/>
      <c r="F67" s="37"/>
      <c r="G67" s="40"/>
      <c r="H67" s="36"/>
      <c r="I67" s="36"/>
      <c r="J67" s="26"/>
      <c r="K67" s="39"/>
      <c r="L67" s="19"/>
      <c r="M67" s="33"/>
      <c r="N67" s="28"/>
      <c r="O67" s="30"/>
      <c r="P67" s="96"/>
      <c r="Q67" s="96"/>
    </row>
    <row r="68" spans="1:17" ht="23.1" customHeight="1">
      <c r="A68" s="19"/>
      <c r="B68" s="258"/>
      <c r="C68" s="45"/>
      <c r="D68" s="272" t="s">
        <v>11</v>
      </c>
      <c r="E68" s="272"/>
      <c r="F68" s="37"/>
      <c r="G68" s="40"/>
      <c r="H68" s="36"/>
      <c r="I68" s="36"/>
      <c r="J68" s="26"/>
      <c r="K68" s="165"/>
      <c r="L68" s="19"/>
      <c r="M68" s="33"/>
      <c r="N68" s="28">
        <f>SUM(N49:N67)</f>
        <v>0</v>
      </c>
      <c r="O68" s="30"/>
    </row>
    <row r="69" spans="1:17">
      <c r="A69" s="19"/>
      <c r="B69" s="35"/>
      <c r="C69" s="22"/>
      <c r="D69" s="272"/>
      <c r="E69" s="272"/>
      <c r="F69" s="37"/>
      <c r="G69" s="40"/>
      <c r="H69" s="36"/>
      <c r="I69" s="36"/>
      <c r="J69" s="26"/>
      <c r="K69" s="165"/>
      <c r="L69" s="19"/>
      <c r="M69" s="33"/>
      <c r="N69" s="28"/>
    </row>
  </sheetData>
  <mergeCells count="19">
    <mergeCell ref="D68:E68"/>
    <mergeCell ref="H28:I28"/>
    <mergeCell ref="H30:I30"/>
    <mergeCell ref="D69:E69"/>
    <mergeCell ref="E47:L47"/>
    <mergeCell ref="C48:F48"/>
    <mergeCell ref="G48:J48"/>
    <mergeCell ref="D46:E46"/>
    <mergeCell ref="E24:L24"/>
    <mergeCell ref="C25:F25"/>
    <mergeCell ref="G25:J25"/>
    <mergeCell ref="D43:E43"/>
    <mergeCell ref="D44:E44"/>
    <mergeCell ref="D22:E22"/>
    <mergeCell ref="E1:L1"/>
    <mergeCell ref="C2:F2"/>
    <mergeCell ref="G2:J2"/>
    <mergeCell ref="D20:E20"/>
    <mergeCell ref="D21:E21"/>
  </mergeCells>
  <phoneticPr fontId="2"/>
  <printOptions horizontalCentered="1" verticalCentered="1"/>
  <pageMargins left="0" right="0" top="0" bottom="0" header="0" footer="0"/>
  <pageSetup paperSize="9" orientation="landscape" horizontalDpi="4294967292" verticalDpi="300" r:id="rId1"/>
  <headerFooter alignWithMargins="0"/>
  <rowBreaks count="2" manualBreakCount="2">
    <brk id="23" max="14" man="1"/>
    <brk id="46" max="1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S68"/>
  <sheetViews>
    <sheetView showZeros="0" view="pageBreakPreview" zoomScaleNormal="70" zoomScaleSheetLayoutView="100" workbookViewId="0">
      <selection activeCell="N53" sqref="N53"/>
    </sheetView>
  </sheetViews>
  <sheetFormatPr defaultRowHeight="14.25"/>
  <cols>
    <col min="1" max="1" width="5.625" style="5" customWidth="1"/>
    <col min="2" max="2" width="16.625" style="5" customWidth="1"/>
    <col min="3" max="3" width="1.625" style="5" customWidth="1"/>
    <col min="4" max="4" width="8.625" style="5" customWidth="1"/>
    <col min="5" max="5" width="20.625" style="5" customWidth="1"/>
    <col min="6" max="7" width="1.625" style="5" customWidth="1"/>
    <col min="8" max="9" width="14.625" style="5" customWidth="1"/>
    <col min="10" max="10" width="1.625" style="5" customWidth="1"/>
    <col min="11" max="11" width="10.625" style="9" customWidth="1"/>
    <col min="12" max="12" width="7.625" style="5" customWidth="1"/>
    <col min="13" max="13" width="10.625" style="5" customWidth="1"/>
    <col min="14" max="14" width="14.375" style="5" customWidth="1"/>
    <col min="15" max="15" width="14.625" style="5" customWidth="1"/>
    <col min="16" max="16" width="10.875" style="5" bestFit="1" customWidth="1"/>
    <col min="17" max="16384" width="9" style="5"/>
  </cols>
  <sheetData>
    <row r="1" spans="1:19" ht="60" customHeight="1">
      <c r="E1" s="267" t="s">
        <v>291</v>
      </c>
      <c r="F1" s="268"/>
      <c r="G1" s="268"/>
      <c r="H1" s="268"/>
      <c r="I1" s="268"/>
      <c r="J1" s="268"/>
      <c r="K1" s="268"/>
      <c r="L1" s="268"/>
    </row>
    <row r="2" spans="1:19" ht="23.1" customHeight="1">
      <c r="A2" s="4" t="s">
        <v>1</v>
      </c>
      <c r="B2" s="257" t="s">
        <v>2</v>
      </c>
      <c r="C2" s="269" t="s">
        <v>3</v>
      </c>
      <c r="D2" s="270"/>
      <c r="E2" s="270"/>
      <c r="F2" s="271"/>
      <c r="G2" s="269" t="s">
        <v>4</v>
      </c>
      <c r="H2" s="270"/>
      <c r="I2" s="270"/>
      <c r="J2" s="271"/>
      <c r="K2" s="10" t="s">
        <v>5</v>
      </c>
      <c r="L2" s="3" t="s">
        <v>6</v>
      </c>
      <c r="M2" s="3" t="s">
        <v>7</v>
      </c>
      <c r="N2" s="3" t="s">
        <v>8</v>
      </c>
      <c r="O2" s="3" t="s">
        <v>9</v>
      </c>
    </row>
    <row r="3" spans="1:19" ht="23.1" customHeight="1">
      <c r="A3" s="32">
        <v>7</v>
      </c>
      <c r="B3" s="56" t="s">
        <v>93</v>
      </c>
      <c r="C3" s="22"/>
      <c r="D3" s="23"/>
      <c r="E3" s="23"/>
      <c r="F3" s="24"/>
      <c r="G3" s="25"/>
      <c r="H3" s="23"/>
      <c r="I3" s="23"/>
      <c r="J3" s="26"/>
      <c r="K3" s="27"/>
      <c r="L3" s="19"/>
      <c r="M3" s="28"/>
      <c r="N3" s="29"/>
      <c r="O3" s="30"/>
    </row>
    <row r="4" spans="1:19" ht="23.1" customHeight="1">
      <c r="A4" s="19"/>
      <c r="B4" s="258"/>
      <c r="C4" s="22"/>
      <c r="D4" s="23" t="s">
        <v>79</v>
      </c>
      <c r="E4" s="176"/>
      <c r="F4" s="24"/>
      <c r="G4" s="25"/>
      <c r="H4" s="23" t="s">
        <v>125</v>
      </c>
      <c r="I4" s="23"/>
      <c r="J4" s="177"/>
      <c r="K4" s="69">
        <f>12.9+7.2+7.2</f>
        <v>27.3</v>
      </c>
      <c r="L4" s="19" t="s">
        <v>0</v>
      </c>
      <c r="M4" s="84"/>
      <c r="N4" s="82">
        <f t="shared" ref="N4:N9" si="0">ROUND(K4*M4,0)</f>
        <v>0</v>
      </c>
      <c r="O4" s="30"/>
      <c r="P4" s="96"/>
      <c r="Q4" s="178"/>
      <c r="S4" s="20"/>
    </row>
    <row r="5" spans="1:19" ht="23.1" customHeight="1">
      <c r="A5" s="19"/>
      <c r="B5" s="258"/>
      <c r="C5" s="22"/>
      <c r="D5" s="23" t="s">
        <v>79</v>
      </c>
      <c r="E5" s="23"/>
      <c r="F5" s="24"/>
      <c r="G5" s="25"/>
      <c r="H5" s="23" t="s">
        <v>139</v>
      </c>
      <c r="I5" s="23" t="s">
        <v>141</v>
      </c>
      <c r="J5" s="177"/>
      <c r="K5" s="69">
        <f>104.3*0.5</f>
        <v>52.15</v>
      </c>
      <c r="L5" s="19" t="s">
        <v>0</v>
      </c>
      <c r="M5" s="84"/>
      <c r="N5" s="82">
        <f t="shared" si="0"/>
        <v>0</v>
      </c>
      <c r="O5" s="34"/>
      <c r="P5" s="96"/>
      <c r="Q5" s="96"/>
      <c r="S5" s="20"/>
    </row>
    <row r="6" spans="1:19" ht="23.1" customHeight="1">
      <c r="A6" s="19"/>
      <c r="B6" s="258"/>
      <c r="C6" s="22"/>
      <c r="D6" s="23" t="s">
        <v>80</v>
      </c>
      <c r="E6" s="176"/>
      <c r="F6" s="24"/>
      <c r="G6" s="25"/>
      <c r="H6" s="23" t="s">
        <v>142</v>
      </c>
      <c r="I6" s="23"/>
      <c r="J6" s="177"/>
      <c r="K6" s="69">
        <f>0.7*1.8</f>
        <v>1.26</v>
      </c>
      <c r="L6" s="19" t="s">
        <v>0</v>
      </c>
      <c r="M6" s="84"/>
      <c r="N6" s="82">
        <f t="shared" si="0"/>
        <v>0</v>
      </c>
      <c r="O6" s="30"/>
      <c r="P6" s="96"/>
      <c r="Q6" s="96"/>
      <c r="S6" s="20"/>
    </row>
    <row r="7" spans="1:19" ht="23.1" customHeight="1">
      <c r="A7" s="19"/>
      <c r="B7" s="258"/>
      <c r="C7" s="22"/>
      <c r="D7" s="23" t="s">
        <v>80</v>
      </c>
      <c r="E7" s="176"/>
      <c r="F7" s="24"/>
      <c r="G7" s="25"/>
      <c r="H7" s="23" t="s">
        <v>125</v>
      </c>
      <c r="I7" s="23"/>
      <c r="J7" s="177"/>
      <c r="K7" s="69">
        <f>6.75*2</f>
        <v>13.5</v>
      </c>
      <c r="L7" s="19" t="s">
        <v>0</v>
      </c>
      <c r="M7" s="84"/>
      <c r="N7" s="82">
        <f t="shared" si="0"/>
        <v>0</v>
      </c>
      <c r="O7" s="30"/>
      <c r="P7" s="96"/>
      <c r="Q7" s="180"/>
      <c r="S7" s="20"/>
    </row>
    <row r="8" spans="1:19" ht="23.1" customHeight="1">
      <c r="A8" s="19"/>
      <c r="B8" s="258"/>
      <c r="C8" s="22"/>
      <c r="D8" s="23" t="s">
        <v>80</v>
      </c>
      <c r="E8" s="176"/>
      <c r="F8" s="24"/>
      <c r="G8" s="25"/>
      <c r="H8" s="23" t="s">
        <v>129</v>
      </c>
      <c r="I8" s="23"/>
      <c r="J8" s="177"/>
      <c r="K8" s="69">
        <v>3.2</v>
      </c>
      <c r="L8" s="19" t="s">
        <v>0</v>
      </c>
      <c r="M8" s="84"/>
      <c r="N8" s="82">
        <f t="shared" si="0"/>
        <v>0</v>
      </c>
      <c r="O8" s="30"/>
      <c r="P8" s="96"/>
      <c r="Q8" s="178"/>
      <c r="S8" s="20"/>
    </row>
    <row r="9" spans="1:19" ht="23.1" customHeight="1">
      <c r="A9" s="19"/>
      <c r="B9" s="258"/>
      <c r="C9" s="22"/>
      <c r="D9" s="23" t="s">
        <v>30</v>
      </c>
      <c r="E9" s="176"/>
      <c r="F9" s="24"/>
      <c r="G9" s="25"/>
      <c r="H9" s="23"/>
      <c r="I9" s="23"/>
      <c r="J9" s="177"/>
      <c r="K9" s="69">
        <v>16.7</v>
      </c>
      <c r="L9" s="19" t="s">
        <v>16</v>
      </c>
      <c r="M9" s="84"/>
      <c r="N9" s="82">
        <f t="shared" si="0"/>
        <v>0</v>
      </c>
      <c r="O9" s="30"/>
      <c r="P9" s="96"/>
      <c r="Q9" s="178"/>
      <c r="S9" s="20"/>
    </row>
    <row r="10" spans="1:19" ht="23.1" customHeight="1">
      <c r="A10" s="19"/>
      <c r="B10" s="258"/>
      <c r="C10" s="22"/>
      <c r="D10" s="23"/>
      <c r="E10" s="176"/>
      <c r="F10" s="24"/>
      <c r="G10" s="25"/>
      <c r="H10" s="23"/>
      <c r="I10" s="23"/>
      <c r="J10" s="177"/>
      <c r="K10" s="74"/>
      <c r="L10" s="19"/>
      <c r="M10" s="82"/>
      <c r="N10" s="82"/>
      <c r="O10" s="30"/>
      <c r="P10" s="96"/>
      <c r="Q10" s="96"/>
      <c r="S10" s="20"/>
    </row>
    <row r="11" spans="1:19" ht="23.1" customHeight="1">
      <c r="A11" s="19"/>
      <c r="B11" s="258"/>
      <c r="C11" s="22"/>
      <c r="D11" s="23"/>
      <c r="E11" s="23"/>
      <c r="F11" s="24"/>
      <c r="G11" s="25"/>
      <c r="H11" s="23"/>
      <c r="I11" s="23"/>
      <c r="J11" s="177"/>
      <c r="K11" s="182"/>
      <c r="L11" s="19"/>
      <c r="M11" s="84"/>
      <c r="N11" s="82"/>
      <c r="O11" s="34"/>
      <c r="P11" s="96"/>
      <c r="Q11" s="96"/>
      <c r="S11" s="20"/>
    </row>
    <row r="12" spans="1:19" ht="23.1" customHeight="1">
      <c r="A12" s="19"/>
      <c r="B12" s="259"/>
      <c r="C12" s="22"/>
      <c r="D12" s="23"/>
      <c r="E12" s="23"/>
      <c r="F12" s="24"/>
      <c r="G12" s="25"/>
      <c r="H12" s="23"/>
      <c r="I12" s="23"/>
      <c r="J12" s="177"/>
      <c r="K12" s="74"/>
      <c r="L12" s="19"/>
      <c r="M12" s="84"/>
      <c r="N12" s="82"/>
      <c r="O12" s="34"/>
      <c r="P12" s="96"/>
      <c r="Q12" s="96"/>
      <c r="S12" s="20"/>
    </row>
    <row r="13" spans="1:19" ht="23.1" customHeight="1">
      <c r="A13" s="19"/>
      <c r="B13" s="73"/>
      <c r="C13" s="22"/>
      <c r="D13" s="23"/>
      <c r="E13" s="176"/>
      <c r="F13" s="24"/>
      <c r="G13" s="25"/>
      <c r="H13" s="23"/>
      <c r="I13" s="23"/>
      <c r="J13" s="177"/>
      <c r="K13" s="74"/>
      <c r="L13" s="19"/>
      <c r="M13" s="82"/>
      <c r="N13" s="82"/>
      <c r="O13" s="30"/>
      <c r="P13" s="96"/>
      <c r="Q13" s="178"/>
      <c r="S13" s="20"/>
    </row>
    <row r="14" spans="1:19" ht="23.1" customHeight="1">
      <c r="A14" s="19"/>
      <c r="B14" s="56"/>
      <c r="C14" s="22"/>
      <c r="D14" s="23"/>
      <c r="E14" s="176"/>
      <c r="F14" s="24"/>
      <c r="G14" s="25"/>
      <c r="H14" s="54"/>
      <c r="I14" s="23"/>
      <c r="J14" s="177"/>
      <c r="K14" s="74"/>
      <c r="L14" s="19"/>
      <c r="M14" s="82"/>
      <c r="N14" s="82"/>
      <c r="O14" s="30"/>
      <c r="P14" s="96"/>
      <c r="Q14" s="96"/>
    </row>
    <row r="15" spans="1:19" ht="23.1" customHeight="1">
      <c r="A15" s="19"/>
      <c r="B15" s="258"/>
      <c r="C15" s="22"/>
      <c r="D15" s="23"/>
      <c r="E15" s="23"/>
      <c r="F15" s="24"/>
      <c r="G15" s="25"/>
      <c r="H15" s="23"/>
      <c r="I15" s="67"/>
      <c r="J15" s="26"/>
      <c r="K15" s="27"/>
      <c r="L15" s="19"/>
      <c r="M15" s="33"/>
      <c r="N15" s="29"/>
      <c r="O15" s="30"/>
      <c r="P15" s="96"/>
      <c r="Q15" s="96"/>
    </row>
    <row r="16" spans="1:19" ht="23.1" customHeight="1">
      <c r="A16" s="19"/>
      <c r="B16" s="258"/>
      <c r="C16" s="45"/>
      <c r="D16" s="23"/>
      <c r="E16" s="36"/>
      <c r="F16" s="24"/>
      <c r="G16" s="25"/>
      <c r="H16" s="23"/>
      <c r="I16" s="23"/>
      <c r="J16" s="26"/>
      <c r="K16" s="74"/>
      <c r="L16" s="19"/>
      <c r="M16" s="28"/>
      <c r="N16" s="28"/>
      <c r="O16" s="34"/>
      <c r="P16" s="96"/>
      <c r="Q16" s="96"/>
    </row>
    <row r="17" spans="1:17" ht="23.1" customHeight="1">
      <c r="A17" s="19"/>
      <c r="B17" s="258"/>
      <c r="C17" s="45"/>
      <c r="D17" s="23"/>
      <c r="E17" s="36"/>
      <c r="F17" s="24"/>
      <c r="G17" s="25"/>
      <c r="H17" s="23"/>
      <c r="I17" s="23"/>
      <c r="J17" s="26"/>
      <c r="K17" s="74"/>
      <c r="L17" s="19"/>
      <c r="M17" s="28"/>
      <c r="N17" s="28"/>
      <c r="O17" s="34"/>
      <c r="P17" s="96"/>
      <c r="Q17" s="96"/>
    </row>
    <row r="18" spans="1:17" ht="23.1" customHeight="1">
      <c r="A18" s="19"/>
      <c r="B18" s="258"/>
      <c r="C18" s="45"/>
      <c r="D18" s="23"/>
      <c r="E18" s="23"/>
      <c r="F18" s="26"/>
      <c r="G18" s="45"/>
      <c r="H18" s="23"/>
      <c r="I18" s="23"/>
      <c r="J18" s="26"/>
      <c r="K18" s="27"/>
      <c r="L18" s="19"/>
      <c r="M18" s="28"/>
      <c r="N18" s="28"/>
      <c r="O18" s="30"/>
      <c r="P18" s="96"/>
      <c r="Q18" s="96"/>
    </row>
    <row r="19" spans="1:17" ht="23.1" customHeight="1">
      <c r="A19" s="19"/>
      <c r="B19" s="258"/>
      <c r="C19" s="45"/>
      <c r="D19" s="23"/>
      <c r="E19" s="36"/>
      <c r="F19" s="26"/>
      <c r="G19" s="45"/>
      <c r="H19" s="23"/>
      <c r="I19" s="23"/>
      <c r="J19" s="26"/>
      <c r="K19" s="68"/>
      <c r="L19" s="19"/>
      <c r="M19" s="28"/>
      <c r="N19" s="95"/>
      <c r="O19" s="34"/>
      <c r="P19" s="96"/>
      <c r="Q19" s="96"/>
    </row>
    <row r="20" spans="1:17" ht="23.1" customHeight="1">
      <c r="A20" s="19"/>
      <c r="B20" s="258"/>
      <c r="C20" s="45"/>
      <c r="D20" s="272"/>
      <c r="E20" s="272"/>
      <c r="F20" s="26"/>
      <c r="G20" s="45"/>
      <c r="H20" s="36"/>
      <c r="I20" s="36"/>
      <c r="J20" s="26"/>
      <c r="K20" s="27"/>
      <c r="L20" s="19"/>
      <c r="M20" s="28"/>
      <c r="N20" s="95"/>
      <c r="O20" s="30"/>
      <c r="P20" s="199"/>
      <c r="Q20" s="96"/>
    </row>
    <row r="21" spans="1:17" ht="23.1" customHeight="1">
      <c r="A21" s="19"/>
      <c r="B21" s="258"/>
      <c r="C21" s="45"/>
      <c r="D21" s="272" t="s">
        <v>11</v>
      </c>
      <c r="E21" s="272"/>
      <c r="F21" s="26"/>
      <c r="G21" s="45"/>
      <c r="H21" s="23"/>
      <c r="I21" s="23"/>
      <c r="J21" s="26"/>
      <c r="K21" s="27"/>
      <c r="L21" s="19"/>
      <c r="M21" s="28"/>
      <c r="N21" s="28">
        <f>SUM(N4:N20)</f>
        <v>0</v>
      </c>
      <c r="O21" s="30"/>
      <c r="P21" s="96"/>
      <c r="Q21" s="96"/>
    </row>
    <row r="22" spans="1:17" ht="23.1" customHeight="1">
      <c r="A22" s="19"/>
      <c r="B22" s="258"/>
      <c r="C22" s="45"/>
      <c r="D22" s="273"/>
      <c r="E22" s="273"/>
      <c r="F22" s="47"/>
      <c r="G22" s="48"/>
      <c r="H22" s="70"/>
      <c r="I22" s="70"/>
      <c r="J22" s="47"/>
      <c r="K22" s="50"/>
      <c r="L22" s="51"/>
      <c r="M22" s="52"/>
      <c r="N22" s="52"/>
      <c r="O22" s="30"/>
    </row>
    <row r="23" spans="1:17" ht="23.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11"/>
      <c r="L23" s="6"/>
      <c r="M23" s="6"/>
      <c r="N23" s="16"/>
      <c r="O23" s="6"/>
    </row>
    <row r="24" spans="1:17" ht="60" customHeight="1">
      <c r="E24" s="281" t="str">
        <f>E1</f>
        <v>内　訳　明　細　書</v>
      </c>
      <c r="F24" s="282"/>
      <c r="G24" s="282"/>
      <c r="H24" s="282"/>
      <c r="I24" s="282"/>
      <c r="J24" s="282"/>
      <c r="K24" s="282"/>
      <c r="L24" s="282"/>
    </row>
    <row r="25" spans="1:17" ht="23.1" customHeight="1">
      <c r="A25" s="4" t="s">
        <v>1</v>
      </c>
      <c r="B25" s="257" t="s">
        <v>2</v>
      </c>
      <c r="C25" s="269" t="s">
        <v>3</v>
      </c>
      <c r="D25" s="270"/>
      <c r="E25" s="270"/>
      <c r="F25" s="271"/>
      <c r="G25" s="269" t="s">
        <v>4</v>
      </c>
      <c r="H25" s="270"/>
      <c r="I25" s="270"/>
      <c r="J25" s="271"/>
      <c r="K25" s="10" t="s">
        <v>5</v>
      </c>
      <c r="L25" s="3" t="s">
        <v>6</v>
      </c>
      <c r="M25" s="3" t="s">
        <v>7</v>
      </c>
      <c r="N25" s="3" t="s">
        <v>8</v>
      </c>
      <c r="O25" s="3" t="s">
        <v>9</v>
      </c>
    </row>
    <row r="26" spans="1:17" ht="23.1" customHeight="1">
      <c r="A26" s="19">
        <v>8</v>
      </c>
      <c r="B26" s="95" t="s">
        <v>102</v>
      </c>
      <c r="C26" s="22"/>
      <c r="D26" s="23"/>
      <c r="E26" s="23"/>
      <c r="F26" s="24"/>
      <c r="G26" s="25"/>
      <c r="H26" s="23"/>
      <c r="I26" s="23"/>
      <c r="J26" s="26"/>
      <c r="K26" s="27"/>
      <c r="L26" s="19"/>
      <c r="M26" s="33"/>
      <c r="N26" s="29"/>
      <c r="O26" s="30"/>
    </row>
    <row r="27" spans="1:17" ht="23.1" customHeight="1">
      <c r="A27" s="19"/>
      <c r="B27" s="92"/>
      <c r="C27" s="45"/>
      <c r="D27" s="23"/>
      <c r="E27" s="23"/>
      <c r="F27" s="26"/>
      <c r="G27" s="45"/>
      <c r="H27" s="36"/>
      <c r="I27" s="71"/>
      <c r="J27" s="26"/>
      <c r="K27" s="69"/>
      <c r="L27" s="19"/>
      <c r="M27" s="33"/>
      <c r="N27" s="29">
        <f t="shared" ref="N27" si="1">ROUND(K27*M27,0)</f>
        <v>0</v>
      </c>
      <c r="O27" s="72"/>
      <c r="P27" s="96"/>
      <c r="Q27" s="178"/>
    </row>
    <row r="28" spans="1:17" ht="23.1" customHeight="1">
      <c r="A28" s="19"/>
      <c r="B28" s="258"/>
      <c r="C28" s="45"/>
      <c r="D28" s="23" t="s">
        <v>49</v>
      </c>
      <c r="E28" s="261" t="s">
        <v>67</v>
      </c>
      <c r="F28" s="24"/>
      <c r="G28" s="25"/>
      <c r="H28" s="36" t="s">
        <v>106</v>
      </c>
      <c r="I28" s="23"/>
      <c r="J28" s="26"/>
      <c r="K28" s="93">
        <v>2</v>
      </c>
      <c r="L28" s="19" t="s">
        <v>25</v>
      </c>
      <c r="M28" s="33"/>
      <c r="N28" s="29">
        <f>ROUND(K28*M28,0)</f>
        <v>0</v>
      </c>
      <c r="O28" s="172" t="s">
        <v>75</v>
      </c>
      <c r="P28" s="96"/>
      <c r="Q28" s="96"/>
    </row>
    <row r="29" spans="1:17" ht="23.1" customHeight="1">
      <c r="A29" s="19"/>
      <c r="B29" s="35"/>
      <c r="C29" s="22"/>
      <c r="D29" s="23" t="s">
        <v>55</v>
      </c>
      <c r="E29" s="261" t="s">
        <v>67</v>
      </c>
      <c r="F29" s="26"/>
      <c r="G29" s="45"/>
      <c r="H29" s="36" t="s">
        <v>106</v>
      </c>
      <c r="I29" s="54"/>
      <c r="J29" s="26"/>
      <c r="K29" s="93">
        <v>1</v>
      </c>
      <c r="L29" s="19" t="s">
        <v>25</v>
      </c>
      <c r="M29" s="33"/>
      <c r="N29" s="28">
        <f>ROUND(K29*M29,0)</f>
        <v>0</v>
      </c>
      <c r="O29" s="172" t="s">
        <v>75</v>
      </c>
      <c r="P29" s="96"/>
      <c r="Q29" s="96"/>
    </row>
    <row r="30" spans="1:17" ht="23.1" customHeight="1">
      <c r="A30" s="19"/>
      <c r="B30" s="258"/>
      <c r="C30" s="22"/>
      <c r="D30" s="23" t="s">
        <v>103</v>
      </c>
      <c r="E30" s="261" t="s">
        <v>67</v>
      </c>
      <c r="F30" s="26"/>
      <c r="G30" s="45"/>
      <c r="H30" s="36" t="s">
        <v>106</v>
      </c>
      <c r="I30" s="173"/>
      <c r="J30" s="26"/>
      <c r="K30" s="93">
        <v>1</v>
      </c>
      <c r="L30" s="19" t="s">
        <v>25</v>
      </c>
      <c r="M30" s="33"/>
      <c r="N30" s="28">
        <f>ROUND(K30*M30,0)</f>
        <v>0</v>
      </c>
      <c r="O30" s="172" t="s">
        <v>75</v>
      </c>
      <c r="P30" s="96"/>
      <c r="Q30" s="180"/>
    </row>
    <row r="31" spans="1:17" ht="23.1" customHeight="1">
      <c r="A31" s="19"/>
      <c r="B31" s="35"/>
      <c r="C31" s="45"/>
      <c r="D31" s="23"/>
      <c r="E31" s="23"/>
      <c r="F31" s="26"/>
      <c r="G31" s="36"/>
      <c r="H31" s="36"/>
      <c r="I31" s="173"/>
      <c r="J31" s="26"/>
      <c r="K31" s="93"/>
      <c r="L31" s="19"/>
      <c r="M31" s="33"/>
      <c r="N31" s="29"/>
      <c r="O31" s="172"/>
      <c r="P31" s="96"/>
      <c r="Q31" s="178"/>
    </row>
    <row r="32" spans="1:17" ht="23.1" customHeight="1">
      <c r="A32" s="19"/>
      <c r="B32" s="258"/>
      <c r="C32" s="45"/>
      <c r="D32" s="23" t="s">
        <v>35</v>
      </c>
      <c r="E32" s="23" t="s">
        <v>68</v>
      </c>
      <c r="F32" s="24"/>
      <c r="G32" s="25"/>
      <c r="H32" s="36" t="s">
        <v>71</v>
      </c>
      <c r="I32" s="173" t="s">
        <v>69</v>
      </c>
      <c r="J32" s="26"/>
      <c r="K32" s="93">
        <v>2</v>
      </c>
      <c r="L32" s="19" t="s">
        <v>25</v>
      </c>
      <c r="M32" s="33"/>
      <c r="N32" s="28">
        <f>ROUND(K32*M32,0)</f>
        <v>0</v>
      </c>
      <c r="O32" s="172" t="s">
        <v>75</v>
      </c>
      <c r="P32" s="96"/>
      <c r="Q32" s="178"/>
    </row>
    <row r="33" spans="1:17" ht="23.1" customHeight="1">
      <c r="A33" s="19"/>
      <c r="B33" s="35"/>
      <c r="C33" s="45"/>
      <c r="D33" s="23" t="s">
        <v>36</v>
      </c>
      <c r="E33" s="23" t="s">
        <v>70</v>
      </c>
      <c r="F33" s="24"/>
      <c r="G33" s="25"/>
      <c r="H33" s="36" t="s">
        <v>73</v>
      </c>
      <c r="I33" s="173" t="s">
        <v>107</v>
      </c>
      <c r="J33" s="26"/>
      <c r="K33" s="93">
        <v>1</v>
      </c>
      <c r="L33" s="19" t="s">
        <v>25</v>
      </c>
      <c r="M33" s="33"/>
      <c r="N33" s="28">
        <f>ROUND(K33*M33,0)</f>
        <v>0</v>
      </c>
      <c r="O33" s="172" t="s">
        <v>75</v>
      </c>
      <c r="P33" s="96"/>
      <c r="Q33" s="96"/>
    </row>
    <row r="34" spans="1:17" ht="23.1" customHeight="1">
      <c r="A34" s="19"/>
      <c r="B34" s="258"/>
      <c r="C34" s="45"/>
      <c r="D34" s="23" t="s">
        <v>72</v>
      </c>
      <c r="E34" s="23" t="s">
        <v>68</v>
      </c>
      <c r="F34" s="24"/>
      <c r="G34" s="25"/>
      <c r="H34" s="36" t="s">
        <v>74</v>
      </c>
      <c r="I34" s="173"/>
      <c r="J34" s="26"/>
      <c r="K34" s="93">
        <v>1</v>
      </c>
      <c r="L34" s="19" t="s">
        <v>25</v>
      </c>
      <c r="M34" s="33"/>
      <c r="N34" s="29">
        <f>ROUND(K34*M34,0)</f>
        <v>0</v>
      </c>
      <c r="O34" s="172" t="s">
        <v>75</v>
      </c>
      <c r="P34" s="96"/>
      <c r="Q34" s="96"/>
    </row>
    <row r="35" spans="1:17" ht="23.1" customHeight="1">
      <c r="A35" s="19"/>
      <c r="B35" s="258"/>
      <c r="C35" s="45"/>
      <c r="D35" s="23"/>
      <c r="E35" s="23"/>
      <c r="F35" s="26"/>
      <c r="G35" s="45"/>
      <c r="H35" s="36"/>
      <c r="I35" s="173"/>
      <c r="J35" s="26"/>
      <c r="K35" s="93"/>
      <c r="L35" s="19"/>
      <c r="M35" s="33"/>
      <c r="N35" s="29"/>
      <c r="O35" s="172"/>
      <c r="P35" s="96"/>
      <c r="Q35" s="96"/>
    </row>
    <row r="36" spans="1:17" ht="23.1" customHeight="1">
      <c r="A36" s="19"/>
      <c r="B36" s="258"/>
      <c r="C36" s="45"/>
      <c r="D36" s="23" t="s">
        <v>104</v>
      </c>
      <c r="E36" s="23" t="s">
        <v>105</v>
      </c>
      <c r="F36" s="26"/>
      <c r="G36" s="45"/>
      <c r="H36" s="36" t="s">
        <v>108</v>
      </c>
      <c r="I36" s="173"/>
      <c r="J36" s="26"/>
      <c r="K36" s="93">
        <v>1</v>
      </c>
      <c r="L36" s="19" t="s">
        <v>25</v>
      </c>
      <c r="M36" s="33"/>
      <c r="N36" s="28">
        <f>ROUND(K36*M36,0)</f>
        <v>0</v>
      </c>
      <c r="O36" s="172"/>
      <c r="P36" s="96"/>
      <c r="Q36" s="178"/>
    </row>
    <row r="37" spans="1:17" ht="23.1" customHeight="1">
      <c r="A37" s="19"/>
      <c r="B37" s="258"/>
      <c r="C37" s="45"/>
      <c r="D37" s="23"/>
      <c r="E37" s="23"/>
      <c r="F37" s="26"/>
      <c r="G37" s="45"/>
      <c r="H37" s="67"/>
      <c r="I37" s="173"/>
      <c r="J37" s="26"/>
      <c r="K37" s="93"/>
      <c r="L37" s="19"/>
      <c r="M37" s="33"/>
      <c r="N37" s="29"/>
      <c r="O37" s="175"/>
      <c r="P37" s="96"/>
      <c r="Q37" s="96"/>
    </row>
    <row r="38" spans="1:17" ht="23.1" customHeight="1">
      <c r="A38" s="19"/>
      <c r="B38" s="258"/>
      <c r="C38" s="45"/>
      <c r="D38" s="23"/>
      <c r="E38" s="23"/>
      <c r="F38" s="26"/>
      <c r="G38" s="45"/>
      <c r="H38" s="40"/>
      <c r="I38" s="174"/>
      <c r="J38" s="26"/>
      <c r="K38" s="93"/>
      <c r="L38" s="19"/>
      <c r="M38" s="33"/>
      <c r="N38" s="28"/>
      <c r="O38" s="30"/>
      <c r="P38" s="96"/>
      <c r="Q38" s="96"/>
    </row>
    <row r="39" spans="1:17" ht="23.1" customHeight="1">
      <c r="A39" s="19"/>
      <c r="B39" s="258"/>
      <c r="C39" s="45"/>
      <c r="D39" s="23" t="s">
        <v>310</v>
      </c>
      <c r="E39" s="23"/>
      <c r="F39" s="24"/>
      <c r="G39" s="25"/>
      <c r="H39" s="36"/>
      <c r="I39" s="80"/>
      <c r="J39" s="26"/>
      <c r="K39" s="93">
        <v>1</v>
      </c>
      <c r="L39" s="19" t="s">
        <v>10</v>
      </c>
      <c r="M39" s="33"/>
      <c r="N39" s="29">
        <f>ROUND(K39*M39,0)</f>
        <v>0</v>
      </c>
      <c r="O39" s="72"/>
      <c r="P39" s="96"/>
      <c r="Q39" s="96"/>
    </row>
    <row r="40" spans="1:17" ht="23.1" customHeight="1">
      <c r="A40" s="19"/>
      <c r="B40" s="258"/>
      <c r="C40" s="45"/>
      <c r="D40" s="23" t="s">
        <v>317</v>
      </c>
      <c r="E40" s="23"/>
      <c r="F40" s="24"/>
      <c r="G40" s="25"/>
      <c r="H40" s="36"/>
      <c r="I40" s="80"/>
      <c r="J40" s="26"/>
      <c r="K40" s="93">
        <v>1</v>
      </c>
      <c r="L40" s="19" t="s">
        <v>10</v>
      </c>
      <c r="M40" s="33"/>
      <c r="N40" s="29">
        <f>ROUND(K40*M40,0)</f>
        <v>0</v>
      </c>
      <c r="O40" s="72"/>
      <c r="P40" s="96"/>
      <c r="Q40" s="96"/>
    </row>
    <row r="41" spans="1:17" ht="23.1" customHeight="1">
      <c r="A41" s="19"/>
      <c r="B41" s="35"/>
      <c r="C41" s="22"/>
      <c r="D41" s="23" t="s">
        <v>56</v>
      </c>
      <c r="E41" s="23"/>
      <c r="F41" s="24"/>
      <c r="G41" s="25"/>
      <c r="H41" s="36"/>
      <c r="I41" s="80"/>
      <c r="J41" s="26"/>
      <c r="K41" s="93">
        <v>1</v>
      </c>
      <c r="L41" s="19" t="s">
        <v>10</v>
      </c>
      <c r="M41" s="33"/>
      <c r="N41" s="28">
        <f>ROUND(K41*M41,0)</f>
        <v>0</v>
      </c>
      <c r="O41" s="72"/>
      <c r="P41" s="96"/>
      <c r="Q41" s="96"/>
    </row>
    <row r="42" spans="1:17" ht="23.1" customHeight="1">
      <c r="A42" s="19"/>
      <c r="B42" s="259"/>
      <c r="C42" s="22"/>
      <c r="D42" s="23" t="s">
        <v>311</v>
      </c>
      <c r="E42" s="261"/>
      <c r="F42" s="24"/>
      <c r="G42" s="25"/>
      <c r="H42" s="36"/>
      <c r="I42" s="80"/>
      <c r="J42" s="26"/>
      <c r="K42" s="93">
        <v>1</v>
      </c>
      <c r="L42" s="19" t="s">
        <v>10</v>
      </c>
      <c r="M42" s="33"/>
      <c r="N42" s="28">
        <f>ROUND(K42*M42,0)</f>
        <v>0</v>
      </c>
      <c r="O42" s="30"/>
      <c r="P42" s="96"/>
      <c r="Q42" s="96"/>
    </row>
    <row r="43" spans="1:17" ht="23.1" customHeight="1">
      <c r="A43" s="19"/>
      <c r="B43" s="259"/>
      <c r="C43" s="22"/>
      <c r="D43" s="23"/>
      <c r="E43" s="261"/>
      <c r="F43" s="24"/>
      <c r="G43" s="25"/>
      <c r="H43" s="36"/>
      <c r="I43" s="80"/>
      <c r="J43" s="26"/>
      <c r="K43" s="93"/>
      <c r="L43" s="19"/>
      <c r="M43" s="33"/>
      <c r="N43" s="28"/>
      <c r="O43" s="30"/>
      <c r="P43" s="199"/>
      <c r="Q43" s="96"/>
    </row>
    <row r="44" spans="1:17" ht="23.1" customHeight="1">
      <c r="A44" s="19"/>
      <c r="B44" s="258"/>
      <c r="C44" s="45"/>
      <c r="D44" s="272"/>
      <c r="E44" s="272"/>
      <c r="F44" s="26"/>
      <c r="G44" s="45"/>
      <c r="H44" s="36"/>
      <c r="I44" s="71"/>
      <c r="J44" s="26"/>
      <c r="K44" s="93"/>
      <c r="L44" s="19"/>
      <c r="M44" s="33"/>
      <c r="N44" s="95"/>
      <c r="O44" s="30"/>
      <c r="P44" s="96"/>
      <c r="Q44" s="96"/>
    </row>
    <row r="45" spans="1:17" ht="23.1" customHeight="1">
      <c r="A45" s="19"/>
      <c r="B45" s="258"/>
      <c r="C45" s="45"/>
      <c r="D45" s="272" t="s">
        <v>59</v>
      </c>
      <c r="E45" s="272"/>
      <c r="F45" s="26"/>
      <c r="G45" s="45"/>
      <c r="H45" s="36"/>
      <c r="I45" s="23"/>
      <c r="J45" s="26"/>
      <c r="K45" s="27"/>
      <c r="L45" s="19"/>
      <c r="M45" s="28"/>
      <c r="N45" s="28">
        <f>SUM(N28:N44)</f>
        <v>0</v>
      </c>
      <c r="O45" s="30"/>
      <c r="P45" s="96"/>
      <c r="Q45" s="96"/>
    </row>
    <row r="46" spans="1:17" ht="23.1" customHeight="1">
      <c r="A46" s="54"/>
      <c r="B46" s="258"/>
      <c r="C46" s="36"/>
      <c r="D46" s="273"/>
      <c r="E46" s="273"/>
      <c r="F46" s="49"/>
      <c r="G46" s="49"/>
      <c r="H46" s="70"/>
      <c r="I46" s="70"/>
      <c r="J46" s="49"/>
      <c r="K46" s="253"/>
      <c r="L46" s="254"/>
      <c r="M46" s="255"/>
      <c r="N46" s="229"/>
      <c r="O46" s="23"/>
    </row>
    <row r="47" spans="1:17" ht="60" customHeight="1">
      <c r="E47" s="281" t="str">
        <f>E24</f>
        <v>内　訳　明　細　書</v>
      </c>
      <c r="F47" s="282"/>
      <c r="G47" s="282"/>
      <c r="H47" s="282"/>
      <c r="I47" s="282"/>
      <c r="J47" s="282"/>
      <c r="K47" s="282"/>
      <c r="L47" s="282"/>
    </row>
    <row r="48" spans="1:17" ht="23.1" customHeight="1">
      <c r="A48" s="4" t="s">
        <v>1</v>
      </c>
      <c r="B48" s="257" t="s">
        <v>2</v>
      </c>
      <c r="C48" s="269" t="s">
        <v>3</v>
      </c>
      <c r="D48" s="270"/>
      <c r="E48" s="270"/>
      <c r="F48" s="271"/>
      <c r="G48" s="269" t="s">
        <v>4</v>
      </c>
      <c r="H48" s="270"/>
      <c r="I48" s="270"/>
      <c r="J48" s="271"/>
      <c r="K48" s="10" t="s">
        <v>5</v>
      </c>
      <c r="L48" s="3" t="s">
        <v>6</v>
      </c>
      <c r="M48" s="3" t="s">
        <v>7</v>
      </c>
      <c r="N48" s="3" t="s">
        <v>8</v>
      </c>
      <c r="O48" s="3" t="s">
        <v>9</v>
      </c>
    </row>
    <row r="49" spans="1:17" ht="23.1" customHeight="1">
      <c r="A49" s="32">
        <v>9</v>
      </c>
      <c r="B49" s="56" t="s">
        <v>101</v>
      </c>
      <c r="C49" s="22"/>
      <c r="D49" s="23"/>
      <c r="E49" s="23"/>
      <c r="F49" s="24"/>
      <c r="G49" s="25"/>
      <c r="H49" s="23"/>
      <c r="I49" s="23"/>
      <c r="J49" s="26"/>
      <c r="K49" s="27"/>
      <c r="L49" s="19"/>
      <c r="M49" s="28"/>
      <c r="N49" s="29"/>
      <c r="O49" s="30"/>
    </row>
    <row r="50" spans="1:17" ht="23.1" customHeight="1">
      <c r="A50" s="19"/>
      <c r="B50" s="258"/>
      <c r="C50" s="22"/>
      <c r="D50" s="23" t="s">
        <v>318</v>
      </c>
      <c r="E50" s="90"/>
      <c r="F50" s="24"/>
      <c r="G50" s="25"/>
      <c r="H50" s="23" t="s">
        <v>147</v>
      </c>
      <c r="I50" s="25"/>
      <c r="J50" s="26"/>
      <c r="K50" s="57">
        <v>4.58</v>
      </c>
      <c r="L50" s="19" t="s">
        <v>0</v>
      </c>
      <c r="M50" s="28"/>
      <c r="N50" s="28">
        <f t="shared" ref="N50:N55" si="2">ROUND(K50*M50,0)</f>
        <v>0</v>
      </c>
      <c r="O50" s="19" t="s">
        <v>150</v>
      </c>
      <c r="P50" s="96"/>
      <c r="Q50" s="178"/>
    </row>
    <row r="51" spans="1:17" ht="23.1" customHeight="1">
      <c r="A51" s="19"/>
      <c r="B51" s="258"/>
      <c r="C51" s="22"/>
      <c r="D51" s="23" t="s">
        <v>319</v>
      </c>
      <c r="E51" s="90"/>
      <c r="F51" s="24"/>
      <c r="G51" s="25"/>
      <c r="H51" s="23" t="s">
        <v>148</v>
      </c>
      <c r="I51" s="25"/>
      <c r="J51" s="26"/>
      <c r="K51" s="68">
        <v>3</v>
      </c>
      <c r="L51" s="19" t="s">
        <v>52</v>
      </c>
      <c r="M51" s="28"/>
      <c r="N51" s="28">
        <f t="shared" si="2"/>
        <v>0</v>
      </c>
      <c r="O51" s="19"/>
      <c r="P51" s="96"/>
      <c r="Q51" s="96"/>
    </row>
    <row r="52" spans="1:17" ht="23.1" customHeight="1">
      <c r="A52" s="19"/>
      <c r="B52" s="258"/>
      <c r="C52" s="22"/>
      <c r="D52" s="261" t="s">
        <v>58</v>
      </c>
      <c r="E52" s="90"/>
      <c r="F52" s="24"/>
      <c r="G52" s="25"/>
      <c r="H52" s="23" t="s">
        <v>149</v>
      </c>
      <c r="I52" s="25"/>
      <c r="J52" s="26"/>
      <c r="K52" s="68">
        <v>57</v>
      </c>
      <c r="L52" s="19" t="s">
        <v>16</v>
      </c>
      <c r="M52" s="28"/>
      <c r="N52" s="28">
        <f t="shared" si="2"/>
        <v>0</v>
      </c>
      <c r="O52" s="19"/>
      <c r="P52" s="96"/>
      <c r="Q52" s="96"/>
    </row>
    <row r="53" spans="1:17" ht="23.1" customHeight="1">
      <c r="A53" s="19"/>
      <c r="B53" s="258"/>
      <c r="C53" s="22"/>
      <c r="D53" s="23" t="s">
        <v>320</v>
      </c>
      <c r="E53" s="90"/>
      <c r="F53" s="24"/>
      <c r="G53" s="25"/>
      <c r="H53" s="23"/>
      <c r="I53" s="25"/>
      <c r="J53" s="26"/>
      <c r="K53" s="68">
        <v>1</v>
      </c>
      <c r="L53" s="19" t="s">
        <v>10</v>
      </c>
      <c r="M53" s="28"/>
      <c r="N53" s="28">
        <f t="shared" si="2"/>
        <v>0</v>
      </c>
      <c r="O53" s="19"/>
      <c r="P53" s="96"/>
      <c r="Q53" s="180"/>
    </row>
    <row r="54" spans="1:17" ht="23.1" customHeight="1">
      <c r="A54" s="19"/>
      <c r="B54" s="56"/>
      <c r="C54" s="22"/>
      <c r="D54" s="261"/>
      <c r="E54" s="90"/>
      <c r="F54" s="24"/>
      <c r="G54" s="25"/>
      <c r="H54" s="23"/>
      <c r="I54" s="23"/>
      <c r="J54" s="26"/>
      <c r="K54" s="87"/>
      <c r="L54" s="19"/>
      <c r="M54" s="28"/>
      <c r="N54" s="28">
        <f t="shared" si="2"/>
        <v>0</v>
      </c>
      <c r="O54" s="19"/>
      <c r="P54" s="96"/>
      <c r="Q54" s="178"/>
    </row>
    <row r="55" spans="1:17" ht="23.1" customHeight="1">
      <c r="A55" s="19"/>
      <c r="B55" s="56"/>
      <c r="C55" s="22"/>
      <c r="D55" s="261"/>
      <c r="E55" s="90"/>
      <c r="F55" s="24"/>
      <c r="G55" s="25"/>
      <c r="H55" s="23"/>
      <c r="I55" s="23"/>
      <c r="J55" s="26"/>
      <c r="K55" s="87"/>
      <c r="L55" s="19"/>
      <c r="M55" s="28"/>
      <c r="N55" s="28">
        <f t="shared" si="2"/>
        <v>0</v>
      </c>
      <c r="O55" s="19"/>
      <c r="P55" s="96"/>
      <c r="Q55" s="178"/>
    </row>
    <row r="56" spans="1:17" ht="23.1" customHeight="1">
      <c r="A56" s="19"/>
      <c r="B56" s="56"/>
      <c r="C56" s="22"/>
      <c r="D56" s="261"/>
      <c r="E56" s="90"/>
      <c r="F56" s="24"/>
      <c r="G56" s="25"/>
      <c r="H56" s="23"/>
      <c r="I56" s="23"/>
      <c r="J56" s="26"/>
      <c r="K56" s="87"/>
      <c r="L56" s="19"/>
      <c r="M56" s="28"/>
      <c r="N56" s="28"/>
      <c r="O56" s="19"/>
      <c r="P56" s="96"/>
      <c r="Q56" s="96"/>
    </row>
    <row r="57" spans="1:17" ht="23.1" customHeight="1">
      <c r="A57" s="19"/>
      <c r="B57" s="56"/>
      <c r="C57" s="22"/>
      <c r="D57" s="261"/>
      <c r="E57" s="90"/>
      <c r="F57" s="24"/>
      <c r="G57" s="25"/>
      <c r="H57" s="23"/>
      <c r="I57" s="23"/>
      <c r="J57" s="26"/>
      <c r="K57" s="68"/>
      <c r="L57" s="19"/>
      <c r="M57" s="28"/>
      <c r="N57" s="28">
        <f t="shared" ref="N57:N65" si="3">ROUND(K57*M57,0)</f>
        <v>0</v>
      </c>
      <c r="O57" s="19"/>
      <c r="P57" s="96"/>
      <c r="Q57" s="96"/>
    </row>
    <row r="58" spans="1:17" ht="23.1" customHeight="1">
      <c r="A58" s="19"/>
      <c r="B58" s="56"/>
      <c r="C58" s="22"/>
      <c r="D58" s="261"/>
      <c r="E58" s="90"/>
      <c r="F58" s="24"/>
      <c r="G58" s="25"/>
      <c r="H58" s="23"/>
      <c r="I58" s="23"/>
      <c r="J58" s="26"/>
      <c r="K58" s="68"/>
      <c r="L58" s="19"/>
      <c r="M58" s="28"/>
      <c r="N58" s="28"/>
      <c r="O58" s="19"/>
      <c r="P58" s="96"/>
      <c r="Q58" s="96"/>
    </row>
    <row r="59" spans="1:17" ht="23.1" customHeight="1">
      <c r="A59" s="19"/>
      <c r="B59" s="56"/>
      <c r="C59" s="22"/>
      <c r="D59" s="261"/>
      <c r="E59" s="90"/>
      <c r="F59" s="24"/>
      <c r="G59" s="25"/>
      <c r="H59" s="23"/>
      <c r="I59" s="23"/>
      <c r="J59" s="26"/>
      <c r="K59" s="68"/>
      <c r="L59" s="19"/>
      <c r="M59" s="28"/>
      <c r="N59" s="28">
        <f t="shared" si="3"/>
        <v>0</v>
      </c>
      <c r="O59" s="19"/>
      <c r="P59" s="96"/>
      <c r="Q59" s="178"/>
    </row>
    <row r="60" spans="1:17" ht="23.1" customHeight="1">
      <c r="A60" s="19"/>
      <c r="B60" s="56"/>
      <c r="C60" s="22"/>
      <c r="D60" s="261"/>
      <c r="E60" s="90"/>
      <c r="F60" s="24"/>
      <c r="G60" s="25"/>
      <c r="H60" s="23"/>
      <c r="I60" s="23"/>
      <c r="J60" s="26"/>
      <c r="K60" s="68"/>
      <c r="L60" s="19"/>
      <c r="M60" s="28"/>
      <c r="N60" s="28"/>
      <c r="O60" s="19"/>
      <c r="P60" s="96"/>
      <c r="Q60" s="96"/>
    </row>
    <row r="61" spans="1:17" ht="23.1" customHeight="1">
      <c r="A61" s="19"/>
      <c r="B61" s="56"/>
      <c r="C61" s="22"/>
      <c r="D61" s="261"/>
      <c r="E61" s="90"/>
      <c r="F61" s="24"/>
      <c r="G61" s="25"/>
      <c r="H61" s="23"/>
      <c r="I61" s="23"/>
      <c r="J61" s="26"/>
      <c r="K61" s="68"/>
      <c r="L61" s="19"/>
      <c r="M61" s="28"/>
      <c r="N61" s="28">
        <f t="shared" si="3"/>
        <v>0</v>
      </c>
      <c r="O61" s="19"/>
      <c r="P61" s="96"/>
      <c r="Q61" s="96"/>
    </row>
    <row r="62" spans="1:17" ht="23.1" customHeight="1">
      <c r="A62" s="19"/>
      <c r="B62" s="56"/>
      <c r="C62" s="22"/>
      <c r="D62" s="261"/>
      <c r="E62" s="90"/>
      <c r="F62" s="24"/>
      <c r="G62" s="25"/>
      <c r="H62" s="23"/>
      <c r="I62" s="23"/>
      <c r="J62" s="26"/>
      <c r="K62" s="68"/>
      <c r="L62" s="19"/>
      <c r="M62" s="28"/>
      <c r="N62" s="28">
        <f t="shared" si="3"/>
        <v>0</v>
      </c>
      <c r="O62" s="19"/>
      <c r="P62" s="96"/>
      <c r="Q62" s="96"/>
    </row>
    <row r="63" spans="1:17" ht="23.1" customHeight="1">
      <c r="A63" s="19"/>
      <c r="B63" s="56"/>
      <c r="C63" s="22"/>
      <c r="D63" s="23"/>
      <c r="E63" s="90"/>
      <c r="F63" s="24"/>
      <c r="G63" s="25"/>
      <c r="H63" s="23"/>
      <c r="I63" s="23"/>
      <c r="J63" s="26"/>
      <c r="K63" s="68"/>
      <c r="L63" s="19"/>
      <c r="M63" s="28"/>
      <c r="N63" s="95"/>
      <c r="O63" s="19"/>
      <c r="P63" s="96"/>
      <c r="Q63" s="96"/>
    </row>
    <row r="64" spans="1:17" ht="23.1" customHeight="1">
      <c r="A64" s="19"/>
      <c r="B64" s="56"/>
      <c r="C64" s="22"/>
      <c r="D64" s="261"/>
      <c r="E64" s="90"/>
      <c r="F64" s="24"/>
      <c r="G64" s="25"/>
      <c r="H64" s="23"/>
      <c r="I64" s="23"/>
      <c r="J64" s="26"/>
      <c r="K64" s="87"/>
      <c r="L64" s="19"/>
      <c r="M64" s="28"/>
      <c r="N64" s="28">
        <f t="shared" si="3"/>
        <v>0</v>
      </c>
      <c r="O64" s="19"/>
      <c r="P64" s="199"/>
      <c r="Q64" s="96"/>
    </row>
    <row r="65" spans="1:17" ht="23.1" customHeight="1">
      <c r="A65" s="19"/>
      <c r="B65" s="258"/>
      <c r="C65" s="45"/>
      <c r="D65" s="86"/>
      <c r="E65" s="86"/>
      <c r="F65" s="26"/>
      <c r="G65" s="45"/>
      <c r="H65" s="54"/>
      <c r="I65" s="23"/>
      <c r="J65" s="26"/>
      <c r="K65" s="87"/>
      <c r="L65" s="19"/>
      <c r="M65" s="28"/>
      <c r="N65" s="28">
        <f t="shared" si="3"/>
        <v>0</v>
      </c>
      <c r="O65" s="30"/>
      <c r="P65" s="96"/>
      <c r="Q65" s="96"/>
    </row>
    <row r="66" spans="1:17" ht="23.1" customHeight="1">
      <c r="A66" s="19"/>
      <c r="B66" s="258"/>
      <c r="C66" s="45"/>
      <c r="D66" s="272"/>
      <c r="E66" s="272"/>
      <c r="F66" s="26"/>
      <c r="G66" s="45"/>
      <c r="H66" s="54"/>
      <c r="I66" s="23"/>
      <c r="J66" s="26"/>
      <c r="K66" s="27"/>
      <c r="L66" s="19"/>
      <c r="M66" s="28"/>
      <c r="N66" s="95"/>
      <c r="O66" s="30"/>
      <c r="P66" s="96"/>
      <c r="Q66" s="96"/>
    </row>
    <row r="67" spans="1:17" ht="23.1" customHeight="1">
      <c r="A67" s="19"/>
      <c r="B67" s="258"/>
      <c r="C67" s="45"/>
      <c r="D67" s="272" t="s">
        <v>11</v>
      </c>
      <c r="E67" s="272"/>
      <c r="F67" s="26"/>
      <c r="G67" s="45"/>
      <c r="H67" s="54"/>
      <c r="I67" s="23"/>
      <c r="J67" s="26"/>
      <c r="K67" s="27"/>
      <c r="L67" s="19"/>
      <c r="M67" s="28"/>
      <c r="N67" s="28">
        <f>SUM(N50:N66)</f>
        <v>0</v>
      </c>
      <c r="O67" s="30"/>
      <c r="P67" s="96"/>
      <c r="Q67" s="96"/>
    </row>
    <row r="68" spans="1:17" ht="23.1" customHeight="1">
      <c r="A68" s="19"/>
      <c r="B68" s="258"/>
      <c r="C68" s="45"/>
      <c r="D68" s="273"/>
      <c r="E68" s="273"/>
      <c r="F68" s="47"/>
      <c r="G68" s="48"/>
      <c r="H68" s="70"/>
      <c r="I68" s="70"/>
      <c r="J68" s="47"/>
      <c r="K68" s="50"/>
      <c r="L68" s="51"/>
      <c r="M68" s="52"/>
      <c r="N68" s="52"/>
      <c r="O68" s="30"/>
    </row>
  </sheetData>
  <mergeCells count="18">
    <mergeCell ref="D68:E68"/>
    <mergeCell ref="D45:E45"/>
    <mergeCell ref="D66:E66"/>
    <mergeCell ref="E47:L47"/>
    <mergeCell ref="C48:F48"/>
    <mergeCell ref="G48:J48"/>
    <mergeCell ref="D67:E67"/>
    <mergeCell ref="E24:L24"/>
    <mergeCell ref="C25:F25"/>
    <mergeCell ref="G25:J25"/>
    <mergeCell ref="D44:E44"/>
    <mergeCell ref="D46:E46"/>
    <mergeCell ref="D22:E22"/>
    <mergeCell ref="E1:L1"/>
    <mergeCell ref="C2:F2"/>
    <mergeCell ref="G2:J2"/>
    <mergeCell ref="D20:E20"/>
    <mergeCell ref="D21:E21"/>
  </mergeCells>
  <phoneticPr fontId="2"/>
  <printOptions horizontalCentered="1" verticalCentered="1"/>
  <pageMargins left="0" right="0" top="0" bottom="0" header="0" footer="0"/>
  <pageSetup paperSize="9" orientation="landscape" horizontalDpi="4294967292" verticalDpi="300" r:id="rId1"/>
  <headerFooter alignWithMargins="0"/>
  <rowBreaks count="2" manualBreakCount="2">
    <brk id="23" max="14" man="1"/>
    <brk id="46" max="14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S26"/>
  <sheetViews>
    <sheetView showZeros="0" view="pageBreakPreview" zoomScaleNormal="70" zoomScaleSheetLayoutView="100" workbookViewId="0">
      <selection activeCell="N11" sqref="N11"/>
    </sheetView>
  </sheetViews>
  <sheetFormatPr defaultRowHeight="14.25"/>
  <cols>
    <col min="1" max="1" width="5.625" style="5" customWidth="1"/>
    <col min="2" max="2" width="16.625" style="5" customWidth="1"/>
    <col min="3" max="3" width="1.625" style="5" customWidth="1"/>
    <col min="4" max="5" width="14.625" style="5" customWidth="1"/>
    <col min="6" max="7" width="1.625" style="5" customWidth="1"/>
    <col min="8" max="9" width="14.625" style="5" customWidth="1"/>
    <col min="10" max="10" width="1.625" style="5" customWidth="1"/>
    <col min="11" max="11" width="10.625" style="9" customWidth="1"/>
    <col min="12" max="12" width="7.625" style="5" customWidth="1"/>
    <col min="13" max="13" width="10.625" style="5" customWidth="1"/>
    <col min="14" max="14" width="14.375" style="5" customWidth="1"/>
    <col min="15" max="15" width="14.625" style="5" customWidth="1"/>
    <col min="16" max="16" width="10.875" style="5" bestFit="1" customWidth="1"/>
    <col min="17" max="16384" width="9" style="5"/>
  </cols>
  <sheetData>
    <row r="1" spans="1:19" ht="60" customHeight="1">
      <c r="E1" s="267" t="s">
        <v>291</v>
      </c>
      <c r="F1" s="268"/>
      <c r="G1" s="268"/>
      <c r="H1" s="268"/>
      <c r="I1" s="268"/>
      <c r="J1" s="268"/>
      <c r="K1" s="268"/>
      <c r="L1" s="268"/>
    </row>
    <row r="2" spans="1:19" ht="23.1" customHeight="1">
      <c r="A2" s="4" t="s">
        <v>1</v>
      </c>
      <c r="B2" s="2" t="s">
        <v>2</v>
      </c>
      <c r="C2" s="269" t="s">
        <v>3</v>
      </c>
      <c r="D2" s="270"/>
      <c r="E2" s="270"/>
      <c r="F2" s="271"/>
      <c r="G2" s="269" t="s">
        <v>4</v>
      </c>
      <c r="H2" s="270"/>
      <c r="I2" s="270"/>
      <c r="J2" s="271"/>
      <c r="K2" s="10" t="s">
        <v>5</v>
      </c>
      <c r="L2" s="3" t="s">
        <v>6</v>
      </c>
      <c r="M2" s="3" t="s">
        <v>7</v>
      </c>
      <c r="N2" s="3" t="s">
        <v>8</v>
      </c>
      <c r="O2" s="3" t="s">
        <v>9</v>
      </c>
    </row>
    <row r="3" spans="1:19" s="31" customFormat="1" ht="23.1" customHeight="1">
      <c r="A3" s="32">
        <v>10</v>
      </c>
      <c r="B3" s="56" t="s">
        <v>94</v>
      </c>
      <c r="C3" s="22"/>
      <c r="D3" s="23"/>
      <c r="E3" s="23"/>
      <c r="F3" s="24"/>
      <c r="G3" s="25"/>
      <c r="H3" s="23"/>
      <c r="I3" s="23"/>
      <c r="J3" s="26"/>
      <c r="K3" s="27"/>
      <c r="L3" s="19"/>
      <c r="M3" s="28"/>
      <c r="N3" s="29"/>
      <c r="O3" s="30"/>
    </row>
    <row r="4" spans="1:19" s="31" customFormat="1" ht="23.1" customHeight="1">
      <c r="A4" s="19"/>
      <c r="B4" s="35" t="s">
        <v>78</v>
      </c>
      <c r="C4" s="179"/>
      <c r="D4" s="176"/>
      <c r="E4" s="176"/>
      <c r="F4" s="177"/>
      <c r="G4" s="179"/>
      <c r="H4" s="53"/>
      <c r="I4" s="23"/>
      <c r="J4" s="177"/>
      <c r="K4" s="68"/>
      <c r="L4" s="19"/>
      <c r="M4" s="84"/>
      <c r="N4" s="82"/>
      <c r="O4" s="30"/>
      <c r="P4" s="187">
        <f>K4*Q4</f>
        <v>0</v>
      </c>
      <c r="Q4" s="187"/>
      <c r="R4" s="5"/>
      <c r="S4" s="5"/>
    </row>
    <row r="5" spans="1:19" s="31" customFormat="1" ht="23.1" customHeight="1">
      <c r="A5" s="19"/>
      <c r="B5" s="35"/>
      <c r="C5" s="179"/>
      <c r="D5" s="176" t="s">
        <v>271</v>
      </c>
      <c r="E5" s="176"/>
      <c r="F5" s="177"/>
      <c r="G5" s="179"/>
      <c r="H5" s="23"/>
      <c r="I5" s="23"/>
      <c r="J5" s="177"/>
      <c r="K5" s="68">
        <v>25.7</v>
      </c>
      <c r="L5" s="19" t="s">
        <v>0</v>
      </c>
      <c r="M5" s="84"/>
      <c r="N5" s="82">
        <f>ROUND(K5*M5,0)</f>
        <v>0</v>
      </c>
      <c r="O5" s="30"/>
      <c r="P5" s="187"/>
      <c r="Q5" s="187"/>
      <c r="R5" s="5"/>
      <c r="S5" s="5"/>
    </row>
    <row r="6" spans="1:19" s="31" customFormat="1" ht="23.1" customHeight="1">
      <c r="A6" s="19"/>
      <c r="B6" s="44"/>
      <c r="C6" s="22"/>
      <c r="D6" s="176" t="s">
        <v>272</v>
      </c>
      <c r="E6" s="176"/>
      <c r="F6" s="24"/>
      <c r="G6" s="25"/>
      <c r="H6" s="23"/>
      <c r="I6" s="23"/>
      <c r="J6" s="177"/>
      <c r="K6" s="68">
        <v>3.5</v>
      </c>
      <c r="L6" s="19" t="s">
        <v>0</v>
      </c>
      <c r="M6" s="84"/>
      <c r="N6" s="83">
        <f>ROUND(K6*M6,0)</f>
        <v>0</v>
      </c>
      <c r="O6" s="30"/>
      <c r="P6" s="187"/>
      <c r="Q6" s="187"/>
      <c r="R6" s="5"/>
      <c r="S6" s="5"/>
    </row>
    <row r="7" spans="1:19" s="31" customFormat="1" ht="23.1" customHeight="1">
      <c r="A7" s="19"/>
      <c r="B7" s="44"/>
      <c r="C7" s="22"/>
      <c r="D7" s="176"/>
      <c r="E7" s="176"/>
      <c r="F7" s="24"/>
      <c r="G7" s="25"/>
      <c r="H7" s="23"/>
      <c r="I7" s="54"/>
      <c r="J7" s="177"/>
      <c r="K7" s="68"/>
      <c r="L7" s="19"/>
      <c r="M7" s="84"/>
      <c r="N7" s="82"/>
      <c r="O7" s="30"/>
      <c r="P7" s="187"/>
      <c r="Q7" s="187"/>
      <c r="R7" s="5"/>
      <c r="S7" s="5"/>
    </row>
    <row r="8" spans="1:19" s="31" customFormat="1" ht="23.1" customHeight="1">
      <c r="A8" s="19"/>
      <c r="B8" s="35" t="s">
        <v>77</v>
      </c>
      <c r="C8" s="22"/>
      <c r="D8" s="176"/>
      <c r="E8" s="176"/>
      <c r="F8" s="24"/>
      <c r="G8" s="25"/>
      <c r="H8" s="23"/>
      <c r="I8" s="23"/>
      <c r="J8" s="177"/>
      <c r="K8" s="68"/>
      <c r="L8" s="19"/>
      <c r="M8" s="84"/>
      <c r="N8" s="82"/>
      <c r="O8" s="59"/>
      <c r="P8" s="187"/>
      <c r="Q8" s="187"/>
      <c r="R8" s="5"/>
      <c r="S8" s="5"/>
    </row>
    <row r="9" spans="1:19" s="31" customFormat="1" ht="23.1" customHeight="1">
      <c r="A9" s="206"/>
      <c r="B9" s="207"/>
      <c r="C9" s="208"/>
      <c r="D9" s="209" t="s">
        <v>273</v>
      </c>
      <c r="E9" s="209"/>
      <c r="F9" s="210"/>
      <c r="G9" s="211"/>
      <c r="H9" s="212" t="s">
        <v>274</v>
      </c>
      <c r="I9" s="213"/>
      <c r="J9" s="214"/>
      <c r="K9" s="215">
        <v>290.8</v>
      </c>
      <c r="L9" s="206" t="s">
        <v>0</v>
      </c>
      <c r="M9" s="216"/>
      <c r="N9" s="217">
        <f>ROUND(K9*M9,0)</f>
        <v>0</v>
      </c>
      <c r="O9" s="218"/>
      <c r="P9" s="187"/>
      <c r="Q9" s="187"/>
      <c r="R9" s="5"/>
      <c r="S9" s="5"/>
    </row>
    <row r="10" spans="1:19" s="31" customFormat="1" ht="23.1" customHeight="1">
      <c r="A10" s="206"/>
      <c r="B10" s="207"/>
      <c r="C10" s="208"/>
      <c r="D10" s="209" t="s">
        <v>275</v>
      </c>
      <c r="E10" s="209"/>
      <c r="F10" s="214"/>
      <c r="G10" s="219"/>
      <c r="H10" s="212" t="s">
        <v>304</v>
      </c>
      <c r="I10" s="212"/>
      <c r="J10" s="214"/>
      <c r="K10" s="215">
        <v>10.3</v>
      </c>
      <c r="L10" s="206" t="s">
        <v>0</v>
      </c>
      <c r="M10" s="216"/>
      <c r="N10" s="217">
        <f>ROUND(K10*M10,0)</f>
        <v>0</v>
      </c>
      <c r="O10" s="218"/>
      <c r="P10" s="187"/>
      <c r="Q10" s="187"/>
      <c r="R10" s="5"/>
      <c r="S10" s="5"/>
    </row>
    <row r="11" spans="1:19" s="31" customFormat="1" ht="23.1" customHeight="1">
      <c r="A11" s="206"/>
      <c r="B11" s="220"/>
      <c r="C11" s="219"/>
      <c r="D11" s="209" t="s">
        <v>276</v>
      </c>
      <c r="E11" s="209"/>
      <c r="F11" s="214"/>
      <c r="G11" s="219"/>
      <c r="H11" s="212" t="s">
        <v>277</v>
      </c>
      <c r="I11" s="212"/>
      <c r="J11" s="214"/>
      <c r="K11" s="215">
        <v>27.6</v>
      </c>
      <c r="L11" s="206" t="s">
        <v>0</v>
      </c>
      <c r="M11" s="216"/>
      <c r="N11" s="217">
        <f>ROUND(K11*M11,0)</f>
        <v>0</v>
      </c>
      <c r="O11" s="221"/>
      <c r="P11" s="187"/>
      <c r="Q11" s="187"/>
      <c r="R11" s="5"/>
      <c r="S11" s="5"/>
    </row>
    <row r="12" spans="1:19" s="31" customFormat="1" ht="23.1" customHeight="1">
      <c r="A12" s="19"/>
      <c r="B12" s="35"/>
      <c r="C12" s="22"/>
      <c r="D12" s="176"/>
      <c r="E12" s="176"/>
      <c r="F12" s="24"/>
      <c r="G12" s="25"/>
      <c r="H12" s="54"/>
      <c r="I12" s="54"/>
      <c r="J12" s="177"/>
      <c r="K12" s="68"/>
      <c r="L12" s="19"/>
      <c r="M12" s="84"/>
      <c r="N12" s="82"/>
      <c r="O12" s="19"/>
      <c r="P12" s="187"/>
      <c r="Q12" s="187"/>
      <c r="R12" s="5"/>
      <c r="S12" s="5"/>
    </row>
    <row r="13" spans="1:19" s="31" customFormat="1" ht="23.1" customHeight="1">
      <c r="A13" s="19"/>
      <c r="B13" s="35"/>
      <c r="C13" s="22"/>
      <c r="D13" s="176"/>
      <c r="E13" s="176"/>
      <c r="F13" s="24"/>
      <c r="G13" s="25"/>
      <c r="H13" s="54"/>
      <c r="I13" s="54"/>
      <c r="J13" s="177"/>
      <c r="K13" s="68"/>
      <c r="L13" s="19"/>
      <c r="M13" s="84"/>
      <c r="N13" s="82"/>
      <c r="O13" s="19"/>
      <c r="P13" s="187"/>
      <c r="Q13" s="187"/>
      <c r="R13" s="5"/>
      <c r="S13" s="5"/>
    </row>
    <row r="14" spans="1:19" s="31" customFormat="1" ht="23.1" customHeight="1">
      <c r="A14" s="19"/>
      <c r="B14" s="35"/>
      <c r="C14" s="22"/>
      <c r="D14" s="176"/>
      <c r="E14" s="176"/>
      <c r="F14" s="24"/>
      <c r="G14" s="25"/>
      <c r="H14" s="54"/>
      <c r="I14" s="54"/>
      <c r="J14" s="177"/>
      <c r="K14" s="68"/>
      <c r="L14" s="19"/>
      <c r="M14" s="84"/>
      <c r="N14" s="82"/>
      <c r="O14" s="19"/>
      <c r="P14" s="187"/>
      <c r="Q14" s="187"/>
      <c r="R14" s="5"/>
      <c r="S14" s="5"/>
    </row>
    <row r="15" spans="1:19" s="31" customFormat="1" ht="23.1" customHeight="1">
      <c r="A15" s="19"/>
      <c r="B15" s="35"/>
      <c r="C15" s="22"/>
      <c r="D15" s="176"/>
      <c r="E15" s="176"/>
      <c r="F15" s="24"/>
      <c r="G15" s="25"/>
      <c r="H15" s="54"/>
      <c r="I15" s="54"/>
      <c r="J15" s="177"/>
      <c r="K15" s="68"/>
      <c r="L15" s="19"/>
      <c r="M15" s="84"/>
      <c r="N15" s="82"/>
      <c r="O15" s="19"/>
      <c r="P15" s="187"/>
      <c r="Q15" s="187"/>
      <c r="R15" s="5"/>
      <c r="S15" s="5"/>
    </row>
    <row r="16" spans="1:19" s="31" customFormat="1" ht="23.1" customHeight="1">
      <c r="A16" s="19"/>
      <c r="B16" s="35"/>
      <c r="C16" s="22"/>
      <c r="D16" s="176"/>
      <c r="E16" s="176"/>
      <c r="F16" s="24"/>
      <c r="G16" s="25"/>
      <c r="H16" s="54"/>
      <c r="I16" s="54"/>
      <c r="J16" s="177"/>
      <c r="K16" s="68"/>
      <c r="L16" s="19"/>
      <c r="M16" s="84"/>
      <c r="N16" s="82"/>
      <c r="O16" s="19"/>
      <c r="P16" s="187"/>
      <c r="Q16" s="187"/>
      <c r="R16" s="5"/>
      <c r="S16" s="5"/>
    </row>
    <row r="17" spans="1:19" s="31" customFormat="1" ht="23.1" customHeight="1">
      <c r="A17" s="19"/>
      <c r="B17" s="44"/>
      <c r="C17" s="179"/>
      <c r="D17" s="176"/>
      <c r="E17" s="176"/>
      <c r="F17" s="177"/>
      <c r="G17" s="179"/>
      <c r="H17" s="289"/>
      <c r="I17" s="289"/>
      <c r="J17" s="177"/>
      <c r="K17" s="68"/>
      <c r="L17" s="19"/>
      <c r="M17" s="84"/>
      <c r="N17" s="82"/>
      <c r="O17" s="59"/>
      <c r="P17" s="187"/>
      <c r="Q17" s="187"/>
      <c r="R17" s="5"/>
      <c r="S17" s="5"/>
    </row>
    <row r="18" spans="1:19" s="31" customFormat="1" ht="23.1" customHeight="1">
      <c r="A18" s="19"/>
      <c r="B18" s="44"/>
      <c r="C18" s="179"/>
      <c r="D18" s="176"/>
      <c r="E18" s="176"/>
      <c r="F18" s="177"/>
      <c r="G18" s="179"/>
      <c r="H18" s="23"/>
      <c r="I18" s="23"/>
      <c r="J18" s="177"/>
      <c r="K18" s="182"/>
      <c r="L18" s="19"/>
      <c r="M18" s="84"/>
      <c r="N18" s="83"/>
      <c r="O18" s="30"/>
      <c r="P18" s="187"/>
      <c r="Q18" s="187"/>
      <c r="R18" s="5"/>
      <c r="S18" s="5"/>
    </row>
    <row r="19" spans="1:19" s="31" customFormat="1" ht="23.1" customHeight="1">
      <c r="A19" s="19"/>
      <c r="B19" s="44"/>
      <c r="C19" s="179"/>
      <c r="D19" s="23"/>
      <c r="E19" s="90"/>
      <c r="F19" s="24"/>
      <c r="G19" s="25"/>
      <c r="H19" s="23"/>
      <c r="I19" s="23"/>
      <c r="J19" s="177"/>
      <c r="K19" s="68"/>
      <c r="L19" s="19"/>
      <c r="M19" s="82"/>
      <c r="N19" s="181"/>
      <c r="O19" s="30"/>
      <c r="P19" s="187"/>
      <c r="Q19" s="187"/>
      <c r="R19" s="5"/>
      <c r="S19" s="5"/>
    </row>
    <row r="20" spans="1:19" s="31" customFormat="1" ht="23.1" customHeight="1">
      <c r="A20" s="19"/>
      <c r="B20" s="44"/>
      <c r="C20" s="179"/>
      <c r="D20" s="272"/>
      <c r="E20" s="272"/>
      <c r="F20" s="177"/>
      <c r="G20" s="179"/>
      <c r="H20" s="23"/>
      <c r="I20" s="23"/>
      <c r="J20" s="177"/>
      <c r="K20" s="182"/>
      <c r="L20" s="19"/>
      <c r="M20" s="82"/>
      <c r="N20" s="95"/>
      <c r="O20" s="30"/>
      <c r="P20" s="199"/>
      <c r="Q20" s="187"/>
      <c r="R20" s="5"/>
      <c r="S20" s="5"/>
    </row>
    <row r="21" spans="1:19" s="31" customFormat="1" ht="23.1" customHeight="1">
      <c r="A21" s="19"/>
      <c r="B21" s="44"/>
      <c r="C21" s="179"/>
      <c r="D21" s="272" t="s">
        <v>11</v>
      </c>
      <c r="E21" s="272"/>
      <c r="F21" s="177"/>
      <c r="G21" s="179"/>
      <c r="H21" s="23"/>
      <c r="I21" s="23"/>
      <c r="J21" s="177"/>
      <c r="K21" s="182"/>
      <c r="L21" s="19"/>
      <c r="M21" s="82"/>
      <c r="N21" s="82">
        <f>SUM(N4:N20)</f>
        <v>0</v>
      </c>
      <c r="O21" s="30"/>
      <c r="P21" s="187">
        <f>SUM(P4:P20)</f>
        <v>0</v>
      </c>
      <c r="Q21" s="187"/>
      <c r="R21" s="94"/>
      <c r="S21" s="5"/>
    </row>
    <row r="22" spans="1:19" s="31" customFormat="1" ht="23.1" customHeight="1">
      <c r="A22" s="19"/>
      <c r="B22" s="44"/>
      <c r="C22" s="45"/>
      <c r="D22" s="273"/>
      <c r="E22" s="273"/>
      <c r="F22" s="26"/>
      <c r="G22" s="45"/>
      <c r="H22" s="23"/>
      <c r="I22" s="23"/>
      <c r="J22" s="26"/>
      <c r="K22" s="27"/>
      <c r="L22" s="19"/>
      <c r="M22" s="28"/>
      <c r="N22" s="52"/>
      <c r="O22" s="30"/>
      <c r="P22" s="8"/>
    </row>
    <row r="23" spans="1:19" ht="23.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11"/>
      <c r="L23" s="6"/>
      <c r="M23" s="6"/>
      <c r="N23" s="16"/>
      <c r="O23" s="6"/>
    </row>
    <row r="26" spans="1:19">
      <c r="D26" s="288"/>
      <c r="E26" s="288"/>
      <c r="F26" s="13"/>
      <c r="G26" s="13"/>
      <c r="H26" s="1"/>
      <c r="I26" s="1"/>
      <c r="J26" s="13"/>
      <c r="K26" s="14"/>
      <c r="L26" s="12"/>
      <c r="M26" s="15"/>
      <c r="N26" s="15"/>
      <c r="O26" s="6"/>
    </row>
  </sheetData>
  <mergeCells count="8">
    <mergeCell ref="D22:E22"/>
    <mergeCell ref="D26:E26"/>
    <mergeCell ref="E1:L1"/>
    <mergeCell ref="C2:F2"/>
    <mergeCell ref="G2:J2"/>
    <mergeCell ref="H17:I17"/>
    <mergeCell ref="D20:E20"/>
    <mergeCell ref="D21:E21"/>
  </mergeCells>
  <phoneticPr fontId="2"/>
  <printOptions horizontalCentered="1" verticalCentered="1"/>
  <pageMargins left="0" right="0" top="0" bottom="0" header="0" footer="0"/>
  <pageSetup paperSize="9" orientation="landscape" horizontalDpi="4294967292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S68"/>
  <sheetViews>
    <sheetView showZeros="0" view="pageBreakPreview" topLeftCell="A42" zoomScaleNormal="70" zoomScaleSheetLayoutView="100" workbookViewId="0">
      <selection activeCell="N55" sqref="N55"/>
    </sheetView>
  </sheetViews>
  <sheetFormatPr defaultRowHeight="14.25"/>
  <cols>
    <col min="1" max="1" width="5.625" style="5" customWidth="1"/>
    <col min="2" max="2" width="16.625" style="5" customWidth="1"/>
    <col min="3" max="3" width="1.625" style="5" customWidth="1"/>
    <col min="4" max="4" width="8.625" style="5" customWidth="1"/>
    <col min="5" max="5" width="20.625" style="5" customWidth="1"/>
    <col min="6" max="7" width="1.625" style="5" customWidth="1"/>
    <col min="8" max="9" width="14.625" style="5" customWidth="1"/>
    <col min="10" max="10" width="1.625" style="5" customWidth="1"/>
    <col min="11" max="11" width="10.625" style="9" customWidth="1"/>
    <col min="12" max="12" width="7.625" style="5" customWidth="1"/>
    <col min="13" max="13" width="10.625" style="5" customWidth="1"/>
    <col min="14" max="14" width="14.375" style="5" customWidth="1"/>
    <col min="15" max="15" width="14.625" style="5" customWidth="1"/>
    <col min="16" max="16" width="10.875" style="5" bestFit="1" customWidth="1"/>
    <col min="17" max="16384" width="9" style="5"/>
  </cols>
  <sheetData>
    <row r="1" spans="1:19" ht="60" customHeight="1">
      <c r="E1" s="267" t="s">
        <v>291</v>
      </c>
      <c r="F1" s="268"/>
      <c r="G1" s="268"/>
      <c r="H1" s="268"/>
      <c r="I1" s="268"/>
      <c r="J1" s="268"/>
      <c r="K1" s="268"/>
      <c r="L1" s="268"/>
    </row>
    <row r="2" spans="1:19" ht="23.1" customHeight="1">
      <c r="A2" s="4" t="s">
        <v>1</v>
      </c>
      <c r="B2" s="2" t="s">
        <v>2</v>
      </c>
      <c r="C2" s="269" t="s">
        <v>3</v>
      </c>
      <c r="D2" s="270"/>
      <c r="E2" s="270"/>
      <c r="F2" s="271"/>
      <c r="G2" s="269" t="s">
        <v>4</v>
      </c>
      <c r="H2" s="270"/>
      <c r="I2" s="270"/>
      <c r="J2" s="271"/>
      <c r="K2" s="10" t="s">
        <v>5</v>
      </c>
      <c r="L2" s="3" t="s">
        <v>6</v>
      </c>
      <c r="M2" s="3" t="s">
        <v>7</v>
      </c>
      <c r="N2" s="3" t="s">
        <v>8</v>
      </c>
      <c r="O2" s="3" t="s">
        <v>9</v>
      </c>
    </row>
    <row r="3" spans="1:19" ht="23.1" customHeight="1">
      <c r="A3" s="32">
        <v>11</v>
      </c>
      <c r="B3" s="56" t="s">
        <v>122</v>
      </c>
      <c r="C3" s="22"/>
      <c r="D3" s="23"/>
      <c r="E3" s="23"/>
      <c r="F3" s="24"/>
      <c r="G3" s="25"/>
      <c r="H3" s="23"/>
      <c r="I3" s="23"/>
      <c r="J3" s="26"/>
      <c r="K3" s="27"/>
      <c r="L3" s="19"/>
      <c r="M3" s="33"/>
      <c r="N3" s="28"/>
      <c r="O3" s="34"/>
    </row>
    <row r="4" spans="1:19" ht="23.1" customHeight="1">
      <c r="A4" s="19"/>
      <c r="B4" s="35" t="s">
        <v>123</v>
      </c>
      <c r="C4" s="22"/>
      <c r="D4" s="23" t="s">
        <v>295</v>
      </c>
      <c r="E4" s="63"/>
      <c r="F4" s="24"/>
      <c r="G4" s="25"/>
      <c r="H4" s="23" t="s">
        <v>109</v>
      </c>
      <c r="I4" s="23"/>
      <c r="J4" s="177"/>
      <c r="K4" s="68">
        <v>56.7</v>
      </c>
      <c r="L4" s="19" t="s">
        <v>0</v>
      </c>
      <c r="M4" s="82"/>
      <c r="N4" s="82">
        <f t="shared" ref="N4:N13" si="0">ROUND(K4*M4,0)</f>
        <v>0</v>
      </c>
      <c r="O4" s="19"/>
      <c r="P4" s="96"/>
      <c r="Q4" s="178"/>
      <c r="S4" s="20"/>
    </row>
    <row r="5" spans="1:19" ht="23.1" customHeight="1">
      <c r="A5" s="19"/>
      <c r="B5" s="44"/>
      <c r="C5" s="22"/>
      <c r="D5" s="23" t="s">
        <v>296</v>
      </c>
      <c r="E5" s="63"/>
      <c r="F5" s="177"/>
      <c r="G5" s="179"/>
      <c r="H5" s="176" t="s">
        <v>113</v>
      </c>
      <c r="I5" s="54"/>
      <c r="J5" s="177"/>
      <c r="K5" s="68">
        <v>48</v>
      </c>
      <c r="L5" s="19" t="s">
        <v>0</v>
      </c>
      <c r="M5" s="82"/>
      <c r="N5" s="82">
        <f t="shared" si="0"/>
        <v>0</v>
      </c>
      <c r="O5" s="30"/>
      <c r="P5" s="96"/>
      <c r="Q5" s="96"/>
      <c r="S5" s="20"/>
    </row>
    <row r="6" spans="1:19" ht="23.1" customHeight="1">
      <c r="A6" s="19"/>
      <c r="B6" s="44"/>
      <c r="C6" s="22"/>
      <c r="D6" s="23" t="s">
        <v>297</v>
      </c>
      <c r="E6" s="63"/>
      <c r="F6" s="177"/>
      <c r="G6" s="179"/>
      <c r="H6" s="176" t="s">
        <v>114</v>
      </c>
      <c r="I6" s="54"/>
      <c r="J6" s="177"/>
      <c r="K6" s="68">
        <v>8.6999999999999993</v>
      </c>
      <c r="L6" s="19" t="s">
        <v>0</v>
      </c>
      <c r="M6" s="82"/>
      <c r="N6" s="82">
        <f t="shared" si="0"/>
        <v>0</v>
      </c>
      <c r="O6" s="30"/>
      <c r="P6" s="96"/>
      <c r="Q6" s="96"/>
      <c r="S6" s="20"/>
    </row>
    <row r="7" spans="1:19" ht="23.1" customHeight="1">
      <c r="A7" s="19"/>
      <c r="B7" s="44"/>
      <c r="C7" s="22"/>
      <c r="D7" s="23" t="s">
        <v>298</v>
      </c>
      <c r="E7" s="63"/>
      <c r="F7" s="24"/>
      <c r="G7" s="25"/>
      <c r="H7" s="176"/>
      <c r="I7" s="23"/>
      <c r="J7" s="177"/>
      <c r="K7" s="68">
        <v>54.7</v>
      </c>
      <c r="L7" s="19" t="s">
        <v>16</v>
      </c>
      <c r="M7" s="82"/>
      <c r="N7" s="82">
        <f t="shared" si="0"/>
        <v>0</v>
      </c>
      <c r="O7" s="30"/>
      <c r="P7" s="96"/>
      <c r="Q7" s="180"/>
      <c r="S7" s="20"/>
    </row>
    <row r="8" spans="1:19" ht="23.1" customHeight="1">
      <c r="A8" s="19"/>
      <c r="B8" s="44"/>
      <c r="C8" s="22"/>
      <c r="D8" s="23" t="s">
        <v>299</v>
      </c>
      <c r="E8" s="63"/>
      <c r="F8" s="24"/>
      <c r="G8" s="25"/>
      <c r="H8" s="176" t="s">
        <v>115</v>
      </c>
      <c r="I8" s="23"/>
      <c r="J8" s="177"/>
      <c r="K8" s="68">
        <v>2</v>
      </c>
      <c r="L8" s="19" t="s">
        <v>15</v>
      </c>
      <c r="M8" s="82"/>
      <c r="N8" s="82">
        <f t="shared" si="0"/>
        <v>0</v>
      </c>
      <c r="O8" s="30"/>
      <c r="P8" s="96"/>
      <c r="Q8" s="178"/>
      <c r="S8" s="20"/>
    </row>
    <row r="9" spans="1:19" ht="23.1" customHeight="1">
      <c r="A9" s="19"/>
      <c r="B9" s="44"/>
      <c r="C9" s="22"/>
      <c r="D9" s="23" t="s">
        <v>300</v>
      </c>
      <c r="E9" s="63"/>
      <c r="F9" s="24"/>
      <c r="G9" s="25"/>
      <c r="H9" s="23" t="s">
        <v>116</v>
      </c>
      <c r="I9" s="23"/>
      <c r="J9" s="177"/>
      <c r="K9" s="68">
        <v>62.2</v>
      </c>
      <c r="L9" s="19" t="s">
        <v>0</v>
      </c>
      <c r="M9" s="82"/>
      <c r="N9" s="82">
        <f t="shared" si="0"/>
        <v>0</v>
      </c>
      <c r="O9" s="30"/>
      <c r="P9" s="96"/>
      <c r="Q9" s="178"/>
      <c r="S9" s="20"/>
    </row>
    <row r="10" spans="1:19" ht="23.1" customHeight="1">
      <c r="A10" s="19"/>
      <c r="B10" s="44"/>
      <c r="C10" s="45"/>
      <c r="D10" s="23" t="s">
        <v>301</v>
      </c>
      <c r="E10" s="63"/>
      <c r="F10" s="24"/>
      <c r="G10" s="25"/>
      <c r="H10" s="23" t="s">
        <v>117</v>
      </c>
      <c r="I10" s="23"/>
      <c r="J10" s="177"/>
      <c r="K10" s="68">
        <v>17.2</v>
      </c>
      <c r="L10" s="19" t="s">
        <v>16</v>
      </c>
      <c r="M10" s="82"/>
      <c r="N10" s="82">
        <f t="shared" si="0"/>
        <v>0</v>
      </c>
      <c r="O10" s="30"/>
      <c r="P10" s="96"/>
      <c r="Q10" s="96"/>
      <c r="S10" s="20"/>
    </row>
    <row r="11" spans="1:19" ht="23.1" customHeight="1">
      <c r="A11" s="19"/>
      <c r="B11" s="35"/>
      <c r="C11" s="22"/>
      <c r="D11" s="23" t="s">
        <v>302</v>
      </c>
      <c r="E11" s="91"/>
      <c r="F11" s="24"/>
      <c r="G11" s="25"/>
      <c r="H11" s="176" t="s">
        <v>118</v>
      </c>
      <c r="I11" s="176"/>
      <c r="J11" s="177"/>
      <c r="K11" s="68">
        <v>104.4</v>
      </c>
      <c r="L11" s="19" t="s">
        <v>0</v>
      </c>
      <c r="M11" s="82"/>
      <c r="N11" s="82">
        <f t="shared" si="0"/>
        <v>0</v>
      </c>
      <c r="O11" s="30"/>
      <c r="P11" s="96"/>
      <c r="Q11" s="96"/>
      <c r="S11" s="20"/>
    </row>
    <row r="12" spans="1:19" ht="23.1" customHeight="1">
      <c r="A12" s="19"/>
      <c r="B12" s="44"/>
      <c r="C12" s="22"/>
      <c r="D12" s="176" t="s">
        <v>303</v>
      </c>
      <c r="E12" s="63"/>
      <c r="F12" s="24"/>
      <c r="G12" s="25"/>
      <c r="H12" s="23" t="s">
        <v>110</v>
      </c>
      <c r="I12" s="23" t="s">
        <v>111</v>
      </c>
      <c r="J12" s="177"/>
      <c r="K12" s="68">
        <v>34.799999999999997</v>
      </c>
      <c r="L12" s="19" t="s">
        <v>0</v>
      </c>
      <c r="M12" s="82"/>
      <c r="N12" s="82">
        <f t="shared" si="0"/>
        <v>0</v>
      </c>
      <c r="O12" s="19"/>
      <c r="P12" s="96"/>
      <c r="Q12" s="96"/>
      <c r="S12" s="20"/>
    </row>
    <row r="13" spans="1:19" ht="23.1" customHeight="1">
      <c r="A13" s="19"/>
      <c r="B13" s="44"/>
      <c r="C13" s="22"/>
      <c r="D13" s="23" t="s">
        <v>51</v>
      </c>
      <c r="E13" s="63"/>
      <c r="F13" s="24"/>
      <c r="G13" s="25"/>
      <c r="H13" s="23" t="s">
        <v>112</v>
      </c>
      <c r="I13" s="23"/>
      <c r="J13" s="177"/>
      <c r="K13" s="68">
        <v>49</v>
      </c>
      <c r="L13" s="19" t="s">
        <v>16</v>
      </c>
      <c r="M13" s="82"/>
      <c r="N13" s="82">
        <f t="shared" si="0"/>
        <v>0</v>
      </c>
      <c r="O13" s="19"/>
      <c r="P13" s="96"/>
      <c r="Q13" s="178"/>
      <c r="S13" s="20"/>
    </row>
    <row r="14" spans="1:19" ht="23.1" customHeight="1">
      <c r="A14" s="19"/>
      <c r="B14" s="56"/>
      <c r="C14" s="22"/>
      <c r="D14" s="176" t="s">
        <v>50</v>
      </c>
      <c r="E14" s="176"/>
      <c r="F14" s="177"/>
      <c r="G14" s="176"/>
      <c r="H14" s="176"/>
      <c r="I14" s="176"/>
      <c r="J14" s="177"/>
      <c r="K14" s="68"/>
      <c r="L14" s="19"/>
      <c r="M14" s="81"/>
      <c r="N14" s="82">
        <f t="shared" ref="N14" si="1">ROUND(K14*M14,0)</f>
        <v>0</v>
      </c>
      <c r="O14" s="30"/>
      <c r="P14" s="96"/>
      <c r="Q14" s="96"/>
    </row>
    <row r="15" spans="1:19" ht="23.1" customHeight="1">
      <c r="A15" s="19"/>
      <c r="B15" s="35"/>
      <c r="C15" s="22"/>
      <c r="D15" s="176"/>
      <c r="E15" s="176"/>
      <c r="F15" s="177"/>
      <c r="G15" s="176"/>
      <c r="H15" s="176"/>
      <c r="I15" s="176"/>
      <c r="J15" s="177"/>
      <c r="K15" s="68"/>
      <c r="L15" s="19"/>
      <c r="M15" s="81"/>
      <c r="N15" s="82"/>
      <c r="O15" s="30"/>
      <c r="P15" s="96"/>
      <c r="Q15" s="96"/>
    </row>
    <row r="16" spans="1:19" ht="23.1" customHeight="1">
      <c r="A16" s="19"/>
      <c r="B16" s="56"/>
      <c r="C16" s="22"/>
      <c r="D16" s="176"/>
      <c r="E16" s="176"/>
      <c r="F16" s="177"/>
      <c r="G16" s="176"/>
      <c r="H16" s="176"/>
      <c r="I16" s="176"/>
      <c r="J16" s="177"/>
      <c r="K16" s="68"/>
      <c r="L16" s="19"/>
      <c r="M16" s="81"/>
      <c r="N16" s="82"/>
      <c r="O16" s="30"/>
      <c r="P16" s="96"/>
      <c r="Q16" s="96"/>
    </row>
    <row r="17" spans="1:17" ht="23.1" customHeight="1">
      <c r="A17" s="19"/>
      <c r="B17" s="56"/>
      <c r="C17" s="22"/>
      <c r="D17" s="176"/>
      <c r="E17" s="78"/>
      <c r="F17" s="177"/>
      <c r="G17" s="176"/>
      <c r="H17" s="176"/>
      <c r="I17" s="176"/>
      <c r="J17" s="177"/>
      <c r="K17" s="68"/>
      <c r="L17" s="19"/>
      <c r="M17" s="81"/>
      <c r="N17" s="82">
        <f>ROUND(K17*M17,0)</f>
        <v>0</v>
      </c>
      <c r="O17" s="19"/>
      <c r="P17" s="96"/>
      <c r="Q17" s="96"/>
    </row>
    <row r="18" spans="1:17" ht="23.1" customHeight="1">
      <c r="A18" s="19"/>
      <c r="B18" s="44"/>
      <c r="C18" s="45"/>
      <c r="D18" s="23"/>
      <c r="E18" s="90"/>
      <c r="F18" s="24"/>
      <c r="G18" s="25"/>
      <c r="H18" s="23"/>
      <c r="I18" s="23"/>
      <c r="J18" s="177"/>
      <c r="K18" s="68"/>
      <c r="L18" s="19"/>
      <c r="M18" s="82"/>
      <c r="N18" s="181"/>
      <c r="O18" s="34"/>
      <c r="P18" s="96"/>
      <c r="Q18" s="96"/>
    </row>
    <row r="19" spans="1:17" ht="23.1" customHeight="1">
      <c r="A19" s="19"/>
      <c r="B19" s="44"/>
      <c r="C19" s="45"/>
      <c r="D19" s="23"/>
      <c r="E19" s="23"/>
      <c r="F19" s="24"/>
      <c r="G19" s="25"/>
      <c r="H19" s="23"/>
      <c r="I19" s="23"/>
      <c r="J19" s="177"/>
      <c r="K19" s="75"/>
      <c r="L19" s="19"/>
      <c r="M19" s="82"/>
      <c r="N19" s="82"/>
      <c r="O19" s="76"/>
      <c r="P19" s="96"/>
      <c r="Q19" s="96"/>
    </row>
    <row r="20" spans="1:17" ht="23.1" customHeight="1">
      <c r="A20" s="19"/>
      <c r="B20" s="44"/>
      <c r="C20" s="45"/>
      <c r="D20" s="272"/>
      <c r="E20" s="272"/>
      <c r="F20" s="177"/>
      <c r="G20" s="179"/>
      <c r="H20" s="23"/>
      <c r="I20" s="23"/>
      <c r="J20" s="177"/>
      <c r="K20" s="182"/>
      <c r="L20" s="19"/>
      <c r="M20" s="82"/>
      <c r="N20" s="181"/>
      <c r="O20" s="30"/>
      <c r="P20" s="199"/>
      <c r="Q20" s="96"/>
    </row>
    <row r="21" spans="1:17" ht="23.1" customHeight="1">
      <c r="A21" s="19"/>
      <c r="B21" s="44"/>
      <c r="C21" s="45"/>
      <c r="D21" s="272" t="s">
        <v>59</v>
      </c>
      <c r="E21" s="272"/>
      <c r="F21" s="183"/>
      <c r="G21" s="184"/>
      <c r="H21" s="70"/>
      <c r="I21" s="70"/>
      <c r="J21" s="183"/>
      <c r="K21" s="185"/>
      <c r="L21" s="51"/>
      <c r="M21" s="85"/>
      <c r="N21" s="82">
        <f>SUM(N4:N20)</f>
        <v>0</v>
      </c>
      <c r="O21" s="30"/>
      <c r="P21" s="96"/>
      <c r="Q21" s="96"/>
    </row>
    <row r="22" spans="1:17" ht="23.1" customHeight="1">
      <c r="A22" s="19"/>
      <c r="B22" s="44"/>
      <c r="C22" s="45"/>
      <c r="D22" s="273"/>
      <c r="E22" s="273"/>
      <c r="F22" s="47"/>
      <c r="G22" s="48"/>
      <c r="H22" s="70"/>
      <c r="I22" s="70"/>
      <c r="J22" s="47"/>
      <c r="K22" s="50"/>
      <c r="L22" s="51"/>
      <c r="M22" s="52"/>
      <c r="N22" s="28"/>
      <c r="O22" s="30"/>
    </row>
    <row r="23" spans="1:17" ht="23.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11"/>
      <c r="L23" s="6"/>
      <c r="M23" s="6"/>
      <c r="N23" s="16"/>
      <c r="O23" s="6"/>
    </row>
    <row r="24" spans="1:17" ht="60" customHeight="1">
      <c r="E24" s="281" t="str">
        <f>E1</f>
        <v>内　訳　明　細　書</v>
      </c>
      <c r="F24" s="282"/>
      <c r="G24" s="282"/>
      <c r="H24" s="282"/>
      <c r="I24" s="282"/>
      <c r="J24" s="282"/>
      <c r="K24" s="282"/>
      <c r="L24" s="282"/>
    </row>
    <row r="25" spans="1:17" ht="23.1" customHeight="1">
      <c r="A25" s="4" t="s">
        <v>1</v>
      </c>
      <c r="B25" s="2" t="s">
        <v>2</v>
      </c>
      <c r="C25" s="269" t="s">
        <v>3</v>
      </c>
      <c r="D25" s="270"/>
      <c r="E25" s="270"/>
      <c r="F25" s="271"/>
      <c r="G25" s="269" t="s">
        <v>4</v>
      </c>
      <c r="H25" s="270"/>
      <c r="I25" s="270"/>
      <c r="J25" s="271"/>
      <c r="K25" s="10" t="s">
        <v>5</v>
      </c>
      <c r="L25" s="3" t="s">
        <v>6</v>
      </c>
      <c r="M25" s="3" t="s">
        <v>7</v>
      </c>
      <c r="N25" s="3" t="s">
        <v>8</v>
      </c>
      <c r="O25" s="3" t="s">
        <v>9</v>
      </c>
    </row>
    <row r="26" spans="1:17" ht="23.1" customHeight="1">
      <c r="A26" s="32">
        <v>11</v>
      </c>
      <c r="B26" s="56" t="s">
        <v>122</v>
      </c>
      <c r="C26" s="22"/>
      <c r="D26" s="23"/>
      <c r="E26" s="23"/>
      <c r="F26" s="24"/>
      <c r="G26" s="25"/>
      <c r="H26" s="23"/>
      <c r="I26" s="23"/>
      <c r="J26" s="26"/>
      <c r="K26" s="27"/>
      <c r="L26" s="19"/>
      <c r="M26" s="33"/>
      <c r="N26" s="28"/>
      <c r="O26" s="34"/>
    </row>
    <row r="27" spans="1:17" ht="23.1" customHeight="1">
      <c r="A27" s="19"/>
      <c r="B27" s="35" t="s">
        <v>124</v>
      </c>
      <c r="C27" s="22"/>
      <c r="D27" s="201" t="s">
        <v>161</v>
      </c>
      <c r="E27" s="63"/>
      <c r="F27" s="24"/>
      <c r="G27" s="25"/>
      <c r="H27" s="23"/>
      <c r="I27" s="23"/>
      <c r="J27" s="177"/>
      <c r="K27" s="68"/>
      <c r="L27" s="19"/>
      <c r="M27" s="82"/>
      <c r="N27" s="82"/>
      <c r="O27" s="19"/>
      <c r="P27" s="96"/>
      <c r="Q27" s="178"/>
    </row>
    <row r="28" spans="1:17" ht="23.1" customHeight="1">
      <c r="A28" s="19"/>
      <c r="B28" s="56"/>
      <c r="C28" s="22"/>
      <c r="D28" s="176" t="s">
        <v>162</v>
      </c>
      <c r="E28" s="63"/>
      <c r="F28" s="177"/>
      <c r="G28" s="179"/>
      <c r="H28" s="176"/>
      <c r="I28" s="54"/>
      <c r="J28" s="177"/>
      <c r="K28" s="68">
        <v>1</v>
      </c>
      <c r="L28" s="19" t="s">
        <v>10</v>
      </c>
      <c r="M28" s="82"/>
      <c r="N28" s="82">
        <f>ROUND(K28*M28,0)</f>
        <v>0</v>
      </c>
      <c r="O28" s="30"/>
      <c r="P28" s="96"/>
      <c r="Q28" s="96"/>
    </row>
    <row r="29" spans="1:17" ht="23.1" customHeight="1">
      <c r="A29" s="19"/>
      <c r="B29" s="44"/>
      <c r="C29" s="22"/>
      <c r="D29" s="23"/>
      <c r="E29" s="63"/>
      <c r="F29" s="177"/>
      <c r="G29" s="179"/>
      <c r="H29" s="176"/>
      <c r="I29" s="54"/>
      <c r="J29" s="177"/>
      <c r="K29" s="68"/>
      <c r="L29" s="19"/>
      <c r="M29" s="82"/>
      <c r="N29" s="82">
        <f t="shared" ref="N29:N30" si="2">ROUND(K29*M29,0)</f>
        <v>0</v>
      </c>
      <c r="O29" s="30"/>
      <c r="P29" s="96"/>
      <c r="Q29" s="96"/>
    </row>
    <row r="30" spans="1:17" ht="23.1" customHeight="1">
      <c r="A30" s="19"/>
      <c r="B30" s="44"/>
      <c r="C30" s="22"/>
      <c r="D30" s="70" t="s">
        <v>163</v>
      </c>
      <c r="E30" s="63"/>
      <c r="F30" s="24"/>
      <c r="G30" s="25"/>
      <c r="H30" s="176"/>
      <c r="I30" s="23"/>
      <c r="J30" s="177"/>
      <c r="K30" s="68"/>
      <c r="L30" s="19"/>
      <c r="M30" s="82"/>
      <c r="N30" s="82">
        <f t="shared" si="2"/>
        <v>0</v>
      </c>
      <c r="O30" s="30"/>
      <c r="P30" s="96"/>
      <c r="Q30" s="180"/>
    </row>
    <row r="31" spans="1:17" ht="23.1" customHeight="1">
      <c r="A31" s="19"/>
      <c r="B31" s="44"/>
      <c r="C31" s="22"/>
      <c r="D31" s="23" t="s">
        <v>164</v>
      </c>
      <c r="E31" s="63"/>
      <c r="F31" s="24"/>
      <c r="G31" s="25"/>
      <c r="H31" s="176" t="s">
        <v>182</v>
      </c>
      <c r="I31" s="23"/>
      <c r="J31" s="177"/>
      <c r="K31" s="68">
        <v>90.7</v>
      </c>
      <c r="L31" s="19" t="s">
        <v>16</v>
      </c>
      <c r="M31" s="82"/>
      <c r="N31" s="82">
        <f t="shared" ref="N31:N40" si="3">ROUND(K31*M31,0)</f>
        <v>0</v>
      </c>
      <c r="O31" s="30"/>
      <c r="P31" s="96"/>
      <c r="Q31" s="178"/>
    </row>
    <row r="32" spans="1:17" ht="23.1" customHeight="1">
      <c r="A32" s="19"/>
      <c r="B32" s="44"/>
      <c r="C32" s="22"/>
      <c r="D32" s="23" t="s">
        <v>165</v>
      </c>
      <c r="E32" s="63"/>
      <c r="F32" s="24"/>
      <c r="G32" s="25"/>
      <c r="H32" s="176" t="s">
        <v>182</v>
      </c>
      <c r="I32" s="23"/>
      <c r="J32" s="177"/>
      <c r="K32" s="68">
        <v>147.30000000000001</v>
      </c>
      <c r="L32" s="19" t="s">
        <v>0</v>
      </c>
      <c r="M32" s="82"/>
      <c r="N32" s="82">
        <f t="shared" si="3"/>
        <v>0</v>
      </c>
      <c r="O32" s="30"/>
      <c r="P32" s="96"/>
      <c r="Q32" s="178"/>
    </row>
    <row r="33" spans="1:17" ht="23.1" customHeight="1">
      <c r="A33" s="19"/>
      <c r="B33" s="44"/>
      <c r="C33" s="45"/>
      <c r="D33" s="23" t="s">
        <v>166</v>
      </c>
      <c r="E33" s="63"/>
      <c r="F33" s="24"/>
      <c r="G33" s="25"/>
      <c r="H33" s="176" t="s">
        <v>182</v>
      </c>
      <c r="I33" s="23"/>
      <c r="J33" s="177"/>
      <c r="K33" s="68">
        <v>6.3</v>
      </c>
      <c r="L33" s="19" t="s">
        <v>16</v>
      </c>
      <c r="M33" s="82"/>
      <c r="N33" s="82">
        <f t="shared" si="3"/>
        <v>0</v>
      </c>
      <c r="O33" s="30"/>
      <c r="P33" s="96"/>
      <c r="Q33" s="96"/>
    </row>
    <row r="34" spans="1:17" ht="23.1" customHeight="1">
      <c r="A34" s="19"/>
      <c r="B34" s="35"/>
      <c r="C34" s="22"/>
      <c r="D34" s="23" t="s">
        <v>167</v>
      </c>
      <c r="E34" s="91"/>
      <c r="F34" s="24"/>
      <c r="G34" s="25"/>
      <c r="H34" s="176" t="s">
        <v>182</v>
      </c>
      <c r="I34" s="176"/>
      <c r="J34" s="177"/>
      <c r="K34" s="68">
        <v>98.5</v>
      </c>
      <c r="L34" s="19" t="s">
        <v>16</v>
      </c>
      <c r="M34" s="82"/>
      <c r="N34" s="82">
        <f t="shared" si="3"/>
        <v>0</v>
      </c>
      <c r="O34" s="30"/>
      <c r="P34" s="96"/>
      <c r="Q34" s="96"/>
    </row>
    <row r="35" spans="1:17" ht="23.1" customHeight="1">
      <c r="A35" s="19"/>
      <c r="B35" s="44"/>
      <c r="C35" s="22"/>
      <c r="D35" s="176" t="s">
        <v>168</v>
      </c>
      <c r="E35" s="63"/>
      <c r="F35" s="24"/>
      <c r="G35" s="25"/>
      <c r="H35" s="23" t="s">
        <v>183</v>
      </c>
      <c r="I35" s="23"/>
      <c r="J35" s="177"/>
      <c r="K35" s="68">
        <v>210.9</v>
      </c>
      <c r="L35" s="19" t="s">
        <v>16</v>
      </c>
      <c r="M35" s="82"/>
      <c r="N35" s="82">
        <f t="shared" si="3"/>
        <v>0</v>
      </c>
      <c r="O35" s="19"/>
      <c r="P35" s="96"/>
      <c r="Q35" s="96"/>
    </row>
    <row r="36" spans="1:17" ht="23.1" customHeight="1">
      <c r="A36" s="19"/>
      <c r="B36" s="44"/>
      <c r="C36" s="22"/>
      <c r="D36" s="23" t="s">
        <v>169</v>
      </c>
      <c r="E36" s="63"/>
      <c r="F36" s="24"/>
      <c r="G36" s="25"/>
      <c r="H36" s="176" t="s">
        <v>182</v>
      </c>
      <c r="I36" s="23"/>
      <c r="J36" s="177"/>
      <c r="K36" s="68">
        <v>11.9</v>
      </c>
      <c r="L36" s="19" t="s">
        <v>16</v>
      </c>
      <c r="M36" s="82"/>
      <c r="N36" s="82">
        <f t="shared" si="3"/>
        <v>0</v>
      </c>
      <c r="O36" s="19"/>
      <c r="P36" s="96"/>
      <c r="Q36" s="178"/>
    </row>
    <row r="37" spans="1:17" ht="23.1" customHeight="1">
      <c r="A37" s="19"/>
      <c r="B37" s="56"/>
      <c r="C37" s="22"/>
      <c r="D37" s="176" t="s">
        <v>170</v>
      </c>
      <c r="E37" s="176"/>
      <c r="F37" s="177"/>
      <c r="G37" s="176"/>
      <c r="H37" s="176" t="s">
        <v>182</v>
      </c>
      <c r="I37" s="176"/>
      <c r="J37" s="177"/>
      <c r="K37" s="68">
        <v>8.4</v>
      </c>
      <c r="L37" s="19" t="s">
        <v>16</v>
      </c>
      <c r="M37" s="81"/>
      <c r="N37" s="82">
        <f t="shared" si="3"/>
        <v>0</v>
      </c>
      <c r="O37" s="30"/>
      <c r="P37" s="96"/>
      <c r="Q37" s="96"/>
    </row>
    <row r="38" spans="1:17" ht="23.1" customHeight="1">
      <c r="A38" s="19"/>
      <c r="B38" s="35"/>
      <c r="C38" s="22"/>
      <c r="D38" s="176" t="s">
        <v>171</v>
      </c>
      <c r="E38" s="176"/>
      <c r="F38" s="177"/>
      <c r="G38" s="176"/>
      <c r="H38" s="176" t="s">
        <v>182</v>
      </c>
      <c r="I38" s="176"/>
      <c r="J38" s="177"/>
      <c r="K38" s="68">
        <v>22</v>
      </c>
      <c r="L38" s="19" t="s">
        <v>16</v>
      </c>
      <c r="M38" s="81"/>
      <c r="N38" s="82">
        <f t="shared" si="3"/>
        <v>0</v>
      </c>
      <c r="O38" s="30"/>
      <c r="P38" s="96"/>
      <c r="Q38" s="96"/>
    </row>
    <row r="39" spans="1:17" ht="23.1" customHeight="1">
      <c r="A39" s="19"/>
      <c r="B39" s="56"/>
      <c r="C39" s="22"/>
      <c r="D39" s="176" t="s">
        <v>172</v>
      </c>
      <c r="E39" s="176"/>
      <c r="F39" s="177"/>
      <c r="G39" s="176"/>
      <c r="H39" s="176"/>
      <c r="I39" s="176"/>
      <c r="J39" s="177"/>
      <c r="K39" s="68">
        <v>1</v>
      </c>
      <c r="L39" s="19" t="s">
        <v>10</v>
      </c>
      <c r="M39" s="81"/>
      <c r="N39" s="82">
        <f t="shared" si="3"/>
        <v>0</v>
      </c>
      <c r="O39" s="30"/>
      <c r="P39" s="96"/>
      <c r="Q39" s="96"/>
    </row>
    <row r="40" spans="1:17" ht="23.1" customHeight="1">
      <c r="A40" s="19"/>
      <c r="B40" s="56"/>
      <c r="C40" s="22"/>
      <c r="D40" s="176" t="s">
        <v>173</v>
      </c>
      <c r="E40" s="78"/>
      <c r="F40" s="177"/>
      <c r="G40" s="176"/>
      <c r="H40" s="176" t="s">
        <v>181</v>
      </c>
      <c r="I40" s="176"/>
      <c r="J40" s="177"/>
      <c r="K40" s="68"/>
      <c r="L40" s="19"/>
      <c r="M40" s="81"/>
      <c r="N40" s="82">
        <f t="shared" si="3"/>
        <v>0</v>
      </c>
      <c r="O40" s="19" t="s">
        <v>180</v>
      </c>
      <c r="P40" s="96"/>
      <c r="Q40" s="96"/>
    </row>
    <row r="41" spans="1:17" ht="23.1" customHeight="1">
      <c r="A41" s="19"/>
      <c r="B41" s="44"/>
      <c r="C41" s="45"/>
      <c r="D41" s="23"/>
      <c r="E41" s="90"/>
      <c r="F41" s="24"/>
      <c r="G41" s="25"/>
      <c r="H41" s="23"/>
      <c r="I41" s="23"/>
      <c r="J41" s="177"/>
      <c r="K41" s="68"/>
      <c r="L41" s="19"/>
      <c r="M41" s="82"/>
      <c r="N41" s="181"/>
      <c r="O41" s="34"/>
      <c r="P41" s="96"/>
      <c r="Q41" s="96"/>
    </row>
    <row r="42" spans="1:17" ht="23.1" customHeight="1">
      <c r="A42" s="19"/>
      <c r="B42" s="44"/>
      <c r="C42" s="45"/>
      <c r="D42" s="23"/>
      <c r="E42" s="23"/>
      <c r="F42" s="24"/>
      <c r="G42" s="25"/>
      <c r="H42" s="23"/>
      <c r="I42" s="23"/>
      <c r="J42" s="177"/>
      <c r="K42" s="75"/>
      <c r="L42" s="19"/>
      <c r="M42" s="82"/>
      <c r="N42" s="82"/>
      <c r="O42" s="34"/>
      <c r="P42" s="96"/>
      <c r="Q42" s="96"/>
    </row>
    <row r="43" spans="1:17" ht="23.1" customHeight="1">
      <c r="A43" s="19"/>
      <c r="B43" s="44"/>
      <c r="C43" s="45"/>
      <c r="D43" s="272"/>
      <c r="E43" s="272"/>
      <c r="F43" s="177"/>
      <c r="G43" s="179"/>
      <c r="H43" s="23"/>
      <c r="I43" s="23"/>
      <c r="J43" s="177"/>
      <c r="K43" s="182"/>
      <c r="L43" s="19"/>
      <c r="M43" s="82"/>
      <c r="N43" s="181"/>
      <c r="O43" s="30"/>
      <c r="P43" s="199"/>
      <c r="Q43" s="96"/>
    </row>
    <row r="44" spans="1:17" ht="23.1" customHeight="1">
      <c r="A44" s="19"/>
      <c r="B44" s="44"/>
      <c r="C44" s="45"/>
      <c r="D44" s="272" t="s">
        <v>59</v>
      </c>
      <c r="E44" s="272"/>
      <c r="F44" s="183"/>
      <c r="G44" s="184"/>
      <c r="H44" s="70"/>
      <c r="I44" s="70"/>
      <c r="J44" s="183"/>
      <c r="K44" s="185"/>
      <c r="L44" s="51"/>
      <c r="M44" s="85"/>
      <c r="N44" s="82">
        <f>SUM(N27:N43)</f>
        <v>0</v>
      </c>
      <c r="O44" s="30"/>
      <c r="P44" s="96"/>
      <c r="Q44" s="96"/>
    </row>
    <row r="45" spans="1:17" ht="23.1" customHeight="1">
      <c r="A45" s="19"/>
      <c r="B45" s="250"/>
      <c r="C45" s="45"/>
      <c r="D45" s="251"/>
      <c r="E45" s="251"/>
      <c r="F45" s="183"/>
      <c r="G45" s="184"/>
      <c r="H45" s="70"/>
      <c r="I45" s="70"/>
      <c r="J45" s="183"/>
      <c r="K45" s="185"/>
      <c r="L45" s="51"/>
      <c r="M45" s="85"/>
      <c r="N45" s="85"/>
      <c r="O45" s="30"/>
      <c r="P45" s="96"/>
      <c r="Q45" s="96"/>
    </row>
    <row r="46" spans="1:17" ht="23.1" customHeight="1">
      <c r="A46" s="54"/>
      <c r="B46" s="250"/>
      <c r="C46" s="36"/>
      <c r="D46" s="273"/>
      <c r="E46" s="273"/>
      <c r="F46" s="49"/>
      <c r="G46" s="49"/>
      <c r="H46" s="70"/>
      <c r="I46" s="70"/>
      <c r="J46" s="49"/>
      <c r="K46" s="253"/>
      <c r="L46" s="254"/>
      <c r="M46" s="255"/>
      <c r="N46" s="229"/>
      <c r="O46" s="23"/>
    </row>
    <row r="47" spans="1:17" ht="60" customHeight="1">
      <c r="E47" s="281" t="str">
        <f>E24</f>
        <v>内　訳　明　細　書</v>
      </c>
      <c r="F47" s="282"/>
      <c r="G47" s="282"/>
      <c r="H47" s="282"/>
      <c r="I47" s="282"/>
      <c r="J47" s="282"/>
      <c r="K47" s="282"/>
      <c r="L47" s="282"/>
    </row>
    <row r="48" spans="1:17" ht="23.1" customHeight="1">
      <c r="A48" s="4" t="s">
        <v>1</v>
      </c>
      <c r="B48" s="2" t="s">
        <v>2</v>
      </c>
      <c r="C48" s="269" t="s">
        <v>3</v>
      </c>
      <c r="D48" s="270"/>
      <c r="E48" s="270"/>
      <c r="F48" s="271"/>
      <c r="G48" s="269" t="s">
        <v>4</v>
      </c>
      <c r="H48" s="270"/>
      <c r="I48" s="270"/>
      <c r="J48" s="271"/>
      <c r="K48" s="10" t="s">
        <v>5</v>
      </c>
      <c r="L48" s="3" t="s">
        <v>6</v>
      </c>
      <c r="M48" s="3" t="s">
        <v>7</v>
      </c>
      <c r="N48" s="3" t="s">
        <v>8</v>
      </c>
      <c r="O48" s="3" t="s">
        <v>9</v>
      </c>
    </row>
    <row r="49" spans="1:17" ht="23.1" customHeight="1">
      <c r="A49" s="32">
        <v>11</v>
      </c>
      <c r="B49" s="56" t="s">
        <v>122</v>
      </c>
      <c r="C49" s="22"/>
      <c r="D49" s="23"/>
      <c r="E49" s="23"/>
      <c r="F49" s="24"/>
      <c r="G49" s="25"/>
      <c r="H49" s="23"/>
      <c r="I49" s="23"/>
      <c r="J49" s="26"/>
      <c r="K49" s="27"/>
      <c r="L49" s="19"/>
      <c r="M49" s="33"/>
      <c r="N49" s="28"/>
      <c r="O49" s="34"/>
    </row>
    <row r="50" spans="1:17" ht="23.1" customHeight="1">
      <c r="A50" s="19"/>
      <c r="B50" s="35"/>
      <c r="C50" s="22"/>
      <c r="D50" s="176" t="s">
        <v>174</v>
      </c>
      <c r="E50" s="63"/>
      <c r="F50" s="24"/>
      <c r="G50" s="25"/>
      <c r="H50" s="23"/>
      <c r="I50" s="23"/>
      <c r="J50" s="177"/>
      <c r="K50" s="68"/>
      <c r="L50" s="19"/>
      <c r="M50" s="82"/>
      <c r="N50" s="82"/>
      <c r="O50" s="19" t="s">
        <v>180</v>
      </c>
      <c r="P50" s="96"/>
      <c r="Q50" s="178"/>
    </row>
    <row r="51" spans="1:17" ht="23.1" customHeight="1">
      <c r="A51" s="19"/>
      <c r="B51" s="56"/>
      <c r="C51" s="22"/>
      <c r="D51" s="176" t="s">
        <v>175</v>
      </c>
      <c r="E51" s="63"/>
      <c r="F51" s="177"/>
      <c r="G51" s="179"/>
      <c r="H51" s="176"/>
      <c r="I51" s="54"/>
      <c r="J51" s="177"/>
      <c r="K51" s="68"/>
      <c r="L51" s="19"/>
      <c r="M51" s="82"/>
      <c r="N51" s="82">
        <f t="shared" ref="N51:N60" si="4">ROUND(K51*M51,0)</f>
        <v>0</v>
      </c>
      <c r="O51" s="19" t="s">
        <v>180</v>
      </c>
      <c r="P51" s="96"/>
      <c r="Q51" s="96"/>
    </row>
    <row r="52" spans="1:17" ht="23.1" customHeight="1">
      <c r="A52" s="19"/>
      <c r="B52" s="44"/>
      <c r="C52" s="22"/>
      <c r="D52" s="23" t="s">
        <v>176</v>
      </c>
      <c r="E52" s="63"/>
      <c r="F52" s="177"/>
      <c r="G52" s="179"/>
      <c r="H52" s="176"/>
      <c r="I52" s="54"/>
      <c r="J52" s="177"/>
      <c r="K52" s="68">
        <v>1</v>
      </c>
      <c r="L52" s="19" t="s">
        <v>14</v>
      </c>
      <c r="M52" s="82"/>
      <c r="N52" s="82">
        <f>ROUND(K52*M52,0)</f>
        <v>0</v>
      </c>
      <c r="O52" s="30"/>
      <c r="P52" s="96"/>
      <c r="Q52" s="96"/>
    </row>
    <row r="53" spans="1:17" ht="23.1" customHeight="1">
      <c r="A53" s="19"/>
      <c r="B53" s="44"/>
      <c r="C53" s="22"/>
      <c r="D53" s="23" t="s">
        <v>177</v>
      </c>
      <c r="E53" s="63"/>
      <c r="F53" s="24"/>
      <c r="G53" s="25"/>
      <c r="H53" s="176"/>
      <c r="I53" s="23"/>
      <c r="J53" s="177"/>
      <c r="K53" s="68">
        <v>1</v>
      </c>
      <c r="L53" s="19" t="s">
        <v>14</v>
      </c>
      <c r="M53" s="82"/>
      <c r="N53" s="82">
        <f>ROUND(K53*M53,0)</f>
        <v>0</v>
      </c>
      <c r="O53" s="30"/>
      <c r="P53" s="96"/>
      <c r="Q53" s="180"/>
    </row>
    <row r="54" spans="1:17" ht="23.1" customHeight="1">
      <c r="A54" s="19"/>
      <c r="B54" s="44"/>
      <c r="C54" s="22"/>
      <c r="D54" s="23" t="s">
        <v>178</v>
      </c>
      <c r="E54" s="63"/>
      <c r="F54" s="24"/>
      <c r="G54" s="25"/>
      <c r="H54" s="176"/>
      <c r="I54" s="23"/>
      <c r="J54" s="177"/>
      <c r="K54" s="68"/>
      <c r="L54" s="19"/>
      <c r="M54" s="82"/>
      <c r="N54" s="82">
        <f t="shared" si="4"/>
        <v>0</v>
      </c>
      <c r="O54" s="19" t="s">
        <v>180</v>
      </c>
      <c r="P54" s="96"/>
      <c r="Q54" s="178"/>
    </row>
    <row r="55" spans="1:17" ht="23.1" customHeight="1">
      <c r="A55" s="19"/>
      <c r="B55" s="44"/>
      <c r="C55" s="22"/>
      <c r="D55" s="23" t="s">
        <v>179</v>
      </c>
      <c r="E55" s="63"/>
      <c r="F55" s="24"/>
      <c r="G55" s="25"/>
      <c r="H55" s="23"/>
      <c r="I55" s="23"/>
      <c r="J55" s="177"/>
      <c r="K55" s="68">
        <v>147.30000000000001</v>
      </c>
      <c r="L55" s="19" t="s">
        <v>0</v>
      </c>
      <c r="M55" s="82"/>
      <c r="N55" s="82">
        <f>ROUND(K55*M55,0)</f>
        <v>0</v>
      </c>
      <c r="O55" s="30"/>
      <c r="P55" s="96"/>
      <c r="Q55" s="178"/>
    </row>
    <row r="56" spans="1:17" ht="23.1" customHeight="1">
      <c r="A56" s="19"/>
      <c r="B56" s="44"/>
      <c r="C56" s="45"/>
      <c r="D56" s="23"/>
      <c r="E56" s="63"/>
      <c r="F56" s="24"/>
      <c r="G56" s="25"/>
      <c r="H56" s="23"/>
      <c r="I56" s="23"/>
      <c r="J56" s="177"/>
      <c r="K56" s="68"/>
      <c r="L56" s="19"/>
      <c r="M56" s="82"/>
      <c r="N56" s="82">
        <f t="shared" si="4"/>
        <v>0</v>
      </c>
      <c r="O56" s="30"/>
      <c r="P56" s="96"/>
      <c r="Q56" s="96"/>
    </row>
    <row r="57" spans="1:17" ht="23.1" customHeight="1">
      <c r="A57" s="19"/>
      <c r="B57" s="35"/>
      <c r="C57" s="22"/>
      <c r="D57" s="23"/>
      <c r="E57" s="91"/>
      <c r="F57" s="24"/>
      <c r="G57" s="25"/>
      <c r="H57" s="176"/>
      <c r="I57" s="176"/>
      <c r="J57" s="177"/>
      <c r="K57" s="68"/>
      <c r="L57" s="19"/>
      <c r="M57" s="82"/>
      <c r="N57" s="82">
        <f t="shared" si="4"/>
        <v>0</v>
      </c>
      <c r="O57" s="30"/>
      <c r="P57" s="96"/>
      <c r="Q57" s="96"/>
    </row>
    <row r="58" spans="1:17" ht="23.1" customHeight="1">
      <c r="A58" s="19"/>
      <c r="B58" s="44"/>
      <c r="C58" s="22"/>
      <c r="D58" s="176"/>
      <c r="E58" s="63"/>
      <c r="F58" s="24"/>
      <c r="G58" s="25"/>
      <c r="H58" s="23"/>
      <c r="I58" s="23"/>
      <c r="J58" s="177"/>
      <c r="K58" s="68"/>
      <c r="L58" s="19"/>
      <c r="M58" s="82"/>
      <c r="N58" s="82">
        <f t="shared" si="4"/>
        <v>0</v>
      </c>
      <c r="O58" s="19"/>
      <c r="P58" s="96"/>
      <c r="Q58" s="96"/>
    </row>
    <row r="59" spans="1:17" ht="23.1" customHeight="1">
      <c r="A59" s="19"/>
      <c r="B59" s="44"/>
      <c r="C59" s="22"/>
      <c r="D59" s="23"/>
      <c r="E59" s="63"/>
      <c r="F59" s="24"/>
      <c r="G59" s="25"/>
      <c r="H59" s="23"/>
      <c r="I59" s="23"/>
      <c r="J59" s="177"/>
      <c r="K59" s="68"/>
      <c r="L59" s="19"/>
      <c r="M59" s="82"/>
      <c r="N59" s="82">
        <f t="shared" si="4"/>
        <v>0</v>
      </c>
      <c r="O59" s="19"/>
      <c r="P59" s="96"/>
      <c r="Q59" s="178"/>
    </row>
    <row r="60" spans="1:17" ht="23.1" customHeight="1">
      <c r="A60" s="19"/>
      <c r="B60" s="56"/>
      <c r="C60" s="22"/>
      <c r="D60" s="176"/>
      <c r="E60" s="176"/>
      <c r="F60" s="177"/>
      <c r="G60" s="176"/>
      <c r="H60" s="176"/>
      <c r="I60" s="176"/>
      <c r="J60" s="177"/>
      <c r="K60" s="68"/>
      <c r="L60" s="19"/>
      <c r="M60" s="81"/>
      <c r="N60" s="82">
        <f t="shared" si="4"/>
        <v>0</v>
      </c>
      <c r="O60" s="30"/>
      <c r="P60" s="96"/>
      <c r="Q60" s="96"/>
    </row>
    <row r="61" spans="1:17" ht="23.1" customHeight="1">
      <c r="A61" s="19"/>
      <c r="B61" s="35"/>
      <c r="C61" s="22"/>
      <c r="D61" s="176"/>
      <c r="E61" s="176"/>
      <c r="F61" s="177"/>
      <c r="G61" s="176"/>
      <c r="H61" s="176"/>
      <c r="I61" s="176"/>
      <c r="J61" s="177"/>
      <c r="K61" s="68"/>
      <c r="L61" s="19"/>
      <c r="M61" s="81"/>
      <c r="N61" s="82"/>
      <c r="O61" s="30"/>
      <c r="P61" s="96"/>
      <c r="Q61" s="96"/>
    </row>
    <row r="62" spans="1:17" ht="23.1" customHeight="1">
      <c r="A62" s="19"/>
      <c r="B62" s="44"/>
      <c r="C62" s="45"/>
      <c r="D62" s="23"/>
      <c r="E62" s="90"/>
      <c r="F62" s="24"/>
      <c r="G62" s="25"/>
      <c r="H62" s="23"/>
      <c r="I62" s="23"/>
      <c r="J62" s="177"/>
      <c r="K62" s="68"/>
      <c r="L62" s="19"/>
      <c r="M62" s="82"/>
      <c r="N62" s="181"/>
      <c r="O62" s="34"/>
      <c r="P62" s="96"/>
      <c r="Q62" s="96"/>
    </row>
    <row r="63" spans="1:17" ht="23.1" customHeight="1">
      <c r="A63" s="19"/>
      <c r="B63" s="44"/>
      <c r="C63" s="45"/>
      <c r="D63" s="23"/>
      <c r="E63" s="23"/>
      <c r="F63" s="24"/>
      <c r="G63" s="25"/>
      <c r="H63" s="23"/>
      <c r="I63" s="23"/>
      <c r="J63" s="177"/>
      <c r="K63" s="75"/>
      <c r="L63" s="19"/>
      <c r="M63" s="82"/>
      <c r="N63" s="82"/>
      <c r="O63" s="34"/>
      <c r="P63" s="96"/>
      <c r="Q63" s="96"/>
    </row>
    <row r="64" spans="1:17" ht="23.1" customHeight="1">
      <c r="A64" s="19"/>
      <c r="B64" s="44"/>
      <c r="C64" s="45"/>
      <c r="D64" s="272"/>
      <c r="E64" s="272"/>
      <c r="F64" s="177"/>
      <c r="G64" s="179"/>
      <c r="H64" s="23"/>
      <c r="I64" s="23"/>
      <c r="J64" s="177"/>
      <c r="K64" s="182"/>
      <c r="L64" s="19"/>
      <c r="M64" s="82"/>
      <c r="N64" s="181"/>
      <c r="O64" s="30"/>
      <c r="P64" s="199"/>
      <c r="Q64" s="96"/>
    </row>
    <row r="65" spans="1:17" ht="23.1" customHeight="1">
      <c r="A65" s="19"/>
      <c r="B65" s="44"/>
      <c r="C65" s="45"/>
      <c r="D65" s="272" t="s">
        <v>59</v>
      </c>
      <c r="E65" s="272"/>
      <c r="F65" s="183"/>
      <c r="G65" s="184"/>
      <c r="H65" s="70"/>
      <c r="I65" s="70"/>
      <c r="J65" s="183"/>
      <c r="K65" s="185"/>
      <c r="L65" s="51"/>
      <c r="M65" s="85"/>
      <c r="N65" s="82">
        <f>SUM(N50:N64)</f>
        <v>0</v>
      </c>
      <c r="O65" s="30"/>
      <c r="P65" s="96"/>
      <c r="Q65" s="96"/>
    </row>
    <row r="66" spans="1:17" ht="23.1" customHeight="1">
      <c r="A66" s="19"/>
      <c r="B66" s="44"/>
      <c r="C66" s="45"/>
      <c r="D66" s="256"/>
      <c r="E66" s="256"/>
      <c r="F66" s="183"/>
      <c r="G66" s="184"/>
      <c r="H66" s="70"/>
      <c r="I66" s="70"/>
      <c r="J66" s="183"/>
      <c r="K66" s="185"/>
      <c r="L66" s="51"/>
      <c r="M66" s="85"/>
      <c r="N66" s="82"/>
      <c r="O66" s="30"/>
      <c r="P66" s="96"/>
      <c r="Q66" s="96"/>
    </row>
    <row r="67" spans="1:17" ht="23.1" customHeight="1">
      <c r="A67" s="19"/>
      <c r="B67" s="44"/>
      <c r="C67" s="45"/>
      <c r="D67" s="272" t="s">
        <v>12</v>
      </c>
      <c r="E67" s="272"/>
      <c r="F67" s="183"/>
      <c r="G67" s="184"/>
      <c r="H67" s="70"/>
      <c r="I67" s="70"/>
      <c r="J67" s="183"/>
      <c r="K67" s="185"/>
      <c r="L67" s="51"/>
      <c r="M67" s="85"/>
      <c r="N67" s="82">
        <f>N21+N44+N65</f>
        <v>0</v>
      </c>
      <c r="O67" s="30"/>
      <c r="P67" s="96"/>
      <c r="Q67" s="96"/>
    </row>
    <row r="68" spans="1:17" ht="23.1" customHeight="1">
      <c r="A68" s="19"/>
      <c r="B68" s="44"/>
      <c r="C68" s="45"/>
      <c r="D68" s="273"/>
      <c r="E68" s="273"/>
      <c r="F68" s="47"/>
      <c r="G68" s="48"/>
      <c r="H68" s="70"/>
      <c r="I68" s="70"/>
      <c r="J68" s="47"/>
      <c r="K68" s="50"/>
      <c r="L68" s="51"/>
      <c r="M68" s="52"/>
      <c r="N68" s="28"/>
      <c r="O68" s="30"/>
    </row>
  </sheetData>
  <mergeCells count="19">
    <mergeCell ref="D22:E22"/>
    <mergeCell ref="E1:L1"/>
    <mergeCell ref="C2:F2"/>
    <mergeCell ref="G2:J2"/>
    <mergeCell ref="D21:E21"/>
    <mergeCell ref="D20:E20"/>
    <mergeCell ref="D68:E68"/>
    <mergeCell ref="D67:E67"/>
    <mergeCell ref="E24:L24"/>
    <mergeCell ref="C25:F25"/>
    <mergeCell ref="G25:J25"/>
    <mergeCell ref="D43:E43"/>
    <mergeCell ref="D44:E44"/>
    <mergeCell ref="D46:E46"/>
    <mergeCell ref="E47:L47"/>
    <mergeCell ref="C48:F48"/>
    <mergeCell ref="G48:J48"/>
    <mergeCell ref="D64:E64"/>
    <mergeCell ref="D65:E65"/>
  </mergeCells>
  <phoneticPr fontId="2"/>
  <printOptions horizontalCentered="1" verticalCentered="1"/>
  <pageMargins left="0" right="0" top="0" bottom="0" header="0" footer="0"/>
  <pageSetup paperSize="9" orientation="landscape" horizontalDpi="4294967292" verticalDpi="300" r:id="rId1"/>
  <headerFooter alignWithMargins="0"/>
  <rowBreaks count="2" manualBreakCount="2">
    <brk id="23" max="14" man="1"/>
    <brk id="46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0000"/>
  </sheetPr>
  <dimension ref="A1:R25"/>
  <sheetViews>
    <sheetView showZeros="0" view="pageBreakPreview" zoomScale="90" zoomScaleNormal="70" zoomScaleSheetLayoutView="90" workbookViewId="0">
      <selection activeCell="N13" sqref="N13"/>
    </sheetView>
  </sheetViews>
  <sheetFormatPr defaultRowHeight="14.25"/>
  <cols>
    <col min="1" max="1" width="5.625" style="5" customWidth="1"/>
    <col min="2" max="2" width="16.625" style="5" customWidth="1"/>
    <col min="3" max="3" width="1.625" style="5" customWidth="1"/>
    <col min="4" max="5" width="14.625" style="5" customWidth="1"/>
    <col min="6" max="7" width="1.625" style="5" customWidth="1"/>
    <col min="8" max="9" width="14.625" style="5" customWidth="1"/>
    <col min="10" max="10" width="1.625" style="5" customWidth="1"/>
    <col min="11" max="11" width="10.625" style="9" customWidth="1"/>
    <col min="12" max="12" width="7.625" style="5" customWidth="1"/>
    <col min="13" max="13" width="10.625" style="5" customWidth="1"/>
    <col min="14" max="14" width="14.375" style="5" customWidth="1"/>
    <col min="15" max="15" width="14.625" style="5" customWidth="1"/>
    <col min="16" max="16" width="12.625" style="7" customWidth="1"/>
    <col min="17" max="17" width="12.625" style="5" customWidth="1"/>
    <col min="18" max="18" width="16.125" style="5" customWidth="1"/>
    <col min="19" max="16384" width="9" style="5"/>
  </cols>
  <sheetData>
    <row r="1" spans="1:18" ht="60" customHeight="1">
      <c r="E1" s="267" t="s">
        <v>289</v>
      </c>
      <c r="F1" s="268"/>
      <c r="G1" s="268"/>
      <c r="H1" s="268"/>
      <c r="I1" s="268"/>
      <c r="J1" s="268"/>
      <c r="K1" s="268"/>
      <c r="L1" s="268"/>
      <c r="P1" s="88"/>
      <c r="Q1" s="8"/>
    </row>
    <row r="2" spans="1:18" ht="23.1" customHeight="1">
      <c r="A2" s="4" t="s">
        <v>1</v>
      </c>
      <c r="B2" s="2" t="s">
        <v>2</v>
      </c>
      <c r="C2" s="269" t="s">
        <v>3</v>
      </c>
      <c r="D2" s="270"/>
      <c r="E2" s="270"/>
      <c r="F2" s="271"/>
      <c r="G2" s="269" t="s">
        <v>4</v>
      </c>
      <c r="H2" s="270"/>
      <c r="I2" s="270"/>
      <c r="J2" s="271"/>
      <c r="K2" s="10" t="s">
        <v>5</v>
      </c>
      <c r="L2" s="3" t="s">
        <v>6</v>
      </c>
      <c r="M2" s="3" t="s">
        <v>7</v>
      </c>
      <c r="N2" s="3" t="s">
        <v>8</v>
      </c>
      <c r="O2" s="3" t="s">
        <v>9</v>
      </c>
      <c r="Q2" s="7"/>
    </row>
    <row r="3" spans="1:18" ht="23.1" customHeight="1">
      <c r="A3" s="19"/>
      <c r="B3" s="21"/>
      <c r="C3" s="22"/>
      <c r="D3" s="23"/>
      <c r="E3" s="23"/>
      <c r="F3" s="24"/>
      <c r="G3" s="25"/>
      <c r="H3" s="23"/>
      <c r="I3" s="23"/>
      <c r="J3" s="26"/>
      <c r="K3" s="27"/>
      <c r="L3" s="19"/>
      <c r="M3" s="33"/>
      <c r="N3" s="28"/>
      <c r="O3" s="34"/>
      <c r="Q3" s="7"/>
    </row>
    <row r="4" spans="1:18" ht="23.1" customHeight="1">
      <c r="A4" s="32"/>
      <c r="B4" s="18" t="s">
        <v>61</v>
      </c>
      <c r="C4" s="22"/>
      <c r="D4" s="23"/>
      <c r="E4" s="54"/>
      <c r="F4" s="177"/>
      <c r="G4" s="179"/>
      <c r="H4" s="23"/>
      <c r="I4" s="54"/>
      <c r="J4" s="177"/>
      <c r="K4" s="75"/>
      <c r="L4" s="19"/>
      <c r="M4" s="82"/>
      <c r="N4" s="82"/>
      <c r="O4" s="19"/>
      <c r="P4" s="96"/>
      <c r="Q4" s="223"/>
      <c r="R4" s="15"/>
    </row>
    <row r="5" spans="1:18" ht="23.1" customHeight="1">
      <c r="A5" s="19"/>
      <c r="B5" s="30"/>
      <c r="C5" s="22"/>
      <c r="D5" s="56" t="s">
        <v>37</v>
      </c>
      <c r="E5" s="54"/>
      <c r="F5" s="24"/>
      <c r="G5" s="25"/>
      <c r="H5" s="23" t="s">
        <v>46</v>
      </c>
      <c r="I5" s="23"/>
      <c r="J5" s="177"/>
      <c r="K5" s="68">
        <v>2</v>
      </c>
      <c r="L5" s="19" t="s">
        <v>38</v>
      </c>
      <c r="M5" s="81"/>
      <c r="N5" s="82">
        <f>ROUND(K5*M5,0)</f>
        <v>0</v>
      </c>
      <c r="O5" s="30"/>
      <c r="P5" s="96"/>
      <c r="Q5" s="223"/>
      <c r="R5" s="15"/>
    </row>
    <row r="6" spans="1:18" ht="23.1" customHeight="1">
      <c r="A6" s="19"/>
      <c r="B6" s="30"/>
      <c r="C6" s="22"/>
      <c r="D6" s="56" t="s">
        <v>37</v>
      </c>
      <c r="E6" s="54"/>
      <c r="F6" s="24"/>
      <c r="G6" s="25"/>
      <c r="H6" s="23" t="s">
        <v>45</v>
      </c>
      <c r="I6" s="23"/>
      <c r="J6" s="177"/>
      <c r="K6" s="68">
        <v>2</v>
      </c>
      <c r="L6" s="19" t="s">
        <v>14</v>
      </c>
      <c r="M6" s="81"/>
      <c r="N6" s="82">
        <f>ROUND(K6*M6,0)</f>
        <v>0</v>
      </c>
      <c r="O6" s="30"/>
      <c r="P6" s="96"/>
      <c r="Q6" s="223"/>
      <c r="R6" s="15"/>
    </row>
    <row r="7" spans="1:18" ht="23.1" customHeight="1">
      <c r="A7" s="19"/>
      <c r="B7" s="30"/>
      <c r="C7" s="22"/>
      <c r="D7" s="23"/>
      <c r="E7" s="23"/>
      <c r="F7" s="177"/>
      <c r="G7" s="179"/>
      <c r="H7" s="23"/>
      <c r="I7" s="54"/>
      <c r="J7" s="177"/>
      <c r="K7" s="68"/>
      <c r="L7" s="19"/>
      <c r="M7" s="81"/>
      <c r="N7" s="82"/>
      <c r="O7" s="30"/>
      <c r="P7" s="96"/>
      <c r="Q7" s="223"/>
      <c r="R7" s="15"/>
    </row>
    <row r="8" spans="1:18" ht="23.1" customHeight="1">
      <c r="A8" s="19"/>
      <c r="B8" s="30"/>
      <c r="C8" s="22"/>
      <c r="D8" s="23" t="s">
        <v>39</v>
      </c>
      <c r="E8" s="54"/>
      <c r="F8" s="177"/>
      <c r="G8" s="176"/>
      <c r="H8" s="23" t="s">
        <v>305</v>
      </c>
      <c r="I8" s="176"/>
      <c r="J8" s="177"/>
      <c r="K8" s="68">
        <v>2</v>
      </c>
      <c r="L8" s="19" t="s">
        <v>14</v>
      </c>
      <c r="M8" s="81"/>
      <c r="N8" s="82">
        <f>ROUND(K8*M8,0)</f>
        <v>0</v>
      </c>
      <c r="O8" s="18"/>
      <c r="P8" s="96"/>
      <c r="Q8" s="223"/>
      <c r="R8" s="15"/>
    </row>
    <row r="9" spans="1:18" ht="23.1" customHeight="1">
      <c r="A9" s="19"/>
      <c r="B9" s="30"/>
      <c r="C9" s="22"/>
      <c r="D9" s="23"/>
      <c r="E9" s="54"/>
      <c r="F9" s="24"/>
      <c r="G9" s="25"/>
      <c r="H9" s="23"/>
      <c r="I9" s="176"/>
      <c r="J9" s="177"/>
      <c r="K9" s="68"/>
      <c r="L9" s="19"/>
      <c r="M9" s="81"/>
      <c r="N9" s="82"/>
      <c r="O9" s="30"/>
      <c r="P9" s="96"/>
      <c r="Q9" s="224"/>
      <c r="R9" s="15"/>
    </row>
    <row r="10" spans="1:18" ht="23.1" customHeight="1">
      <c r="A10" s="19"/>
      <c r="B10" s="30"/>
      <c r="C10" s="22"/>
      <c r="D10" s="63" t="s">
        <v>40</v>
      </c>
      <c r="E10" s="23"/>
      <c r="F10" s="177"/>
      <c r="G10" s="179"/>
      <c r="H10" s="23" t="s">
        <v>41</v>
      </c>
      <c r="I10" s="54"/>
      <c r="J10" s="177"/>
      <c r="K10" s="68">
        <v>1</v>
      </c>
      <c r="L10" s="19" t="s">
        <v>10</v>
      </c>
      <c r="M10" s="81"/>
      <c r="N10" s="82">
        <f>ROUND(K10*M10,0)</f>
        <v>0</v>
      </c>
      <c r="O10" s="30"/>
      <c r="P10" s="96"/>
      <c r="Q10" s="223"/>
      <c r="R10" s="15"/>
    </row>
    <row r="11" spans="1:18" ht="23.1" customHeight="1">
      <c r="A11" s="19"/>
      <c r="B11" s="23"/>
      <c r="C11" s="22"/>
      <c r="D11" s="63" t="s">
        <v>42</v>
      </c>
      <c r="E11" s="23"/>
      <c r="F11" s="24"/>
      <c r="G11" s="25"/>
      <c r="H11" s="23"/>
      <c r="I11" s="23"/>
      <c r="J11" s="177"/>
      <c r="K11" s="68">
        <f>+K5</f>
        <v>2</v>
      </c>
      <c r="L11" s="19" t="s">
        <v>38</v>
      </c>
      <c r="M11" s="81"/>
      <c r="N11" s="82">
        <f>ROUND(K11*M11,0)</f>
        <v>0</v>
      </c>
      <c r="O11" s="19"/>
      <c r="P11" s="96"/>
      <c r="Q11" s="224"/>
      <c r="R11" s="15"/>
    </row>
    <row r="12" spans="1:18" ht="23.1" customHeight="1">
      <c r="A12" s="19"/>
      <c r="B12" s="23"/>
      <c r="C12" s="22"/>
      <c r="D12" s="63" t="s">
        <v>43</v>
      </c>
      <c r="E12" s="23"/>
      <c r="F12" s="24"/>
      <c r="G12" s="25"/>
      <c r="H12" s="23"/>
      <c r="I12" s="23"/>
      <c r="J12" s="177"/>
      <c r="K12" s="68">
        <f>+K5</f>
        <v>2</v>
      </c>
      <c r="L12" s="19" t="s">
        <v>38</v>
      </c>
      <c r="M12" s="81"/>
      <c r="N12" s="82">
        <f>ROUND(K12*M12,0)</f>
        <v>0</v>
      </c>
      <c r="O12" s="30"/>
      <c r="P12" s="96"/>
      <c r="Q12" s="224"/>
      <c r="R12" s="15"/>
    </row>
    <row r="13" spans="1:18" ht="23.1" customHeight="1">
      <c r="A13" s="19"/>
      <c r="B13" s="23"/>
      <c r="C13" s="179"/>
      <c r="D13" s="188" t="s">
        <v>44</v>
      </c>
      <c r="E13" s="23"/>
      <c r="F13" s="24"/>
      <c r="G13" s="25"/>
      <c r="H13" s="23"/>
      <c r="I13" s="23"/>
      <c r="J13" s="177"/>
      <c r="K13" s="68">
        <f>+K6</f>
        <v>2</v>
      </c>
      <c r="L13" s="19" t="s">
        <v>38</v>
      </c>
      <c r="M13" s="81"/>
      <c r="N13" s="82">
        <f>ROUND(K13*M13,0)</f>
        <v>0</v>
      </c>
      <c r="O13" s="30"/>
      <c r="P13" s="96"/>
      <c r="Q13" s="224"/>
      <c r="R13" s="15"/>
    </row>
    <row r="14" spans="1:18" ht="23.1" customHeight="1">
      <c r="A14" s="19"/>
      <c r="B14" s="189"/>
      <c r="C14" s="22"/>
      <c r="D14" s="23"/>
      <c r="E14" s="54"/>
      <c r="F14" s="24"/>
      <c r="G14" s="25"/>
      <c r="H14" s="54"/>
      <c r="I14" s="23"/>
      <c r="J14" s="177"/>
      <c r="K14" s="57"/>
      <c r="L14" s="19"/>
      <c r="M14" s="82"/>
      <c r="N14" s="82"/>
      <c r="O14" s="30"/>
      <c r="P14" s="96"/>
      <c r="Q14" s="223"/>
      <c r="R14" s="15"/>
    </row>
    <row r="15" spans="1:18" ht="23.1" customHeight="1">
      <c r="A15" s="19"/>
      <c r="B15" s="56"/>
      <c r="C15" s="179"/>
      <c r="D15" s="23"/>
      <c r="E15" s="23"/>
      <c r="F15" s="24"/>
      <c r="G15" s="25"/>
      <c r="H15" s="23"/>
      <c r="I15" s="23"/>
      <c r="J15" s="177"/>
      <c r="K15" s="68"/>
      <c r="L15" s="19"/>
      <c r="M15" s="82"/>
      <c r="N15" s="82">
        <f t="shared" ref="N15" si="0">ROUND(K15*M15,0)</f>
        <v>0</v>
      </c>
      <c r="O15" s="34"/>
      <c r="P15" s="96"/>
      <c r="Q15" s="224"/>
      <c r="R15" s="15"/>
    </row>
    <row r="16" spans="1:18" ht="23.1" customHeight="1">
      <c r="A16" s="19"/>
      <c r="B16" s="56"/>
      <c r="C16" s="179"/>
      <c r="D16" s="23"/>
      <c r="E16" s="23"/>
      <c r="F16" s="24"/>
      <c r="G16" s="25"/>
      <c r="H16" s="23"/>
      <c r="I16" s="23"/>
      <c r="J16" s="177"/>
      <c r="K16" s="68"/>
      <c r="L16" s="19"/>
      <c r="M16" s="82"/>
      <c r="N16" s="82">
        <f>ROUND(K16*M16,0)</f>
        <v>0</v>
      </c>
      <c r="O16" s="77"/>
      <c r="P16" s="96"/>
      <c r="Q16" s="224"/>
      <c r="R16" s="15"/>
    </row>
    <row r="17" spans="1:18" ht="23.1" customHeight="1">
      <c r="A17" s="19"/>
      <c r="B17" s="56"/>
      <c r="C17" s="179"/>
      <c r="D17" s="23"/>
      <c r="E17" s="23"/>
      <c r="F17" s="24"/>
      <c r="G17" s="25"/>
      <c r="H17" s="23"/>
      <c r="I17" s="23"/>
      <c r="J17" s="177"/>
      <c r="K17" s="68"/>
      <c r="L17" s="19"/>
      <c r="M17" s="82"/>
      <c r="N17" s="82"/>
      <c r="O17" s="77"/>
      <c r="P17" s="96"/>
      <c r="Q17" s="224"/>
      <c r="R17" s="15"/>
    </row>
    <row r="18" spans="1:18" ht="23.1" customHeight="1">
      <c r="A18" s="19"/>
      <c r="B18" s="44"/>
      <c r="C18" s="45"/>
      <c r="D18" s="23"/>
      <c r="E18" s="23"/>
      <c r="F18" s="24"/>
      <c r="G18" s="25"/>
      <c r="H18" s="23"/>
      <c r="I18" s="23"/>
      <c r="J18" s="26"/>
      <c r="K18" s="75"/>
      <c r="L18" s="19"/>
      <c r="M18" s="28"/>
      <c r="N18" s="28"/>
      <c r="O18" s="30"/>
      <c r="Q18" s="225"/>
      <c r="R18" s="15"/>
    </row>
    <row r="19" spans="1:18" ht="23.1" customHeight="1">
      <c r="A19" s="19"/>
      <c r="B19" s="44"/>
      <c r="C19" s="45"/>
      <c r="D19" s="23"/>
      <c r="E19" s="23"/>
      <c r="F19" s="26"/>
      <c r="G19" s="45"/>
      <c r="H19" s="23"/>
      <c r="I19" s="23"/>
      <c r="J19" s="26"/>
      <c r="K19" s="75"/>
      <c r="L19" s="19"/>
      <c r="M19" s="28"/>
      <c r="N19" s="28"/>
      <c r="O19" s="30"/>
      <c r="Q19" s="225"/>
      <c r="R19" s="15"/>
    </row>
    <row r="20" spans="1:18" ht="23.1" customHeight="1">
      <c r="A20" s="19"/>
      <c r="B20" s="44"/>
      <c r="C20" s="45"/>
      <c r="D20" s="272" t="s">
        <v>11</v>
      </c>
      <c r="E20" s="272"/>
      <c r="F20" s="26"/>
      <c r="G20" s="45"/>
      <c r="H20" s="23"/>
      <c r="I20" s="23"/>
      <c r="J20" s="26"/>
      <c r="K20" s="27"/>
      <c r="L20" s="19"/>
      <c r="M20" s="28"/>
      <c r="N20" s="28">
        <f>SUM(N5:N18)</f>
        <v>0</v>
      </c>
      <c r="O20" s="30"/>
      <c r="Q20" s="225"/>
      <c r="R20" s="15"/>
    </row>
    <row r="21" spans="1:18" ht="23.1" customHeight="1">
      <c r="A21" s="19"/>
      <c r="B21" s="44"/>
      <c r="C21" s="45"/>
      <c r="D21" s="44"/>
      <c r="E21" s="44"/>
      <c r="F21" s="26"/>
      <c r="G21" s="45"/>
      <c r="H21" s="23"/>
      <c r="I21" s="23"/>
      <c r="J21" s="26"/>
      <c r="K21" s="27"/>
      <c r="L21" s="19"/>
      <c r="M21" s="28"/>
      <c r="N21" s="28"/>
      <c r="O21" s="30"/>
      <c r="Q21" s="225"/>
      <c r="R21" s="15"/>
    </row>
    <row r="22" spans="1:18" ht="23.1" customHeight="1">
      <c r="A22" s="19"/>
      <c r="B22" s="44"/>
      <c r="C22" s="45"/>
      <c r="D22" s="273"/>
      <c r="E22" s="273"/>
      <c r="F22" s="47"/>
      <c r="G22" s="48"/>
      <c r="H22" s="70"/>
      <c r="I22" s="70"/>
      <c r="J22" s="47"/>
      <c r="K22" s="50"/>
      <c r="L22" s="51"/>
      <c r="M22" s="52"/>
      <c r="N22" s="28"/>
      <c r="O22" s="30"/>
      <c r="P22" s="200"/>
      <c r="Q22" s="225"/>
      <c r="R22" s="15"/>
    </row>
    <row r="23" spans="1:18" ht="23.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11"/>
      <c r="L23" s="6"/>
      <c r="M23" s="6"/>
      <c r="N23" s="16"/>
      <c r="O23" s="6"/>
      <c r="Q23" s="225">
        <f>Q22</f>
        <v>0</v>
      </c>
      <c r="R23" s="6"/>
    </row>
    <row r="24" spans="1:18">
      <c r="N24" s="6"/>
      <c r="O24" s="6"/>
    </row>
    <row r="25" spans="1:18">
      <c r="N25" s="6"/>
      <c r="O25" s="6"/>
    </row>
  </sheetData>
  <mergeCells count="5">
    <mergeCell ref="E1:L1"/>
    <mergeCell ref="C2:F2"/>
    <mergeCell ref="G2:J2"/>
    <mergeCell ref="D20:E20"/>
    <mergeCell ref="D22:E22"/>
  </mergeCells>
  <phoneticPr fontId="2"/>
  <printOptions horizontalCentered="1" verticalCentered="1"/>
  <pageMargins left="0" right="0" top="0" bottom="0" header="0" footer="0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A1:L24"/>
  <sheetViews>
    <sheetView showZeros="0" view="pageBreakPreview" zoomScaleNormal="100" zoomScaleSheetLayoutView="100" workbookViewId="0">
      <selection activeCell="H16" sqref="H16"/>
    </sheetView>
  </sheetViews>
  <sheetFormatPr defaultRowHeight="14.25"/>
  <cols>
    <col min="1" max="1" width="5.625" style="100" customWidth="1"/>
    <col min="2" max="2" width="35.625" style="100" customWidth="1"/>
    <col min="3" max="3" width="1.625" style="100" customWidth="1"/>
    <col min="4" max="5" width="14.625" style="100" customWidth="1"/>
    <col min="6" max="6" width="10.625" style="122" customWidth="1"/>
    <col min="7" max="7" width="7.625" style="100" customWidth="1"/>
    <col min="8" max="8" width="13.875" style="100" customWidth="1"/>
    <col min="9" max="9" width="25.625" style="100" customWidth="1"/>
    <col min="10" max="10" width="14.625" style="100" customWidth="1"/>
    <col min="11" max="11" width="9.75" style="114" bestFit="1" customWidth="1"/>
    <col min="12" max="12" width="9" style="123"/>
    <col min="13" max="16384" width="9" style="100"/>
  </cols>
  <sheetData>
    <row r="1" spans="1:12" ht="60" customHeight="1">
      <c r="E1" s="276" t="s">
        <v>292</v>
      </c>
      <c r="F1" s="277"/>
      <c r="G1" s="277"/>
    </row>
    <row r="2" spans="1:12" ht="23.1" customHeight="1">
      <c r="A2" s="97" t="s">
        <v>1</v>
      </c>
      <c r="B2" s="98" t="s">
        <v>2</v>
      </c>
      <c r="C2" s="278" t="s">
        <v>3</v>
      </c>
      <c r="D2" s="279"/>
      <c r="E2" s="279"/>
      <c r="F2" s="113" t="s">
        <v>5</v>
      </c>
      <c r="G2" s="99" t="s">
        <v>6</v>
      </c>
      <c r="H2" s="99" t="s">
        <v>7</v>
      </c>
      <c r="I2" s="99" t="s">
        <v>8</v>
      </c>
      <c r="J2" s="99" t="s">
        <v>9</v>
      </c>
    </row>
    <row r="3" spans="1:12" s="104" customFormat="1" ht="23.1" customHeight="1">
      <c r="A3" s="65" t="s">
        <v>280</v>
      </c>
      <c r="B3" s="106" t="s">
        <v>87</v>
      </c>
      <c r="C3" s="101"/>
      <c r="D3" s="102"/>
      <c r="E3" s="102"/>
      <c r="F3" s="64"/>
      <c r="G3" s="65"/>
      <c r="H3" s="115"/>
      <c r="I3" s="66"/>
      <c r="J3" s="60"/>
      <c r="K3" s="116"/>
      <c r="L3" s="123"/>
    </row>
    <row r="4" spans="1:12" s="104" customFormat="1" ht="23.1" customHeight="1">
      <c r="A4" s="65"/>
      <c r="B4" s="110"/>
      <c r="C4" s="101"/>
      <c r="D4" s="102"/>
      <c r="E4" s="112"/>
      <c r="F4" s="121"/>
      <c r="G4" s="65"/>
      <c r="H4" s="66"/>
      <c r="I4" s="66">
        <f>ROUND(F4*H4,0)</f>
        <v>0</v>
      </c>
      <c r="J4" s="108"/>
      <c r="K4" s="116"/>
      <c r="L4" s="123"/>
    </row>
    <row r="5" spans="1:12" s="104" customFormat="1" ht="23.1" customHeight="1">
      <c r="A5" s="120">
        <v>1</v>
      </c>
      <c r="B5" s="197" t="s">
        <v>282</v>
      </c>
      <c r="C5" s="101"/>
      <c r="D5" s="274"/>
      <c r="E5" s="274"/>
      <c r="F5" s="198">
        <v>1</v>
      </c>
      <c r="G5" s="65" t="s">
        <v>10</v>
      </c>
      <c r="H5" s="66"/>
      <c r="I5" s="66">
        <f>A1舗装・A2排水!N21</f>
        <v>0</v>
      </c>
      <c r="J5" s="108"/>
      <c r="K5" s="116"/>
      <c r="L5" s="123"/>
    </row>
    <row r="6" spans="1:12" s="104" customFormat="1" ht="23.1" customHeight="1">
      <c r="A6" s="120">
        <v>2</v>
      </c>
      <c r="B6" s="197" t="s">
        <v>283</v>
      </c>
      <c r="C6" s="101"/>
      <c r="D6" s="280"/>
      <c r="E6" s="280"/>
      <c r="F6" s="198">
        <v>1</v>
      </c>
      <c r="G6" s="65" t="s">
        <v>10</v>
      </c>
      <c r="H6" s="66"/>
      <c r="I6" s="66">
        <f>A1舗装・A2排水!N67</f>
        <v>0</v>
      </c>
      <c r="J6" s="108"/>
      <c r="K6" s="116"/>
      <c r="L6" s="123"/>
    </row>
    <row r="7" spans="1:12" s="104" customFormat="1" ht="23.1" customHeight="1">
      <c r="A7" s="120">
        <v>3</v>
      </c>
      <c r="B7" s="197" t="s">
        <v>284</v>
      </c>
      <c r="C7" s="101"/>
      <c r="D7" s="274"/>
      <c r="E7" s="274"/>
      <c r="F7" s="198">
        <v>1</v>
      </c>
      <c r="G7" s="65" t="s">
        <v>10</v>
      </c>
      <c r="H7" s="66"/>
      <c r="I7" s="66">
        <f>A3擁壁!N21</f>
        <v>0</v>
      </c>
      <c r="J7" s="124"/>
      <c r="K7" s="116"/>
      <c r="L7" s="123"/>
    </row>
    <row r="8" spans="1:12" s="104" customFormat="1" ht="23.1" customHeight="1">
      <c r="A8" s="120">
        <v>4</v>
      </c>
      <c r="B8" s="197" t="s">
        <v>285</v>
      </c>
      <c r="C8" s="101"/>
      <c r="D8" s="274"/>
      <c r="E8" s="274"/>
      <c r="F8" s="198">
        <v>1</v>
      </c>
      <c r="G8" s="65" t="s">
        <v>10</v>
      </c>
      <c r="H8" s="66"/>
      <c r="I8" s="66">
        <f>A4看板!N90</f>
        <v>0</v>
      </c>
      <c r="J8" s="124"/>
      <c r="K8" s="116"/>
      <c r="L8" s="123"/>
    </row>
    <row r="9" spans="1:12" s="104" customFormat="1" ht="23.1" customHeight="1">
      <c r="A9" s="120"/>
      <c r="B9" s="197"/>
      <c r="C9" s="101"/>
      <c r="D9" s="111"/>
      <c r="E9" s="111"/>
      <c r="F9" s="198"/>
      <c r="G9" s="65"/>
      <c r="H9" s="66"/>
      <c r="I9" s="66"/>
      <c r="J9" s="108"/>
      <c r="K9" s="116"/>
      <c r="L9" s="123"/>
    </row>
    <row r="10" spans="1:12" s="104" customFormat="1" ht="23.1" customHeight="1">
      <c r="A10" s="120"/>
      <c r="B10" s="197"/>
      <c r="C10" s="101"/>
      <c r="D10" s="102"/>
      <c r="E10" s="102"/>
      <c r="F10" s="198"/>
      <c r="G10" s="65"/>
      <c r="H10" s="66"/>
      <c r="I10" s="66"/>
      <c r="J10" s="108"/>
      <c r="K10" s="116"/>
      <c r="L10" s="123"/>
    </row>
    <row r="11" spans="1:12" s="104" customFormat="1" ht="23.1" customHeight="1">
      <c r="A11" s="120"/>
      <c r="B11" s="197"/>
      <c r="C11" s="101"/>
      <c r="D11" s="102"/>
      <c r="E11" s="102"/>
      <c r="F11" s="198"/>
      <c r="G11" s="65"/>
      <c r="H11" s="66"/>
      <c r="I11" s="66"/>
      <c r="J11" s="164"/>
      <c r="K11" s="116"/>
      <c r="L11" s="123"/>
    </row>
    <row r="12" spans="1:12" ht="23.1" customHeight="1">
      <c r="A12" s="120"/>
      <c r="B12" s="197"/>
      <c r="C12" s="101"/>
      <c r="D12" s="102"/>
      <c r="E12" s="103"/>
      <c r="F12" s="198"/>
      <c r="G12" s="65"/>
      <c r="H12" s="66"/>
      <c r="I12" s="66"/>
      <c r="J12" s="164"/>
    </row>
    <row r="13" spans="1:12" ht="23.1" customHeight="1">
      <c r="A13" s="120"/>
      <c r="B13" s="197"/>
      <c r="C13" s="101"/>
      <c r="D13" s="102"/>
      <c r="E13" s="102"/>
      <c r="F13" s="198"/>
      <c r="G13" s="65"/>
      <c r="H13" s="66"/>
      <c r="I13" s="66"/>
      <c r="J13" s="164"/>
    </row>
    <row r="14" spans="1:12" ht="23.1" customHeight="1">
      <c r="A14" s="65"/>
      <c r="B14" s="110"/>
      <c r="C14" s="101"/>
      <c r="D14" s="102"/>
      <c r="E14" s="102"/>
      <c r="F14" s="121"/>
      <c r="G14" s="65"/>
      <c r="H14" s="66"/>
      <c r="I14" s="66"/>
      <c r="J14" s="108"/>
    </row>
    <row r="15" spans="1:12" ht="23.1" customHeight="1">
      <c r="A15" s="65"/>
      <c r="B15" s="110"/>
      <c r="C15" s="101"/>
      <c r="D15" s="102"/>
      <c r="E15" s="102"/>
      <c r="F15" s="121"/>
      <c r="G15" s="65"/>
      <c r="H15" s="66"/>
      <c r="I15" s="66"/>
      <c r="J15" s="108"/>
    </row>
    <row r="16" spans="1:12" ht="23.1" customHeight="1">
      <c r="A16" s="65"/>
      <c r="B16" s="110"/>
      <c r="C16" s="101"/>
      <c r="D16" s="102"/>
      <c r="E16" s="112"/>
      <c r="F16" s="121"/>
      <c r="G16" s="65"/>
      <c r="H16" s="66"/>
      <c r="I16" s="66"/>
      <c r="J16" s="108"/>
    </row>
    <row r="17" spans="1:12" ht="23.1" customHeight="1">
      <c r="A17" s="65"/>
      <c r="B17" s="110"/>
      <c r="C17" s="101"/>
      <c r="D17" s="102"/>
      <c r="E17" s="102"/>
      <c r="F17" s="121"/>
      <c r="G17" s="65"/>
      <c r="H17" s="66"/>
      <c r="I17" s="66"/>
      <c r="J17" s="108"/>
    </row>
    <row r="18" spans="1:12" ht="23.1" customHeight="1">
      <c r="A18" s="65"/>
      <c r="B18" s="106"/>
      <c r="C18" s="101"/>
      <c r="D18" s="102"/>
      <c r="E18" s="102"/>
      <c r="F18" s="121"/>
      <c r="G18" s="65"/>
      <c r="H18" s="66"/>
      <c r="I18" s="66"/>
      <c r="J18" s="108"/>
    </row>
    <row r="19" spans="1:12" ht="23.1" customHeight="1">
      <c r="A19" s="65"/>
      <c r="B19" s="106"/>
      <c r="C19" s="105"/>
      <c r="D19" s="102"/>
      <c r="E19" s="102"/>
      <c r="F19" s="121"/>
      <c r="G19" s="65"/>
      <c r="H19" s="66"/>
      <c r="I19" s="66"/>
      <c r="J19" s="60"/>
    </row>
    <row r="20" spans="1:12" ht="23.1" customHeight="1">
      <c r="A20" s="65"/>
      <c r="B20" s="106"/>
      <c r="C20" s="105"/>
      <c r="D20" s="102"/>
      <c r="E20" s="102"/>
      <c r="F20" s="121"/>
      <c r="G20" s="65"/>
      <c r="H20" s="66"/>
      <c r="I20" s="66"/>
      <c r="J20" s="60"/>
    </row>
    <row r="21" spans="1:12" s="104" customFormat="1" ht="23.1" customHeight="1">
      <c r="A21" s="65"/>
      <c r="B21" s="110"/>
      <c r="C21" s="101"/>
      <c r="D21" s="102"/>
      <c r="E21" s="103"/>
      <c r="F21" s="121"/>
      <c r="G21" s="65"/>
      <c r="H21" s="66"/>
      <c r="I21" s="66"/>
      <c r="J21" s="108"/>
      <c r="K21" s="116"/>
      <c r="L21" s="123"/>
    </row>
    <row r="22" spans="1:12" s="104" customFormat="1" ht="23.1" customHeight="1">
      <c r="A22" s="65"/>
      <c r="B22" s="106" t="s">
        <v>288</v>
      </c>
      <c r="C22" s="105"/>
      <c r="D22" s="275"/>
      <c r="E22" s="275"/>
      <c r="F22" s="64"/>
      <c r="G22" s="65"/>
      <c r="H22" s="66"/>
      <c r="I22" s="66">
        <f>SUM(I4:I21)</f>
        <v>0</v>
      </c>
      <c r="J22" s="61"/>
      <c r="K22" s="116"/>
      <c r="L22" s="123"/>
    </row>
    <row r="23" spans="1:12" s="104" customFormat="1" ht="23.1" customHeight="1">
      <c r="A23" s="65"/>
      <c r="B23" s="107"/>
      <c r="C23" s="101"/>
      <c r="D23" s="102"/>
      <c r="E23" s="117"/>
      <c r="F23" s="121"/>
      <c r="G23" s="65"/>
      <c r="H23" s="66"/>
      <c r="I23" s="66"/>
      <c r="J23" s="108"/>
      <c r="K23" s="116"/>
      <c r="L23" s="123"/>
    </row>
    <row r="24" spans="1:12" ht="23.1" customHeight="1">
      <c r="A24" s="109"/>
      <c r="B24" s="109"/>
      <c r="C24" s="109"/>
      <c r="D24" s="109"/>
      <c r="E24" s="109"/>
      <c r="F24" s="118"/>
      <c r="G24" s="109"/>
      <c r="H24" s="109"/>
      <c r="I24" s="119"/>
      <c r="J24" s="109"/>
    </row>
  </sheetData>
  <mergeCells count="7">
    <mergeCell ref="D8:E8"/>
    <mergeCell ref="D22:E22"/>
    <mergeCell ref="E1:G1"/>
    <mergeCell ref="C2:E2"/>
    <mergeCell ref="D5:E5"/>
    <mergeCell ref="D6:E6"/>
    <mergeCell ref="D7:E7"/>
  </mergeCells>
  <phoneticPr fontId="2"/>
  <printOptions horizontalCentered="1" verticalCentered="1"/>
  <pageMargins left="0" right="0" top="0" bottom="0" header="0" footer="0"/>
  <pageSetup paperSize="9" scale="8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68"/>
  <sheetViews>
    <sheetView showZeros="0" view="pageBreakPreview" zoomScaleNormal="70" zoomScaleSheetLayoutView="100" workbookViewId="0">
      <selection activeCell="N53" sqref="N53"/>
    </sheetView>
  </sheetViews>
  <sheetFormatPr defaultRowHeight="14.25"/>
  <cols>
    <col min="1" max="1" width="5.625" style="5" customWidth="1"/>
    <col min="2" max="2" width="16.625" style="5" customWidth="1"/>
    <col min="3" max="3" width="1.625" style="5" customWidth="1"/>
    <col min="4" max="4" width="8.625" style="5" customWidth="1"/>
    <col min="5" max="5" width="20.625" style="5" customWidth="1"/>
    <col min="6" max="7" width="1.625" style="5" customWidth="1"/>
    <col min="8" max="9" width="14.625" style="5" customWidth="1"/>
    <col min="10" max="10" width="1.625" style="5" customWidth="1"/>
    <col min="11" max="11" width="10.625" style="9" customWidth="1"/>
    <col min="12" max="12" width="7.625" style="5" customWidth="1"/>
    <col min="13" max="13" width="10.625" style="5" customWidth="1"/>
    <col min="14" max="14" width="14.375" style="5" customWidth="1"/>
    <col min="15" max="15" width="14.625" style="5" customWidth="1"/>
    <col min="16" max="16" width="10.875" style="5" bestFit="1" customWidth="1"/>
    <col min="17" max="16384" width="9" style="5"/>
  </cols>
  <sheetData>
    <row r="1" spans="1:19" ht="60" customHeight="1">
      <c r="E1" s="267" t="s">
        <v>291</v>
      </c>
      <c r="F1" s="268"/>
      <c r="G1" s="268"/>
      <c r="H1" s="268"/>
      <c r="I1" s="268"/>
      <c r="J1" s="268"/>
      <c r="K1" s="268"/>
      <c r="L1" s="268"/>
    </row>
    <row r="2" spans="1:19" ht="23.1" customHeight="1">
      <c r="A2" s="4" t="s">
        <v>1</v>
      </c>
      <c r="B2" s="257" t="s">
        <v>2</v>
      </c>
      <c r="C2" s="269" t="s">
        <v>3</v>
      </c>
      <c r="D2" s="270"/>
      <c r="E2" s="270"/>
      <c r="F2" s="271"/>
      <c r="G2" s="269" t="s">
        <v>4</v>
      </c>
      <c r="H2" s="270"/>
      <c r="I2" s="270"/>
      <c r="J2" s="271"/>
      <c r="K2" s="10" t="s">
        <v>5</v>
      </c>
      <c r="L2" s="3" t="s">
        <v>6</v>
      </c>
      <c r="M2" s="3" t="s">
        <v>7</v>
      </c>
      <c r="N2" s="3" t="s">
        <v>8</v>
      </c>
      <c r="O2" s="3" t="s">
        <v>9</v>
      </c>
    </row>
    <row r="3" spans="1:19" ht="23.1" customHeight="1">
      <c r="A3" s="32">
        <v>1</v>
      </c>
      <c r="B3" s="56" t="s">
        <v>88</v>
      </c>
      <c r="C3" s="22"/>
      <c r="D3" s="23"/>
      <c r="E3" s="23"/>
      <c r="F3" s="24"/>
      <c r="G3" s="25"/>
      <c r="H3" s="23"/>
      <c r="I3" s="23"/>
      <c r="J3" s="26"/>
      <c r="K3" s="27"/>
      <c r="L3" s="19"/>
      <c r="M3" s="28"/>
      <c r="N3" s="29"/>
      <c r="O3" s="30"/>
    </row>
    <row r="4" spans="1:19" ht="23.1" customHeight="1">
      <c r="A4" s="19"/>
      <c r="B4" s="35"/>
      <c r="C4" s="22"/>
      <c r="D4" s="23" t="s">
        <v>224</v>
      </c>
      <c r="E4" s="261"/>
      <c r="F4" s="37"/>
      <c r="G4" s="40"/>
      <c r="H4" s="36" t="s">
        <v>225</v>
      </c>
      <c r="I4" s="23"/>
      <c r="J4" s="26"/>
      <c r="K4" s="39">
        <v>1249</v>
      </c>
      <c r="L4" s="19" t="s">
        <v>0</v>
      </c>
      <c r="M4" s="33"/>
      <c r="N4" s="28">
        <f t="shared" ref="N4:N11" si="0">ROUND(K4*M4,0)</f>
        <v>0</v>
      </c>
      <c r="O4" s="186"/>
      <c r="P4" s="96"/>
      <c r="Q4" s="178"/>
      <c r="S4" s="20"/>
    </row>
    <row r="5" spans="1:19" ht="23.1" customHeight="1">
      <c r="A5" s="19"/>
      <c r="B5" s="258"/>
      <c r="C5" s="45"/>
      <c r="D5" s="23" t="s">
        <v>226</v>
      </c>
      <c r="E5" s="261"/>
      <c r="F5" s="37"/>
      <c r="G5" s="38"/>
      <c r="H5" s="36" t="s">
        <v>232</v>
      </c>
      <c r="I5" s="23"/>
      <c r="J5" s="26"/>
      <c r="K5" s="39">
        <v>1249</v>
      </c>
      <c r="L5" s="19" t="s">
        <v>0</v>
      </c>
      <c r="M5" s="33"/>
      <c r="N5" s="28">
        <f t="shared" si="0"/>
        <v>0</v>
      </c>
      <c r="O5" s="186"/>
      <c r="P5" s="96"/>
      <c r="Q5" s="96"/>
      <c r="S5" s="20"/>
    </row>
    <row r="6" spans="1:19" ht="23.1" customHeight="1">
      <c r="A6" s="19"/>
      <c r="B6" s="35"/>
      <c r="C6" s="22"/>
      <c r="D6" s="23" t="s">
        <v>227</v>
      </c>
      <c r="E6" s="261"/>
      <c r="F6" s="41"/>
      <c r="G6" s="42"/>
      <c r="H6" s="36"/>
      <c r="I6" s="23"/>
      <c r="J6" s="26"/>
      <c r="K6" s="39">
        <v>9</v>
      </c>
      <c r="L6" s="19" t="s">
        <v>29</v>
      </c>
      <c r="M6" s="33"/>
      <c r="N6" s="28">
        <f t="shared" si="0"/>
        <v>0</v>
      </c>
      <c r="O6" s="186"/>
      <c r="P6" s="96"/>
      <c r="Q6" s="96"/>
      <c r="S6" s="20"/>
    </row>
    <row r="7" spans="1:19" ht="23.1" customHeight="1">
      <c r="A7" s="19"/>
      <c r="B7" s="35"/>
      <c r="C7" s="22"/>
      <c r="D7" s="23" t="s">
        <v>228</v>
      </c>
      <c r="E7" s="261"/>
      <c r="F7" s="37"/>
      <c r="G7" s="38"/>
      <c r="H7" s="36"/>
      <c r="I7" s="23"/>
      <c r="J7" s="26"/>
      <c r="K7" s="39">
        <v>26.5</v>
      </c>
      <c r="L7" s="19" t="s">
        <v>16</v>
      </c>
      <c r="M7" s="33"/>
      <c r="N7" s="28">
        <f t="shared" si="0"/>
        <v>0</v>
      </c>
      <c r="O7" s="186"/>
      <c r="P7" s="96"/>
      <c r="Q7" s="180"/>
      <c r="S7" s="20"/>
    </row>
    <row r="8" spans="1:19" ht="23.1" customHeight="1">
      <c r="A8" s="19"/>
      <c r="B8" s="35"/>
      <c r="C8" s="22"/>
      <c r="D8" s="23" t="s">
        <v>229</v>
      </c>
      <c r="E8" s="36"/>
      <c r="F8" s="41"/>
      <c r="G8" s="42"/>
      <c r="H8" s="36"/>
      <c r="I8" s="23"/>
      <c r="J8" s="26"/>
      <c r="K8" s="39">
        <v>72</v>
      </c>
      <c r="L8" s="19" t="s">
        <v>28</v>
      </c>
      <c r="M8" s="33"/>
      <c r="N8" s="28">
        <f t="shared" si="0"/>
        <v>0</v>
      </c>
      <c r="O8" s="186"/>
      <c r="P8" s="96"/>
      <c r="Q8" s="178"/>
      <c r="S8" s="20"/>
    </row>
    <row r="9" spans="1:19" ht="23.1" customHeight="1">
      <c r="A9" s="19"/>
      <c r="B9" s="35"/>
      <c r="C9" s="22"/>
      <c r="D9" s="23" t="s">
        <v>230</v>
      </c>
      <c r="E9" s="261"/>
      <c r="F9" s="41"/>
      <c r="G9" s="42"/>
      <c r="H9" s="36" t="s">
        <v>233</v>
      </c>
      <c r="I9" s="23"/>
      <c r="J9" s="26"/>
      <c r="K9" s="39">
        <v>342.4</v>
      </c>
      <c r="L9" s="19" t="s">
        <v>16</v>
      </c>
      <c r="M9" s="33"/>
      <c r="N9" s="28">
        <f t="shared" si="0"/>
        <v>0</v>
      </c>
      <c r="O9" s="186"/>
      <c r="P9" s="96"/>
      <c r="Q9" s="178"/>
      <c r="S9" s="20"/>
    </row>
    <row r="10" spans="1:19" ht="23.1" customHeight="1">
      <c r="A10" s="19"/>
      <c r="B10" s="35"/>
      <c r="C10" s="22"/>
      <c r="D10" s="23" t="s">
        <v>230</v>
      </c>
      <c r="E10" s="40"/>
      <c r="F10" s="41"/>
      <c r="G10" s="42"/>
      <c r="H10" s="36" t="s">
        <v>234</v>
      </c>
      <c r="I10" s="23"/>
      <c r="J10" s="26"/>
      <c r="K10" s="39">
        <v>1</v>
      </c>
      <c r="L10" s="19" t="s">
        <v>10</v>
      </c>
      <c r="M10" s="33"/>
      <c r="N10" s="28">
        <f t="shared" si="0"/>
        <v>0</v>
      </c>
      <c r="O10" s="186"/>
      <c r="P10" s="96"/>
      <c r="Q10" s="96"/>
      <c r="S10" s="20"/>
    </row>
    <row r="11" spans="1:19" ht="23.1" customHeight="1">
      <c r="A11" s="19"/>
      <c r="B11" s="35"/>
      <c r="C11" s="22"/>
      <c r="D11" s="23" t="s">
        <v>231</v>
      </c>
      <c r="E11" s="261"/>
      <c r="F11" s="37"/>
      <c r="G11" s="38"/>
      <c r="H11" s="36"/>
      <c r="I11" s="23"/>
      <c r="J11" s="26"/>
      <c r="K11" s="39">
        <v>1</v>
      </c>
      <c r="L11" s="19" t="s">
        <v>10</v>
      </c>
      <c r="M11" s="33"/>
      <c r="N11" s="28">
        <f t="shared" si="0"/>
        <v>0</v>
      </c>
      <c r="O11" s="186"/>
      <c r="P11" s="96"/>
      <c r="Q11" s="96"/>
      <c r="S11" s="20"/>
    </row>
    <row r="12" spans="1:19" ht="23.1" customHeight="1">
      <c r="A12" s="19"/>
      <c r="B12" s="56"/>
      <c r="C12" s="22"/>
      <c r="D12" s="23"/>
      <c r="E12" s="23"/>
      <c r="F12" s="37"/>
      <c r="G12" s="38"/>
      <c r="H12" s="36"/>
      <c r="I12" s="23"/>
      <c r="J12" s="26"/>
      <c r="K12" s="39"/>
      <c r="L12" s="19"/>
      <c r="M12" s="33"/>
      <c r="N12" s="28"/>
      <c r="O12" s="30"/>
      <c r="P12" s="96"/>
      <c r="Q12" s="96"/>
      <c r="S12" s="20"/>
    </row>
    <row r="13" spans="1:19" ht="23.1" customHeight="1">
      <c r="A13" s="19"/>
      <c r="B13" s="259"/>
      <c r="C13" s="22"/>
      <c r="D13" s="23"/>
      <c r="E13" s="23"/>
      <c r="F13" s="24"/>
      <c r="G13" s="25"/>
      <c r="H13" s="36"/>
      <c r="I13" s="23"/>
      <c r="J13" s="26"/>
      <c r="K13" s="39"/>
      <c r="L13" s="19"/>
      <c r="M13" s="33"/>
      <c r="N13" s="28"/>
      <c r="O13" s="34"/>
      <c r="P13" s="96"/>
      <c r="Q13" s="178"/>
      <c r="S13" s="20"/>
    </row>
    <row r="14" spans="1:19" ht="23.1" customHeight="1">
      <c r="A14" s="19"/>
      <c r="B14" s="35"/>
      <c r="C14" s="22"/>
      <c r="D14" s="23"/>
      <c r="E14" s="23"/>
      <c r="F14" s="37"/>
      <c r="G14" s="40"/>
      <c r="H14" s="36"/>
      <c r="I14" s="36"/>
      <c r="J14" s="26"/>
      <c r="K14" s="39"/>
      <c r="L14" s="19"/>
      <c r="M14" s="33"/>
      <c r="N14" s="28"/>
      <c r="O14" s="30"/>
      <c r="P14" s="96"/>
      <c r="Q14" s="96"/>
    </row>
    <row r="15" spans="1:19" ht="23.1" customHeight="1">
      <c r="A15" s="19"/>
      <c r="B15" s="35"/>
      <c r="C15" s="22"/>
      <c r="D15" s="23"/>
      <c r="E15" s="40"/>
      <c r="F15" s="41"/>
      <c r="G15" s="42"/>
      <c r="H15" s="36"/>
      <c r="I15" s="36"/>
      <c r="J15" s="26"/>
      <c r="K15" s="39"/>
      <c r="L15" s="19"/>
      <c r="M15" s="33"/>
      <c r="N15" s="28"/>
      <c r="O15" s="30"/>
      <c r="P15" s="96"/>
      <c r="Q15" s="96"/>
    </row>
    <row r="16" spans="1:19" ht="23.1" customHeight="1">
      <c r="A16" s="19"/>
      <c r="B16" s="35"/>
      <c r="C16" s="22"/>
      <c r="D16" s="23"/>
      <c r="E16" s="43"/>
      <c r="F16" s="37"/>
      <c r="G16" s="38"/>
      <c r="H16" s="23"/>
      <c r="I16" s="36"/>
      <c r="J16" s="26"/>
      <c r="K16" s="39"/>
      <c r="L16" s="19"/>
      <c r="M16" s="33"/>
      <c r="N16" s="28"/>
      <c r="O16" s="30"/>
      <c r="P16" s="96"/>
      <c r="Q16" s="96"/>
    </row>
    <row r="17" spans="1:17" ht="23.1" customHeight="1">
      <c r="A17" s="19"/>
      <c r="B17" s="35"/>
      <c r="C17" s="22"/>
      <c r="D17" s="23"/>
      <c r="E17" s="23"/>
      <c r="F17" s="37"/>
      <c r="G17" s="40"/>
      <c r="H17" s="36"/>
      <c r="I17" s="36"/>
      <c r="J17" s="26"/>
      <c r="K17" s="39"/>
      <c r="L17" s="19"/>
      <c r="M17" s="33"/>
      <c r="N17" s="28"/>
      <c r="O17" s="30"/>
      <c r="P17" s="96"/>
      <c r="Q17" s="96"/>
    </row>
    <row r="18" spans="1:17" ht="23.1" customHeight="1">
      <c r="A18" s="19"/>
      <c r="B18" s="258"/>
      <c r="C18" s="45"/>
      <c r="D18" s="23"/>
      <c r="E18" s="90"/>
      <c r="F18" s="24"/>
      <c r="G18" s="25"/>
      <c r="H18" s="23"/>
      <c r="I18" s="23"/>
      <c r="J18" s="26"/>
      <c r="K18" s="68"/>
      <c r="L18" s="19"/>
      <c r="M18" s="28"/>
      <c r="N18" s="95"/>
      <c r="O18" s="30"/>
      <c r="P18" s="96"/>
      <c r="Q18" s="96"/>
    </row>
    <row r="19" spans="1:17" ht="23.1" customHeight="1">
      <c r="A19" s="19"/>
      <c r="B19" s="258"/>
      <c r="C19" s="45"/>
      <c r="D19" s="43"/>
      <c r="E19" s="43"/>
      <c r="F19" s="37"/>
      <c r="G19" s="38"/>
      <c r="H19" s="40"/>
      <c r="I19" s="40"/>
      <c r="J19" s="26"/>
      <c r="K19" s="27"/>
      <c r="L19" s="19"/>
      <c r="M19" s="28"/>
      <c r="N19" s="28"/>
      <c r="O19" s="30"/>
      <c r="P19" s="96"/>
      <c r="Q19" s="96"/>
    </row>
    <row r="20" spans="1:17" ht="23.1" customHeight="1">
      <c r="A20" s="19"/>
      <c r="B20" s="258"/>
      <c r="C20" s="45"/>
      <c r="D20" s="43"/>
      <c r="E20" s="43"/>
      <c r="F20" s="26"/>
      <c r="G20" s="45"/>
      <c r="H20" s="36"/>
      <c r="I20" s="36"/>
      <c r="J20" s="26"/>
      <c r="K20" s="27"/>
      <c r="L20" s="19"/>
      <c r="M20" s="28"/>
      <c r="N20" s="95"/>
      <c r="O20" s="30"/>
      <c r="P20" s="199"/>
      <c r="Q20" s="96"/>
    </row>
    <row r="21" spans="1:17" ht="23.1" customHeight="1">
      <c r="A21" s="19"/>
      <c r="B21" s="258"/>
      <c r="C21" s="45"/>
      <c r="D21" s="272" t="s">
        <v>11</v>
      </c>
      <c r="E21" s="272"/>
      <c r="F21" s="47"/>
      <c r="G21" s="48"/>
      <c r="H21" s="49"/>
      <c r="I21" s="49"/>
      <c r="J21" s="47"/>
      <c r="K21" s="50"/>
      <c r="L21" s="51"/>
      <c r="M21" s="52"/>
      <c r="N21" s="28">
        <f>SUM(N4:N20)</f>
        <v>0</v>
      </c>
      <c r="O21" s="30"/>
      <c r="P21" s="96"/>
      <c r="Q21" s="96"/>
    </row>
    <row r="22" spans="1:17" ht="23.1" customHeight="1">
      <c r="A22" s="19"/>
      <c r="B22" s="258"/>
      <c r="C22" s="45"/>
      <c r="D22" s="258"/>
      <c r="E22" s="258"/>
      <c r="F22" s="26"/>
      <c r="G22" s="45"/>
      <c r="H22" s="36"/>
      <c r="I22" s="36"/>
      <c r="J22" s="26"/>
      <c r="K22" s="27"/>
      <c r="L22" s="19"/>
      <c r="M22" s="28"/>
      <c r="N22" s="28"/>
      <c r="O22" s="30"/>
    </row>
    <row r="23" spans="1:17" ht="23.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11"/>
      <c r="L23" s="6"/>
      <c r="M23" s="6"/>
      <c r="N23" s="16"/>
      <c r="O23" s="6"/>
    </row>
    <row r="24" spans="1:17" ht="60" customHeight="1">
      <c r="E24" s="281" t="str">
        <f>E1</f>
        <v>内　訳　明　細　書</v>
      </c>
      <c r="F24" s="282"/>
      <c r="G24" s="282"/>
      <c r="H24" s="282"/>
      <c r="I24" s="282"/>
      <c r="J24" s="282"/>
      <c r="K24" s="282"/>
      <c r="L24" s="282"/>
    </row>
    <row r="25" spans="1:17" ht="23.1" customHeight="1">
      <c r="A25" s="4" t="s">
        <v>1</v>
      </c>
      <c r="B25" s="257" t="s">
        <v>2</v>
      </c>
      <c r="C25" s="269" t="s">
        <v>3</v>
      </c>
      <c r="D25" s="270"/>
      <c r="E25" s="270"/>
      <c r="F25" s="271"/>
      <c r="G25" s="269" t="s">
        <v>4</v>
      </c>
      <c r="H25" s="270"/>
      <c r="I25" s="270"/>
      <c r="J25" s="271"/>
      <c r="K25" s="10" t="s">
        <v>5</v>
      </c>
      <c r="L25" s="3" t="s">
        <v>6</v>
      </c>
      <c r="M25" s="3" t="s">
        <v>7</v>
      </c>
      <c r="N25" s="3" t="s">
        <v>8</v>
      </c>
      <c r="O25" s="3" t="s">
        <v>9</v>
      </c>
    </row>
    <row r="26" spans="1:17" ht="23.1" customHeight="1">
      <c r="A26" s="32">
        <v>2</v>
      </c>
      <c r="B26" s="56" t="s">
        <v>89</v>
      </c>
      <c r="C26" s="22"/>
      <c r="D26" s="23"/>
      <c r="E26" s="23"/>
      <c r="F26" s="24"/>
      <c r="G26" s="25"/>
      <c r="H26" s="23"/>
      <c r="I26" s="23"/>
      <c r="J26" s="26"/>
      <c r="K26" s="27"/>
      <c r="L26" s="19"/>
      <c r="M26" s="28"/>
      <c r="N26" s="29"/>
      <c r="O26" s="34"/>
    </row>
    <row r="27" spans="1:17" ht="23.1" customHeight="1">
      <c r="A27" s="19"/>
      <c r="B27" s="35"/>
      <c r="C27" s="22"/>
      <c r="D27" s="23" t="s">
        <v>240</v>
      </c>
      <c r="E27" s="261"/>
      <c r="F27" s="37"/>
      <c r="G27" s="40"/>
      <c r="H27" s="36"/>
      <c r="I27" s="23"/>
      <c r="J27" s="26"/>
      <c r="K27" s="39">
        <v>111.1</v>
      </c>
      <c r="L27" s="19" t="s">
        <v>210</v>
      </c>
      <c r="M27" s="33"/>
      <c r="N27" s="28">
        <f t="shared" ref="N27:N41" si="1">ROUND(K27*M27,0)</f>
        <v>0</v>
      </c>
      <c r="O27" s="19"/>
      <c r="P27" s="96"/>
      <c r="Q27" s="178"/>
    </row>
    <row r="28" spans="1:17" ht="23.1" customHeight="1">
      <c r="A28" s="19"/>
      <c r="B28" s="258"/>
      <c r="C28" s="45"/>
      <c r="D28" s="23" t="s">
        <v>241</v>
      </c>
      <c r="E28" s="261"/>
      <c r="F28" s="37"/>
      <c r="G28" s="38"/>
      <c r="H28" s="36"/>
      <c r="I28" s="23"/>
      <c r="J28" s="26"/>
      <c r="K28" s="39">
        <v>84.84</v>
      </c>
      <c r="L28" s="19" t="s">
        <v>210</v>
      </c>
      <c r="M28" s="33"/>
      <c r="N28" s="28">
        <f t="shared" si="1"/>
        <v>0</v>
      </c>
      <c r="O28" s="30"/>
      <c r="P28" s="96"/>
      <c r="Q28" s="96"/>
    </row>
    <row r="29" spans="1:17" ht="23.1" customHeight="1">
      <c r="A29" s="19"/>
      <c r="B29" s="35"/>
      <c r="C29" s="22"/>
      <c r="D29" s="23" t="s">
        <v>209</v>
      </c>
      <c r="E29" s="261"/>
      <c r="F29" s="41"/>
      <c r="G29" s="42"/>
      <c r="H29" s="36"/>
      <c r="I29" s="23"/>
      <c r="J29" s="26"/>
      <c r="K29" s="39">
        <v>28.89</v>
      </c>
      <c r="L29" s="19" t="s">
        <v>210</v>
      </c>
      <c r="M29" s="33"/>
      <c r="N29" s="28">
        <f t="shared" si="1"/>
        <v>0</v>
      </c>
      <c r="O29" s="30"/>
      <c r="P29" s="96"/>
      <c r="Q29" s="96"/>
    </row>
    <row r="30" spans="1:17" ht="23.1" customHeight="1">
      <c r="A30" s="19"/>
      <c r="B30" s="35"/>
      <c r="C30" s="22"/>
      <c r="D30" s="23" t="s">
        <v>242</v>
      </c>
      <c r="E30" s="261"/>
      <c r="F30" s="37"/>
      <c r="G30" s="38"/>
      <c r="H30" s="36"/>
      <c r="I30" s="23"/>
      <c r="J30" s="26"/>
      <c r="K30" s="203">
        <v>13.728</v>
      </c>
      <c r="L30" s="19" t="s">
        <v>16</v>
      </c>
      <c r="M30" s="33"/>
      <c r="N30" s="28">
        <f t="shared" si="1"/>
        <v>0</v>
      </c>
      <c r="O30" s="30"/>
      <c r="P30" s="96"/>
      <c r="Q30" s="180"/>
    </row>
    <row r="31" spans="1:17" ht="23.1" customHeight="1">
      <c r="A31" s="19"/>
      <c r="B31" s="35"/>
      <c r="C31" s="22"/>
      <c r="D31" s="23" t="s">
        <v>243</v>
      </c>
      <c r="E31" s="36"/>
      <c r="F31" s="41"/>
      <c r="G31" s="42"/>
      <c r="H31" s="36"/>
      <c r="I31" s="23"/>
      <c r="J31" s="26"/>
      <c r="K31" s="39">
        <v>27</v>
      </c>
      <c r="L31" s="19" t="s">
        <v>16</v>
      </c>
      <c r="M31" s="33"/>
      <c r="N31" s="28">
        <f t="shared" si="1"/>
        <v>0</v>
      </c>
      <c r="O31" s="30"/>
      <c r="P31" s="96"/>
      <c r="Q31" s="178"/>
    </row>
    <row r="32" spans="1:17" ht="23.1" customHeight="1">
      <c r="A32" s="19"/>
      <c r="B32" s="35"/>
      <c r="C32" s="22"/>
      <c r="D32" s="23" t="s">
        <v>244</v>
      </c>
      <c r="E32" s="261"/>
      <c r="F32" s="41"/>
      <c r="G32" s="42"/>
      <c r="H32" s="36"/>
      <c r="I32" s="23"/>
      <c r="J32" s="26"/>
      <c r="K32" s="203">
        <v>35.311</v>
      </c>
      <c r="L32" s="19" t="s">
        <v>16</v>
      </c>
      <c r="M32" s="33"/>
      <c r="N32" s="28">
        <f t="shared" si="1"/>
        <v>0</v>
      </c>
      <c r="O32" s="30"/>
      <c r="P32" s="96"/>
      <c r="Q32" s="178"/>
    </row>
    <row r="33" spans="1:17" ht="23.1" customHeight="1">
      <c r="A33" s="19"/>
      <c r="B33" s="35"/>
      <c r="C33" s="22"/>
      <c r="D33" s="23" t="s">
        <v>245</v>
      </c>
      <c r="E33" s="40"/>
      <c r="F33" s="41"/>
      <c r="G33" s="42"/>
      <c r="H33" s="36"/>
      <c r="I33" s="23"/>
      <c r="J33" s="26"/>
      <c r="K33" s="39">
        <v>16</v>
      </c>
      <c r="L33" s="19" t="s">
        <v>16</v>
      </c>
      <c r="M33" s="33"/>
      <c r="N33" s="28">
        <f t="shared" si="1"/>
        <v>0</v>
      </c>
      <c r="O33" s="30"/>
      <c r="P33" s="96"/>
      <c r="Q33" s="96"/>
    </row>
    <row r="34" spans="1:17" ht="23.1" customHeight="1">
      <c r="A34" s="19"/>
      <c r="B34" s="35"/>
      <c r="C34" s="22"/>
      <c r="D34" s="23" t="s">
        <v>246</v>
      </c>
      <c r="E34" s="261"/>
      <c r="F34" s="37"/>
      <c r="G34" s="38"/>
      <c r="H34" s="36"/>
      <c r="I34" s="23"/>
      <c r="J34" s="26"/>
      <c r="K34" s="39">
        <v>1</v>
      </c>
      <c r="L34" s="19" t="s">
        <v>16</v>
      </c>
      <c r="M34" s="33"/>
      <c r="N34" s="28">
        <f t="shared" si="1"/>
        <v>0</v>
      </c>
      <c r="O34" s="30"/>
      <c r="P34" s="96"/>
      <c r="Q34" s="96"/>
    </row>
    <row r="35" spans="1:17" ht="23.1" customHeight="1">
      <c r="A35" s="19"/>
      <c r="B35" s="56"/>
      <c r="C35" s="22"/>
      <c r="D35" s="23" t="s">
        <v>247</v>
      </c>
      <c r="E35" s="23"/>
      <c r="F35" s="37"/>
      <c r="G35" s="38"/>
      <c r="H35" s="36"/>
      <c r="I35" s="23"/>
      <c r="J35" s="26"/>
      <c r="K35" s="39">
        <v>1</v>
      </c>
      <c r="L35" s="19" t="s">
        <v>16</v>
      </c>
      <c r="M35" s="33"/>
      <c r="N35" s="28">
        <f t="shared" si="1"/>
        <v>0</v>
      </c>
      <c r="O35" s="19"/>
      <c r="P35" s="96"/>
      <c r="Q35" s="96"/>
    </row>
    <row r="36" spans="1:17" ht="23.1" customHeight="1">
      <c r="A36" s="19"/>
      <c r="B36" s="259"/>
      <c r="C36" s="22"/>
      <c r="D36" s="23" t="s">
        <v>248</v>
      </c>
      <c r="E36" s="23"/>
      <c r="F36" s="24"/>
      <c r="G36" s="25"/>
      <c r="H36" s="36"/>
      <c r="I36" s="23"/>
      <c r="J36" s="26"/>
      <c r="K36" s="39">
        <v>1</v>
      </c>
      <c r="L36" s="19" t="s">
        <v>205</v>
      </c>
      <c r="M36" s="33"/>
      <c r="N36" s="28">
        <f t="shared" si="1"/>
        <v>0</v>
      </c>
      <c r="O36" s="19"/>
      <c r="P36" s="96"/>
      <c r="Q36" s="178"/>
    </row>
    <row r="37" spans="1:17" ht="23.1" customHeight="1">
      <c r="A37" s="19"/>
      <c r="B37" s="35"/>
      <c r="C37" s="22"/>
      <c r="D37" s="23" t="s">
        <v>249</v>
      </c>
      <c r="E37" s="23"/>
      <c r="F37" s="37"/>
      <c r="G37" s="40"/>
      <c r="H37" s="36"/>
      <c r="I37" s="36"/>
      <c r="J37" s="26"/>
      <c r="K37" s="39">
        <v>1</v>
      </c>
      <c r="L37" s="19" t="s">
        <v>205</v>
      </c>
      <c r="M37" s="33"/>
      <c r="N37" s="28">
        <f t="shared" si="1"/>
        <v>0</v>
      </c>
      <c r="O37" s="30"/>
      <c r="P37" s="96"/>
      <c r="Q37" s="96"/>
    </row>
    <row r="38" spans="1:17" ht="23.1" customHeight="1">
      <c r="A38" s="19"/>
      <c r="B38" s="35"/>
      <c r="C38" s="22"/>
      <c r="D38" s="23" t="s">
        <v>250</v>
      </c>
      <c r="E38" s="40"/>
      <c r="F38" s="41"/>
      <c r="G38" s="42"/>
      <c r="H38" s="36"/>
      <c r="I38" s="36"/>
      <c r="J38" s="26"/>
      <c r="K38" s="39">
        <v>1</v>
      </c>
      <c r="L38" s="19" t="s">
        <v>205</v>
      </c>
      <c r="M38" s="33"/>
      <c r="N38" s="28">
        <f t="shared" si="1"/>
        <v>0</v>
      </c>
      <c r="O38" s="30"/>
      <c r="P38" s="96"/>
      <c r="Q38" s="96"/>
    </row>
    <row r="39" spans="1:17" ht="23.1" customHeight="1">
      <c r="A39" s="19"/>
      <c r="B39" s="35"/>
      <c r="C39" s="22"/>
      <c r="D39" s="23" t="s">
        <v>251</v>
      </c>
      <c r="E39" s="43"/>
      <c r="F39" s="37"/>
      <c r="G39" s="38"/>
      <c r="H39" s="23"/>
      <c r="I39" s="36"/>
      <c r="J39" s="26"/>
      <c r="K39" s="39">
        <v>1</v>
      </c>
      <c r="L39" s="19" t="s">
        <v>205</v>
      </c>
      <c r="M39" s="33"/>
      <c r="N39" s="28">
        <f t="shared" si="1"/>
        <v>0</v>
      </c>
      <c r="O39" s="30"/>
      <c r="P39" s="96"/>
      <c r="Q39" s="96"/>
    </row>
    <row r="40" spans="1:17" ht="23.1" customHeight="1">
      <c r="A40" s="19"/>
      <c r="B40" s="35"/>
      <c r="C40" s="22"/>
      <c r="D40" s="23" t="s">
        <v>252</v>
      </c>
      <c r="E40" s="23"/>
      <c r="F40" s="37"/>
      <c r="G40" s="40"/>
      <c r="H40" s="36"/>
      <c r="I40" s="36"/>
      <c r="J40" s="26"/>
      <c r="K40" s="39">
        <v>1</v>
      </c>
      <c r="L40" s="19" t="s">
        <v>205</v>
      </c>
      <c r="M40" s="33"/>
      <c r="N40" s="28">
        <f t="shared" si="1"/>
        <v>0</v>
      </c>
      <c r="O40" s="19"/>
      <c r="P40" s="96"/>
      <c r="Q40" s="96"/>
    </row>
    <row r="41" spans="1:17" ht="23.1" customHeight="1">
      <c r="A41" s="19"/>
      <c r="B41" s="258"/>
      <c r="C41" s="45"/>
      <c r="D41" s="23" t="s">
        <v>253</v>
      </c>
      <c r="E41" s="90"/>
      <c r="F41" s="24"/>
      <c r="G41" s="25"/>
      <c r="H41" s="23"/>
      <c r="I41" s="23"/>
      <c r="J41" s="26"/>
      <c r="K41" s="39">
        <v>1</v>
      </c>
      <c r="L41" s="19" t="s">
        <v>205</v>
      </c>
      <c r="M41" s="33"/>
      <c r="N41" s="28">
        <f t="shared" si="1"/>
        <v>0</v>
      </c>
      <c r="O41" s="34"/>
      <c r="P41" s="96"/>
      <c r="Q41" s="96"/>
    </row>
    <row r="42" spans="1:17" ht="23.1" customHeight="1">
      <c r="A42" s="19"/>
      <c r="B42" s="258"/>
      <c r="C42" s="45"/>
      <c r="D42" s="23"/>
      <c r="E42" s="43"/>
      <c r="F42" s="37"/>
      <c r="G42" s="38"/>
      <c r="H42" s="40"/>
      <c r="I42" s="40"/>
      <c r="J42" s="26"/>
      <c r="K42" s="27"/>
      <c r="L42" s="19"/>
      <c r="M42" s="28"/>
      <c r="N42" s="28"/>
      <c r="O42" s="34"/>
      <c r="P42" s="96"/>
      <c r="Q42" s="96"/>
    </row>
    <row r="43" spans="1:17" ht="23.1" customHeight="1">
      <c r="A43" s="19"/>
      <c r="B43" s="258"/>
      <c r="C43" s="45"/>
      <c r="D43" s="43"/>
      <c r="E43" s="43"/>
      <c r="F43" s="26"/>
      <c r="G43" s="45"/>
      <c r="H43" s="36"/>
      <c r="I43" s="36"/>
      <c r="J43" s="26"/>
      <c r="K43" s="27"/>
      <c r="L43" s="19"/>
      <c r="M43" s="28"/>
      <c r="N43" s="95"/>
      <c r="O43" s="30"/>
      <c r="P43" s="199"/>
      <c r="Q43" s="96"/>
    </row>
    <row r="44" spans="1:17" ht="23.1" customHeight="1">
      <c r="A44" s="19"/>
      <c r="B44" s="258"/>
      <c r="C44" s="45"/>
      <c r="D44" s="272" t="s">
        <v>11</v>
      </c>
      <c r="E44" s="272"/>
      <c r="F44" s="47"/>
      <c r="G44" s="48"/>
      <c r="H44" s="49"/>
      <c r="I44" s="49"/>
      <c r="J44" s="47"/>
      <c r="K44" s="50"/>
      <c r="L44" s="51"/>
      <c r="M44" s="52"/>
      <c r="N44" s="28">
        <f>SUM(N27:N43)</f>
        <v>0</v>
      </c>
      <c r="O44" s="30"/>
      <c r="P44" s="96"/>
      <c r="Q44" s="96"/>
    </row>
    <row r="45" spans="1:17" ht="23.1" customHeight="1">
      <c r="A45" s="19"/>
      <c r="B45" s="258"/>
      <c r="C45" s="45"/>
      <c r="D45" s="258"/>
      <c r="E45" s="258"/>
      <c r="F45" s="26"/>
      <c r="G45" s="45"/>
      <c r="H45" s="36"/>
      <c r="I45" s="36"/>
      <c r="J45" s="26"/>
      <c r="K45" s="27"/>
      <c r="L45" s="19"/>
      <c r="M45" s="28"/>
      <c r="N45" s="28"/>
      <c r="O45" s="30"/>
      <c r="P45" s="96"/>
      <c r="Q45" s="96"/>
    </row>
    <row r="46" spans="1:17" ht="23.1" customHeight="1">
      <c r="A46" s="54"/>
      <c r="B46" s="258"/>
      <c r="C46" s="36"/>
      <c r="D46" s="273"/>
      <c r="E46" s="273"/>
      <c r="F46" s="49"/>
      <c r="G46" s="49"/>
      <c r="H46" s="70"/>
      <c r="I46" s="70"/>
      <c r="J46" s="49"/>
      <c r="K46" s="253"/>
      <c r="L46" s="254"/>
      <c r="M46" s="255"/>
      <c r="N46" s="229"/>
      <c r="O46" s="23"/>
    </row>
    <row r="47" spans="1:17" ht="60" customHeight="1">
      <c r="E47" s="281" t="str">
        <f>E24</f>
        <v>内　訳　明　細　書</v>
      </c>
      <c r="F47" s="282"/>
      <c r="G47" s="282"/>
      <c r="H47" s="282"/>
      <c r="I47" s="282"/>
      <c r="J47" s="282"/>
      <c r="K47" s="282"/>
      <c r="L47" s="282"/>
    </row>
    <row r="48" spans="1:17" ht="23.1" customHeight="1">
      <c r="A48" s="4" t="s">
        <v>1</v>
      </c>
      <c r="B48" s="257" t="s">
        <v>2</v>
      </c>
      <c r="C48" s="269" t="s">
        <v>3</v>
      </c>
      <c r="D48" s="270"/>
      <c r="E48" s="270"/>
      <c r="F48" s="271"/>
      <c r="G48" s="269" t="s">
        <v>4</v>
      </c>
      <c r="H48" s="270"/>
      <c r="I48" s="270"/>
      <c r="J48" s="271"/>
      <c r="K48" s="10" t="s">
        <v>5</v>
      </c>
      <c r="L48" s="3" t="s">
        <v>6</v>
      </c>
      <c r="M48" s="3" t="s">
        <v>7</v>
      </c>
      <c r="N48" s="3" t="s">
        <v>8</v>
      </c>
      <c r="O48" s="3" t="s">
        <v>9</v>
      </c>
    </row>
    <row r="49" spans="1:17" ht="23.1" customHeight="1">
      <c r="A49" s="32">
        <v>2</v>
      </c>
      <c r="B49" s="56" t="s">
        <v>89</v>
      </c>
      <c r="C49" s="22"/>
      <c r="D49" s="23"/>
      <c r="E49" s="23"/>
      <c r="F49" s="24"/>
      <c r="G49" s="25"/>
      <c r="H49" s="23"/>
      <c r="I49" s="23"/>
      <c r="J49" s="26"/>
      <c r="K49" s="27"/>
      <c r="L49" s="19"/>
      <c r="M49" s="28"/>
      <c r="N49" s="29"/>
      <c r="O49" s="34"/>
    </row>
    <row r="50" spans="1:17" ht="23.1" customHeight="1">
      <c r="A50" s="19"/>
      <c r="B50" s="35"/>
      <c r="C50" s="22"/>
      <c r="D50" s="23" t="s">
        <v>254</v>
      </c>
      <c r="E50" s="261"/>
      <c r="F50" s="37"/>
      <c r="G50" s="40"/>
      <c r="H50" s="36"/>
      <c r="I50" s="23"/>
      <c r="J50" s="26"/>
      <c r="K50" s="39">
        <v>1</v>
      </c>
      <c r="L50" s="19" t="s">
        <v>205</v>
      </c>
      <c r="M50" s="33"/>
      <c r="N50" s="28">
        <f>ROUND(K50*M50,0)</f>
        <v>0</v>
      </c>
      <c r="O50" s="19"/>
      <c r="P50" s="96"/>
      <c r="Q50" s="178"/>
    </row>
    <row r="51" spans="1:17" ht="23.1" customHeight="1">
      <c r="A51" s="19"/>
      <c r="B51" s="258"/>
      <c r="C51" s="45"/>
      <c r="D51" s="23" t="s">
        <v>255</v>
      </c>
      <c r="E51" s="261"/>
      <c r="F51" s="37"/>
      <c r="G51" s="38"/>
      <c r="H51" s="36"/>
      <c r="I51" s="23"/>
      <c r="J51" s="26"/>
      <c r="K51" s="39">
        <v>1</v>
      </c>
      <c r="L51" s="19" t="s">
        <v>205</v>
      </c>
      <c r="M51" s="33"/>
      <c r="N51" s="28">
        <f>ROUND(K51*M51,0)</f>
        <v>0</v>
      </c>
      <c r="O51" s="19"/>
      <c r="P51" s="96"/>
      <c r="Q51" s="96"/>
    </row>
    <row r="52" spans="1:17" ht="23.1" customHeight="1">
      <c r="A52" s="19"/>
      <c r="B52" s="35"/>
      <c r="C52" s="22"/>
      <c r="D52" s="23" t="s">
        <v>256</v>
      </c>
      <c r="E52" s="261"/>
      <c r="F52" s="41"/>
      <c r="G52" s="42"/>
      <c r="H52" s="36"/>
      <c r="I52" s="23"/>
      <c r="J52" s="26"/>
      <c r="K52" s="39">
        <v>1</v>
      </c>
      <c r="L52" s="19" t="s">
        <v>205</v>
      </c>
      <c r="M52" s="33"/>
      <c r="N52" s="28">
        <f>ROUND(K52*M52,0)</f>
        <v>0</v>
      </c>
      <c r="O52" s="30"/>
      <c r="P52" s="96"/>
      <c r="Q52" s="96"/>
    </row>
    <row r="53" spans="1:17" ht="23.1" customHeight="1">
      <c r="A53" s="19"/>
      <c r="B53" s="35"/>
      <c r="C53" s="22"/>
      <c r="D53" s="23" t="s">
        <v>257</v>
      </c>
      <c r="E53" s="261"/>
      <c r="F53" s="37"/>
      <c r="G53" s="38"/>
      <c r="H53" s="36"/>
      <c r="I53" s="23"/>
      <c r="J53" s="26"/>
      <c r="K53" s="39">
        <v>1</v>
      </c>
      <c r="L53" s="19" t="s">
        <v>205</v>
      </c>
      <c r="M53" s="33"/>
      <c r="N53" s="28">
        <f>ROUND(K53*M53,0)</f>
        <v>0</v>
      </c>
      <c r="O53" s="30"/>
      <c r="P53" s="96"/>
      <c r="Q53" s="180"/>
    </row>
    <row r="54" spans="1:17" ht="23.1" customHeight="1">
      <c r="A54" s="19"/>
      <c r="B54" s="35"/>
      <c r="C54" s="22"/>
      <c r="D54" s="23"/>
      <c r="E54" s="36"/>
      <c r="F54" s="41"/>
      <c r="G54" s="42"/>
      <c r="H54" s="36"/>
      <c r="I54" s="23"/>
      <c r="J54" s="26"/>
      <c r="K54" s="39"/>
      <c r="L54" s="19"/>
      <c r="M54" s="33"/>
      <c r="N54" s="28"/>
      <c r="O54" s="19"/>
      <c r="P54" s="96"/>
      <c r="Q54" s="178"/>
    </row>
    <row r="55" spans="1:17" ht="23.1" customHeight="1">
      <c r="A55" s="19"/>
      <c r="B55" s="35"/>
      <c r="C55" s="22"/>
      <c r="D55" s="23"/>
      <c r="E55" s="261"/>
      <c r="F55" s="41"/>
      <c r="G55" s="42"/>
      <c r="H55" s="36"/>
      <c r="I55" s="23"/>
      <c r="J55" s="26"/>
      <c r="K55" s="39"/>
      <c r="L55" s="19"/>
      <c r="M55" s="33"/>
      <c r="N55" s="28"/>
      <c r="O55" s="30"/>
      <c r="P55" s="96"/>
      <c r="Q55" s="178"/>
    </row>
    <row r="56" spans="1:17" ht="23.1" customHeight="1">
      <c r="A56" s="19"/>
      <c r="B56" s="35"/>
      <c r="C56" s="22"/>
      <c r="D56" s="23"/>
      <c r="E56" s="40"/>
      <c r="F56" s="41"/>
      <c r="G56" s="42"/>
      <c r="H56" s="36"/>
      <c r="I56" s="23"/>
      <c r="J56" s="26"/>
      <c r="K56" s="39"/>
      <c r="L56" s="19"/>
      <c r="M56" s="33"/>
      <c r="N56" s="28"/>
      <c r="O56" s="30"/>
      <c r="P56" s="96"/>
      <c r="Q56" s="96"/>
    </row>
    <row r="57" spans="1:17" ht="23.1" customHeight="1">
      <c r="A57" s="19"/>
      <c r="B57" s="35"/>
      <c r="C57" s="22"/>
      <c r="D57" s="23"/>
      <c r="E57" s="261"/>
      <c r="F57" s="37"/>
      <c r="G57" s="38"/>
      <c r="H57" s="36"/>
      <c r="I57" s="23"/>
      <c r="J57" s="26"/>
      <c r="K57" s="39"/>
      <c r="L57" s="19"/>
      <c r="M57" s="33"/>
      <c r="N57" s="28"/>
      <c r="O57" s="30"/>
      <c r="P57" s="96"/>
      <c r="Q57" s="96"/>
    </row>
    <row r="58" spans="1:17" ht="23.1" customHeight="1">
      <c r="A58" s="19"/>
      <c r="B58" s="56"/>
      <c r="C58" s="22"/>
      <c r="D58" s="23"/>
      <c r="E58" s="23"/>
      <c r="F58" s="37"/>
      <c r="G58" s="38"/>
      <c r="H58" s="36"/>
      <c r="I58" s="23"/>
      <c r="J58" s="26"/>
      <c r="K58" s="39"/>
      <c r="L58" s="19"/>
      <c r="M58" s="33"/>
      <c r="N58" s="28"/>
      <c r="O58" s="19"/>
      <c r="P58" s="96"/>
      <c r="Q58" s="96"/>
    </row>
    <row r="59" spans="1:17" ht="23.1" customHeight="1">
      <c r="A59" s="19"/>
      <c r="B59" s="35"/>
      <c r="C59" s="22"/>
      <c r="D59" s="23"/>
      <c r="E59" s="40"/>
      <c r="F59" s="41"/>
      <c r="G59" s="42"/>
      <c r="H59" s="36"/>
      <c r="I59" s="36"/>
      <c r="J59" s="26"/>
      <c r="K59" s="39"/>
      <c r="L59" s="19"/>
      <c r="M59" s="33"/>
      <c r="N59" s="28"/>
      <c r="O59" s="19"/>
      <c r="P59" s="96"/>
      <c r="Q59" s="178"/>
    </row>
    <row r="60" spans="1:17" ht="23.1" customHeight="1">
      <c r="A60" s="19"/>
      <c r="B60" s="35"/>
      <c r="C60" s="22"/>
      <c r="D60" s="23"/>
      <c r="E60" s="43"/>
      <c r="F60" s="37"/>
      <c r="G60" s="38"/>
      <c r="H60" s="23"/>
      <c r="I60" s="36"/>
      <c r="J60" s="26"/>
      <c r="K60" s="39"/>
      <c r="L60" s="19"/>
      <c r="M60" s="33"/>
      <c r="N60" s="28"/>
      <c r="O60" s="30"/>
      <c r="P60" s="96"/>
      <c r="Q60" s="96"/>
    </row>
    <row r="61" spans="1:17" ht="23.1" customHeight="1">
      <c r="A61" s="19"/>
      <c r="B61" s="35"/>
      <c r="C61" s="22"/>
      <c r="D61" s="23"/>
      <c r="E61" s="23"/>
      <c r="F61" s="37"/>
      <c r="G61" s="40"/>
      <c r="H61" s="36"/>
      <c r="I61" s="36"/>
      <c r="J61" s="26"/>
      <c r="K61" s="39"/>
      <c r="L61" s="19"/>
      <c r="M61" s="33"/>
      <c r="N61" s="28"/>
      <c r="O61" s="30"/>
      <c r="P61" s="96"/>
      <c r="Q61" s="96"/>
    </row>
    <row r="62" spans="1:17" ht="23.1" customHeight="1">
      <c r="A62" s="19"/>
      <c r="B62" s="258"/>
      <c r="C62" s="45"/>
      <c r="D62" s="23"/>
      <c r="E62" s="90"/>
      <c r="F62" s="24"/>
      <c r="G62" s="25"/>
      <c r="H62" s="23"/>
      <c r="I62" s="23"/>
      <c r="J62" s="26"/>
      <c r="K62" s="68"/>
      <c r="L62" s="19"/>
      <c r="M62" s="28"/>
      <c r="N62" s="95"/>
      <c r="O62" s="34"/>
      <c r="P62" s="96"/>
      <c r="Q62" s="96"/>
    </row>
    <row r="63" spans="1:17" ht="23.1" customHeight="1">
      <c r="A63" s="19"/>
      <c r="B63" s="258"/>
      <c r="C63" s="45"/>
      <c r="D63" s="23"/>
      <c r="E63" s="43"/>
      <c r="F63" s="37"/>
      <c r="G63" s="38"/>
      <c r="H63" s="40"/>
      <c r="I63" s="40"/>
      <c r="J63" s="26"/>
      <c r="K63" s="27"/>
      <c r="L63" s="19"/>
      <c r="M63" s="28"/>
      <c r="N63" s="28"/>
      <c r="O63" s="34"/>
      <c r="P63" s="96"/>
      <c r="Q63" s="96"/>
    </row>
    <row r="64" spans="1:17" ht="23.1" customHeight="1">
      <c r="A64" s="19"/>
      <c r="B64" s="258"/>
      <c r="C64" s="45"/>
      <c r="D64" s="43"/>
      <c r="E64" s="43"/>
      <c r="F64" s="26"/>
      <c r="G64" s="45"/>
      <c r="H64" s="36"/>
      <c r="I64" s="36"/>
      <c r="J64" s="26"/>
      <c r="K64" s="27"/>
      <c r="L64" s="19"/>
      <c r="M64" s="28"/>
      <c r="N64" s="95"/>
      <c r="O64" s="30"/>
      <c r="P64" s="199"/>
      <c r="Q64" s="96"/>
    </row>
    <row r="65" spans="1:17" ht="23.1" customHeight="1">
      <c r="A65" s="19"/>
      <c r="B65" s="258"/>
      <c r="C65" s="45"/>
      <c r="D65" s="272" t="s">
        <v>11</v>
      </c>
      <c r="E65" s="272"/>
      <c r="F65" s="47"/>
      <c r="G65" s="48"/>
      <c r="H65" s="49"/>
      <c r="I65" s="49"/>
      <c r="J65" s="47"/>
      <c r="K65" s="50"/>
      <c r="L65" s="51"/>
      <c r="M65" s="52"/>
      <c r="N65" s="28">
        <f>SUM(N50:N64)</f>
        <v>0</v>
      </c>
      <c r="O65" s="30"/>
      <c r="P65" s="96"/>
      <c r="Q65" s="96"/>
    </row>
    <row r="66" spans="1:17" ht="23.1" customHeight="1">
      <c r="A66" s="19"/>
      <c r="B66" s="258"/>
      <c r="C66" s="45"/>
      <c r="D66" s="258"/>
      <c r="E66" s="258"/>
      <c r="F66" s="47"/>
      <c r="G66" s="48"/>
      <c r="H66" s="49"/>
      <c r="I66" s="49"/>
      <c r="J66" s="47"/>
      <c r="K66" s="50"/>
      <c r="L66" s="51"/>
      <c r="M66" s="52"/>
      <c r="N66" s="28"/>
      <c r="O66" s="30"/>
      <c r="P66" s="96"/>
      <c r="Q66" s="96"/>
    </row>
    <row r="67" spans="1:17" ht="23.1" customHeight="1">
      <c r="A67" s="19"/>
      <c r="B67" s="258"/>
      <c r="C67" s="45"/>
      <c r="D67" s="272" t="s">
        <v>12</v>
      </c>
      <c r="E67" s="272"/>
      <c r="F67" s="47"/>
      <c r="G67" s="48"/>
      <c r="H67" s="49"/>
      <c r="I67" s="49"/>
      <c r="J67" s="47"/>
      <c r="K67" s="50"/>
      <c r="L67" s="51"/>
      <c r="M67" s="52"/>
      <c r="N67" s="28">
        <f>N44+N65</f>
        <v>0</v>
      </c>
      <c r="O67" s="30"/>
      <c r="P67" s="96"/>
      <c r="Q67" s="96"/>
    </row>
    <row r="68" spans="1:17" ht="23.1" customHeight="1">
      <c r="A68" s="19"/>
      <c r="B68" s="258"/>
      <c r="C68" s="45"/>
      <c r="D68" s="258"/>
      <c r="E68" s="258"/>
      <c r="F68" s="26"/>
      <c r="G68" s="45"/>
      <c r="H68" s="36"/>
      <c r="I68" s="36"/>
      <c r="J68" s="26"/>
      <c r="K68" s="27"/>
      <c r="L68" s="19"/>
      <c r="M68" s="28"/>
      <c r="N68" s="28"/>
      <c r="O68" s="30"/>
    </row>
  </sheetData>
  <mergeCells count="14">
    <mergeCell ref="C48:F48"/>
    <mergeCell ref="G48:J48"/>
    <mergeCell ref="D65:E65"/>
    <mergeCell ref="D67:E67"/>
    <mergeCell ref="C25:F25"/>
    <mergeCell ref="G25:J25"/>
    <mergeCell ref="D44:E44"/>
    <mergeCell ref="D46:E46"/>
    <mergeCell ref="E47:L47"/>
    <mergeCell ref="E1:L1"/>
    <mergeCell ref="C2:F2"/>
    <mergeCell ref="G2:J2"/>
    <mergeCell ref="D21:E21"/>
    <mergeCell ref="E24:L24"/>
  </mergeCells>
  <phoneticPr fontId="2"/>
  <printOptions horizontalCentered="1" verticalCentered="1"/>
  <pageMargins left="0" right="0" top="0" bottom="0" header="0" footer="0"/>
  <pageSetup paperSize="9" orientation="landscape" horizontalDpi="4294967292" verticalDpi="300" r:id="rId1"/>
  <headerFooter alignWithMargins="0">
    <oddFooter xml:space="preserve">&amp;C
</oddFooter>
  </headerFooter>
  <rowBreaks count="2" manualBreakCount="2">
    <brk id="23" max="14" man="1"/>
    <brk id="46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Q23"/>
  <sheetViews>
    <sheetView view="pageBreakPreview" zoomScaleNormal="100" zoomScaleSheetLayoutView="100" workbookViewId="0">
      <selection activeCell="N15" sqref="N15"/>
    </sheetView>
  </sheetViews>
  <sheetFormatPr defaultRowHeight="14.25"/>
  <cols>
    <col min="1" max="1" width="5.625" style="5" customWidth="1"/>
    <col min="2" max="2" width="16.625" style="5" customWidth="1"/>
    <col min="3" max="3" width="1.625" style="5" customWidth="1"/>
    <col min="4" max="5" width="14.625" style="5" customWidth="1"/>
    <col min="6" max="7" width="1.625" style="5" customWidth="1"/>
    <col min="8" max="9" width="14.625" style="5" customWidth="1"/>
    <col min="10" max="10" width="1.625" style="5" customWidth="1"/>
    <col min="11" max="11" width="10.625" style="9" customWidth="1"/>
    <col min="12" max="12" width="7.625" style="5" customWidth="1"/>
    <col min="13" max="13" width="10.625" style="5" customWidth="1"/>
    <col min="14" max="14" width="14.375" style="5" customWidth="1"/>
    <col min="15" max="15" width="14.625" style="5" customWidth="1"/>
    <col min="16" max="16" width="10.625" style="7" customWidth="1"/>
    <col min="17" max="17" width="9" style="7"/>
    <col min="18" max="16384" width="9" style="5"/>
  </cols>
  <sheetData>
    <row r="1" spans="1:17" ht="60" customHeight="1">
      <c r="E1" s="267" t="s">
        <v>291</v>
      </c>
      <c r="F1" s="268"/>
      <c r="G1" s="268"/>
      <c r="H1" s="268"/>
      <c r="I1" s="268"/>
      <c r="J1" s="268"/>
      <c r="K1" s="268"/>
      <c r="L1" s="268"/>
      <c r="P1" s="88"/>
    </row>
    <row r="2" spans="1:17" ht="23.1" customHeight="1">
      <c r="A2" s="4" t="s">
        <v>1</v>
      </c>
      <c r="B2" s="2" t="s">
        <v>2</v>
      </c>
      <c r="C2" s="269" t="s">
        <v>3</v>
      </c>
      <c r="D2" s="270"/>
      <c r="E2" s="270"/>
      <c r="F2" s="271"/>
      <c r="G2" s="269" t="s">
        <v>4</v>
      </c>
      <c r="H2" s="270"/>
      <c r="I2" s="270"/>
      <c r="J2" s="271"/>
      <c r="K2" s="10" t="s">
        <v>5</v>
      </c>
      <c r="L2" s="3" t="s">
        <v>6</v>
      </c>
      <c r="M2" s="3" t="s">
        <v>7</v>
      </c>
      <c r="N2" s="3" t="s">
        <v>8</v>
      </c>
      <c r="O2" s="3" t="s">
        <v>9</v>
      </c>
    </row>
    <row r="3" spans="1:17" s="31" customFormat="1" ht="23.1" customHeight="1">
      <c r="A3" s="32">
        <v>3</v>
      </c>
      <c r="B3" s="56" t="s">
        <v>90</v>
      </c>
      <c r="C3" s="22"/>
      <c r="D3" s="23"/>
      <c r="E3" s="23"/>
      <c r="F3" s="24"/>
      <c r="G3" s="25"/>
      <c r="H3" s="23"/>
      <c r="I3" s="23"/>
      <c r="J3" s="26"/>
      <c r="K3" s="27"/>
      <c r="L3" s="19"/>
      <c r="M3" s="28"/>
      <c r="N3" s="29"/>
      <c r="O3" s="30"/>
      <c r="P3" s="46"/>
      <c r="Q3" s="46"/>
    </row>
    <row r="4" spans="1:17" s="31" customFormat="1" ht="23.1" customHeight="1">
      <c r="A4" s="19"/>
      <c r="B4" s="35"/>
      <c r="C4" s="22"/>
      <c r="D4" s="23"/>
      <c r="E4" s="63"/>
      <c r="F4" s="37"/>
      <c r="G4" s="40"/>
      <c r="H4" s="36"/>
      <c r="I4" s="23"/>
      <c r="J4" s="26"/>
      <c r="K4" s="39"/>
      <c r="L4" s="19"/>
      <c r="M4" s="33"/>
      <c r="N4" s="28"/>
      <c r="O4" s="186"/>
      <c r="P4" s="46"/>
      <c r="Q4" s="46"/>
    </row>
    <row r="5" spans="1:17" s="31" customFormat="1" ht="23.1" customHeight="1">
      <c r="A5" s="19"/>
      <c r="B5" s="44"/>
      <c r="C5" s="45"/>
      <c r="D5" s="23" t="s">
        <v>223</v>
      </c>
      <c r="E5" s="63"/>
      <c r="F5" s="37"/>
      <c r="G5" s="38"/>
      <c r="H5" s="36"/>
      <c r="I5" s="23"/>
      <c r="J5" s="26"/>
      <c r="K5" s="39">
        <v>33.9</v>
      </c>
      <c r="L5" s="19" t="s">
        <v>16</v>
      </c>
      <c r="M5" s="33"/>
      <c r="N5" s="28">
        <f>ROUND(K5*M5,0)</f>
        <v>0</v>
      </c>
      <c r="O5" s="186"/>
      <c r="P5" s="46"/>
      <c r="Q5" s="46"/>
    </row>
    <row r="6" spans="1:17" s="31" customFormat="1" ht="23.1" customHeight="1">
      <c r="A6" s="19"/>
      <c r="B6" s="35"/>
      <c r="C6" s="22"/>
      <c r="D6" s="23"/>
      <c r="E6" s="63"/>
      <c r="F6" s="41"/>
      <c r="G6" s="42"/>
      <c r="H6" s="36"/>
      <c r="I6" s="23"/>
      <c r="J6" s="26"/>
      <c r="K6" s="39"/>
      <c r="L6" s="19"/>
      <c r="M6" s="33"/>
      <c r="N6" s="28"/>
      <c r="O6" s="186"/>
      <c r="P6" s="46"/>
      <c r="Q6" s="46"/>
    </row>
    <row r="7" spans="1:17" s="31" customFormat="1" ht="23.1" customHeight="1">
      <c r="A7" s="19"/>
      <c r="B7" s="35"/>
      <c r="C7" s="22"/>
      <c r="D7" s="23" t="s">
        <v>235</v>
      </c>
      <c r="E7" s="63"/>
      <c r="F7" s="37"/>
      <c r="G7" s="38"/>
      <c r="H7" s="36"/>
      <c r="I7" s="23"/>
      <c r="J7" s="26"/>
      <c r="K7" s="39"/>
      <c r="L7" s="19"/>
      <c r="M7" s="33"/>
      <c r="N7" s="28"/>
      <c r="O7" s="186"/>
      <c r="P7" s="46"/>
      <c r="Q7" s="46"/>
    </row>
    <row r="8" spans="1:17" s="31" customFormat="1" ht="23.1" customHeight="1">
      <c r="A8" s="19"/>
      <c r="B8" s="35"/>
      <c r="C8" s="22"/>
      <c r="D8" s="23" t="s">
        <v>236</v>
      </c>
      <c r="E8" s="36"/>
      <c r="F8" s="41"/>
      <c r="G8" s="42"/>
      <c r="H8" s="36" t="s">
        <v>237</v>
      </c>
      <c r="I8" s="23"/>
      <c r="J8" s="26"/>
      <c r="K8" s="39">
        <v>33.9</v>
      </c>
      <c r="L8" s="19" t="s">
        <v>16</v>
      </c>
      <c r="M8" s="33"/>
      <c r="N8" s="28">
        <f>ROUND(K8*M8,0)</f>
        <v>0</v>
      </c>
      <c r="O8" s="186"/>
      <c r="P8" s="46"/>
      <c r="Q8" s="46"/>
    </row>
    <row r="9" spans="1:17" s="31" customFormat="1" ht="23.1" customHeight="1">
      <c r="A9" s="19"/>
      <c r="B9" s="35"/>
      <c r="C9" s="22"/>
      <c r="D9" s="23" t="s">
        <v>238</v>
      </c>
      <c r="E9" s="63"/>
      <c r="F9" s="41"/>
      <c r="G9" s="42"/>
      <c r="H9" s="36"/>
      <c r="I9" s="23"/>
      <c r="J9" s="26"/>
      <c r="K9" s="39">
        <v>1</v>
      </c>
      <c r="L9" s="19" t="s">
        <v>13</v>
      </c>
      <c r="M9" s="33"/>
      <c r="N9" s="28">
        <f>ROUND(K9*M9,0)</f>
        <v>0</v>
      </c>
      <c r="O9" s="186"/>
      <c r="P9" s="46"/>
      <c r="Q9" s="46"/>
    </row>
    <row r="10" spans="1:17" s="31" customFormat="1" ht="23.1" customHeight="1">
      <c r="A10" s="19"/>
      <c r="B10" s="35"/>
      <c r="C10" s="22"/>
      <c r="D10" s="23" t="s">
        <v>239</v>
      </c>
      <c r="E10" s="40"/>
      <c r="F10" s="41"/>
      <c r="G10" s="42"/>
      <c r="H10" s="36"/>
      <c r="I10" s="23"/>
      <c r="J10" s="26"/>
      <c r="K10" s="39">
        <v>1</v>
      </c>
      <c r="L10" s="19" t="s">
        <v>10</v>
      </c>
      <c r="M10" s="33"/>
      <c r="N10" s="28">
        <f>ROUND(K10*M10,0)</f>
        <v>0</v>
      </c>
      <c r="O10" s="186"/>
      <c r="P10" s="46"/>
      <c r="Q10" s="46"/>
    </row>
    <row r="11" spans="1:17" s="31" customFormat="1" ht="23.1" customHeight="1">
      <c r="A11" s="19"/>
      <c r="B11" s="35"/>
      <c r="C11" s="22"/>
      <c r="D11" s="23"/>
      <c r="E11" s="63"/>
      <c r="F11" s="37"/>
      <c r="G11" s="38"/>
      <c r="H11" s="36"/>
      <c r="I11" s="23"/>
      <c r="J11" s="26"/>
      <c r="K11" s="39"/>
      <c r="L11" s="19"/>
      <c r="M11" s="33"/>
      <c r="N11" s="28"/>
      <c r="O11" s="186"/>
      <c r="P11" s="46"/>
      <c r="Q11" s="46"/>
    </row>
    <row r="12" spans="1:17" s="31" customFormat="1" ht="23.1" customHeight="1">
      <c r="A12" s="19"/>
      <c r="B12" s="35"/>
      <c r="C12" s="22"/>
      <c r="D12" s="23"/>
      <c r="E12" s="63"/>
      <c r="F12" s="37"/>
      <c r="G12" s="38"/>
      <c r="H12" s="36"/>
      <c r="I12" s="23"/>
      <c r="J12" s="26"/>
      <c r="K12" s="39"/>
      <c r="L12" s="19"/>
      <c r="M12" s="33"/>
      <c r="N12" s="28"/>
      <c r="O12" s="186"/>
      <c r="P12" s="46"/>
      <c r="Q12" s="46"/>
    </row>
    <row r="13" spans="1:17" s="31" customFormat="1" ht="23.1" customHeight="1">
      <c r="A13" s="19"/>
      <c r="B13" s="56"/>
      <c r="C13" s="22"/>
      <c r="D13" s="23" t="s">
        <v>269</v>
      </c>
      <c r="E13" s="23"/>
      <c r="F13" s="37"/>
      <c r="G13" s="38"/>
      <c r="H13" s="36"/>
      <c r="I13" s="23"/>
      <c r="J13" s="26"/>
      <c r="K13" s="165">
        <v>27.323</v>
      </c>
      <c r="L13" s="19" t="s">
        <v>16</v>
      </c>
      <c r="M13" s="33"/>
      <c r="N13" s="28">
        <f>ROUND(K13*M13,0)</f>
        <v>0</v>
      </c>
      <c r="O13" s="30"/>
      <c r="P13" s="46"/>
      <c r="Q13" s="46"/>
    </row>
    <row r="14" spans="1:17" s="31" customFormat="1" ht="23.1" customHeight="1">
      <c r="A14" s="19"/>
      <c r="B14" s="21"/>
      <c r="C14" s="22"/>
      <c r="D14" s="23"/>
      <c r="E14" s="23"/>
      <c r="F14" s="24"/>
      <c r="G14" s="25"/>
      <c r="H14" s="36"/>
      <c r="I14" s="23"/>
      <c r="J14" s="26"/>
      <c r="K14" s="39"/>
      <c r="L14" s="19"/>
      <c r="M14" s="33"/>
      <c r="N14" s="28"/>
      <c r="O14" s="34"/>
      <c r="P14" s="46"/>
      <c r="Q14" s="46"/>
    </row>
    <row r="15" spans="1:17" s="31" customFormat="1" ht="23.1" customHeight="1">
      <c r="A15" s="19"/>
      <c r="B15" s="35"/>
      <c r="C15" s="22"/>
      <c r="D15" s="23" t="s">
        <v>270</v>
      </c>
      <c r="E15" s="23"/>
      <c r="F15" s="37"/>
      <c r="G15" s="40"/>
      <c r="H15" s="36"/>
      <c r="I15" s="36"/>
      <c r="J15" s="26"/>
      <c r="K15" s="165">
        <v>12.151999999999999</v>
      </c>
      <c r="L15" s="19" t="s">
        <v>16</v>
      </c>
      <c r="M15" s="33"/>
      <c r="N15" s="28">
        <f>ROUND(K15*M15,0)</f>
        <v>0</v>
      </c>
      <c r="O15" s="30"/>
      <c r="P15" s="46"/>
      <c r="Q15" s="46"/>
    </row>
    <row r="16" spans="1:17" s="31" customFormat="1" ht="23.1" customHeight="1">
      <c r="A16" s="19"/>
      <c r="B16" s="35"/>
      <c r="C16" s="22"/>
      <c r="D16" s="23"/>
      <c r="E16" s="40"/>
      <c r="F16" s="41"/>
      <c r="G16" s="42"/>
      <c r="H16" s="36"/>
      <c r="I16" s="36"/>
      <c r="J16" s="26"/>
      <c r="K16" s="39"/>
      <c r="L16" s="19"/>
      <c r="M16" s="33"/>
      <c r="N16" s="28"/>
      <c r="O16" s="30"/>
      <c r="P16" s="46"/>
      <c r="Q16" s="46"/>
    </row>
    <row r="17" spans="1:17" s="31" customFormat="1" ht="23.1" customHeight="1">
      <c r="A17" s="19"/>
      <c r="B17" s="35"/>
      <c r="C17" s="22"/>
      <c r="D17" s="23"/>
      <c r="E17" s="23"/>
      <c r="F17" s="37"/>
      <c r="G17" s="40"/>
      <c r="H17" s="36"/>
      <c r="I17" s="36"/>
      <c r="J17" s="26"/>
      <c r="K17" s="39"/>
      <c r="L17" s="19"/>
      <c r="M17" s="33"/>
      <c r="N17" s="28"/>
      <c r="O17" s="30"/>
      <c r="P17" s="46"/>
      <c r="Q17" s="46"/>
    </row>
    <row r="18" spans="1:17" s="31" customFormat="1" ht="23.1" customHeight="1">
      <c r="A18" s="19"/>
      <c r="B18" s="44"/>
      <c r="C18" s="45"/>
      <c r="D18" s="23"/>
      <c r="E18" s="90"/>
      <c r="F18" s="24"/>
      <c r="G18" s="25"/>
      <c r="H18" s="23"/>
      <c r="I18" s="23"/>
      <c r="J18" s="26"/>
      <c r="K18" s="68"/>
      <c r="L18" s="19"/>
      <c r="M18" s="28"/>
      <c r="N18" s="95"/>
      <c r="O18" s="30"/>
      <c r="P18" s="46"/>
      <c r="Q18" s="46"/>
    </row>
    <row r="19" spans="1:17" s="31" customFormat="1" ht="23.1" customHeight="1">
      <c r="A19" s="19"/>
      <c r="B19" s="44"/>
      <c r="C19" s="45"/>
      <c r="D19" s="43"/>
      <c r="E19" s="43"/>
      <c r="F19" s="37"/>
      <c r="G19" s="38"/>
      <c r="H19" s="40"/>
      <c r="I19" s="40"/>
      <c r="J19" s="26"/>
      <c r="K19" s="27"/>
      <c r="L19" s="19"/>
      <c r="M19" s="28"/>
      <c r="N19" s="28"/>
      <c r="O19" s="30"/>
      <c r="P19" s="46"/>
      <c r="Q19" s="46"/>
    </row>
    <row r="20" spans="1:17" s="31" customFormat="1" ht="23.1" customHeight="1">
      <c r="A20" s="19"/>
      <c r="B20" s="44"/>
      <c r="C20" s="45"/>
      <c r="D20" s="43"/>
      <c r="E20" s="43"/>
      <c r="F20" s="26"/>
      <c r="G20" s="45"/>
      <c r="H20" s="36"/>
      <c r="I20" s="36"/>
      <c r="J20" s="26"/>
      <c r="K20" s="27"/>
      <c r="L20" s="19"/>
      <c r="M20" s="28"/>
      <c r="N20" s="95"/>
      <c r="O20" s="30"/>
      <c r="P20" s="194"/>
      <c r="Q20" s="46"/>
    </row>
    <row r="21" spans="1:17" s="31" customFormat="1" ht="23.1" customHeight="1">
      <c r="A21" s="19"/>
      <c r="B21" s="44"/>
      <c r="C21" s="45"/>
      <c r="D21" s="272" t="s">
        <v>11</v>
      </c>
      <c r="E21" s="272"/>
      <c r="F21" s="47"/>
      <c r="G21" s="48"/>
      <c r="H21" s="49"/>
      <c r="I21" s="49"/>
      <c r="J21" s="47"/>
      <c r="K21" s="50"/>
      <c r="L21" s="51"/>
      <c r="M21" s="52"/>
      <c r="N21" s="28">
        <f>SUM(N4:N20)</f>
        <v>0</v>
      </c>
      <c r="O21" s="30"/>
      <c r="P21" s="46"/>
      <c r="Q21" s="46"/>
    </row>
    <row r="22" spans="1:17" s="31" customFormat="1" ht="23.1" customHeight="1">
      <c r="A22" s="19"/>
      <c r="B22" s="44"/>
      <c r="C22" s="45"/>
      <c r="D22" s="44"/>
      <c r="E22" s="44"/>
      <c r="F22" s="26"/>
      <c r="G22" s="45"/>
      <c r="H22" s="36"/>
      <c r="I22" s="36"/>
      <c r="J22" s="26"/>
      <c r="K22" s="27"/>
      <c r="L22" s="19"/>
      <c r="M22" s="28"/>
      <c r="N22" s="28"/>
      <c r="O22" s="30"/>
      <c r="P22" s="46"/>
      <c r="Q22" s="46"/>
    </row>
    <row r="23" spans="1:17" ht="23.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11"/>
      <c r="L23" s="6"/>
      <c r="M23" s="6"/>
      <c r="N23" s="16"/>
      <c r="O23" s="6"/>
    </row>
  </sheetData>
  <mergeCells count="4">
    <mergeCell ref="E1:L1"/>
    <mergeCell ref="C2:F2"/>
    <mergeCell ref="G2:J2"/>
    <mergeCell ref="D21:E21"/>
  </mergeCells>
  <phoneticPr fontId="2"/>
  <pageMargins left="0.7" right="0.7" top="0.75" bottom="0.75" header="0.3" footer="0.3"/>
  <pageSetup paperSize="9" scale="88" orientation="landscape" r:id="rId1"/>
  <colBreaks count="1" manualBreakCount="1">
    <brk id="1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Q92"/>
  <sheetViews>
    <sheetView view="pageBreakPreview" zoomScaleNormal="100" zoomScaleSheetLayoutView="100" workbookViewId="0">
      <selection activeCell="N88" sqref="N88"/>
    </sheetView>
  </sheetViews>
  <sheetFormatPr defaultRowHeight="14.25"/>
  <cols>
    <col min="1" max="1" width="5.625" style="5" customWidth="1"/>
    <col min="2" max="2" width="16.625" style="5" customWidth="1"/>
    <col min="3" max="3" width="1.625" style="5" customWidth="1"/>
    <col min="4" max="5" width="14.625" style="5" customWidth="1"/>
    <col min="6" max="7" width="1.625" style="5" customWidth="1"/>
    <col min="8" max="9" width="14.625" style="5" customWidth="1"/>
    <col min="10" max="10" width="1.625" style="5" customWidth="1"/>
    <col min="11" max="11" width="10.625" style="9" customWidth="1"/>
    <col min="12" max="12" width="7.625" style="5" customWidth="1"/>
    <col min="13" max="13" width="10.625" style="5" customWidth="1"/>
    <col min="14" max="14" width="14.375" style="5" customWidth="1"/>
    <col min="15" max="15" width="14.625" style="5" customWidth="1"/>
    <col min="16" max="16" width="10.625" style="7" customWidth="1"/>
    <col min="17" max="17" width="10.625" style="7" bestFit="1" customWidth="1"/>
    <col min="18" max="16384" width="9" style="5"/>
  </cols>
  <sheetData>
    <row r="1" spans="1:17" ht="60" customHeight="1">
      <c r="E1" s="267" t="s">
        <v>291</v>
      </c>
      <c r="F1" s="268"/>
      <c r="G1" s="268"/>
      <c r="H1" s="268"/>
      <c r="I1" s="268"/>
      <c r="J1" s="268"/>
      <c r="K1" s="268"/>
      <c r="L1" s="268"/>
      <c r="P1" s="88"/>
    </row>
    <row r="2" spans="1:17" ht="23.1" customHeight="1">
      <c r="A2" s="4" t="s">
        <v>1</v>
      </c>
      <c r="B2" s="2" t="s">
        <v>2</v>
      </c>
      <c r="C2" s="269" t="s">
        <v>3</v>
      </c>
      <c r="D2" s="270"/>
      <c r="E2" s="270"/>
      <c r="F2" s="271"/>
      <c r="G2" s="269" t="s">
        <v>4</v>
      </c>
      <c r="H2" s="270"/>
      <c r="I2" s="270"/>
      <c r="J2" s="271"/>
      <c r="K2" s="10" t="s">
        <v>5</v>
      </c>
      <c r="L2" s="3" t="s">
        <v>6</v>
      </c>
      <c r="M2" s="3" t="s">
        <v>7</v>
      </c>
      <c r="N2" s="3" t="s">
        <v>8</v>
      </c>
      <c r="O2" s="3" t="s">
        <v>9</v>
      </c>
    </row>
    <row r="3" spans="1:17" s="31" customFormat="1" ht="23.1" customHeight="1">
      <c r="A3" s="32">
        <v>4</v>
      </c>
      <c r="B3" s="56" t="s">
        <v>91</v>
      </c>
      <c r="C3" s="22"/>
      <c r="D3" s="23"/>
      <c r="E3" s="23"/>
      <c r="F3" s="24"/>
      <c r="G3" s="25"/>
      <c r="H3" s="23"/>
      <c r="I3" s="23"/>
      <c r="J3" s="26"/>
      <c r="K3" s="27"/>
      <c r="L3" s="19"/>
      <c r="M3" s="28"/>
      <c r="N3" s="29"/>
      <c r="O3" s="30"/>
      <c r="P3" s="46"/>
      <c r="Q3" s="46"/>
    </row>
    <row r="4" spans="1:17" s="31" customFormat="1" ht="23.1" customHeight="1">
      <c r="A4" s="19"/>
      <c r="B4" s="35" t="s">
        <v>184</v>
      </c>
      <c r="C4" s="22"/>
      <c r="D4" s="23" t="s">
        <v>188</v>
      </c>
      <c r="E4" s="63"/>
      <c r="F4" s="37"/>
      <c r="G4" s="40"/>
      <c r="H4" s="36" t="s">
        <v>185</v>
      </c>
      <c r="I4" s="23"/>
      <c r="J4" s="26"/>
      <c r="K4" s="202">
        <v>4</v>
      </c>
      <c r="L4" s="19" t="s">
        <v>13</v>
      </c>
      <c r="M4" s="33"/>
      <c r="N4" s="28">
        <f>ROUND(K4*M4,0)</f>
        <v>0</v>
      </c>
      <c r="O4" s="186"/>
      <c r="P4" s="46"/>
      <c r="Q4" s="46"/>
    </row>
    <row r="5" spans="1:17" s="31" customFormat="1" ht="23.1" customHeight="1">
      <c r="A5" s="19"/>
      <c r="B5" s="44"/>
      <c r="C5" s="45"/>
      <c r="D5" s="23" t="s">
        <v>188</v>
      </c>
      <c r="E5" s="63"/>
      <c r="F5" s="37"/>
      <c r="G5" s="38"/>
      <c r="H5" s="36" t="s">
        <v>186</v>
      </c>
      <c r="I5" s="23"/>
      <c r="J5" s="26"/>
      <c r="K5" s="202">
        <v>4</v>
      </c>
      <c r="L5" s="19" t="s">
        <v>13</v>
      </c>
      <c r="M5" s="33"/>
      <c r="N5" s="28">
        <f>ROUND(K5*M5,0)</f>
        <v>0</v>
      </c>
      <c r="O5" s="186"/>
      <c r="P5" s="46"/>
      <c r="Q5" s="46"/>
    </row>
    <row r="6" spans="1:17" s="31" customFormat="1" ht="23.1" customHeight="1">
      <c r="A6" s="19"/>
      <c r="B6" s="35"/>
      <c r="C6" s="22"/>
      <c r="D6" s="23" t="s">
        <v>187</v>
      </c>
      <c r="E6" s="63"/>
      <c r="F6" s="41"/>
      <c r="G6" s="42"/>
      <c r="H6" s="36"/>
      <c r="I6" s="23"/>
      <c r="J6" s="26"/>
      <c r="K6" s="202">
        <v>68</v>
      </c>
      <c r="L6" s="19" t="s">
        <v>16</v>
      </c>
      <c r="M6" s="33"/>
      <c r="N6" s="28">
        <f>ROUND(K6*M6,0)</f>
        <v>0</v>
      </c>
      <c r="O6" s="186"/>
      <c r="P6" s="46"/>
      <c r="Q6" s="46"/>
    </row>
    <row r="7" spans="1:17" s="31" customFormat="1" ht="23.1" customHeight="1">
      <c r="A7" s="19"/>
      <c r="B7" s="35"/>
      <c r="C7" s="22"/>
      <c r="D7" s="23" t="s">
        <v>11</v>
      </c>
      <c r="E7" s="63"/>
      <c r="F7" s="37"/>
      <c r="G7" s="38"/>
      <c r="H7" s="36"/>
      <c r="I7" s="23"/>
      <c r="J7" s="26"/>
      <c r="K7" s="202"/>
      <c r="L7" s="19"/>
      <c r="M7" s="33"/>
      <c r="N7" s="28">
        <f>SUM(N4:N6)</f>
        <v>0</v>
      </c>
      <c r="O7" s="186"/>
      <c r="P7" s="46"/>
      <c r="Q7" s="46"/>
    </row>
    <row r="8" spans="1:17" s="31" customFormat="1" ht="23.1" customHeight="1">
      <c r="A8" s="19"/>
      <c r="B8" s="35"/>
      <c r="C8" s="22"/>
      <c r="D8" s="23" t="s">
        <v>189</v>
      </c>
      <c r="E8" s="36"/>
      <c r="F8" s="41"/>
      <c r="G8" s="42"/>
      <c r="H8" s="36" t="s">
        <v>190</v>
      </c>
      <c r="I8" s="23"/>
      <c r="J8" s="26"/>
      <c r="K8" s="202">
        <v>68</v>
      </c>
      <c r="L8" s="19" t="s">
        <v>16</v>
      </c>
      <c r="M8" s="33"/>
      <c r="N8" s="28">
        <f t="shared" ref="N8:N19" si="0">ROUND(K8*M8,0)</f>
        <v>0</v>
      </c>
      <c r="O8" s="186"/>
      <c r="P8" s="46"/>
      <c r="Q8" s="46"/>
    </row>
    <row r="9" spans="1:17" s="31" customFormat="1" ht="23.1" customHeight="1">
      <c r="A9" s="19"/>
      <c r="B9" s="35"/>
      <c r="C9" s="22"/>
      <c r="D9" s="23" t="s">
        <v>191</v>
      </c>
      <c r="E9" s="63"/>
      <c r="F9" s="41"/>
      <c r="G9" s="42"/>
      <c r="H9" s="36"/>
      <c r="I9" s="23"/>
      <c r="J9" s="26"/>
      <c r="K9" s="202">
        <v>4</v>
      </c>
      <c r="L9" s="19" t="s">
        <v>13</v>
      </c>
      <c r="M9" s="33"/>
      <c r="N9" s="28">
        <f t="shared" si="0"/>
        <v>0</v>
      </c>
      <c r="O9" s="186"/>
      <c r="P9" s="46"/>
      <c r="Q9" s="46"/>
    </row>
    <row r="10" spans="1:17" s="31" customFormat="1" ht="23.1" customHeight="1">
      <c r="A10" s="19"/>
      <c r="B10" s="35"/>
      <c r="C10" s="22"/>
      <c r="D10" s="23" t="s">
        <v>192</v>
      </c>
      <c r="E10" s="40"/>
      <c r="F10" s="41"/>
      <c r="G10" s="42"/>
      <c r="H10" s="36"/>
      <c r="I10" s="23"/>
      <c r="J10" s="26"/>
      <c r="K10" s="202">
        <v>4</v>
      </c>
      <c r="L10" s="19" t="s">
        <v>205</v>
      </c>
      <c r="M10" s="33"/>
      <c r="N10" s="28">
        <f t="shared" si="0"/>
        <v>0</v>
      </c>
      <c r="O10" s="186"/>
      <c r="P10" s="46"/>
      <c r="Q10" s="46"/>
    </row>
    <row r="11" spans="1:17" s="31" customFormat="1" ht="23.1" customHeight="1">
      <c r="A11" s="19"/>
      <c r="B11" s="35"/>
      <c r="C11" s="22"/>
      <c r="D11" s="23" t="s">
        <v>193</v>
      </c>
      <c r="E11" s="63"/>
      <c r="F11" s="37"/>
      <c r="G11" s="38"/>
      <c r="H11" s="36"/>
      <c r="I11" s="23"/>
      <c r="J11" s="26"/>
      <c r="K11" s="202">
        <v>1</v>
      </c>
      <c r="L11" s="19" t="s">
        <v>15</v>
      </c>
      <c r="M11" s="33"/>
      <c r="N11" s="28">
        <f t="shared" si="0"/>
        <v>0</v>
      </c>
      <c r="O11" s="186"/>
      <c r="P11" s="46"/>
      <c r="Q11" s="46"/>
    </row>
    <row r="12" spans="1:17" s="31" customFormat="1" ht="23.1" customHeight="1">
      <c r="A12" s="19"/>
      <c r="B12" s="56"/>
      <c r="C12" s="22"/>
      <c r="D12" s="23" t="s">
        <v>194</v>
      </c>
      <c r="E12" s="23"/>
      <c r="F12" s="37"/>
      <c r="G12" s="38"/>
      <c r="H12" s="36"/>
      <c r="I12" s="23"/>
      <c r="J12" s="26"/>
      <c r="K12" s="202">
        <v>1</v>
      </c>
      <c r="L12" s="19" t="s">
        <v>15</v>
      </c>
      <c r="M12" s="33"/>
      <c r="N12" s="28">
        <f t="shared" si="0"/>
        <v>0</v>
      </c>
      <c r="O12" s="30"/>
      <c r="P12" s="46"/>
      <c r="Q12" s="46"/>
    </row>
    <row r="13" spans="1:17" s="31" customFormat="1" ht="23.1" customHeight="1">
      <c r="A13" s="19"/>
      <c r="B13" s="21"/>
      <c r="C13" s="22"/>
      <c r="D13" s="23" t="s">
        <v>195</v>
      </c>
      <c r="E13" s="23"/>
      <c r="F13" s="24"/>
      <c r="G13" s="25"/>
      <c r="H13" s="36"/>
      <c r="I13" s="23"/>
      <c r="J13" s="26"/>
      <c r="K13" s="202">
        <v>2</v>
      </c>
      <c r="L13" s="19" t="s">
        <v>206</v>
      </c>
      <c r="M13" s="33"/>
      <c r="N13" s="28">
        <f t="shared" si="0"/>
        <v>0</v>
      </c>
      <c r="O13" s="34"/>
      <c r="P13" s="46"/>
      <c r="Q13" s="46"/>
    </row>
    <row r="14" spans="1:17" s="31" customFormat="1" ht="23.1" customHeight="1">
      <c r="A14" s="19"/>
      <c r="B14" s="35"/>
      <c r="C14" s="22"/>
      <c r="D14" s="23" t="s">
        <v>196</v>
      </c>
      <c r="E14" s="23"/>
      <c r="F14" s="37"/>
      <c r="G14" s="40"/>
      <c r="H14" s="36"/>
      <c r="I14" s="36"/>
      <c r="J14" s="26"/>
      <c r="K14" s="202">
        <v>2</v>
      </c>
      <c r="L14" s="19" t="s">
        <v>206</v>
      </c>
      <c r="M14" s="33"/>
      <c r="N14" s="28">
        <f t="shared" si="0"/>
        <v>0</v>
      </c>
      <c r="O14" s="30"/>
      <c r="P14" s="46"/>
      <c r="Q14" s="46"/>
    </row>
    <row r="15" spans="1:17" s="31" customFormat="1" ht="23.1" customHeight="1">
      <c r="A15" s="19"/>
      <c r="B15" s="35"/>
      <c r="C15" s="22"/>
      <c r="D15" s="23" t="s">
        <v>197</v>
      </c>
      <c r="E15" s="40"/>
      <c r="F15" s="41"/>
      <c r="G15" s="42"/>
      <c r="H15" s="36"/>
      <c r="I15" s="36"/>
      <c r="J15" s="26"/>
      <c r="K15" s="202">
        <v>2</v>
      </c>
      <c r="L15" s="19" t="s">
        <v>206</v>
      </c>
      <c r="M15" s="33"/>
      <c r="N15" s="28">
        <f t="shared" si="0"/>
        <v>0</v>
      </c>
      <c r="O15" s="30"/>
      <c r="P15" s="46"/>
      <c r="Q15" s="46"/>
    </row>
    <row r="16" spans="1:17" s="31" customFormat="1" ht="23.1" customHeight="1">
      <c r="A16" s="19"/>
      <c r="B16" s="35"/>
      <c r="C16" s="22"/>
      <c r="D16" s="23" t="s">
        <v>198</v>
      </c>
      <c r="E16" s="43"/>
      <c r="F16" s="37"/>
      <c r="G16" s="38"/>
      <c r="H16" s="23"/>
      <c r="I16" s="36"/>
      <c r="J16" s="26"/>
      <c r="K16" s="202">
        <v>4</v>
      </c>
      <c r="L16" s="19" t="s">
        <v>13</v>
      </c>
      <c r="M16" s="33"/>
      <c r="N16" s="28">
        <f t="shared" si="0"/>
        <v>0</v>
      </c>
      <c r="O16" s="30"/>
      <c r="P16" s="46"/>
      <c r="Q16" s="46"/>
    </row>
    <row r="17" spans="1:17" s="31" customFormat="1" ht="23.1" customHeight="1">
      <c r="A17" s="19"/>
      <c r="B17" s="35"/>
      <c r="C17" s="22"/>
      <c r="D17" s="23" t="s">
        <v>199</v>
      </c>
      <c r="E17" s="23"/>
      <c r="F17" s="37"/>
      <c r="G17" s="40"/>
      <c r="H17" s="36"/>
      <c r="I17" s="36"/>
      <c r="J17" s="26"/>
      <c r="K17" s="202">
        <v>4</v>
      </c>
      <c r="L17" s="19" t="s">
        <v>13</v>
      </c>
      <c r="M17" s="33"/>
      <c r="N17" s="28">
        <f t="shared" si="0"/>
        <v>0</v>
      </c>
      <c r="O17" s="30"/>
      <c r="P17" s="46"/>
      <c r="Q17" s="46"/>
    </row>
    <row r="18" spans="1:17" s="31" customFormat="1" ht="23.1" customHeight="1">
      <c r="A18" s="19"/>
      <c r="B18" s="44"/>
      <c r="C18" s="45"/>
      <c r="D18" s="23" t="s">
        <v>200</v>
      </c>
      <c r="E18" s="90"/>
      <c r="F18" s="24"/>
      <c r="G18" s="25"/>
      <c r="H18" s="23"/>
      <c r="I18" s="23"/>
      <c r="J18" s="26"/>
      <c r="K18" s="202">
        <v>4</v>
      </c>
      <c r="L18" s="19" t="s">
        <v>13</v>
      </c>
      <c r="M18" s="33"/>
      <c r="N18" s="28">
        <f t="shared" si="0"/>
        <v>0</v>
      </c>
      <c r="O18" s="30"/>
      <c r="P18" s="46"/>
      <c r="Q18" s="46"/>
    </row>
    <row r="19" spans="1:17" s="31" customFormat="1" ht="23.1" customHeight="1">
      <c r="A19" s="19"/>
      <c r="B19" s="44"/>
      <c r="C19" s="45"/>
      <c r="D19" s="23" t="s">
        <v>201</v>
      </c>
      <c r="E19" s="43"/>
      <c r="F19" s="37"/>
      <c r="G19" s="38"/>
      <c r="H19" s="40"/>
      <c r="I19" s="40"/>
      <c r="J19" s="26"/>
      <c r="K19" s="202">
        <v>68</v>
      </c>
      <c r="L19" s="19" t="s">
        <v>16</v>
      </c>
      <c r="M19" s="33"/>
      <c r="N19" s="28">
        <f t="shared" si="0"/>
        <v>0</v>
      </c>
      <c r="O19" s="30"/>
      <c r="P19" s="46"/>
      <c r="Q19" s="46"/>
    </row>
    <row r="20" spans="1:17" s="31" customFormat="1" ht="23.1" customHeight="1">
      <c r="A20" s="19"/>
      <c r="B20" s="44"/>
      <c r="C20" s="45"/>
      <c r="D20" s="43"/>
      <c r="E20" s="43"/>
      <c r="F20" s="26"/>
      <c r="G20" s="45"/>
      <c r="H20" s="36"/>
      <c r="I20" s="36"/>
      <c r="J20" s="26"/>
      <c r="K20" s="27"/>
      <c r="L20" s="19"/>
      <c r="M20" s="28"/>
      <c r="N20" s="95"/>
      <c r="O20" s="30"/>
      <c r="P20" s="194"/>
      <c r="Q20" s="46"/>
    </row>
    <row r="21" spans="1:17" s="31" customFormat="1" ht="23.1" customHeight="1">
      <c r="A21" s="19"/>
      <c r="B21" s="44"/>
      <c r="C21" s="45"/>
      <c r="D21" s="272"/>
      <c r="E21" s="272"/>
      <c r="F21" s="47"/>
      <c r="G21" s="48"/>
      <c r="H21" s="49"/>
      <c r="I21" s="49"/>
      <c r="J21" s="47"/>
      <c r="K21" s="50"/>
      <c r="L21" s="51"/>
      <c r="M21" s="52"/>
      <c r="N21" s="28"/>
      <c r="O21" s="30"/>
      <c r="P21" s="46"/>
      <c r="Q21" s="46"/>
    </row>
    <row r="22" spans="1:17" s="31" customFormat="1" ht="23.1" customHeight="1">
      <c r="A22" s="19"/>
      <c r="B22" s="222"/>
      <c r="C22" s="45"/>
      <c r="D22" s="222"/>
      <c r="E22" s="222"/>
      <c r="F22" s="47"/>
      <c r="G22" s="48"/>
      <c r="H22" s="49"/>
      <c r="I22" s="49"/>
      <c r="J22" s="47"/>
      <c r="K22" s="50"/>
      <c r="L22" s="51"/>
      <c r="M22" s="52"/>
      <c r="N22" s="28"/>
      <c r="O22" s="30"/>
      <c r="P22" s="46"/>
      <c r="Q22" s="46"/>
    </row>
    <row r="23" spans="1:17" s="31" customFormat="1" ht="23.1" customHeight="1">
      <c r="A23" s="54"/>
      <c r="B23" s="222"/>
      <c r="C23" s="36"/>
      <c r="D23" s="222"/>
      <c r="E23" s="222"/>
      <c r="F23" s="36"/>
      <c r="G23" s="36"/>
      <c r="H23" s="36"/>
      <c r="I23" s="36"/>
      <c r="J23" s="36"/>
      <c r="K23" s="228"/>
      <c r="L23" s="54"/>
      <c r="M23" s="229"/>
      <c r="N23" s="229"/>
      <c r="O23" s="23"/>
      <c r="P23" s="46"/>
      <c r="Q23" s="46"/>
    </row>
    <row r="24" spans="1:17" ht="60" customHeight="1">
      <c r="E24" s="284" t="str">
        <f>E1</f>
        <v>内　訳　明　細　書</v>
      </c>
      <c r="F24" s="285"/>
      <c r="G24" s="285"/>
      <c r="H24" s="285"/>
      <c r="I24" s="285"/>
      <c r="J24" s="285"/>
      <c r="K24" s="285"/>
      <c r="L24" s="285"/>
      <c r="P24" s="88"/>
    </row>
    <row r="25" spans="1:17" ht="23.1" customHeight="1">
      <c r="A25" s="4" t="s">
        <v>1</v>
      </c>
      <c r="B25" s="2" t="s">
        <v>2</v>
      </c>
      <c r="C25" s="269" t="s">
        <v>3</v>
      </c>
      <c r="D25" s="270"/>
      <c r="E25" s="270"/>
      <c r="F25" s="271"/>
      <c r="G25" s="269" t="s">
        <v>4</v>
      </c>
      <c r="H25" s="270"/>
      <c r="I25" s="270"/>
      <c r="J25" s="271"/>
      <c r="K25" s="10" t="s">
        <v>5</v>
      </c>
      <c r="L25" s="3" t="s">
        <v>6</v>
      </c>
      <c r="M25" s="3" t="s">
        <v>7</v>
      </c>
      <c r="N25" s="3" t="s">
        <v>8</v>
      </c>
      <c r="O25" s="3" t="s">
        <v>9</v>
      </c>
    </row>
    <row r="26" spans="1:17" s="31" customFormat="1" ht="23.1" customHeight="1">
      <c r="A26" s="32">
        <v>4</v>
      </c>
      <c r="B26" s="56" t="s">
        <v>91</v>
      </c>
      <c r="C26" s="22"/>
      <c r="D26" s="23"/>
      <c r="E26" s="23"/>
      <c r="F26" s="24"/>
      <c r="G26" s="25"/>
      <c r="H26" s="23"/>
      <c r="I26" s="23"/>
      <c r="J26" s="26"/>
      <c r="K26" s="27"/>
      <c r="L26" s="19"/>
      <c r="M26" s="28"/>
      <c r="N26" s="29"/>
      <c r="O26" s="30"/>
      <c r="P26" s="46"/>
      <c r="Q26" s="46"/>
    </row>
    <row r="27" spans="1:17" s="31" customFormat="1" ht="23.1" customHeight="1">
      <c r="A27" s="19"/>
      <c r="B27" s="35" t="s">
        <v>184</v>
      </c>
      <c r="C27" s="22"/>
      <c r="D27" s="23" t="s">
        <v>202</v>
      </c>
      <c r="E27" s="63"/>
      <c r="F27" s="37"/>
      <c r="G27" s="40"/>
      <c r="H27" s="36"/>
      <c r="I27" s="23"/>
      <c r="J27" s="26"/>
      <c r="K27" s="202">
        <v>4</v>
      </c>
      <c r="L27" s="19" t="s">
        <v>13</v>
      </c>
      <c r="M27" s="33"/>
      <c r="N27" s="28">
        <f>ROUND(K27*M27,0)</f>
        <v>0</v>
      </c>
      <c r="O27" s="186"/>
      <c r="P27" s="46"/>
      <c r="Q27" s="46"/>
    </row>
    <row r="28" spans="1:17" s="31" customFormat="1" ht="23.1" customHeight="1">
      <c r="A28" s="19"/>
      <c r="B28" s="44"/>
      <c r="C28" s="45"/>
      <c r="D28" s="23" t="s">
        <v>203</v>
      </c>
      <c r="E28" s="63"/>
      <c r="F28" s="37"/>
      <c r="G28" s="38"/>
      <c r="H28" s="36"/>
      <c r="I28" s="23"/>
      <c r="J28" s="26"/>
      <c r="K28" s="202">
        <v>1</v>
      </c>
      <c r="L28" s="19" t="s">
        <v>10</v>
      </c>
      <c r="M28" s="33"/>
      <c r="N28" s="28">
        <f>ROUND(K28*M28,0)</f>
        <v>0</v>
      </c>
      <c r="O28" s="186"/>
      <c r="P28" s="46"/>
      <c r="Q28" s="46"/>
    </row>
    <row r="29" spans="1:17" s="31" customFormat="1" ht="23.1" customHeight="1">
      <c r="A29" s="19"/>
      <c r="B29" s="35"/>
      <c r="C29" s="22"/>
      <c r="D29" s="23" t="s">
        <v>204</v>
      </c>
      <c r="E29" s="63"/>
      <c r="F29" s="41"/>
      <c r="G29" s="42"/>
      <c r="H29" s="36"/>
      <c r="I29" s="23"/>
      <c r="J29" s="26"/>
      <c r="K29" s="202">
        <v>2</v>
      </c>
      <c r="L29" s="19" t="s">
        <v>206</v>
      </c>
      <c r="M29" s="33"/>
      <c r="N29" s="28">
        <f>ROUND(K29*M29,0)</f>
        <v>0</v>
      </c>
      <c r="O29" s="186"/>
      <c r="P29" s="46"/>
      <c r="Q29" s="46"/>
    </row>
    <row r="30" spans="1:17" s="31" customFormat="1" ht="23.1" customHeight="1">
      <c r="A30" s="19"/>
      <c r="B30" s="35"/>
      <c r="C30" s="22"/>
      <c r="D30" s="23" t="s">
        <v>24</v>
      </c>
      <c r="E30" s="63"/>
      <c r="F30" s="37"/>
      <c r="G30" s="38"/>
      <c r="H30" s="36"/>
      <c r="I30" s="23"/>
      <c r="J30" s="26"/>
      <c r="K30" s="202">
        <v>1</v>
      </c>
      <c r="L30" s="19" t="s">
        <v>10</v>
      </c>
      <c r="M30" s="33"/>
      <c r="N30" s="28">
        <f>ROUND(K30*M30,0)</f>
        <v>0</v>
      </c>
      <c r="O30" s="186"/>
      <c r="P30" s="46"/>
      <c r="Q30" s="46"/>
    </row>
    <row r="31" spans="1:17" s="31" customFormat="1" ht="23.1" customHeight="1">
      <c r="A31" s="19"/>
      <c r="B31" s="35"/>
      <c r="C31" s="22"/>
      <c r="D31" s="23"/>
      <c r="E31" s="36"/>
      <c r="F31" s="41"/>
      <c r="G31" s="42"/>
      <c r="H31" s="36"/>
      <c r="I31" s="23"/>
      <c r="J31" s="26"/>
      <c r="K31" s="202"/>
      <c r="L31" s="19"/>
      <c r="M31" s="33"/>
      <c r="N31" s="28"/>
      <c r="O31" s="186"/>
      <c r="P31" s="46"/>
      <c r="Q31" s="46"/>
    </row>
    <row r="32" spans="1:17" s="31" customFormat="1" ht="23.1" customHeight="1">
      <c r="A32" s="19"/>
      <c r="B32" s="35"/>
      <c r="C32" s="22"/>
      <c r="D32" s="23"/>
      <c r="E32" s="63"/>
      <c r="F32" s="41"/>
      <c r="G32" s="42"/>
      <c r="H32" s="36"/>
      <c r="I32" s="23"/>
      <c r="J32" s="26"/>
      <c r="K32" s="202"/>
      <c r="L32" s="19"/>
      <c r="M32" s="33"/>
      <c r="N32" s="28"/>
      <c r="O32" s="186"/>
      <c r="P32" s="46"/>
      <c r="Q32" s="46"/>
    </row>
    <row r="33" spans="1:17" s="31" customFormat="1" ht="23.1" customHeight="1">
      <c r="A33" s="19"/>
      <c r="B33" s="35"/>
      <c r="C33" s="22"/>
      <c r="D33" s="23"/>
      <c r="E33" s="40"/>
      <c r="F33" s="41"/>
      <c r="G33" s="42"/>
      <c r="H33" s="36"/>
      <c r="I33" s="23"/>
      <c r="J33" s="26"/>
      <c r="K33" s="39"/>
      <c r="L33" s="19"/>
      <c r="M33" s="33"/>
      <c r="N33" s="28"/>
      <c r="O33" s="186"/>
      <c r="P33" s="46"/>
      <c r="Q33" s="46"/>
    </row>
    <row r="34" spans="1:17" s="31" customFormat="1" ht="23.1" customHeight="1">
      <c r="A34" s="19"/>
      <c r="B34" s="35"/>
      <c r="C34" s="22"/>
      <c r="D34" s="23"/>
      <c r="E34" s="63"/>
      <c r="F34" s="37"/>
      <c r="G34" s="38"/>
      <c r="H34" s="36"/>
      <c r="I34" s="23"/>
      <c r="J34" s="26"/>
      <c r="K34" s="39"/>
      <c r="L34" s="19"/>
      <c r="M34" s="33"/>
      <c r="N34" s="28"/>
      <c r="O34" s="186"/>
      <c r="P34" s="46"/>
      <c r="Q34" s="46"/>
    </row>
    <row r="35" spans="1:17" s="31" customFormat="1" ht="23.1" customHeight="1">
      <c r="A35" s="19"/>
      <c r="B35" s="56"/>
      <c r="C35" s="22"/>
      <c r="D35" s="23"/>
      <c r="E35" s="23"/>
      <c r="F35" s="37"/>
      <c r="G35" s="38"/>
      <c r="H35" s="36"/>
      <c r="I35" s="23"/>
      <c r="J35" s="26"/>
      <c r="K35" s="39"/>
      <c r="L35" s="19"/>
      <c r="M35" s="33"/>
      <c r="N35" s="28"/>
      <c r="O35" s="30"/>
      <c r="P35" s="46"/>
      <c r="Q35" s="46"/>
    </row>
    <row r="36" spans="1:17" s="31" customFormat="1" ht="23.1" customHeight="1">
      <c r="A36" s="19"/>
      <c r="B36" s="56"/>
      <c r="C36" s="22"/>
      <c r="D36" s="23"/>
      <c r="E36" s="23"/>
      <c r="F36" s="37"/>
      <c r="G36" s="40"/>
      <c r="H36" s="36"/>
      <c r="I36" s="23"/>
      <c r="J36" s="26"/>
      <c r="K36" s="39"/>
      <c r="L36" s="19"/>
      <c r="M36" s="33"/>
      <c r="N36" s="28"/>
      <c r="O36" s="34"/>
      <c r="P36" s="46"/>
      <c r="Q36" s="46"/>
    </row>
    <row r="37" spans="1:17" s="31" customFormat="1" ht="23.1" customHeight="1">
      <c r="A37" s="19"/>
      <c r="B37" s="21"/>
      <c r="C37" s="22"/>
      <c r="D37" s="23"/>
      <c r="E37" s="23"/>
      <c r="F37" s="24"/>
      <c r="G37" s="25"/>
      <c r="H37" s="36"/>
      <c r="I37" s="23"/>
      <c r="J37" s="26"/>
      <c r="K37" s="39"/>
      <c r="L37" s="19"/>
      <c r="M37" s="33"/>
      <c r="N37" s="28"/>
      <c r="O37" s="34"/>
      <c r="P37" s="46"/>
      <c r="Q37" s="46"/>
    </row>
    <row r="38" spans="1:17" s="31" customFormat="1" ht="23.1" customHeight="1">
      <c r="A38" s="19"/>
      <c r="B38" s="35"/>
      <c r="C38" s="22"/>
      <c r="D38" s="23"/>
      <c r="E38" s="23"/>
      <c r="F38" s="37"/>
      <c r="G38" s="40"/>
      <c r="H38" s="36"/>
      <c r="I38" s="36"/>
      <c r="J38" s="26"/>
      <c r="K38" s="39"/>
      <c r="L38" s="19"/>
      <c r="M38" s="33"/>
      <c r="N38" s="28"/>
      <c r="O38" s="30"/>
      <c r="P38" s="46"/>
      <c r="Q38" s="46"/>
    </row>
    <row r="39" spans="1:17" s="31" customFormat="1" ht="23.1" customHeight="1">
      <c r="A39" s="19"/>
      <c r="B39" s="35"/>
      <c r="C39" s="22"/>
      <c r="D39" s="23"/>
      <c r="E39" s="40"/>
      <c r="F39" s="41"/>
      <c r="G39" s="42"/>
      <c r="H39" s="36"/>
      <c r="I39" s="36"/>
      <c r="J39" s="26"/>
      <c r="K39" s="39"/>
      <c r="L39" s="19"/>
      <c r="M39" s="33"/>
      <c r="N39" s="28"/>
      <c r="O39" s="30"/>
      <c r="P39" s="46"/>
      <c r="Q39" s="46"/>
    </row>
    <row r="40" spans="1:17" s="31" customFormat="1" ht="23.1" customHeight="1">
      <c r="A40" s="19"/>
      <c r="B40" s="35"/>
      <c r="C40" s="22"/>
      <c r="D40" s="23"/>
      <c r="E40" s="43"/>
      <c r="F40" s="37"/>
      <c r="G40" s="38"/>
      <c r="H40" s="23"/>
      <c r="I40" s="36"/>
      <c r="J40" s="26"/>
      <c r="K40" s="39"/>
      <c r="L40" s="19"/>
      <c r="M40" s="33"/>
      <c r="N40" s="28"/>
      <c r="O40" s="30"/>
      <c r="P40" s="46"/>
      <c r="Q40" s="46"/>
    </row>
    <row r="41" spans="1:17" s="31" customFormat="1" ht="23.1" customHeight="1">
      <c r="A41" s="19"/>
      <c r="B41" s="35"/>
      <c r="C41" s="22"/>
      <c r="D41" s="23"/>
      <c r="E41" s="23"/>
      <c r="F41" s="37"/>
      <c r="G41" s="40"/>
      <c r="H41" s="36"/>
      <c r="I41" s="36"/>
      <c r="J41" s="26"/>
      <c r="K41" s="39"/>
      <c r="L41" s="19"/>
      <c r="M41" s="33"/>
      <c r="N41" s="28"/>
      <c r="O41" s="30"/>
      <c r="P41" s="46"/>
      <c r="Q41" s="46"/>
    </row>
    <row r="42" spans="1:17" s="31" customFormat="1" ht="23.1" customHeight="1">
      <c r="A42" s="19"/>
      <c r="B42" s="44"/>
      <c r="C42" s="45"/>
      <c r="D42" s="23"/>
      <c r="E42" s="90"/>
      <c r="F42" s="24"/>
      <c r="G42" s="25"/>
      <c r="H42" s="23"/>
      <c r="I42" s="23"/>
      <c r="J42" s="26"/>
      <c r="K42" s="68"/>
      <c r="L42" s="19"/>
      <c r="M42" s="28"/>
      <c r="N42" s="95"/>
      <c r="O42" s="30"/>
      <c r="P42" s="46"/>
      <c r="Q42" s="46"/>
    </row>
    <row r="43" spans="1:17" s="31" customFormat="1" ht="23.1" customHeight="1">
      <c r="A43" s="19"/>
      <c r="B43" s="44"/>
      <c r="C43" s="45"/>
      <c r="D43" s="43"/>
      <c r="E43" s="43"/>
      <c r="F43" s="26"/>
      <c r="G43" s="45"/>
      <c r="H43" s="36"/>
      <c r="I43" s="36"/>
      <c r="J43" s="26"/>
      <c r="K43" s="27"/>
      <c r="L43" s="19"/>
      <c r="M43" s="28"/>
      <c r="N43" s="95"/>
      <c r="O43" s="30"/>
      <c r="P43" s="194"/>
      <c r="Q43" s="46"/>
    </row>
    <row r="44" spans="1:17" s="31" customFormat="1" ht="23.1" customHeight="1">
      <c r="A44" s="19"/>
      <c r="B44" s="44"/>
      <c r="C44" s="45"/>
      <c r="D44" s="272" t="s">
        <v>11</v>
      </c>
      <c r="E44" s="272"/>
      <c r="F44" s="47"/>
      <c r="G44" s="48"/>
      <c r="H44" s="49"/>
      <c r="I44" s="49"/>
      <c r="J44" s="47"/>
      <c r="K44" s="50"/>
      <c r="L44" s="51"/>
      <c r="M44" s="52"/>
      <c r="N44" s="28">
        <f>SUM(N7:N43)</f>
        <v>0</v>
      </c>
      <c r="O44" s="30"/>
      <c r="P44" s="46"/>
      <c r="Q44" s="46"/>
    </row>
    <row r="45" spans="1:17" s="31" customFormat="1" ht="23.1" customHeight="1">
      <c r="A45" s="19"/>
      <c r="B45" s="44"/>
      <c r="C45" s="45"/>
      <c r="D45" s="44"/>
      <c r="E45" s="44"/>
      <c r="F45" s="26"/>
      <c r="G45" s="45"/>
      <c r="H45" s="36"/>
      <c r="I45" s="36"/>
      <c r="J45" s="26"/>
      <c r="K45" s="27"/>
      <c r="L45" s="19"/>
      <c r="M45" s="28"/>
      <c r="N45" s="28"/>
      <c r="O45" s="30"/>
      <c r="P45" s="46"/>
      <c r="Q45" s="46"/>
    </row>
    <row r="46" spans="1:17" ht="23.1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204"/>
      <c r="L46" s="205"/>
      <c r="M46" s="205"/>
      <c r="N46" s="16"/>
      <c r="O46" s="205"/>
    </row>
    <row r="47" spans="1:17" ht="60" customHeight="1">
      <c r="E47" s="267" t="str">
        <f>E24</f>
        <v>内　訳　明　細　書</v>
      </c>
      <c r="F47" s="268"/>
      <c r="G47" s="268"/>
      <c r="H47" s="268"/>
      <c r="I47" s="268"/>
      <c r="J47" s="268"/>
      <c r="K47" s="268"/>
      <c r="L47" s="268"/>
      <c r="P47" s="88"/>
    </row>
    <row r="48" spans="1:17" ht="23.1" customHeight="1">
      <c r="A48" s="4" t="s">
        <v>1</v>
      </c>
      <c r="B48" s="2" t="s">
        <v>2</v>
      </c>
      <c r="C48" s="269" t="s">
        <v>3</v>
      </c>
      <c r="D48" s="270"/>
      <c r="E48" s="270"/>
      <c r="F48" s="271"/>
      <c r="G48" s="269" t="s">
        <v>4</v>
      </c>
      <c r="H48" s="270"/>
      <c r="I48" s="270"/>
      <c r="J48" s="271"/>
      <c r="K48" s="10" t="s">
        <v>5</v>
      </c>
      <c r="L48" s="3" t="s">
        <v>6</v>
      </c>
      <c r="M48" s="3" t="s">
        <v>7</v>
      </c>
      <c r="N48" s="3" t="s">
        <v>8</v>
      </c>
      <c r="O48" s="3" t="s">
        <v>9</v>
      </c>
    </row>
    <row r="49" spans="1:17" s="31" customFormat="1" ht="23.1" customHeight="1">
      <c r="A49" s="32">
        <v>4</v>
      </c>
      <c r="B49" s="56" t="s">
        <v>91</v>
      </c>
      <c r="C49" s="22"/>
      <c r="D49" s="23"/>
      <c r="E49" s="23"/>
      <c r="F49" s="24"/>
      <c r="G49" s="25"/>
      <c r="H49" s="23"/>
      <c r="I49" s="23"/>
      <c r="J49" s="26"/>
      <c r="K49" s="27"/>
      <c r="L49" s="19"/>
      <c r="M49" s="28"/>
      <c r="N49" s="29"/>
      <c r="O49" s="30"/>
      <c r="P49" s="46"/>
      <c r="Q49" s="46"/>
    </row>
    <row r="50" spans="1:17" s="31" customFormat="1" ht="23.1" customHeight="1">
      <c r="A50" s="19"/>
      <c r="B50" s="35" t="s">
        <v>207</v>
      </c>
      <c r="C50" s="22"/>
      <c r="D50" s="23" t="s">
        <v>208</v>
      </c>
      <c r="E50" s="63"/>
      <c r="F50" s="37"/>
      <c r="G50" s="40"/>
      <c r="H50" s="36"/>
      <c r="I50" s="23"/>
      <c r="J50" s="26"/>
      <c r="K50" s="202"/>
      <c r="L50" s="19"/>
      <c r="M50" s="33"/>
      <c r="N50" s="28"/>
      <c r="O50" s="186"/>
      <c r="P50" s="46"/>
      <c r="Q50" s="46"/>
    </row>
    <row r="51" spans="1:17" s="31" customFormat="1" ht="23.1" customHeight="1">
      <c r="A51" s="19"/>
      <c r="B51" s="44"/>
      <c r="C51" s="45"/>
      <c r="D51" s="23" t="s">
        <v>81</v>
      </c>
      <c r="E51" s="36"/>
      <c r="F51" s="24"/>
      <c r="G51" s="25"/>
      <c r="H51" s="23"/>
      <c r="I51" s="23"/>
      <c r="J51" s="26"/>
      <c r="K51" s="69">
        <v>29.6</v>
      </c>
      <c r="L51" s="19" t="s">
        <v>26</v>
      </c>
      <c r="M51" s="28"/>
      <c r="N51" s="28">
        <f>ROUND(K51*M51,0)</f>
        <v>0</v>
      </c>
      <c r="O51" s="30"/>
      <c r="P51" s="46"/>
    </row>
    <row r="52" spans="1:17" s="31" customFormat="1" ht="23.1" customHeight="1">
      <c r="A52" s="19"/>
      <c r="B52" s="35"/>
      <c r="C52" s="22"/>
      <c r="D52" s="23" t="s">
        <v>32</v>
      </c>
      <c r="E52" s="23"/>
      <c r="F52" s="24"/>
      <c r="G52" s="25"/>
      <c r="H52" s="53" t="s">
        <v>60</v>
      </c>
      <c r="I52" s="53" t="s">
        <v>82</v>
      </c>
      <c r="J52" s="26"/>
      <c r="K52" s="69">
        <f>K51-(4.853+0.3)</f>
        <v>24.447000000000003</v>
      </c>
      <c r="L52" s="19" t="s">
        <v>26</v>
      </c>
      <c r="M52" s="28"/>
      <c r="N52" s="28">
        <f>ROUND(K52*M52,0)</f>
        <v>0</v>
      </c>
      <c r="O52" s="30"/>
      <c r="P52" s="46"/>
    </row>
    <row r="53" spans="1:17" s="31" customFormat="1" ht="23.1" customHeight="1">
      <c r="A53" s="19"/>
      <c r="B53" s="35"/>
      <c r="C53" s="22"/>
      <c r="D53" s="23" t="s">
        <v>83</v>
      </c>
      <c r="E53" s="23"/>
      <c r="F53" s="24"/>
      <c r="G53" s="25"/>
      <c r="H53" s="53" t="s">
        <v>84</v>
      </c>
      <c r="I53" s="53" t="s">
        <v>85</v>
      </c>
      <c r="J53" s="26"/>
      <c r="K53" s="69">
        <f>K51-K52</f>
        <v>5.1529999999999987</v>
      </c>
      <c r="L53" s="19" t="s">
        <v>26</v>
      </c>
      <c r="M53" s="28"/>
      <c r="N53" s="28">
        <f>ROUND(K53*M53,0)</f>
        <v>0</v>
      </c>
      <c r="O53" s="30"/>
      <c r="P53" s="46"/>
    </row>
    <row r="54" spans="1:17" s="31" customFormat="1" ht="23.1" customHeight="1">
      <c r="A54" s="19"/>
      <c r="B54" s="35"/>
      <c r="C54" s="22"/>
      <c r="D54" s="23" t="s">
        <v>33</v>
      </c>
      <c r="E54" s="23"/>
      <c r="F54" s="24"/>
      <c r="G54" s="25"/>
      <c r="H54" s="53"/>
      <c r="I54" s="53"/>
      <c r="J54" s="26"/>
      <c r="K54" s="69">
        <v>1</v>
      </c>
      <c r="L54" s="19" t="s">
        <v>10</v>
      </c>
      <c r="M54" s="28"/>
      <c r="N54" s="28">
        <f>ROUND(K54*M54,0)</f>
        <v>0</v>
      </c>
      <c r="O54" s="30"/>
      <c r="P54" s="46"/>
    </row>
    <row r="55" spans="1:17" s="31" customFormat="1" ht="23.1" customHeight="1">
      <c r="A55" s="19"/>
      <c r="B55" s="35"/>
      <c r="C55" s="22"/>
      <c r="D55" s="23" t="s">
        <v>278</v>
      </c>
      <c r="E55" s="23"/>
      <c r="F55" s="24"/>
      <c r="G55" s="25"/>
      <c r="H55" s="53"/>
      <c r="I55" s="53"/>
      <c r="J55" s="26"/>
      <c r="K55" s="165">
        <f>0.94</f>
        <v>0.94</v>
      </c>
      <c r="L55" s="19" t="s">
        <v>210</v>
      </c>
      <c r="M55" s="33"/>
      <c r="N55" s="28">
        <f>ROUND(K55*M55,0)</f>
        <v>0</v>
      </c>
      <c r="O55" s="186"/>
      <c r="P55" s="46"/>
      <c r="Q55" s="46"/>
    </row>
    <row r="56" spans="1:17" s="31" customFormat="1" ht="23.1" customHeight="1">
      <c r="A56" s="19"/>
      <c r="B56" s="56"/>
      <c r="C56" s="22"/>
      <c r="D56" s="23"/>
      <c r="E56" s="23"/>
      <c r="F56" s="37"/>
      <c r="G56" s="38"/>
      <c r="H56" s="36"/>
      <c r="I56" s="23"/>
      <c r="J56" s="26"/>
      <c r="K56" s="39"/>
      <c r="L56" s="19"/>
      <c r="M56" s="28"/>
      <c r="N56" s="28"/>
      <c r="O56" s="30"/>
      <c r="P56" s="46"/>
      <c r="Q56" s="46"/>
    </row>
    <row r="57" spans="1:17" s="31" customFormat="1" ht="23.1" customHeight="1">
      <c r="A57" s="19"/>
      <c r="B57" s="21"/>
      <c r="C57" s="22"/>
      <c r="D57" s="23" t="s">
        <v>258</v>
      </c>
      <c r="E57" s="23"/>
      <c r="F57" s="24"/>
      <c r="G57" s="25"/>
      <c r="H57" s="36"/>
      <c r="I57" s="23"/>
      <c r="J57" s="26"/>
      <c r="K57" s="165">
        <v>6.44</v>
      </c>
      <c r="L57" s="19" t="s">
        <v>0</v>
      </c>
      <c r="M57" s="28"/>
      <c r="N57" s="28">
        <f>ROUND(K57*M57,0)</f>
        <v>0</v>
      </c>
      <c r="O57" s="34"/>
      <c r="P57" s="46"/>
      <c r="Q57" s="46"/>
    </row>
    <row r="58" spans="1:17" s="31" customFormat="1" ht="23.1" customHeight="1">
      <c r="A58" s="19"/>
      <c r="B58" s="35"/>
      <c r="C58" s="22"/>
      <c r="D58" s="23"/>
      <c r="E58" s="23"/>
      <c r="F58" s="37"/>
      <c r="G58" s="40"/>
      <c r="H58" s="36"/>
      <c r="I58" s="36"/>
      <c r="J58" s="26"/>
      <c r="K58" s="39"/>
      <c r="L58" s="19"/>
      <c r="M58" s="33"/>
      <c r="N58" s="28"/>
      <c r="O58" s="30"/>
      <c r="P58" s="46"/>
      <c r="Q58" s="46"/>
    </row>
    <row r="59" spans="1:17" s="31" customFormat="1" ht="23.1" customHeight="1">
      <c r="A59" s="19"/>
      <c r="B59" s="35"/>
      <c r="C59" s="22"/>
      <c r="D59" s="23" t="s">
        <v>259</v>
      </c>
      <c r="E59" s="40"/>
      <c r="F59" s="41"/>
      <c r="G59" s="42"/>
      <c r="H59" s="36" t="s">
        <v>262</v>
      </c>
      <c r="I59" s="36"/>
      <c r="J59" s="26"/>
      <c r="K59" s="165">
        <v>0.12</v>
      </c>
      <c r="L59" s="19" t="s">
        <v>267</v>
      </c>
      <c r="M59" s="28"/>
      <c r="N59" s="28">
        <f>ROUND(K59*M59,0)</f>
        <v>0</v>
      </c>
      <c r="O59" s="30"/>
      <c r="P59" s="46"/>
      <c r="Q59" s="46"/>
    </row>
    <row r="60" spans="1:17" s="31" customFormat="1" ht="23.1" customHeight="1">
      <c r="A60" s="19"/>
      <c r="B60" s="35"/>
      <c r="C60" s="22"/>
      <c r="D60" s="23" t="s">
        <v>259</v>
      </c>
      <c r="E60" s="40"/>
      <c r="F60" s="41"/>
      <c r="G60" s="42"/>
      <c r="H60" s="36" t="s">
        <v>263</v>
      </c>
      <c r="I60" s="36"/>
      <c r="J60" s="26"/>
      <c r="K60" s="165">
        <v>0.17</v>
      </c>
      <c r="L60" s="19" t="s">
        <v>267</v>
      </c>
      <c r="M60" s="28"/>
      <c r="N60" s="28">
        <f>ROUND(K60*M60,0)</f>
        <v>0</v>
      </c>
      <c r="O60" s="30"/>
      <c r="P60" s="46"/>
      <c r="Q60" s="46"/>
    </row>
    <row r="61" spans="1:17" s="31" customFormat="1" ht="23.1" customHeight="1">
      <c r="A61" s="19"/>
      <c r="B61" s="35"/>
      <c r="C61" s="22"/>
      <c r="D61" s="23" t="s">
        <v>259</v>
      </c>
      <c r="E61" s="40"/>
      <c r="F61" s="41"/>
      <c r="G61" s="42"/>
      <c r="H61" s="36" t="s">
        <v>268</v>
      </c>
      <c r="I61" s="36"/>
      <c r="J61" s="26"/>
      <c r="K61" s="165">
        <f>SUM(K59:K60)</f>
        <v>0.29000000000000004</v>
      </c>
      <c r="L61" s="19" t="s">
        <v>267</v>
      </c>
      <c r="M61" s="28"/>
      <c r="N61" s="28">
        <f>ROUND(K61*M61,0)</f>
        <v>0</v>
      </c>
      <c r="O61" s="30"/>
      <c r="P61" s="46"/>
      <c r="Q61" s="46"/>
    </row>
    <row r="62" spans="1:17" s="31" customFormat="1" ht="23.1" customHeight="1">
      <c r="A62" s="19"/>
      <c r="B62" s="35"/>
      <c r="C62" s="22"/>
      <c r="D62" s="23"/>
      <c r="E62" s="40"/>
      <c r="F62" s="41"/>
      <c r="G62" s="42"/>
      <c r="H62" s="36"/>
      <c r="I62" s="36"/>
      <c r="J62" s="26"/>
      <c r="K62" s="165"/>
      <c r="L62" s="19"/>
      <c r="M62" s="28"/>
      <c r="N62" s="28"/>
      <c r="O62" s="30"/>
      <c r="P62" s="46"/>
      <c r="Q62" s="46"/>
    </row>
    <row r="63" spans="1:17" s="31" customFormat="1" ht="23.1" customHeight="1">
      <c r="A63" s="19"/>
      <c r="B63" s="35"/>
      <c r="C63" s="22"/>
      <c r="D63" s="23" t="s">
        <v>260</v>
      </c>
      <c r="E63" s="23"/>
      <c r="F63" s="37"/>
      <c r="G63" s="40"/>
      <c r="H63" s="36" t="s">
        <v>48</v>
      </c>
      <c r="I63" s="36"/>
      <c r="J63" s="26"/>
      <c r="K63" s="165">
        <v>0.32</v>
      </c>
      <c r="L63" s="19" t="s">
        <v>210</v>
      </c>
      <c r="M63" s="28"/>
      <c r="N63" s="28">
        <f>ROUND(K63*M63,0)</f>
        <v>0</v>
      </c>
      <c r="O63" s="30"/>
      <c r="P63" s="46"/>
      <c r="Q63" s="46"/>
    </row>
    <row r="64" spans="1:17" s="31" customFormat="1" ht="23.1" customHeight="1">
      <c r="A64" s="19"/>
      <c r="B64" s="44"/>
      <c r="C64" s="45"/>
      <c r="D64" s="23" t="s">
        <v>260</v>
      </c>
      <c r="E64" s="90"/>
      <c r="F64" s="24"/>
      <c r="G64" s="25"/>
      <c r="H64" s="23" t="s">
        <v>261</v>
      </c>
      <c r="I64" s="23"/>
      <c r="J64" s="26"/>
      <c r="K64" s="165">
        <v>3.71</v>
      </c>
      <c r="L64" s="19" t="s">
        <v>210</v>
      </c>
      <c r="M64" s="28"/>
      <c r="N64" s="28">
        <f>ROUND(K64*M64,0)</f>
        <v>0</v>
      </c>
      <c r="O64" s="30"/>
      <c r="P64" s="46"/>
      <c r="Q64" s="46"/>
    </row>
    <row r="65" spans="1:17" s="31" customFormat="1" ht="23.1" customHeight="1">
      <c r="A65" s="19"/>
      <c r="B65" s="44"/>
      <c r="C65" s="45"/>
      <c r="D65" s="23"/>
      <c r="E65" s="90"/>
      <c r="F65" s="24"/>
      <c r="G65" s="25"/>
      <c r="H65" s="23"/>
      <c r="I65" s="23"/>
      <c r="J65" s="26"/>
      <c r="K65" s="165"/>
      <c r="L65" s="19"/>
      <c r="M65" s="28"/>
      <c r="N65" s="95"/>
      <c r="O65" s="30"/>
      <c r="P65" s="46"/>
      <c r="Q65" s="46"/>
    </row>
    <row r="66" spans="1:17" s="31" customFormat="1" ht="23.1" customHeight="1">
      <c r="A66" s="19"/>
      <c r="B66" s="44"/>
      <c r="C66" s="45"/>
      <c r="D66" s="23" t="s">
        <v>264</v>
      </c>
      <c r="E66" s="23"/>
      <c r="F66" s="26"/>
      <c r="G66" s="45"/>
      <c r="H66" s="36" t="s">
        <v>265</v>
      </c>
      <c r="I66" s="36" t="s">
        <v>266</v>
      </c>
      <c r="J66" s="26"/>
      <c r="K66" s="27">
        <v>4</v>
      </c>
      <c r="L66" s="19" t="s">
        <v>13</v>
      </c>
      <c r="M66" s="28"/>
      <c r="N66" s="28">
        <f>ROUND(K66*M66,0)</f>
        <v>0</v>
      </c>
      <c r="O66" s="30"/>
      <c r="P66" s="46"/>
      <c r="Q66" s="46"/>
    </row>
    <row r="67" spans="1:17" s="31" customFormat="1" ht="23.1" customHeight="1">
      <c r="A67" s="19"/>
      <c r="B67" s="44"/>
      <c r="C67" s="45"/>
      <c r="D67" s="23"/>
      <c r="E67" s="23"/>
      <c r="F67" s="26"/>
      <c r="G67" s="45"/>
      <c r="H67" s="36"/>
      <c r="I67" s="36"/>
      <c r="J67" s="26"/>
      <c r="K67" s="27"/>
      <c r="L67" s="19"/>
      <c r="M67" s="28"/>
      <c r="N67" s="28"/>
      <c r="O67" s="30"/>
      <c r="P67" s="46"/>
      <c r="Q67" s="46"/>
    </row>
    <row r="68" spans="1:17" s="31" customFormat="1" ht="23.1" customHeight="1">
      <c r="A68" s="19"/>
      <c r="B68" s="44"/>
      <c r="C68" s="45"/>
      <c r="D68" s="272" t="s">
        <v>11</v>
      </c>
      <c r="E68" s="272"/>
      <c r="F68" s="47"/>
      <c r="G68" s="48"/>
      <c r="H68" s="49"/>
      <c r="I68" s="49"/>
      <c r="J68" s="47"/>
      <c r="K68" s="50"/>
      <c r="L68" s="51"/>
      <c r="M68" s="52"/>
      <c r="N68" s="28">
        <f>SUM(N51:N67)</f>
        <v>0</v>
      </c>
      <c r="O68" s="30"/>
      <c r="P68" s="46"/>
      <c r="Q68" s="46"/>
    </row>
    <row r="69" spans="1:17" ht="23.1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11"/>
      <c r="L69" s="6"/>
      <c r="M69" s="6"/>
      <c r="N69" s="16"/>
      <c r="O69" s="6"/>
    </row>
    <row r="70" spans="1:17" ht="60" customHeight="1">
      <c r="E70" s="267" t="str">
        <f>E47</f>
        <v>内　訳　明　細　書</v>
      </c>
      <c r="F70" s="268"/>
      <c r="G70" s="268"/>
      <c r="H70" s="268"/>
      <c r="I70" s="268"/>
      <c r="J70" s="268"/>
      <c r="K70" s="268"/>
      <c r="L70" s="268"/>
      <c r="P70" s="88"/>
    </row>
    <row r="71" spans="1:17" ht="23.1" customHeight="1">
      <c r="A71" s="4" t="s">
        <v>1</v>
      </c>
      <c r="B71" s="2" t="s">
        <v>2</v>
      </c>
      <c r="C71" s="269" t="s">
        <v>3</v>
      </c>
      <c r="D71" s="270"/>
      <c r="E71" s="270"/>
      <c r="F71" s="271"/>
      <c r="G71" s="269" t="s">
        <v>4</v>
      </c>
      <c r="H71" s="270"/>
      <c r="I71" s="270"/>
      <c r="J71" s="271"/>
      <c r="K71" s="10" t="s">
        <v>5</v>
      </c>
      <c r="L71" s="3" t="s">
        <v>6</v>
      </c>
      <c r="M71" s="3" t="s">
        <v>7</v>
      </c>
      <c r="N71" s="3" t="s">
        <v>8</v>
      </c>
      <c r="O71" s="3" t="s">
        <v>9</v>
      </c>
    </row>
    <row r="72" spans="1:17" s="31" customFormat="1" ht="23.1" customHeight="1">
      <c r="A72" s="32">
        <v>4</v>
      </c>
      <c r="B72" s="56" t="s">
        <v>91</v>
      </c>
      <c r="C72" s="22"/>
      <c r="D72" s="23"/>
      <c r="E72" s="23"/>
      <c r="F72" s="24"/>
      <c r="G72" s="25"/>
      <c r="H72" s="23"/>
      <c r="I72" s="23"/>
      <c r="J72" s="26"/>
      <c r="K72" s="27"/>
      <c r="L72" s="19"/>
      <c r="M72" s="28"/>
      <c r="N72" s="29"/>
      <c r="O72" s="30"/>
      <c r="P72" s="46"/>
      <c r="Q72" s="46"/>
    </row>
    <row r="73" spans="1:17" s="31" customFormat="1" ht="23.1" customHeight="1">
      <c r="A73" s="19"/>
      <c r="B73" s="35" t="s">
        <v>211</v>
      </c>
      <c r="C73" s="22"/>
      <c r="D73" s="23" t="s">
        <v>212</v>
      </c>
      <c r="E73" s="63"/>
      <c r="F73" s="37"/>
      <c r="G73" s="40"/>
      <c r="H73" s="36" t="s">
        <v>213</v>
      </c>
      <c r="I73" s="23"/>
      <c r="J73" s="26"/>
      <c r="K73" s="202"/>
      <c r="L73" s="19"/>
      <c r="M73" s="33"/>
      <c r="N73" s="28"/>
      <c r="O73" s="186"/>
      <c r="P73" s="46"/>
      <c r="Q73" s="46"/>
    </row>
    <row r="74" spans="1:17" s="31" customFormat="1" ht="23.1" customHeight="1">
      <c r="A74" s="19"/>
      <c r="B74" s="44"/>
      <c r="C74" s="45"/>
      <c r="D74" s="23" t="s">
        <v>306</v>
      </c>
      <c r="E74" s="36"/>
      <c r="F74" s="24"/>
      <c r="G74" s="25"/>
      <c r="H74" s="23"/>
      <c r="I74" s="23"/>
      <c r="J74" s="26"/>
      <c r="K74" s="69">
        <v>1</v>
      </c>
      <c r="L74" s="19" t="s">
        <v>10</v>
      </c>
      <c r="M74" s="28"/>
      <c r="N74" s="28">
        <f t="shared" ref="N74:N80" si="1">ROUND(K74*M74,0)</f>
        <v>0</v>
      </c>
      <c r="O74" s="30"/>
      <c r="P74" s="46"/>
    </row>
    <row r="75" spans="1:17" s="31" customFormat="1" ht="23.1" customHeight="1">
      <c r="A75" s="19"/>
      <c r="B75" s="35"/>
      <c r="C75" s="22"/>
      <c r="D75" s="23" t="s">
        <v>214</v>
      </c>
      <c r="E75" s="23"/>
      <c r="F75" s="24"/>
      <c r="G75" s="25"/>
      <c r="H75" s="53"/>
      <c r="I75" s="53"/>
      <c r="J75" s="26"/>
      <c r="K75" s="69">
        <v>1</v>
      </c>
      <c r="L75" s="19" t="s">
        <v>10</v>
      </c>
      <c r="M75" s="28"/>
      <c r="N75" s="28">
        <f t="shared" si="1"/>
        <v>0</v>
      </c>
      <c r="O75" s="30"/>
      <c r="P75" s="46"/>
    </row>
    <row r="76" spans="1:17" s="31" customFormat="1" ht="23.1" customHeight="1">
      <c r="A76" s="19"/>
      <c r="B76" s="35"/>
      <c r="C76" s="22"/>
      <c r="D76" s="23" t="s">
        <v>308</v>
      </c>
      <c r="E76" s="23"/>
      <c r="F76" s="24"/>
      <c r="G76" s="25"/>
      <c r="H76" s="53"/>
      <c r="I76" s="53"/>
      <c r="J76" s="26"/>
      <c r="K76" s="69">
        <v>1</v>
      </c>
      <c r="L76" s="19" t="s">
        <v>10</v>
      </c>
      <c r="M76" s="28"/>
      <c r="N76" s="28">
        <f t="shared" si="1"/>
        <v>0</v>
      </c>
      <c r="O76" s="30"/>
      <c r="P76" s="46"/>
    </row>
    <row r="77" spans="1:17" s="31" customFormat="1" ht="23.1" customHeight="1">
      <c r="A77" s="19"/>
      <c r="B77" s="35"/>
      <c r="C77" s="22"/>
      <c r="D77" s="23" t="s">
        <v>215</v>
      </c>
      <c r="E77" s="23"/>
      <c r="F77" s="24"/>
      <c r="G77" s="25"/>
      <c r="H77" s="53"/>
      <c r="I77" s="53"/>
      <c r="J77" s="26"/>
      <c r="K77" s="69">
        <v>1</v>
      </c>
      <c r="L77" s="19" t="s">
        <v>10</v>
      </c>
      <c r="M77" s="28"/>
      <c r="N77" s="28">
        <f t="shared" si="1"/>
        <v>0</v>
      </c>
      <c r="O77" s="30"/>
      <c r="P77" s="46"/>
    </row>
    <row r="78" spans="1:17" s="31" customFormat="1" ht="23.1" customHeight="1">
      <c r="A78" s="19"/>
      <c r="B78" s="35"/>
      <c r="C78" s="22"/>
      <c r="D78" s="23" t="s">
        <v>216</v>
      </c>
      <c r="E78" s="23"/>
      <c r="F78" s="24"/>
      <c r="G78" s="25"/>
      <c r="H78" s="53"/>
      <c r="I78" s="53"/>
      <c r="J78" s="26"/>
      <c r="K78" s="69">
        <v>1</v>
      </c>
      <c r="L78" s="19" t="s">
        <v>10</v>
      </c>
      <c r="M78" s="28"/>
      <c r="N78" s="28">
        <f t="shared" si="1"/>
        <v>0</v>
      </c>
      <c r="O78" s="30"/>
      <c r="P78" s="46"/>
    </row>
    <row r="79" spans="1:17" s="31" customFormat="1" ht="23.1" customHeight="1">
      <c r="A79" s="19"/>
      <c r="B79" s="35"/>
      <c r="C79" s="22"/>
      <c r="D79" s="23" t="s">
        <v>217</v>
      </c>
      <c r="E79" s="23"/>
      <c r="F79" s="24"/>
      <c r="G79" s="25"/>
      <c r="H79" s="283"/>
      <c r="I79" s="283"/>
      <c r="J79" s="177"/>
      <c r="K79" s="69">
        <v>1</v>
      </c>
      <c r="L79" s="19" t="s">
        <v>10</v>
      </c>
      <c r="M79" s="28"/>
      <c r="N79" s="82">
        <f t="shared" si="1"/>
        <v>0</v>
      </c>
      <c r="O79" s="30"/>
      <c r="P79" s="46"/>
      <c r="Q79" s="5"/>
    </row>
    <row r="80" spans="1:17" s="31" customFormat="1" ht="23.1" customHeight="1">
      <c r="A80" s="19"/>
      <c r="B80" s="35"/>
      <c r="C80" s="22"/>
      <c r="D80" s="23" t="s">
        <v>218</v>
      </c>
      <c r="E80" s="23"/>
      <c r="F80" s="24"/>
      <c r="G80" s="25"/>
      <c r="H80" s="53"/>
      <c r="I80" s="53"/>
      <c r="J80" s="177"/>
      <c r="K80" s="69">
        <v>1</v>
      </c>
      <c r="L80" s="19" t="s">
        <v>10</v>
      </c>
      <c r="M80" s="28"/>
      <c r="N80" s="82">
        <f t="shared" si="1"/>
        <v>0</v>
      </c>
      <c r="O80" s="30"/>
      <c r="P80" s="46"/>
      <c r="Q80" s="5"/>
    </row>
    <row r="81" spans="1:17" s="31" customFormat="1" ht="23.1" customHeight="1">
      <c r="A81" s="19"/>
      <c r="B81" s="56"/>
      <c r="C81" s="22"/>
      <c r="D81" s="23" t="s">
        <v>11</v>
      </c>
      <c r="E81" s="23"/>
      <c r="F81" s="37"/>
      <c r="G81" s="38"/>
      <c r="H81" s="36"/>
      <c r="I81" s="23"/>
      <c r="J81" s="26"/>
      <c r="K81" s="39"/>
      <c r="L81" s="19"/>
      <c r="M81" s="33"/>
      <c r="N81" s="28">
        <f>SUM(N74:N80)</f>
        <v>0</v>
      </c>
      <c r="O81" s="30"/>
      <c r="P81" s="46"/>
      <c r="Q81" s="46"/>
    </row>
    <row r="82" spans="1:17" s="31" customFormat="1" ht="23.1" customHeight="1">
      <c r="A82" s="19"/>
      <c r="B82" s="21"/>
      <c r="C82" s="22"/>
      <c r="D82" s="23" t="s">
        <v>219</v>
      </c>
      <c r="E82" s="23"/>
      <c r="F82" s="24"/>
      <c r="G82" s="25"/>
      <c r="H82" s="36" t="s">
        <v>222</v>
      </c>
      <c r="I82" s="23"/>
      <c r="J82" s="26"/>
      <c r="K82" s="69"/>
      <c r="L82" s="19"/>
      <c r="M82" s="28"/>
      <c r="N82" s="82"/>
      <c r="O82" s="34"/>
      <c r="P82" s="46"/>
      <c r="Q82" s="46"/>
    </row>
    <row r="83" spans="1:17" s="31" customFormat="1" ht="23.1" customHeight="1">
      <c r="A83" s="19"/>
      <c r="B83" s="35"/>
      <c r="C83" s="22"/>
      <c r="D83" s="23" t="s">
        <v>307</v>
      </c>
      <c r="E83" s="23"/>
      <c r="F83" s="37"/>
      <c r="G83" s="40"/>
      <c r="H83" s="36"/>
      <c r="I83" s="36"/>
      <c r="J83" s="26"/>
      <c r="K83" s="69">
        <v>1</v>
      </c>
      <c r="L83" s="19" t="s">
        <v>10</v>
      </c>
      <c r="M83" s="28"/>
      <c r="N83" s="82">
        <f>ROUND(K83*M83,0)</f>
        <v>0</v>
      </c>
      <c r="O83" s="30"/>
      <c r="P83" s="46"/>
      <c r="Q83" s="46"/>
    </row>
    <row r="84" spans="1:17" s="31" customFormat="1" ht="23.1" customHeight="1">
      <c r="A84" s="19"/>
      <c r="B84" s="35"/>
      <c r="C84" s="22"/>
      <c r="D84" s="23" t="s">
        <v>309</v>
      </c>
      <c r="E84" s="40"/>
      <c r="F84" s="41"/>
      <c r="G84" s="42"/>
      <c r="H84" s="36"/>
      <c r="I84" s="36"/>
      <c r="J84" s="26"/>
      <c r="K84" s="69">
        <v>1</v>
      </c>
      <c r="L84" s="19" t="s">
        <v>10</v>
      </c>
      <c r="M84" s="28"/>
      <c r="N84" s="82">
        <f>ROUND(K84*M84,0)</f>
        <v>0</v>
      </c>
      <c r="O84" s="30"/>
      <c r="P84" s="46"/>
      <c r="Q84" s="46"/>
    </row>
    <row r="85" spans="1:17" s="31" customFormat="1" ht="23.1" customHeight="1">
      <c r="A85" s="19"/>
      <c r="B85" s="35"/>
      <c r="C85" s="22"/>
      <c r="D85" s="23" t="s">
        <v>220</v>
      </c>
      <c r="E85" s="43"/>
      <c r="F85" s="37"/>
      <c r="G85" s="38"/>
      <c r="H85" s="23"/>
      <c r="I85" s="36"/>
      <c r="J85" s="26"/>
      <c r="K85" s="69">
        <v>1</v>
      </c>
      <c r="L85" s="19" t="s">
        <v>10</v>
      </c>
      <c r="M85" s="28"/>
      <c r="N85" s="82">
        <f>ROUND(K85*M85,0)</f>
        <v>0</v>
      </c>
      <c r="O85" s="30"/>
      <c r="P85" s="46"/>
      <c r="Q85" s="46"/>
    </row>
    <row r="86" spans="1:17" s="31" customFormat="1" ht="23.1" customHeight="1">
      <c r="A86" s="19"/>
      <c r="B86" s="35"/>
      <c r="C86" s="22"/>
      <c r="D86" s="23" t="s">
        <v>221</v>
      </c>
      <c r="E86" s="23"/>
      <c r="F86" s="37"/>
      <c r="G86" s="40"/>
      <c r="H86" s="36"/>
      <c r="I86" s="36"/>
      <c r="J86" s="26"/>
      <c r="K86" s="69">
        <v>1</v>
      </c>
      <c r="L86" s="19" t="s">
        <v>10</v>
      </c>
      <c r="M86" s="28"/>
      <c r="N86" s="82">
        <f>ROUND(K86*M86,0)</f>
        <v>0</v>
      </c>
      <c r="O86" s="30"/>
      <c r="P86" s="46"/>
      <c r="Q86" s="46"/>
    </row>
    <row r="87" spans="1:17" s="31" customFormat="1" ht="23.1" customHeight="1">
      <c r="A87" s="19"/>
      <c r="B87" s="44"/>
      <c r="C87" s="45"/>
      <c r="D87" s="23" t="s">
        <v>11</v>
      </c>
      <c r="E87" s="90"/>
      <c r="F87" s="24"/>
      <c r="G87" s="25"/>
      <c r="H87" s="23"/>
      <c r="I87" s="23"/>
      <c r="J87" s="26"/>
      <c r="K87" s="68"/>
      <c r="L87" s="19"/>
      <c r="M87" s="28"/>
      <c r="N87" s="95">
        <f>SUM(N83:N86)</f>
        <v>0</v>
      </c>
      <c r="O87" s="30"/>
      <c r="P87" s="46"/>
      <c r="Q87" s="46"/>
    </row>
    <row r="88" spans="1:17" s="31" customFormat="1" ht="23.1" customHeight="1">
      <c r="A88" s="19"/>
      <c r="B88" s="44"/>
      <c r="C88" s="45"/>
      <c r="D88" s="23" t="s">
        <v>312</v>
      </c>
      <c r="E88" s="43"/>
      <c r="F88" s="37"/>
      <c r="G88" s="38"/>
      <c r="H88" s="40"/>
      <c r="I88" s="40"/>
      <c r="J88" s="26"/>
      <c r="K88" s="69">
        <v>1</v>
      </c>
      <c r="L88" s="19" t="s">
        <v>10</v>
      </c>
      <c r="M88" s="28"/>
      <c r="N88" s="82">
        <f>ROUND(K88*M88,0)</f>
        <v>0</v>
      </c>
      <c r="O88" s="30"/>
      <c r="P88" s="46"/>
      <c r="Q88" s="46"/>
    </row>
    <row r="89" spans="1:17" s="31" customFormat="1" ht="23.1" customHeight="1">
      <c r="A89" s="19"/>
      <c r="B89" s="44"/>
      <c r="C89" s="45"/>
      <c r="D89" s="43"/>
      <c r="E89" s="43"/>
      <c r="F89" s="26"/>
      <c r="G89" s="45"/>
      <c r="H89" s="36"/>
      <c r="I89" s="36"/>
      <c r="J89" s="26"/>
      <c r="K89" s="27"/>
      <c r="L89" s="19"/>
      <c r="M89" s="28"/>
      <c r="N89" s="95"/>
      <c r="O89" s="30"/>
      <c r="P89" s="194"/>
      <c r="Q89" s="46"/>
    </row>
    <row r="90" spans="1:17" s="31" customFormat="1" ht="23.1" customHeight="1">
      <c r="A90" s="19"/>
      <c r="B90" s="44"/>
      <c r="C90" s="45"/>
      <c r="D90" s="272" t="s">
        <v>12</v>
      </c>
      <c r="E90" s="272"/>
      <c r="F90" s="47"/>
      <c r="G90" s="48"/>
      <c r="H90" s="49"/>
      <c r="I90" s="49"/>
      <c r="J90" s="47"/>
      <c r="K90" s="50"/>
      <c r="L90" s="51"/>
      <c r="M90" s="52"/>
      <c r="N90" s="28">
        <f>N44+N68+N81+N87+N88</f>
        <v>0</v>
      </c>
      <c r="O90" s="30"/>
      <c r="P90" s="46"/>
      <c r="Q90" s="46"/>
    </row>
    <row r="91" spans="1:17" s="31" customFormat="1" ht="23.1" customHeight="1">
      <c r="A91" s="19"/>
      <c r="B91" s="44"/>
      <c r="C91" s="45"/>
      <c r="D91" s="44"/>
      <c r="E91" s="44"/>
      <c r="F91" s="26"/>
      <c r="G91" s="45"/>
      <c r="H91" s="36"/>
      <c r="I91" s="36"/>
      <c r="J91" s="26"/>
      <c r="K91" s="27"/>
      <c r="L91" s="19"/>
      <c r="M91" s="28"/>
      <c r="N91" s="28"/>
      <c r="O91" s="30"/>
      <c r="P91" s="46"/>
      <c r="Q91" s="46"/>
    </row>
    <row r="92" spans="1:17" ht="23.1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11"/>
      <c r="L92" s="6"/>
      <c r="M92" s="6"/>
      <c r="N92" s="16"/>
      <c r="O92" s="6"/>
    </row>
  </sheetData>
  <mergeCells count="17">
    <mergeCell ref="D68:E68"/>
    <mergeCell ref="C25:F25"/>
    <mergeCell ref="G25:J25"/>
    <mergeCell ref="D44:E44"/>
    <mergeCell ref="E47:L47"/>
    <mergeCell ref="C48:F48"/>
    <mergeCell ref="G48:J48"/>
    <mergeCell ref="E1:L1"/>
    <mergeCell ref="C2:F2"/>
    <mergeCell ref="G2:J2"/>
    <mergeCell ref="D21:E21"/>
    <mergeCell ref="E24:L24"/>
    <mergeCell ref="E70:L70"/>
    <mergeCell ref="C71:F71"/>
    <mergeCell ref="G71:J71"/>
    <mergeCell ref="H79:I79"/>
    <mergeCell ref="D90:E90"/>
  </mergeCells>
  <phoneticPr fontId="2"/>
  <pageMargins left="0.70866141732283472" right="0.70866141732283472" top="0.74803149606299213" bottom="0.74803149606299213" header="0.31496062992125984" footer="0.31496062992125984"/>
  <pageSetup paperSize="9" scale="87" orientation="landscape" r:id="rId1"/>
  <rowBreaks count="3" manualBreakCount="3">
    <brk id="23" max="14" man="1"/>
    <brk id="46" max="14" man="1"/>
    <brk id="69" max="14" man="1"/>
  </rowBreaks>
  <colBreaks count="1" manualBreakCount="1">
    <brk id="1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15"/>
  </sheetPr>
  <dimension ref="A1:L24"/>
  <sheetViews>
    <sheetView view="pageBreakPreview" zoomScaleNormal="60" zoomScaleSheetLayoutView="100" workbookViewId="0">
      <selection activeCell="J14" sqref="J14"/>
    </sheetView>
  </sheetViews>
  <sheetFormatPr defaultRowHeight="13.5"/>
  <cols>
    <col min="1" max="1" width="6" style="126" customWidth="1"/>
    <col min="2" max="3" width="25.625" style="126" customWidth="1"/>
    <col min="4" max="4" width="11" style="126" customWidth="1"/>
    <col min="5" max="5" width="8.125" style="126" customWidth="1"/>
    <col min="6" max="6" width="13.25" style="126" customWidth="1"/>
    <col min="7" max="7" width="17.25" style="126" customWidth="1"/>
    <col min="8" max="8" width="24.625" style="126" customWidth="1"/>
    <col min="9" max="9" width="12.625" style="125" customWidth="1"/>
    <col min="10" max="10" width="14.25" style="166" customWidth="1"/>
    <col min="11" max="11" width="10.625" style="126" bestFit="1" customWidth="1"/>
    <col min="12" max="12" width="10.25" style="126" bestFit="1" customWidth="1"/>
    <col min="13" max="16384" width="9" style="126"/>
  </cols>
  <sheetData>
    <row r="1" spans="1:12" ht="31.5" customHeight="1">
      <c r="A1" s="286" t="s">
        <v>293</v>
      </c>
      <c r="B1" s="286"/>
      <c r="C1" s="286"/>
      <c r="D1" s="286"/>
      <c r="E1" s="286"/>
      <c r="F1" s="286"/>
      <c r="G1" s="286"/>
      <c r="H1" s="286"/>
    </row>
    <row r="2" spans="1:12" ht="15.75" customHeight="1">
      <c r="A2" s="127"/>
      <c r="B2" s="127"/>
      <c r="C2" s="127"/>
      <c r="D2" s="127"/>
      <c r="E2" s="127"/>
      <c r="F2" s="127"/>
      <c r="G2" s="127"/>
      <c r="H2" s="128"/>
    </row>
    <row r="3" spans="1:12" s="133" customFormat="1" ht="24" customHeight="1">
      <c r="A3" s="230"/>
      <c r="B3" s="238" t="s">
        <v>17</v>
      </c>
      <c r="C3" s="238" t="s">
        <v>18</v>
      </c>
      <c r="D3" s="238" t="s">
        <v>19</v>
      </c>
      <c r="E3" s="238" t="s">
        <v>20</v>
      </c>
      <c r="F3" s="238" t="s">
        <v>21</v>
      </c>
      <c r="G3" s="238" t="s">
        <v>22</v>
      </c>
      <c r="H3" s="234" t="s">
        <v>23</v>
      </c>
      <c r="I3" s="132"/>
      <c r="J3" s="167"/>
    </row>
    <row r="4" spans="1:12" s="136" customFormat="1" ht="24" customHeight="1">
      <c r="A4" s="231" t="s">
        <v>279</v>
      </c>
      <c r="B4" s="239" t="s">
        <v>290</v>
      </c>
      <c r="C4" s="240"/>
      <c r="D4" s="240"/>
      <c r="E4" s="241"/>
      <c r="F4" s="240"/>
      <c r="G4" s="242"/>
      <c r="H4" s="235"/>
      <c r="I4" s="134"/>
      <c r="J4" s="168"/>
      <c r="K4" s="135"/>
    </row>
    <row r="5" spans="1:12" s="136" customFormat="1" ht="24" customHeight="1">
      <c r="A5" s="232"/>
      <c r="B5" s="108"/>
      <c r="C5" s="243"/>
      <c r="D5" s="243"/>
      <c r="E5" s="65"/>
      <c r="F5" s="243"/>
      <c r="G5" s="244"/>
      <c r="H5" s="236"/>
      <c r="I5" s="134"/>
      <c r="J5" s="168"/>
      <c r="K5" s="135"/>
    </row>
    <row r="6" spans="1:12" s="136" customFormat="1" ht="24" customHeight="1">
      <c r="A6" s="232">
        <v>1</v>
      </c>
      <c r="B6" s="108" t="s">
        <v>86</v>
      </c>
      <c r="C6" s="243"/>
      <c r="D6" s="243">
        <v>1</v>
      </c>
      <c r="E6" s="65" t="s">
        <v>10</v>
      </c>
      <c r="F6" s="243"/>
      <c r="G6" s="244">
        <f>B1直接仮設!N22</f>
        <v>0</v>
      </c>
      <c r="H6" s="262"/>
      <c r="I6" s="134"/>
      <c r="J6" s="166"/>
    </row>
    <row r="7" spans="1:12" s="136" customFormat="1" ht="24" customHeight="1">
      <c r="A7" s="232">
        <f>A6+1</f>
        <v>2</v>
      </c>
      <c r="B7" s="108" t="s">
        <v>95</v>
      </c>
      <c r="C7" s="243"/>
      <c r="D7" s="243">
        <v>1</v>
      </c>
      <c r="E7" s="65" t="s">
        <v>10</v>
      </c>
      <c r="F7" s="243"/>
      <c r="G7" s="244">
        <f>B2鉄骨!N21</f>
        <v>0</v>
      </c>
      <c r="H7" s="262"/>
      <c r="I7" s="134"/>
      <c r="J7" s="166"/>
    </row>
    <row r="8" spans="1:12" s="136" customFormat="1" ht="24" customHeight="1">
      <c r="A8" s="232">
        <f t="shared" ref="A8:A16" si="0">A7+1</f>
        <v>3</v>
      </c>
      <c r="B8" s="197" t="s">
        <v>34</v>
      </c>
      <c r="C8" s="243"/>
      <c r="D8" s="243">
        <v>1</v>
      </c>
      <c r="E8" s="65" t="s">
        <v>10</v>
      </c>
      <c r="F8" s="243"/>
      <c r="G8" s="244">
        <f>B3組積!N21</f>
        <v>0</v>
      </c>
      <c r="H8" s="262"/>
      <c r="I8" s="134"/>
      <c r="J8" s="166"/>
    </row>
    <row r="9" spans="1:12" s="136" customFormat="1" ht="24" customHeight="1">
      <c r="A9" s="232">
        <f t="shared" si="0"/>
        <v>4</v>
      </c>
      <c r="B9" s="108" t="s">
        <v>119</v>
      </c>
      <c r="C9" s="243"/>
      <c r="D9" s="243">
        <v>1</v>
      </c>
      <c r="E9" s="65" t="s">
        <v>10</v>
      </c>
      <c r="F9" s="243"/>
      <c r="G9" s="244">
        <f>B4防水・B5タイル・B6木工!N21</f>
        <v>0</v>
      </c>
      <c r="H9" s="262"/>
      <c r="I9" s="140"/>
      <c r="J9" s="166"/>
    </row>
    <row r="10" spans="1:12" s="136" customFormat="1" ht="24" customHeight="1">
      <c r="A10" s="232">
        <f t="shared" si="0"/>
        <v>5</v>
      </c>
      <c r="B10" s="108" t="s">
        <v>54</v>
      </c>
      <c r="C10" s="243"/>
      <c r="D10" s="243">
        <v>1</v>
      </c>
      <c r="E10" s="65" t="s">
        <v>10</v>
      </c>
      <c r="F10" s="243"/>
      <c r="G10" s="244">
        <f>B4防水・B5タイル・B6木工!N44</f>
        <v>0</v>
      </c>
      <c r="H10" s="262"/>
      <c r="I10" s="140"/>
      <c r="J10" s="166"/>
    </row>
    <row r="11" spans="1:12" s="136" customFormat="1" ht="24" customHeight="1">
      <c r="A11" s="232">
        <f t="shared" si="0"/>
        <v>6</v>
      </c>
      <c r="B11" s="108" t="s">
        <v>120</v>
      </c>
      <c r="C11" s="243"/>
      <c r="D11" s="243">
        <v>1</v>
      </c>
      <c r="E11" s="65" t="s">
        <v>10</v>
      </c>
      <c r="F11" s="243"/>
      <c r="G11" s="244">
        <f>B4防水・B5タイル・B6木工!N68</f>
        <v>0</v>
      </c>
      <c r="H11" s="262"/>
      <c r="I11" s="140"/>
      <c r="J11" s="168"/>
    </row>
    <row r="12" spans="1:12" s="136" customFormat="1" ht="24" customHeight="1">
      <c r="A12" s="232">
        <f t="shared" si="0"/>
        <v>7</v>
      </c>
      <c r="B12" s="108" t="s">
        <v>121</v>
      </c>
      <c r="C12" s="243"/>
      <c r="D12" s="243">
        <v>1</v>
      </c>
      <c r="E12" s="65" t="s">
        <v>10</v>
      </c>
      <c r="F12" s="243"/>
      <c r="G12" s="244">
        <f>B7左官・B8建具・B9ガラス!N21</f>
        <v>0</v>
      </c>
      <c r="H12" s="262"/>
      <c r="I12" s="140"/>
      <c r="J12" s="168"/>
    </row>
    <row r="13" spans="1:12" s="136" customFormat="1" ht="24" customHeight="1">
      <c r="A13" s="232">
        <f t="shared" si="0"/>
        <v>8</v>
      </c>
      <c r="B13" s="108" t="s">
        <v>102</v>
      </c>
      <c r="C13" s="243"/>
      <c r="D13" s="243">
        <v>1</v>
      </c>
      <c r="E13" s="65" t="s">
        <v>10</v>
      </c>
      <c r="F13" s="243"/>
      <c r="G13" s="244">
        <f>B7左官・B8建具・B9ガラス!N45</f>
        <v>0</v>
      </c>
      <c r="H13" s="262"/>
      <c r="I13" s="140"/>
      <c r="J13" s="168"/>
    </row>
    <row r="14" spans="1:12" s="136" customFormat="1" ht="24" customHeight="1">
      <c r="A14" s="232">
        <f t="shared" si="0"/>
        <v>9</v>
      </c>
      <c r="B14" s="108" t="s">
        <v>101</v>
      </c>
      <c r="C14" s="243"/>
      <c r="D14" s="243">
        <v>1</v>
      </c>
      <c r="E14" s="65" t="s">
        <v>10</v>
      </c>
      <c r="F14" s="243"/>
      <c r="G14" s="244">
        <f>B7左官・B8建具・B9ガラス!N67</f>
        <v>0</v>
      </c>
      <c r="H14" s="262"/>
      <c r="I14" s="134"/>
      <c r="J14" s="168"/>
      <c r="K14" s="135"/>
      <c r="L14" s="135"/>
    </row>
    <row r="15" spans="1:12" s="136" customFormat="1" ht="24" customHeight="1">
      <c r="A15" s="232">
        <f t="shared" si="0"/>
        <v>10</v>
      </c>
      <c r="B15" s="108" t="s">
        <v>94</v>
      </c>
      <c r="C15" s="243"/>
      <c r="D15" s="243">
        <v>1</v>
      </c>
      <c r="E15" s="65" t="s">
        <v>10</v>
      </c>
      <c r="F15" s="243"/>
      <c r="G15" s="244">
        <f>B10塗装!N21</f>
        <v>0</v>
      </c>
      <c r="H15" s="262"/>
      <c r="I15" s="134"/>
      <c r="J15" s="168"/>
    </row>
    <row r="16" spans="1:12" s="136" customFormat="1" ht="24" customHeight="1">
      <c r="A16" s="232">
        <f t="shared" si="0"/>
        <v>11</v>
      </c>
      <c r="B16" s="108" t="s">
        <v>122</v>
      </c>
      <c r="C16" s="243"/>
      <c r="D16" s="243">
        <v>1</v>
      </c>
      <c r="E16" s="65" t="s">
        <v>10</v>
      </c>
      <c r="F16" s="243"/>
      <c r="G16" s="244">
        <f>B11内外!N67</f>
        <v>0</v>
      </c>
      <c r="H16" s="262"/>
      <c r="I16" s="134"/>
      <c r="J16" s="168"/>
    </row>
    <row r="17" spans="1:11" s="136" customFormat="1" ht="24" customHeight="1">
      <c r="A17" s="232"/>
      <c r="B17" s="108"/>
      <c r="C17" s="243"/>
      <c r="D17" s="243"/>
      <c r="E17" s="65"/>
      <c r="F17" s="243"/>
      <c r="G17" s="244"/>
      <c r="H17" s="236"/>
      <c r="I17" s="134"/>
      <c r="J17" s="166"/>
    </row>
    <row r="18" spans="1:11" s="136" customFormat="1" ht="24" customHeight="1">
      <c r="A18" s="232"/>
      <c r="B18" s="108"/>
      <c r="C18" s="243"/>
      <c r="D18" s="243"/>
      <c r="E18" s="65"/>
      <c r="F18" s="243"/>
      <c r="G18" s="244"/>
      <c r="H18" s="236"/>
      <c r="I18" s="134"/>
      <c r="J18" s="168"/>
    </row>
    <row r="19" spans="1:11" s="136" customFormat="1" ht="24" customHeight="1">
      <c r="A19" s="232"/>
      <c r="B19" s="108"/>
      <c r="C19" s="243"/>
      <c r="D19" s="243"/>
      <c r="E19" s="65"/>
      <c r="F19" s="243"/>
      <c r="G19" s="244"/>
      <c r="H19" s="236"/>
      <c r="I19" s="134"/>
      <c r="J19" s="168"/>
      <c r="K19" s="135"/>
    </row>
    <row r="20" spans="1:11" s="136" customFormat="1" ht="24" customHeight="1">
      <c r="A20" s="232"/>
      <c r="B20" s="108"/>
      <c r="C20" s="243"/>
      <c r="D20" s="243"/>
      <c r="E20" s="65"/>
      <c r="F20" s="243"/>
      <c r="G20" s="244"/>
      <c r="H20" s="236"/>
      <c r="I20" s="134"/>
      <c r="J20" s="166"/>
    </row>
    <row r="21" spans="1:11" s="136" customFormat="1" ht="24" customHeight="1">
      <c r="A21" s="232"/>
      <c r="B21" s="245" t="s">
        <v>288</v>
      </c>
      <c r="C21" s="243"/>
      <c r="D21" s="243"/>
      <c r="E21" s="65"/>
      <c r="F21" s="243"/>
      <c r="G21" s="244">
        <f>SUM(G6:G20)</f>
        <v>0</v>
      </c>
      <c r="H21" s="262"/>
      <c r="I21" s="134"/>
      <c r="J21" s="168"/>
    </row>
    <row r="22" spans="1:11" s="136" customFormat="1" ht="24" customHeight="1">
      <c r="A22" s="233"/>
      <c r="B22" s="246"/>
      <c r="C22" s="247"/>
      <c r="D22" s="247"/>
      <c r="E22" s="248"/>
      <c r="F22" s="247"/>
      <c r="G22" s="249"/>
      <c r="H22" s="237"/>
      <c r="I22" s="134"/>
      <c r="J22" s="166"/>
    </row>
    <row r="23" spans="1:11" ht="24" customHeight="1">
      <c r="A23" s="144"/>
      <c r="B23" s="145"/>
      <c r="C23" s="146"/>
      <c r="D23" s="146"/>
      <c r="E23" s="146"/>
      <c r="F23" s="146"/>
      <c r="G23" s="146"/>
      <c r="H23" s="146"/>
    </row>
    <row r="24" spans="1:11" ht="24" customHeight="1">
      <c r="A24" s="147"/>
      <c r="B24" s="147"/>
      <c r="C24" s="147"/>
      <c r="D24" s="147"/>
      <c r="E24" s="147"/>
      <c r="F24" s="147"/>
      <c r="G24" s="147"/>
      <c r="H24" s="148"/>
    </row>
  </sheetData>
  <mergeCells count="1">
    <mergeCell ref="A1:H1"/>
  </mergeCells>
  <phoneticPr fontId="2"/>
  <printOptions horizontalCentered="1"/>
  <pageMargins left="0" right="0" top="0.78740157480314965" bottom="0.19685039370078741" header="0" footer="0"/>
  <pageSetup paperSize="9" orientation="landscape" r:id="rId1"/>
  <headerFooter alignWithMargins="0">
    <oddFooter xml:space="preserve">&amp;C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R23"/>
  <sheetViews>
    <sheetView showZeros="0" view="pageBreakPreview" zoomScaleNormal="70" zoomScaleSheetLayoutView="100" workbookViewId="0">
      <selection activeCell="N15" sqref="N15"/>
    </sheetView>
  </sheetViews>
  <sheetFormatPr defaultRowHeight="14.25"/>
  <cols>
    <col min="1" max="1" width="5.625" style="5" customWidth="1"/>
    <col min="2" max="2" width="16.625" style="5" customWidth="1"/>
    <col min="3" max="3" width="1.625" style="5" customWidth="1"/>
    <col min="4" max="5" width="14.625" style="5" customWidth="1"/>
    <col min="6" max="7" width="1.625" style="5" customWidth="1"/>
    <col min="8" max="9" width="14.625" style="5" customWidth="1"/>
    <col min="10" max="10" width="1.625" style="5" customWidth="1"/>
    <col min="11" max="11" width="10.625" style="9" customWidth="1"/>
    <col min="12" max="12" width="7.625" style="5" customWidth="1"/>
    <col min="13" max="13" width="10.625" style="5" customWidth="1"/>
    <col min="14" max="14" width="14.375" style="5" customWidth="1"/>
    <col min="15" max="15" width="14.625" style="5" customWidth="1"/>
    <col min="16" max="16" width="10.875" style="7" bestFit="1" customWidth="1"/>
    <col min="17" max="17" width="9" style="7"/>
    <col min="18" max="16384" width="9" style="5"/>
  </cols>
  <sheetData>
    <row r="1" spans="1:18" ht="60" customHeight="1">
      <c r="E1" s="267" t="s">
        <v>291</v>
      </c>
      <c r="F1" s="268"/>
      <c r="G1" s="268"/>
      <c r="H1" s="268"/>
      <c r="I1" s="268"/>
      <c r="J1" s="268"/>
      <c r="K1" s="268"/>
      <c r="L1" s="268"/>
    </row>
    <row r="2" spans="1:18" ht="23.1" customHeight="1">
      <c r="A2" s="4" t="s">
        <v>1</v>
      </c>
      <c r="B2" s="2" t="s">
        <v>2</v>
      </c>
      <c r="C2" s="269" t="s">
        <v>3</v>
      </c>
      <c r="D2" s="270"/>
      <c r="E2" s="270"/>
      <c r="F2" s="271"/>
      <c r="G2" s="269" t="s">
        <v>4</v>
      </c>
      <c r="H2" s="270"/>
      <c r="I2" s="270"/>
      <c r="J2" s="271"/>
      <c r="K2" s="10" t="s">
        <v>5</v>
      </c>
      <c r="L2" s="3" t="s">
        <v>6</v>
      </c>
      <c r="M2" s="3" t="s">
        <v>7</v>
      </c>
      <c r="N2" s="3" t="s">
        <v>8</v>
      </c>
      <c r="O2" s="3" t="s">
        <v>9</v>
      </c>
    </row>
    <row r="3" spans="1:18" s="31" customFormat="1" ht="23.1" customHeight="1">
      <c r="A3" s="32">
        <v>1</v>
      </c>
      <c r="B3" s="56" t="s">
        <v>86</v>
      </c>
      <c r="C3" s="22"/>
      <c r="D3" s="23"/>
      <c r="E3" s="23"/>
      <c r="F3" s="24"/>
      <c r="G3" s="25"/>
      <c r="H3" s="23"/>
      <c r="I3" s="23"/>
      <c r="J3" s="26"/>
      <c r="K3" s="68"/>
      <c r="L3" s="19"/>
      <c r="M3" s="33"/>
      <c r="N3" s="28"/>
      <c r="O3" s="34"/>
      <c r="P3" s="46"/>
      <c r="Q3" s="46"/>
    </row>
    <row r="4" spans="1:18" s="31" customFormat="1" ht="23.1" customHeight="1">
      <c r="A4" s="19"/>
      <c r="B4" s="44"/>
      <c r="C4" s="22"/>
      <c r="D4" s="23"/>
      <c r="E4" s="23"/>
      <c r="F4" s="24"/>
      <c r="G4" s="25"/>
      <c r="H4" s="23"/>
      <c r="I4" s="36"/>
      <c r="J4" s="26"/>
      <c r="K4" s="68"/>
      <c r="L4" s="19"/>
      <c r="M4" s="84"/>
      <c r="N4" s="82">
        <f t="shared" ref="N4:N15" si="0">ROUND(K4*M4,0)</f>
        <v>0</v>
      </c>
      <c r="O4" s="34"/>
      <c r="P4" s="187"/>
      <c r="Q4" s="5"/>
      <c r="R4" s="5"/>
    </row>
    <row r="5" spans="1:18" s="31" customFormat="1" ht="23.1" customHeight="1">
      <c r="A5" s="19"/>
      <c r="B5" s="44"/>
      <c r="C5" s="22"/>
      <c r="D5" s="23" t="s">
        <v>53</v>
      </c>
      <c r="E5" s="23"/>
      <c r="F5" s="24"/>
      <c r="G5" s="25"/>
      <c r="H5" s="23"/>
      <c r="I5" s="23"/>
      <c r="J5" s="26"/>
      <c r="K5" s="68">
        <v>681</v>
      </c>
      <c r="L5" s="19" t="s">
        <v>0</v>
      </c>
      <c r="M5" s="28"/>
      <c r="N5" s="28">
        <f t="shared" si="0"/>
        <v>0</v>
      </c>
      <c r="O5" s="30"/>
      <c r="P5" s="46"/>
      <c r="Q5" s="46"/>
    </row>
    <row r="6" spans="1:18" s="31" customFormat="1" ht="23.1" customHeight="1">
      <c r="A6" s="19"/>
      <c r="B6" s="44"/>
      <c r="C6" s="45"/>
      <c r="D6" s="23" t="s">
        <v>130</v>
      </c>
      <c r="E6" s="23"/>
      <c r="F6" s="26"/>
      <c r="G6" s="45"/>
      <c r="H6" s="23"/>
      <c r="I6" s="23"/>
      <c r="J6" s="26"/>
      <c r="K6" s="68">
        <v>681</v>
      </c>
      <c r="L6" s="19" t="s">
        <v>0</v>
      </c>
      <c r="M6" s="28"/>
      <c r="N6" s="28">
        <f t="shared" si="0"/>
        <v>0</v>
      </c>
      <c r="O6" s="30"/>
      <c r="P6" s="46"/>
      <c r="Q6" s="46"/>
    </row>
    <row r="7" spans="1:18" s="31" customFormat="1" ht="23.1" customHeight="1">
      <c r="A7" s="19"/>
      <c r="B7" s="44"/>
      <c r="C7" s="22"/>
      <c r="D7" s="56" t="s">
        <v>131</v>
      </c>
      <c r="E7" s="56"/>
      <c r="F7" s="26"/>
      <c r="G7" s="45"/>
      <c r="H7" s="23"/>
      <c r="I7" s="23"/>
      <c r="J7" s="26"/>
      <c r="K7" s="68">
        <v>12</v>
      </c>
      <c r="L7" s="19" t="s">
        <v>29</v>
      </c>
      <c r="M7" s="28"/>
      <c r="N7" s="28">
        <f t="shared" si="0"/>
        <v>0</v>
      </c>
      <c r="O7" s="30"/>
      <c r="P7" s="46"/>
      <c r="Q7" s="46"/>
    </row>
    <row r="8" spans="1:18" s="31" customFormat="1" ht="23.1" customHeight="1">
      <c r="A8" s="19"/>
      <c r="B8" s="44"/>
      <c r="C8" s="22"/>
      <c r="D8" s="23" t="s">
        <v>132</v>
      </c>
      <c r="E8" s="23"/>
      <c r="F8" s="26"/>
      <c r="G8" s="45"/>
      <c r="H8" s="23"/>
      <c r="I8" s="23"/>
      <c r="J8" s="26"/>
      <c r="K8" s="68">
        <v>681</v>
      </c>
      <c r="L8" s="19" t="s">
        <v>0</v>
      </c>
      <c r="M8" s="28"/>
      <c r="N8" s="28">
        <f t="shared" si="0"/>
        <v>0</v>
      </c>
      <c r="O8" s="30"/>
      <c r="P8" s="46"/>
      <c r="Q8" s="46"/>
    </row>
    <row r="9" spans="1:18" s="31" customFormat="1" ht="23.1" customHeight="1">
      <c r="A9" s="19"/>
      <c r="B9" s="44"/>
      <c r="C9" s="22"/>
      <c r="D9" s="23" t="s">
        <v>133</v>
      </c>
      <c r="E9" s="23"/>
      <c r="F9" s="24"/>
      <c r="G9" s="25"/>
      <c r="H9" s="23"/>
      <c r="I9" s="23"/>
      <c r="J9" s="26"/>
      <c r="K9" s="68">
        <v>681</v>
      </c>
      <c r="L9" s="19" t="s">
        <v>0</v>
      </c>
      <c r="M9" s="28"/>
      <c r="N9" s="28">
        <f t="shared" si="0"/>
        <v>0</v>
      </c>
      <c r="O9" s="89"/>
      <c r="P9" s="46"/>
      <c r="Q9" s="46"/>
    </row>
    <row r="10" spans="1:18" s="31" customFormat="1" ht="23.1" customHeight="1">
      <c r="A10" s="19"/>
      <c r="B10" s="44"/>
      <c r="C10" s="22"/>
      <c r="D10" s="56" t="s">
        <v>134</v>
      </c>
      <c r="E10" s="23"/>
      <c r="F10" s="24"/>
      <c r="G10" s="25"/>
      <c r="H10" s="23"/>
      <c r="I10" s="36"/>
      <c r="J10" s="26"/>
      <c r="K10" s="68">
        <v>12</v>
      </c>
      <c r="L10" s="19" t="s">
        <v>29</v>
      </c>
      <c r="M10" s="28"/>
      <c r="N10" s="28">
        <f t="shared" si="0"/>
        <v>0</v>
      </c>
      <c r="O10" s="30"/>
      <c r="P10" s="46"/>
      <c r="Q10" s="46"/>
    </row>
    <row r="11" spans="1:18" s="31" customFormat="1" ht="23.1" customHeight="1">
      <c r="A11" s="19"/>
      <c r="B11" s="44"/>
      <c r="C11" s="45"/>
      <c r="D11" s="23" t="s">
        <v>135</v>
      </c>
      <c r="E11" s="23"/>
      <c r="F11" s="24"/>
      <c r="G11" s="25"/>
      <c r="H11" s="23" t="s">
        <v>138</v>
      </c>
      <c r="J11" s="26"/>
      <c r="K11" s="68">
        <v>681</v>
      </c>
      <c r="L11" s="19" t="s">
        <v>0</v>
      </c>
      <c r="M11" s="28"/>
      <c r="N11" s="28">
        <f t="shared" si="0"/>
        <v>0</v>
      </c>
      <c r="O11" s="30"/>
      <c r="P11" s="46"/>
      <c r="Q11" s="46"/>
    </row>
    <row r="12" spans="1:18" s="31" customFormat="1" ht="23.1" customHeight="1">
      <c r="A12" s="19"/>
      <c r="B12" s="44"/>
      <c r="C12" s="45"/>
      <c r="D12" s="23" t="s">
        <v>136</v>
      </c>
      <c r="E12" s="23"/>
      <c r="F12" s="26"/>
      <c r="G12" s="45"/>
      <c r="H12" s="23" t="s">
        <v>138</v>
      </c>
      <c r="I12" s="23"/>
      <c r="J12" s="26"/>
      <c r="K12" s="68">
        <v>681</v>
      </c>
      <c r="L12" s="19" t="s">
        <v>0</v>
      </c>
      <c r="M12" s="28"/>
      <c r="N12" s="28">
        <f t="shared" si="0"/>
        <v>0</v>
      </c>
      <c r="O12" s="34"/>
      <c r="P12" s="46"/>
      <c r="Q12" s="46"/>
    </row>
    <row r="13" spans="1:18" s="31" customFormat="1" ht="23.1" customHeight="1">
      <c r="A13" s="19"/>
      <c r="B13" s="44"/>
      <c r="C13" s="22"/>
      <c r="D13" s="56" t="s">
        <v>137</v>
      </c>
      <c r="E13" s="44"/>
      <c r="F13" s="26"/>
      <c r="G13" s="45"/>
      <c r="H13" s="23" t="s">
        <v>138</v>
      </c>
      <c r="I13" s="23"/>
      <c r="J13" s="26"/>
      <c r="K13" s="68">
        <v>12</v>
      </c>
      <c r="L13" s="19" t="s">
        <v>29</v>
      </c>
      <c r="M13" s="28"/>
      <c r="N13" s="28">
        <f t="shared" si="0"/>
        <v>0</v>
      </c>
      <c r="O13" s="30"/>
      <c r="P13" s="46"/>
      <c r="Q13" s="46"/>
    </row>
    <row r="14" spans="1:18" s="31" customFormat="1" ht="23.1" customHeight="1">
      <c r="A14" s="19"/>
      <c r="B14" s="44"/>
      <c r="C14" s="22"/>
      <c r="D14" s="23" t="s">
        <v>314</v>
      </c>
      <c r="E14" s="23"/>
      <c r="F14" s="24"/>
      <c r="G14" s="25"/>
      <c r="H14" s="23"/>
      <c r="I14" s="23"/>
      <c r="J14" s="26"/>
      <c r="K14" s="68">
        <v>681</v>
      </c>
      <c r="L14" s="19" t="s">
        <v>0</v>
      </c>
      <c r="M14" s="28"/>
      <c r="N14" s="28">
        <f t="shared" si="0"/>
        <v>0</v>
      </c>
      <c r="O14" s="89"/>
      <c r="P14" s="46"/>
      <c r="Q14" s="46"/>
    </row>
    <row r="15" spans="1:18" s="31" customFormat="1" ht="23.1" customHeight="1">
      <c r="A15" s="19"/>
      <c r="B15" s="44"/>
      <c r="C15" s="22"/>
      <c r="D15" s="23" t="s">
        <v>313</v>
      </c>
      <c r="E15" s="23"/>
      <c r="F15" s="24"/>
      <c r="G15" s="25"/>
      <c r="H15" s="23"/>
      <c r="I15" s="23"/>
      <c r="J15" s="26"/>
      <c r="K15" s="68">
        <v>1</v>
      </c>
      <c r="L15" s="19" t="s">
        <v>10</v>
      </c>
      <c r="M15" s="28"/>
      <c r="N15" s="28">
        <f t="shared" si="0"/>
        <v>0</v>
      </c>
      <c r="O15" s="89"/>
      <c r="P15" s="46"/>
      <c r="Q15" s="46"/>
    </row>
    <row r="16" spans="1:18" s="31" customFormat="1" ht="23.1" customHeight="1">
      <c r="A16" s="19"/>
      <c r="B16" s="44"/>
      <c r="C16" s="22"/>
      <c r="D16" s="23"/>
      <c r="E16" s="23"/>
      <c r="F16" s="24"/>
      <c r="G16" s="25"/>
      <c r="H16" s="23"/>
      <c r="I16" s="23"/>
      <c r="J16" s="26"/>
      <c r="K16" s="68"/>
      <c r="L16" s="19"/>
      <c r="M16" s="28"/>
      <c r="N16" s="28"/>
      <c r="O16" s="89"/>
      <c r="P16" s="46"/>
      <c r="Q16" s="46"/>
    </row>
    <row r="17" spans="1:18" s="31" customFormat="1" ht="23.1" customHeight="1">
      <c r="A17" s="19"/>
      <c r="B17" s="44"/>
      <c r="C17" s="22"/>
      <c r="D17" s="23"/>
      <c r="E17" s="23"/>
      <c r="F17" s="24"/>
      <c r="G17" s="25"/>
      <c r="H17" s="23"/>
      <c r="I17" s="23"/>
      <c r="J17" s="26"/>
      <c r="K17" s="68"/>
      <c r="L17" s="19"/>
      <c r="M17" s="28"/>
      <c r="N17" s="28"/>
      <c r="O17" s="89"/>
      <c r="P17" s="46"/>
      <c r="Q17" s="46"/>
    </row>
    <row r="18" spans="1:18" s="31" customFormat="1" ht="23.1" customHeight="1">
      <c r="A18" s="19"/>
      <c r="B18" s="44"/>
      <c r="C18" s="22"/>
      <c r="D18" s="23"/>
      <c r="E18" s="23"/>
      <c r="F18" s="24"/>
      <c r="G18" s="25"/>
      <c r="H18" s="23"/>
      <c r="I18" s="23"/>
      <c r="J18" s="26"/>
      <c r="K18" s="68"/>
      <c r="L18" s="19"/>
      <c r="M18" s="28"/>
      <c r="N18" s="28"/>
      <c r="O18" s="89"/>
      <c r="P18" s="46"/>
      <c r="Q18" s="46"/>
    </row>
    <row r="19" spans="1:18" s="31" customFormat="1" ht="23.1" customHeight="1">
      <c r="A19" s="19"/>
      <c r="B19" s="44"/>
      <c r="C19" s="22"/>
      <c r="D19" s="23"/>
      <c r="E19" s="23"/>
      <c r="F19" s="24"/>
      <c r="G19" s="25"/>
      <c r="H19" s="23"/>
      <c r="I19" s="23"/>
      <c r="J19" s="26"/>
      <c r="K19" s="68"/>
      <c r="L19" s="19"/>
      <c r="M19" s="28"/>
      <c r="N19" s="28"/>
      <c r="O19" s="89"/>
      <c r="P19" s="46"/>
      <c r="Q19" s="46"/>
    </row>
    <row r="20" spans="1:18" s="31" customFormat="1" ht="23.1" customHeight="1">
      <c r="A20" s="19"/>
      <c r="B20" s="44"/>
      <c r="C20" s="22"/>
      <c r="D20" s="23"/>
      <c r="E20" s="23"/>
      <c r="F20" s="24"/>
      <c r="G20" s="25"/>
      <c r="H20" s="23"/>
      <c r="I20" s="23"/>
      <c r="J20" s="26"/>
      <c r="K20" s="68"/>
      <c r="L20" s="19"/>
      <c r="M20" s="28"/>
      <c r="N20" s="28"/>
      <c r="O20" s="89"/>
      <c r="P20" s="46"/>
      <c r="Q20" s="46"/>
    </row>
    <row r="21" spans="1:18" s="31" customFormat="1" ht="23.1" customHeight="1">
      <c r="A21" s="19"/>
      <c r="B21" s="44"/>
      <c r="C21" s="22"/>
      <c r="D21" s="272"/>
      <c r="E21" s="272"/>
      <c r="F21" s="24"/>
      <c r="G21" s="25"/>
      <c r="H21" s="23"/>
      <c r="I21" s="23"/>
      <c r="J21" s="26"/>
      <c r="K21" s="68"/>
      <c r="L21" s="19"/>
      <c r="M21" s="28"/>
      <c r="N21" s="95"/>
      <c r="O21" s="89"/>
      <c r="P21" s="194"/>
      <c r="Q21" s="195"/>
      <c r="R21" s="191"/>
    </row>
    <row r="22" spans="1:18" s="31" customFormat="1" ht="23.1" customHeight="1">
      <c r="A22" s="19"/>
      <c r="B22" s="44"/>
      <c r="C22" s="45"/>
      <c r="D22" s="272" t="s">
        <v>11</v>
      </c>
      <c r="E22" s="272"/>
      <c r="F22" s="26"/>
      <c r="G22" s="45"/>
      <c r="H22" s="23"/>
      <c r="I22" s="23"/>
      <c r="J22" s="26"/>
      <c r="K22" s="27"/>
      <c r="L22" s="19"/>
      <c r="M22" s="28"/>
      <c r="N22" s="28">
        <f>SUM(N3:N21)</f>
        <v>0</v>
      </c>
      <c r="O22" s="30"/>
      <c r="P22" s="196"/>
      <c r="Q22" s="195"/>
      <c r="R22" s="191"/>
    </row>
    <row r="23" spans="1:18" ht="23.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11"/>
      <c r="L23" s="6"/>
      <c r="M23" s="6"/>
      <c r="N23" s="16"/>
      <c r="O23" s="6"/>
    </row>
  </sheetData>
  <mergeCells count="5">
    <mergeCell ref="E1:L1"/>
    <mergeCell ref="C2:F2"/>
    <mergeCell ref="G2:J2"/>
    <mergeCell ref="D21:E21"/>
    <mergeCell ref="D22:E22"/>
  </mergeCells>
  <phoneticPr fontId="2"/>
  <printOptions horizontalCentered="1" verticalCentered="1"/>
  <pageMargins left="0" right="0" top="0" bottom="0" header="0" footer="0"/>
  <pageSetup paperSize="9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S23"/>
  <sheetViews>
    <sheetView showZeros="0" view="pageBreakPreview" zoomScaleNormal="70" zoomScaleSheetLayoutView="100" workbookViewId="0">
      <selection activeCell="N19" sqref="N19"/>
    </sheetView>
  </sheetViews>
  <sheetFormatPr defaultRowHeight="14.25"/>
  <cols>
    <col min="1" max="1" width="5.625" style="5" customWidth="1"/>
    <col min="2" max="2" width="16.625" style="5" customWidth="1"/>
    <col min="3" max="3" width="1.625" style="5" customWidth="1"/>
    <col min="4" max="5" width="14.625" style="5" customWidth="1"/>
    <col min="6" max="7" width="1.625" style="5" customWidth="1"/>
    <col min="8" max="9" width="14.625" style="5" customWidth="1"/>
    <col min="10" max="10" width="1.625" style="5" customWidth="1"/>
    <col min="11" max="11" width="10.625" style="9" customWidth="1"/>
    <col min="12" max="12" width="7.625" style="5" customWidth="1"/>
    <col min="13" max="13" width="10.625" style="5" customWidth="1"/>
    <col min="14" max="14" width="14.375" style="5" customWidth="1"/>
    <col min="15" max="15" width="14.625" style="5" customWidth="1"/>
    <col min="16" max="16" width="10.625" style="5" customWidth="1"/>
    <col min="17" max="18" width="9" style="5"/>
    <col min="19" max="19" width="9.75" style="5" bestFit="1" customWidth="1"/>
    <col min="20" max="16384" width="9" style="5"/>
  </cols>
  <sheetData>
    <row r="1" spans="1:18" ht="60" customHeight="1">
      <c r="E1" s="267" t="s">
        <v>291</v>
      </c>
      <c r="F1" s="268"/>
      <c r="G1" s="268"/>
      <c r="H1" s="268"/>
      <c r="I1" s="268"/>
      <c r="J1" s="268"/>
      <c r="K1" s="268"/>
      <c r="L1" s="268"/>
    </row>
    <row r="2" spans="1:18" ht="23.1" customHeight="1">
      <c r="A2" s="4" t="s">
        <v>1</v>
      </c>
      <c r="B2" s="2" t="s">
        <v>2</v>
      </c>
      <c r="C2" s="269" t="s">
        <v>3</v>
      </c>
      <c r="D2" s="270"/>
      <c r="E2" s="270"/>
      <c r="F2" s="271"/>
      <c r="G2" s="269" t="s">
        <v>4</v>
      </c>
      <c r="H2" s="270"/>
      <c r="I2" s="270"/>
      <c r="J2" s="271"/>
      <c r="K2" s="10" t="s">
        <v>5</v>
      </c>
      <c r="L2" s="3" t="s">
        <v>6</v>
      </c>
      <c r="M2" s="3" t="s">
        <v>7</v>
      </c>
      <c r="N2" s="3" t="s">
        <v>8</v>
      </c>
      <c r="O2" s="3" t="s">
        <v>9</v>
      </c>
    </row>
    <row r="3" spans="1:18" ht="23.1" customHeight="1">
      <c r="A3" s="32">
        <v>2</v>
      </c>
      <c r="B3" s="56" t="s">
        <v>95</v>
      </c>
      <c r="C3" s="22"/>
      <c r="D3" s="23"/>
      <c r="E3" s="23"/>
      <c r="F3" s="24"/>
      <c r="G3" s="25"/>
      <c r="H3" s="23"/>
      <c r="I3" s="23"/>
      <c r="J3" s="26"/>
      <c r="K3" s="27"/>
      <c r="L3" s="19"/>
      <c r="M3" s="28"/>
      <c r="N3" s="29"/>
      <c r="O3" s="30"/>
    </row>
    <row r="4" spans="1:18" ht="23.1" customHeight="1">
      <c r="A4" s="19"/>
      <c r="B4" s="35"/>
      <c r="C4" s="22"/>
      <c r="D4" s="23" t="s">
        <v>151</v>
      </c>
      <c r="E4" s="36"/>
      <c r="F4" s="24"/>
      <c r="G4" s="25"/>
      <c r="H4" s="23"/>
      <c r="I4" s="23"/>
      <c r="J4" s="26"/>
      <c r="K4" s="74"/>
      <c r="L4" s="19"/>
      <c r="M4" s="28"/>
      <c r="N4" s="28">
        <f>ROUND(K4*M4,0)</f>
        <v>0</v>
      </c>
      <c r="O4" s="30"/>
      <c r="P4" s="7"/>
      <c r="Q4" s="96"/>
      <c r="R4" s="96"/>
    </row>
    <row r="5" spans="1:18" ht="23.1" customHeight="1">
      <c r="A5" s="19"/>
      <c r="B5" s="44"/>
      <c r="C5" s="22"/>
      <c r="D5" s="23" t="s">
        <v>160</v>
      </c>
      <c r="E5" s="36"/>
      <c r="F5" s="24"/>
      <c r="G5" s="25"/>
      <c r="H5" s="23"/>
      <c r="I5" s="23"/>
      <c r="J5" s="26"/>
      <c r="K5" s="69">
        <v>1</v>
      </c>
      <c r="L5" s="19" t="s">
        <v>10</v>
      </c>
      <c r="M5" s="28"/>
      <c r="N5" s="28">
        <f>ROUND(K5*M5,0)</f>
        <v>0</v>
      </c>
      <c r="O5" s="30"/>
      <c r="P5" s="7"/>
      <c r="Q5" s="96"/>
      <c r="R5" s="96"/>
    </row>
    <row r="6" spans="1:18" ht="23.1" customHeight="1">
      <c r="A6" s="19"/>
      <c r="B6" s="44"/>
      <c r="C6" s="22"/>
      <c r="D6" s="23" t="s">
        <v>152</v>
      </c>
      <c r="E6" s="36"/>
      <c r="F6" s="24"/>
      <c r="G6" s="25"/>
      <c r="H6" s="23"/>
      <c r="I6" s="23"/>
      <c r="J6" s="26"/>
      <c r="K6" s="69">
        <v>1</v>
      </c>
      <c r="L6" s="19" t="s">
        <v>10</v>
      </c>
      <c r="M6" s="28"/>
      <c r="N6" s="28">
        <f>ROUND(K6*M6,0)</f>
        <v>0</v>
      </c>
      <c r="O6" s="30"/>
      <c r="P6" s="7"/>
      <c r="Q6" s="96"/>
      <c r="R6" s="96"/>
    </row>
    <row r="7" spans="1:18" ht="23.1" customHeight="1">
      <c r="A7" s="19"/>
      <c r="B7" s="44"/>
      <c r="C7" s="22"/>
      <c r="D7" s="23" t="s">
        <v>153</v>
      </c>
      <c r="E7" s="36"/>
      <c r="F7" s="24"/>
      <c r="G7" s="25"/>
      <c r="H7" s="23"/>
      <c r="I7" s="23"/>
      <c r="J7" s="26"/>
      <c r="K7" s="74"/>
      <c r="L7" s="19"/>
      <c r="M7" s="28"/>
      <c r="N7" s="28">
        <f t="shared" ref="N7:N13" si="0">ROUND(K7*M7,0)</f>
        <v>0</v>
      </c>
      <c r="O7" s="30"/>
      <c r="Q7" s="62"/>
    </row>
    <row r="8" spans="1:18" ht="23.1" customHeight="1">
      <c r="A8" s="19"/>
      <c r="B8" s="44"/>
      <c r="C8" s="22"/>
      <c r="D8" s="23" t="s">
        <v>154</v>
      </c>
      <c r="E8" s="36"/>
      <c r="F8" s="24"/>
      <c r="G8" s="25"/>
      <c r="H8" s="23"/>
      <c r="I8" s="23"/>
      <c r="J8" s="26"/>
      <c r="K8" s="69">
        <v>3332</v>
      </c>
      <c r="L8" s="19" t="s">
        <v>128</v>
      </c>
      <c r="M8" s="28"/>
      <c r="N8" s="28">
        <f>ROUND(K8*M8,0)</f>
        <v>0</v>
      </c>
      <c r="O8" s="30"/>
      <c r="Q8" s="62"/>
    </row>
    <row r="9" spans="1:18" ht="23.1" customHeight="1">
      <c r="A9" s="19"/>
      <c r="B9" s="44"/>
      <c r="C9" s="22"/>
      <c r="D9" s="23" t="s">
        <v>155</v>
      </c>
      <c r="E9" s="36"/>
      <c r="F9" s="24"/>
      <c r="G9" s="25"/>
      <c r="H9" s="23"/>
      <c r="I9" s="23"/>
      <c r="J9" s="26"/>
      <c r="K9" s="69">
        <v>3332</v>
      </c>
      <c r="L9" s="19" t="s">
        <v>128</v>
      </c>
      <c r="M9" s="28"/>
      <c r="N9" s="28">
        <f>ROUND(K9*M9,0)</f>
        <v>0</v>
      </c>
      <c r="O9" s="30"/>
      <c r="Q9" s="62"/>
    </row>
    <row r="10" spans="1:18" ht="23.1" customHeight="1">
      <c r="A10" s="19"/>
      <c r="B10" s="44"/>
      <c r="C10" s="22"/>
      <c r="D10" s="23" t="s">
        <v>156</v>
      </c>
      <c r="E10" s="36"/>
      <c r="F10" s="24"/>
      <c r="G10" s="25"/>
      <c r="H10" s="23"/>
      <c r="I10" s="23"/>
      <c r="J10" s="26"/>
      <c r="K10" s="69">
        <v>3332</v>
      </c>
      <c r="L10" s="19" t="s">
        <v>128</v>
      </c>
      <c r="M10" s="28"/>
      <c r="N10" s="28">
        <f>ROUND(K10*M10,0)</f>
        <v>0</v>
      </c>
      <c r="O10" s="30"/>
      <c r="Q10" s="62"/>
    </row>
    <row r="11" spans="1:18" ht="23.1" customHeight="1">
      <c r="A11" s="19"/>
      <c r="B11" s="44"/>
      <c r="C11" s="22"/>
      <c r="D11" s="23" t="s">
        <v>157</v>
      </c>
      <c r="E11" s="36"/>
      <c r="F11" s="24"/>
      <c r="G11" s="25"/>
      <c r="H11" s="23"/>
      <c r="I11" s="23"/>
      <c r="J11" s="26"/>
      <c r="K11" s="69">
        <v>3332</v>
      </c>
      <c r="L11" s="19" t="s">
        <v>128</v>
      </c>
      <c r="M11" s="28"/>
      <c r="N11" s="28">
        <f>ROUND(K11*M11,0)</f>
        <v>0</v>
      </c>
      <c r="O11" s="30"/>
      <c r="Q11" s="62"/>
    </row>
    <row r="12" spans="1:18" ht="23.1" customHeight="1">
      <c r="A12" s="19"/>
      <c r="B12" s="44"/>
      <c r="C12" s="22"/>
      <c r="D12" s="23" t="s">
        <v>158</v>
      </c>
      <c r="E12" s="36"/>
      <c r="F12" s="24"/>
      <c r="G12" s="25"/>
      <c r="H12" s="23"/>
      <c r="I12" s="23"/>
      <c r="J12" s="26"/>
      <c r="K12" s="69">
        <v>3332</v>
      </c>
      <c r="L12" s="19" t="s">
        <v>128</v>
      </c>
      <c r="M12" s="28"/>
      <c r="N12" s="28">
        <f>ROUND(K12*M12,0)</f>
        <v>0</v>
      </c>
      <c r="O12" s="30"/>
      <c r="Q12" s="62"/>
    </row>
    <row r="13" spans="1:18" ht="23.1" customHeight="1">
      <c r="A13" s="19"/>
      <c r="B13" s="44"/>
      <c r="C13" s="22"/>
      <c r="D13" s="23"/>
      <c r="E13" s="23"/>
      <c r="F13" s="24"/>
      <c r="G13" s="25"/>
      <c r="H13" s="23"/>
      <c r="I13" s="23"/>
      <c r="J13" s="26"/>
      <c r="K13" s="74"/>
      <c r="L13" s="19"/>
      <c r="M13" s="28"/>
      <c r="N13" s="28">
        <f t="shared" si="0"/>
        <v>0</v>
      </c>
      <c r="O13" s="30"/>
      <c r="P13" s="7">
        <f>+ROUND(K13*Q13,0)</f>
        <v>0</v>
      </c>
      <c r="Q13" s="62"/>
    </row>
    <row r="14" spans="1:18" ht="23.1" customHeight="1">
      <c r="A14" s="19"/>
      <c r="B14" s="44"/>
      <c r="C14" s="45"/>
      <c r="D14" s="23" t="s">
        <v>159</v>
      </c>
      <c r="E14" s="36"/>
      <c r="F14" s="26"/>
      <c r="G14" s="45"/>
      <c r="H14" s="23"/>
      <c r="I14" s="23"/>
      <c r="J14" s="26"/>
      <c r="K14" s="74"/>
      <c r="L14" s="19"/>
      <c r="M14" s="28"/>
      <c r="N14" s="28"/>
      <c r="O14" s="34"/>
      <c r="P14" s="7"/>
      <c r="Q14" s="62"/>
    </row>
    <row r="15" spans="1:18" ht="23.1" customHeight="1">
      <c r="A15" s="19"/>
      <c r="B15" s="44"/>
      <c r="C15" s="45"/>
      <c r="D15" s="23" t="s">
        <v>154</v>
      </c>
      <c r="E15" s="36"/>
      <c r="F15" s="26"/>
      <c r="G15" s="36"/>
      <c r="H15" s="23"/>
      <c r="I15" s="23"/>
      <c r="J15" s="26"/>
      <c r="K15" s="69">
        <v>470</v>
      </c>
      <c r="L15" s="19" t="s">
        <v>128</v>
      </c>
      <c r="M15" s="28"/>
      <c r="N15" s="28">
        <f>ROUND(K15*M15,0)</f>
        <v>0</v>
      </c>
      <c r="O15" s="34"/>
      <c r="P15" s="7"/>
      <c r="Q15" s="62"/>
    </row>
    <row r="16" spans="1:18" ht="23.1" customHeight="1">
      <c r="A16" s="19"/>
      <c r="B16" s="44"/>
      <c r="C16" s="22"/>
      <c r="D16" s="23" t="s">
        <v>155</v>
      </c>
      <c r="E16" s="36"/>
      <c r="F16" s="24"/>
      <c r="G16" s="25"/>
      <c r="H16" s="23"/>
      <c r="I16" s="23"/>
      <c r="J16" s="26"/>
      <c r="K16" s="69">
        <v>470</v>
      </c>
      <c r="L16" s="19" t="s">
        <v>128</v>
      </c>
      <c r="M16" s="28"/>
      <c r="N16" s="28">
        <f>ROUND(K16*M16,0)</f>
        <v>0</v>
      </c>
      <c r="O16" s="30"/>
      <c r="P16" s="7">
        <f>+ROUND(K16*Q16,0)</f>
        <v>0</v>
      </c>
      <c r="Q16" s="62"/>
    </row>
    <row r="17" spans="1:19" ht="23.1" customHeight="1">
      <c r="A17" s="19"/>
      <c r="B17" s="44"/>
      <c r="C17" s="45"/>
      <c r="D17" s="23" t="s">
        <v>156</v>
      </c>
      <c r="E17" s="36"/>
      <c r="F17" s="26"/>
      <c r="G17" s="45"/>
      <c r="H17" s="23"/>
      <c r="I17" s="23"/>
      <c r="J17" s="26"/>
      <c r="K17" s="69">
        <v>470</v>
      </c>
      <c r="L17" s="19" t="s">
        <v>128</v>
      </c>
      <c r="M17" s="28"/>
      <c r="N17" s="28">
        <f>ROUND(K17*M17,0)</f>
        <v>0</v>
      </c>
      <c r="O17" s="30"/>
    </row>
    <row r="18" spans="1:19" ht="23.1" customHeight="1">
      <c r="A18" s="19"/>
      <c r="B18" s="44"/>
      <c r="C18" s="22"/>
      <c r="D18" s="23" t="s">
        <v>157</v>
      </c>
      <c r="E18" s="25"/>
      <c r="F18" s="26"/>
      <c r="G18" s="45"/>
      <c r="H18" s="23"/>
      <c r="I18" s="23"/>
      <c r="J18" s="26"/>
      <c r="K18" s="69">
        <v>470</v>
      </c>
      <c r="L18" s="19" t="s">
        <v>128</v>
      </c>
      <c r="M18" s="28"/>
      <c r="N18" s="28">
        <f>ROUND(K18*M18,0)</f>
        <v>0</v>
      </c>
      <c r="O18" s="30"/>
      <c r="P18" s="194"/>
    </row>
    <row r="19" spans="1:19" s="31" customFormat="1" ht="23.1" customHeight="1">
      <c r="A19" s="19"/>
      <c r="B19" s="44"/>
      <c r="C19" s="45"/>
      <c r="D19" s="23" t="s">
        <v>158</v>
      </c>
      <c r="E19" s="25"/>
      <c r="F19" s="26"/>
      <c r="G19" s="45"/>
      <c r="H19" s="36"/>
      <c r="I19" s="36"/>
      <c r="J19" s="26"/>
      <c r="K19" s="69">
        <v>470</v>
      </c>
      <c r="L19" s="19" t="s">
        <v>128</v>
      </c>
      <c r="M19" s="28"/>
      <c r="N19" s="28">
        <f>ROUND(K19*M19,0)</f>
        <v>0</v>
      </c>
      <c r="O19" s="30"/>
      <c r="P19" s="194"/>
      <c r="Q19" s="46"/>
    </row>
    <row r="20" spans="1:19" s="31" customFormat="1" ht="23.1" customHeight="1">
      <c r="A20" s="19"/>
      <c r="B20" s="44"/>
      <c r="C20" s="45"/>
      <c r="D20" s="23"/>
      <c r="E20" s="25"/>
      <c r="F20" s="26"/>
      <c r="G20" s="45"/>
      <c r="H20" s="36"/>
      <c r="I20" s="36"/>
      <c r="J20" s="26"/>
      <c r="K20" s="69"/>
      <c r="L20" s="19"/>
      <c r="M20" s="28"/>
      <c r="N20" s="95"/>
      <c r="O20" s="30"/>
      <c r="P20" s="194"/>
      <c r="Q20" s="46"/>
    </row>
    <row r="21" spans="1:19" ht="23.1" customHeight="1">
      <c r="A21" s="19"/>
      <c r="B21" s="44"/>
      <c r="C21" s="45"/>
      <c r="D21" s="272" t="s">
        <v>11</v>
      </c>
      <c r="E21" s="272"/>
      <c r="F21" s="26"/>
      <c r="G21" s="45"/>
      <c r="H21" s="23"/>
      <c r="I21" s="23"/>
      <c r="J21" s="26"/>
      <c r="K21" s="27"/>
      <c r="L21" s="19"/>
      <c r="M21" s="28"/>
      <c r="N21" s="28">
        <f>SUM(N4:N19)</f>
        <v>0</v>
      </c>
      <c r="O21" s="30"/>
      <c r="P21" s="196"/>
      <c r="S21" s="20"/>
    </row>
    <row r="22" spans="1:19" ht="23.1" customHeight="1">
      <c r="A22" s="19"/>
      <c r="B22" s="44"/>
      <c r="C22" s="45"/>
      <c r="D22" s="273"/>
      <c r="E22" s="273"/>
      <c r="F22" s="47"/>
      <c r="G22" s="48"/>
      <c r="H22" s="70"/>
      <c r="I22" s="70"/>
      <c r="J22" s="47"/>
      <c r="K22" s="50"/>
      <c r="L22" s="51"/>
      <c r="M22" s="52"/>
      <c r="N22" s="52"/>
      <c r="O22" s="30"/>
    </row>
    <row r="23" spans="1:19" ht="23.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11"/>
      <c r="L23" s="6"/>
      <c r="M23" s="6"/>
      <c r="N23" s="16"/>
      <c r="O23" s="6"/>
    </row>
  </sheetData>
  <mergeCells count="5">
    <mergeCell ref="E1:L1"/>
    <mergeCell ref="C2:F2"/>
    <mergeCell ref="G2:J2"/>
    <mergeCell ref="D21:E21"/>
    <mergeCell ref="D22:E22"/>
  </mergeCells>
  <phoneticPr fontId="2"/>
  <printOptions horizontalCentered="1" verticalCentered="1"/>
  <pageMargins left="0" right="0" top="0" bottom="0" header="0" footer="0"/>
  <pageSetup paperSize="9" orientation="landscape" horizontalDpi="4294967292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14</vt:i4>
      </vt:variant>
    </vt:vector>
  </HeadingPairs>
  <TitlesOfParts>
    <vt:vector size="28" baseType="lpstr">
      <vt:lpstr>工事費仕訳書</vt:lpstr>
      <vt:lpstr>共通仮設費</vt:lpstr>
      <vt:lpstr>A 構内整備内訳書</vt:lpstr>
      <vt:lpstr>A1舗装・A2排水</vt:lpstr>
      <vt:lpstr>A3擁壁</vt:lpstr>
      <vt:lpstr>A4看板</vt:lpstr>
      <vt:lpstr>B 店舗改修内訳書</vt:lpstr>
      <vt:lpstr>B1直接仮設</vt:lpstr>
      <vt:lpstr>B2鉄骨</vt:lpstr>
      <vt:lpstr>B3組積</vt:lpstr>
      <vt:lpstr>B4防水・B5タイル・B6木工</vt:lpstr>
      <vt:lpstr>B7左官・B8建具・B9ガラス</vt:lpstr>
      <vt:lpstr>B10塗装</vt:lpstr>
      <vt:lpstr>B11内外</vt:lpstr>
      <vt:lpstr>'A 構内整備内訳書'!Print_Area</vt:lpstr>
      <vt:lpstr>A1舗装・A2排水!Print_Area</vt:lpstr>
      <vt:lpstr>A3擁壁!Print_Area</vt:lpstr>
      <vt:lpstr>A4看板!Print_Area</vt:lpstr>
      <vt:lpstr>'B 店舗改修内訳書'!Print_Area</vt:lpstr>
      <vt:lpstr>B10塗装!Print_Area</vt:lpstr>
      <vt:lpstr>B11内外!Print_Area</vt:lpstr>
      <vt:lpstr>B1直接仮設!Print_Area</vt:lpstr>
      <vt:lpstr>B2鉄骨!Print_Area</vt:lpstr>
      <vt:lpstr>B3組積!Print_Area</vt:lpstr>
      <vt:lpstr>B4防水・B5タイル・B6木工!Print_Area</vt:lpstr>
      <vt:lpstr>B7左官・B8建具・B9ガラス!Print_Area</vt:lpstr>
      <vt:lpstr>共通仮設費!Print_Area</vt:lpstr>
      <vt:lpstr>工事費仕訳書!Print_Area</vt:lpstr>
    </vt:vector>
  </TitlesOfParts>
  <Company>㈱南海建設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與那嶺</dc:creator>
  <cp:lastModifiedBy>ajs</cp:lastModifiedBy>
  <cp:lastPrinted>2023-03-27T06:22:17Z</cp:lastPrinted>
  <dcterms:created xsi:type="dcterms:W3CDTF">1998-12-16T23:34:42Z</dcterms:created>
  <dcterms:modified xsi:type="dcterms:W3CDTF">2025-04-24T08:02:30Z</dcterms:modified>
</cp:coreProperties>
</file>