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user\Desktop\ビルマルチ耐震\"/>
    </mc:Choice>
  </mc:AlternateContent>
  <xr:revisionPtr revIDLastSave="0" documentId="8_{1F33915E-C8AB-4229-8EF0-B699E50BB6D8}" xr6:coauthVersionLast="47" xr6:coauthVersionMax="47" xr10:uidLastSave="{00000000-0000-0000-0000-000000000000}"/>
  <bookViews>
    <workbookView xWindow="-108" yWindow="-108" windowWidth="23256" windowHeight="12456" tabRatio="936" firstSheet="2" activeTab="9" xr2:uid="{00000000-000D-0000-FFFF-FFFF00000000}"/>
  </bookViews>
  <sheets>
    <sheet name="1 原資料" sheetId="18" r:id="rId1"/>
    <sheet name="2 応力度" sheetId="19" r:id="rId2"/>
    <sheet name="3 鋼材 " sheetId="20" r:id="rId3"/>
    <sheet name="4 アンカーボルト" sheetId="21" r:id="rId4"/>
    <sheet name="空調機1台" sheetId="23" r:id="rId5"/>
    <sheet name="空調機1横" sheetId="24" r:id="rId6"/>
    <sheet name="空調機2台(1)" sheetId="25" r:id="rId7"/>
    <sheet name="空調機2台横" sheetId="27" r:id="rId8"/>
    <sheet name="空調機2台(2)" sheetId="26" r:id="rId9"/>
    <sheet name="空調機3台" sheetId="2" r:id="rId10"/>
  </sheets>
  <definedNames>
    <definedName name="_xlnm.Print_Area" localSheetId="0">'1 原資料'!$A$1:$Q$73</definedName>
    <definedName name="_xlnm.Print_Area" localSheetId="1">'2 応力度'!$A$1:$P$140</definedName>
    <definedName name="_xlnm.Print_Area" localSheetId="2">'3 鋼材 '!$A$1:$P$137</definedName>
    <definedName name="_xlnm.Print_Area" localSheetId="3">'4 アンカーボルト'!$A$1:$AF$144</definedName>
    <definedName name="_xlnm.Print_Area" localSheetId="5">空調機1横!$A$1:$T$94</definedName>
    <definedName name="_xlnm.Print_Area" localSheetId="4">空調機1台!$A$1:$R$59</definedName>
    <definedName name="_xlnm.Print_Area" localSheetId="6">'空調機2台(1)'!$A$1:$R$75</definedName>
    <definedName name="_xlnm.Print_Area" localSheetId="7">空調機2台横!$A$1:$T$105</definedName>
  </definedNames>
  <calcPr calcId="191029"/>
</workbook>
</file>

<file path=xl/calcChain.xml><?xml version="1.0" encoding="utf-8"?>
<calcChain xmlns="http://schemas.openxmlformats.org/spreadsheetml/2006/main">
  <c r="H52" i="2" l="1"/>
  <c r="J52" i="2" s="1"/>
  <c r="E37" i="24"/>
  <c r="C37" i="24" s="1"/>
  <c r="H91" i="27"/>
  <c r="C51" i="27"/>
  <c r="E43" i="27"/>
  <c r="C43" i="27" s="1"/>
  <c r="E42" i="27"/>
  <c r="C42" i="27" s="1"/>
  <c r="H35" i="27"/>
  <c r="E30" i="2"/>
  <c r="C30" i="2" s="1"/>
  <c r="C47" i="2"/>
  <c r="C46" i="2"/>
  <c r="C45" i="2"/>
  <c r="H50" i="2"/>
  <c r="J50" i="2" s="1"/>
  <c r="H51" i="2"/>
  <c r="J51" i="2" s="1"/>
  <c r="I66" i="2"/>
  <c r="K87" i="2" s="1"/>
  <c r="E29" i="2"/>
  <c r="C29" i="2" s="1"/>
  <c r="E28" i="2"/>
  <c r="C28" i="2" s="1"/>
  <c r="N38" i="26"/>
  <c r="P38" i="26" s="1"/>
  <c r="N37" i="26"/>
  <c r="N39" i="26" s="1"/>
  <c r="P39" i="26" s="1"/>
  <c r="C38" i="25"/>
  <c r="H96" i="27" l="1"/>
  <c r="H56" i="24"/>
  <c r="H53" i="24"/>
  <c r="H64" i="27"/>
  <c r="H68" i="27"/>
  <c r="H71" i="27"/>
  <c r="H61" i="27"/>
  <c r="K72" i="2"/>
  <c r="K74" i="2"/>
  <c r="K76" i="2" s="1"/>
  <c r="P37" i="26"/>
  <c r="N40" i="26"/>
  <c r="P40" i="26" s="1"/>
  <c r="H83" i="24"/>
  <c r="K79" i="2" l="1"/>
  <c r="K83" i="2" s="1"/>
  <c r="H53" i="2"/>
  <c r="J53" i="2" s="1"/>
  <c r="I55" i="26" l="1"/>
  <c r="E31" i="26"/>
  <c r="C31" i="26" s="1"/>
  <c r="E30" i="26"/>
  <c r="C30" i="26" s="1"/>
  <c r="I55" i="25"/>
  <c r="E30" i="25"/>
  <c r="C30" i="25" s="1"/>
  <c r="E29" i="25"/>
  <c r="C29" i="25" s="1"/>
  <c r="H35" i="24"/>
  <c r="E37" i="23"/>
  <c r="C37" i="23" s="1"/>
  <c r="H35" i="23"/>
  <c r="H63" i="24" l="1"/>
  <c r="H60" i="24"/>
  <c r="K61" i="26"/>
  <c r="K63" i="26"/>
  <c r="K65" i="26" s="1"/>
  <c r="G63" i="25"/>
  <c r="G61" i="25"/>
  <c r="G68" i="25"/>
  <c r="G66" i="25"/>
  <c r="K48" i="23"/>
  <c r="K54" i="23" s="1"/>
  <c r="K50" i="23"/>
  <c r="K56" i="23" s="1"/>
  <c r="K58" i="23" l="1"/>
  <c r="G73" i="25"/>
  <c r="G71" i="25"/>
  <c r="G75" i="25" s="1"/>
</calcChain>
</file>

<file path=xl/sharedStrings.xml><?xml version="1.0" encoding="utf-8"?>
<sst xmlns="http://schemas.openxmlformats.org/spreadsheetml/2006/main" count="1129" uniqueCount="468">
  <si>
    <t>A</t>
    <phoneticPr fontId="3"/>
  </si>
  <si>
    <t>Cx</t>
    <phoneticPr fontId="3"/>
  </si>
  <si>
    <t>Cy</t>
    <phoneticPr fontId="3"/>
  </si>
  <si>
    <t>Ix</t>
    <phoneticPr fontId="3"/>
  </si>
  <si>
    <t>Iy</t>
    <phoneticPr fontId="3"/>
  </si>
  <si>
    <t>iy</t>
    <phoneticPr fontId="3"/>
  </si>
  <si>
    <t>Zx</t>
    <phoneticPr fontId="3"/>
  </si>
  <si>
    <t>5*7</t>
    <phoneticPr fontId="3"/>
  </si>
  <si>
    <t>100*50</t>
    <phoneticPr fontId="3"/>
  </si>
  <si>
    <t>5*7.5</t>
    <phoneticPr fontId="3"/>
  </si>
  <si>
    <t>125*65</t>
    <phoneticPr fontId="3"/>
  </si>
  <si>
    <t>6*8</t>
    <phoneticPr fontId="3"/>
  </si>
  <si>
    <t>6.5*10</t>
    <phoneticPr fontId="3"/>
  </si>
  <si>
    <t>180*75</t>
    <phoneticPr fontId="3"/>
  </si>
  <si>
    <t>7.5*11</t>
    <phoneticPr fontId="3"/>
  </si>
  <si>
    <t>200*90</t>
    <phoneticPr fontId="3"/>
  </si>
  <si>
    <t>100*100</t>
    <phoneticPr fontId="3"/>
  </si>
  <si>
    <t>6.5*9</t>
    <phoneticPr fontId="3"/>
  </si>
  <si>
    <t>148*100</t>
    <phoneticPr fontId="3"/>
  </si>
  <si>
    <t>6*9</t>
    <phoneticPr fontId="3"/>
  </si>
  <si>
    <t>150*150</t>
    <phoneticPr fontId="3"/>
  </si>
  <si>
    <t>5*8</t>
    <phoneticPr fontId="3"/>
  </si>
  <si>
    <t>175*175</t>
    <phoneticPr fontId="3"/>
  </si>
  <si>
    <t>呼び径</t>
    <rPh sb="0" eb="1">
      <t>ヨ</t>
    </rPh>
    <rPh sb="2" eb="3">
      <t>ケイ</t>
    </rPh>
    <phoneticPr fontId="3"/>
  </si>
  <si>
    <t>M10</t>
    <phoneticPr fontId="3"/>
  </si>
  <si>
    <t>M16</t>
    <phoneticPr fontId="3"/>
  </si>
  <si>
    <t>有効径</t>
    <rPh sb="0" eb="2">
      <t>ユウコウ</t>
    </rPh>
    <rPh sb="2" eb="3">
      <t>ケイ</t>
    </rPh>
    <phoneticPr fontId="3"/>
  </si>
  <si>
    <t>厚     (mm)</t>
    <rPh sb="0" eb="1">
      <t>アツ</t>
    </rPh>
    <phoneticPr fontId="3"/>
  </si>
  <si>
    <t>幅寸    (mm)</t>
    <rPh sb="0" eb="1">
      <t>ハバ</t>
    </rPh>
    <rPh sb="1" eb="2">
      <t>スン</t>
    </rPh>
    <phoneticPr fontId="3"/>
  </si>
  <si>
    <t>198*99</t>
    <phoneticPr fontId="3"/>
  </si>
  <si>
    <t>4.5*7</t>
    <phoneticPr fontId="3"/>
  </si>
  <si>
    <t>200*100</t>
    <phoneticPr fontId="3"/>
  </si>
  <si>
    <t>5.5*8</t>
    <phoneticPr fontId="3"/>
  </si>
  <si>
    <t>200*200</t>
    <phoneticPr fontId="3"/>
  </si>
  <si>
    <t>8*12</t>
    <phoneticPr fontId="3"/>
  </si>
  <si>
    <t>244*175</t>
    <phoneticPr fontId="3"/>
  </si>
  <si>
    <t>7*11</t>
    <phoneticPr fontId="3"/>
  </si>
  <si>
    <t>298*149</t>
    <phoneticPr fontId="3"/>
  </si>
  <si>
    <t>346*174</t>
    <phoneticPr fontId="3"/>
  </si>
  <si>
    <t>400*200</t>
    <phoneticPr fontId="3"/>
  </si>
  <si>
    <t>管径</t>
    <rPh sb="0" eb="1">
      <t>カン</t>
    </rPh>
    <rPh sb="1" eb="2">
      <t>ケイ</t>
    </rPh>
    <phoneticPr fontId="3"/>
  </si>
  <si>
    <t>重量</t>
    <rPh sb="0" eb="2">
      <t>ジュウリョウ</t>
    </rPh>
    <phoneticPr fontId="3"/>
  </si>
  <si>
    <t>荷重</t>
    <rPh sb="0" eb="2">
      <t>カジュウ</t>
    </rPh>
    <phoneticPr fontId="3"/>
  </si>
  <si>
    <t>200A</t>
    <phoneticPr fontId="3"/>
  </si>
  <si>
    <t>250A</t>
    <phoneticPr fontId="3"/>
  </si>
  <si>
    <t>300A</t>
    <phoneticPr fontId="3"/>
  </si>
  <si>
    <t>ﾀﾞｸﾄ周長(m)</t>
    <rPh sb="4" eb="5">
      <t>シュウ</t>
    </rPh>
    <rPh sb="5" eb="6">
      <t>チョウ</t>
    </rPh>
    <phoneticPr fontId="3"/>
  </si>
  <si>
    <t>保温無</t>
    <rPh sb="0" eb="2">
      <t>ホオン</t>
    </rPh>
    <rPh sb="2" eb="3">
      <t>ム</t>
    </rPh>
    <phoneticPr fontId="3"/>
  </si>
  <si>
    <t>保温有</t>
    <rPh sb="0" eb="2">
      <t>ホオン</t>
    </rPh>
    <rPh sb="2" eb="3">
      <t>ユウ</t>
    </rPh>
    <phoneticPr fontId="3"/>
  </si>
  <si>
    <t>建築設備機器の耐震ｸﾗｽ</t>
    <rPh sb="0" eb="2">
      <t>ケンチク</t>
    </rPh>
    <rPh sb="2" eb="4">
      <t>セツビ</t>
    </rPh>
    <rPh sb="4" eb="6">
      <t>キキ</t>
    </rPh>
    <rPh sb="7" eb="9">
      <t>タイシン</t>
    </rPh>
    <phoneticPr fontId="3"/>
  </si>
  <si>
    <t>適用階の区分</t>
    <rPh sb="0" eb="2">
      <t>テキヨウ</t>
    </rPh>
    <rPh sb="2" eb="3">
      <t>カイ</t>
    </rPh>
    <rPh sb="4" eb="6">
      <t>クブン</t>
    </rPh>
    <phoneticPr fontId="3"/>
  </si>
  <si>
    <t>耐震ｸﾗｽ S</t>
    <rPh sb="0" eb="2">
      <t>タイシン</t>
    </rPh>
    <phoneticPr fontId="3"/>
  </si>
  <si>
    <t>耐震ｸﾗｽ A</t>
    <rPh sb="0" eb="2">
      <t>タイシン</t>
    </rPh>
    <phoneticPr fontId="3"/>
  </si>
  <si>
    <t>耐震ｸﾗｽ B</t>
    <rPh sb="0" eb="2">
      <t>タイシン</t>
    </rPh>
    <phoneticPr fontId="3"/>
  </si>
  <si>
    <t>上層階、              屋上及び塔屋</t>
    <rPh sb="0" eb="2">
      <t>ジョウソウ</t>
    </rPh>
    <rPh sb="2" eb="3">
      <t>カイ</t>
    </rPh>
    <rPh sb="18" eb="20">
      <t>オクジョウ</t>
    </rPh>
    <rPh sb="20" eb="21">
      <t>オヨ</t>
    </rPh>
    <rPh sb="22" eb="23">
      <t>トウ</t>
    </rPh>
    <rPh sb="23" eb="24">
      <t>ヤ</t>
    </rPh>
    <phoneticPr fontId="3"/>
  </si>
  <si>
    <t>中間階</t>
    <rPh sb="0" eb="2">
      <t>チュウカン</t>
    </rPh>
    <rPh sb="2" eb="3">
      <t>カイ</t>
    </rPh>
    <phoneticPr fontId="3"/>
  </si>
  <si>
    <t>地階及び１階</t>
    <rPh sb="0" eb="2">
      <t>チカイ</t>
    </rPh>
    <rPh sb="2" eb="3">
      <t>オヨ</t>
    </rPh>
    <rPh sb="5" eb="6">
      <t>カイ</t>
    </rPh>
    <phoneticPr fontId="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</si>
  <si>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3"/>
  </si>
  <si>
    <t>上層階の定義</t>
    <rPh sb="0" eb="2">
      <t>ジョウソウ</t>
    </rPh>
    <rPh sb="2" eb="3">
      <t>カイ</t>
    </rPh>
    <rPh sb="4" eb="6">
      <t>テイギ</t>
    </rPh>
    <phoneticPr fontId="3"/>
  </si>
  <si>
    <t>・2～6階建ての建築物では、最上階を上層階とする。</t>
    <rPh sb="4" eb="6">
      <t>カイダ</t>
    </rPh>
    <rPh sb="8" eb="11">
      <t>ケンチクブツ</t>
    </rPh>
    <rPh sb="14" eb="17">
      <t>サイジョウカイ</t>
    </rPh>
    <rPh sb="18" eb="20">
      <t>ジョウソウ</t>
    </rPh>
    <rPh sb="20" eb="21">
      <t>カイ</t>
    </rPh>
    <phoneticPr fontId="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</si>
  <si>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</si>
  <si>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</si>
  <si>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3"/>
  </si>
  <si>
    <t>中間階の定義</t>
    <rPh sb="0" eb="2">
      <t>チュウカン</t>
    </rPh>
    <rPh sb="2" eb="3">
      <t>カイ</t>
    </rPh>
    <rPh sb="4" eb="6">
      <t>テイギ</t>
    </rPh>
    <phoneticPr fontId="3"/>
  </si>
  <si>
    <t>N/m</t>
    <phoneticPr fontId="3"/>
  </si>
  <si>
    <t>1.0 (1.5)</t>
    <phoneticPr fontId="3"/>
  </si>
  <si>
    <t>種 類</t>
    <rPh sb="0" eb="1">
      <t>タネ</t>
    </rPh>
    <rPh sb="2" eb="3">
      <t>タグイ</t>
    </rPh>
    <phoneticPr fontId="3"/>
  </si>
  <si>
    <t>規     格</t>
    <rPh sb="0" eb="1">
      <t>タダシ</t>
    </rPh>
    <rPh sb="6" eb="7">
      <t>カク</t>
    </rPh>
    <phoneticPr fontId="3"/>
  </si>
  <si>
    <t>短期許容応力度  KN/cm2  (  )内は長期</t>
    <rPh sb="0" eb="2">
      <t>タンキ</t>
    </rPh>
    <rPh sb="2" eb="4">
      <t>キョヨウ</t>
    </rPh>
    <rPh sb="4" eb="6">
      <t>オウリョク</t>
    </rPh>
    <rPh sb="6" eb="7">
      <t>ド</t>
    </rPh>
    <rPh sb="21" eb="22">
      <t>ナイ</t>
    </rPh>
    <rPh sb="23" eb="25">
      <t>チョウキ</t>
    </rPh>
    <phoneticPr fontId="3"/>
  </si>
  <si>
    <t>引張 ft</t>
    <rPh sb="0" eb="2">
      <t>ヒッパリ</t>
    </rPh>
    <phoneticPr fontId="3"/>
  </si>
  <si>
    <t>圧縮 fc</t>
    <rPh sb="0" eb="2">
      <t>アッシュク</t>
    </rPh>
    <phoneticPr fontId="3"/>
  </si>
  <si>
    <t>曲げ fb</t>
    <rPh sb="0" eb="1">
      <t>マ</t>
    </rPh>
    <phoneticPr fontId="3"/>
  </si>
  <si>
    <t>せん断fs</t>
    <rPh sb="2" eb="3">
      <t>ダン</t>
    </rPh>
    <phoneticPr fontId="3"/>
  </si>
  <si>
    <t>支圧 fe</t>
    <rPh sb="0" eb="1">
      <t>シ</t>
    </rPh>
    <rPh sb="1" eb="2">
      <t>アツ</t>
    </rPh>
    <phoneticPr fontId="3"/>
  </si>
  <si>
    <t>一般構造用鋼材(厚さ40mm以下)</t>
    <rPh sb="0" eb="2">
      <t>イッパン</t>
    </rPh>
    <rPh sb="2" eb="5">
      <t>コウゾウヨウ</t>
    </rPh>
    <rPh sb="5" eb="7">
      <t>コウザイ</t>
    </rPh>
    <rPh sb="8" eb="9">
      <t>アツ</t>
    </rPh>
    <rPh sb="14" eb="16">
      <t>イカ</t>
    </rPh>
    <phoneticPr fontId="3"/>
  </si>
  <si>
    <t>(9.04)</t>
    <phoneticPr fontId="3"/>
  </si>
  <si>
    <t>SS490</t>
    <phoneticPr fontId="3"/>
  </si>
  <si>
    <t>SS540</t>
    <phoneticPr fontId="3"/>
  </si>
  <si>
    <t>ﾎﾞﾙﾄ</t>
    <phoneticPr fontId="3"/>
  </si>
  <si>
    <t>SS400  SM400      中ﾎﾞﾙﾄ</t>
    <rPh sb="18" eb="19">
      <t>チュウ</t>
    </rPh>
    <phoneticPr fontId="3"/>
  </si>
  <si>
    <t>－</t>
    <phoneticPr fontId="3"/>
  </si>
  <si>
    <t>鋼管</t>
    <rPh sb="0" eb="2">
      <t>コウカン</t>
    </rPh>
    <phoneticPr fontId="3"/>
  </si>
  <si>
    <t>配管用炭素鋼鋼管   SGP(G3452)</t>
    <rPh sb="0" eb="3">
      <t>ハイカンヨウ</t>
    </rPh>
    <rPh sb="3" eb="5">
      <t>タンソ</t>
    </rPh>
    <rPh sb="5" eb="6">
      <t>コウ</t>
    </rPh>
    <rPh sb="6" eb="8">
      <t>コウカン</t>
    </rPh>
    <phoneticPr fontId="3"/>
  </si>
  <si>
    <t>圧力配管用炭素鋼鋼管  SGP(G3453)</t>
    <rPh sb="0" eb="2">
      <t>アツリョク</t>
    </rPh>
    <rPh sb="2" eb="5">
      <t>ハイカンヨウ</t>
    </rPh>
    <rPh sb="5" eb="7">
      <t>タンソ</t>
    </rPh>
    <rPh sb="7" eb="8">
      <t>コウ</t>
    </rPh>
    <rPh sb="8" eb="10">
      <t>コウカン</t>
    </rPh>
    <phoneticPr fontId="3"/>
  </si>
  <si>
    <t>ｽﾃﾝﾚｽ鋼</t>
    <rPh sb="5" eb="6">
      <t>コウ</t>
    </rPh>
    <phoneticPr fontId="3"/>
  </si>
  <si>
    <t>構造用鋼材</t>
    <rPh sb="0" eb="3">
      <t>コウゾウヨウ</t>
    </rPh>
    <rPh sb="3" eb="5">
      <t>コウザイ</t>
    </rPh>
    <phoneticPr fontId="3"/>
  </si>
  <si>
    <t>鋳鋼</t>
    <rPh sb="0" eb="1">
      <t>チュウ</t>
    </rPh>
    <rPh sb="1" eb="2">
      <t>コウ</t>
    </rPh>
    <phoneticPr fontId="3"/>
  </si>
  <si>
    <t>ﾎﾞﾙﾄ径      d(呼称)</t>
    <rPh sb="4" eb="5">
      <t>ケイ</t>
    </rPh>
    <rPh sb="13" eb="15">
      <t>コショウ</t>
    </rPh>
    <phoneticPr fontId="3"/>
  </si>
  <si>
    <t>ｺﾝｸﾘｰﾄ厚さ(mm)</t>
    <rPh sb="6" eb="7">
      <t>アツ</t>
    </rPh>
    <phoneticPr fontId="3"/>
  </si>
  <si>
    <t>埋込長さL(mm)</t>
    <rPh sb="0" eb="1">
      <t>ウ</t>
    </rPh>
    <rPh sb="1" eb="2">
      <t>コ</t>
    </rPh>
    <rPh sb="2" eb="3">
      <t>ナガ</t>
    </rPh>
    <phoneticPr fontId="3"/>
  </si>
  <si>
    <t>穿孔径d2(mm)</t>
    <rPh sb="0" eb="2">
      <t>センコウ</t>
    </rPh>
    <rPh sb="2" eb="3">
      <t>ケイ</t>
    </rPh>
    <phoneticPr fontId="3"/>
  </si>
  <si>
    <t>引抜   荷重</t>
    <rPh sb="0" eb="2">
      <t>ヒキヌキ</t>
    </rPh>
    <rPh sb="5" eb="6">
      <t>カ</t>
    </rPh>
    <rPh sb="6" eb="7">
      <t>ジュウ</t>
    </rPh>
    <phoneticPr fontId="3"/>
  </si>
  <si>
    <t>M6～M12</t>
    <phoneticPr fontId="3"/>
  </si>
  <si>
    <t>M16以上</t>
    <rPh sb="3" eb="5">
      <t>イジョウ</t>
    </rPh>
    <phoneticPr fontId="3"/>
  </si>
  <si>
    <t>ｲﾝｻｰﾄ寸法 (mm)</t>
    <rPh sb="5" eb="7">
      <t>スンポウ</t>
    </rPh>
    <phoneticPr fontId="3"/>
  </si>
  <si>
    <t>埋込長さ（首下)</t>
    <rPh sb="0" eb="1">
      <t>ウ</t>
    </rPh>
    <rPh sb="1" eb="2">
      <t>コ</t>
    </rPh>
    <rPh sb="2" eb="3">
      <t>ナガ</t>
    </rPh>
    <rPh sb="5" eb="6">
      <t>クビ</t>
    </rPh>
    <rPh sb="6" eb="7">
      <t>シタ</t>
    </rPh>
    <phoneticPr fontId="3"/>
  </si>
  <si>
    <t>抜止め頭の径</t>
    <rPh sb="0" eb="1">
      <t>ヌ</t>
    </rPh>
    <rPh sb="1" eb="2">
      <t>ト</t>
    </rPh>
    <rPh sb="3" eb="4">
      <t>アタマ</t>
    </rPh>
    <rPh sb="5" eb="6">
      <t>ケイ</t>
    </rPh>
    <phoneticPr fontId="3"/>
  </si>
  <si>
    <t>作業の方法</t>
    <rPh sb="0" eb="2">
      <t>サギョウ</t>
    </rPh>
    <rPh sb="3" eb="5">
      <t>ホウホウ</t>
    </rPh>
    <phoneticPr fontId="3"/>
  </si>
  <si>
    <t>継目の形式</t>
    <rPh sb="0" eb="2">
      <t>ツギメ</t>
    </rPh>
    <rPh sb="3" eb="5">
      <t>ケイシキ</t>
    </rPh>
    <phoneticPr fontId="3"/>
  </si>
  <si>
    <t>長期応力に対する許容応力度(kN/cm2)</t>
    <rPh sb="0" eb="2">
      <t>チョウキ</t>
    </rPh>
    <rPh sb="2" eb="4">
      <t>オウリョク</t>
    </rPh>
    <rPh sb="5" eb="6">
      <t>タイ</t>
    </rPh>
    <rPh sb="8" eb="10">
      <t>キョヨウ</t>
    </rPh>
    <rPh sb="10" eb="12">
      <t>オウリョク</t>
    </rPh>
    <rPh sb="12" eb="13">
      <t>ド</t>
    </rPh>
    <phoneticPr fontId="3"/>
  </si>
  <si>
    <t>短期応力に対する許容応力度(kN/cm2)</t>
    <rPh sb="0" eb="2">
      <t>タンキ</t>
    </rPh>
    <rPh sb="2" eb="4">
      <t>オウリョク</t>
    </rPh>
    <rPh sb="5" eb="6">
      <t>タイ</t>
    </rPh>
    <rPh sb="8" eb="10">
      <t>キョヨウ</t>
    </rPh>
    <rPh sb="10" eb="12">
      <t>オウリョク</t>
    </rPh>
    <rPh sb="12" eb="13">
      <t>ド</t>
    </rPh>
    <phoneticPr fontId="3"/>
  </si>
  <si>
    <t>圧縮</t>
    <rPh sb="0" eb="2">
      <t>アッシュク</t>
    </rPh>
    <phoneticPr fontId="3"/>
  </si>
  <si>
    <t>引張</t>
    <rPh sb="0" eb="2">
      <t>ヒッパ</t>
    </rPh>
    <phoneticPr fontId="3"/>
  </si>
  <si>
    <t>曲げ</t>
    <rPh sb="0" eb="1">
      <t>マ</t>
    </rPh>
    <phoneticPr fontId="3"/>
  </si>
  <si>
    <t>せん断</t>
    <rPh sb="2" eb="3">
      <t>ダン</t>
    </rPh>
    <phoneticPr fontId="3"/>
  </si>
  <si>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3"/>
  </si>
  <si>
    <t>突合せ</t>
    <rPh sb="0" eb="2">
      <t>ツキアワ</t>
    </rPh>
    <phoneticPr fontId="3"/>
  </si>
  <si>
    <t>突合せ以外</t>
    <rPh sb="0" eb="2">
      <t>ツキアワ</t>
    </rPh>
    <rPh sb="3" eb="5">
      <t>イガイ</t>
    </rPh>
    <phoneticPr fontId="3"/>
  </si>
  <si>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3"/>
  </si>
  <si>
    <t>(10.5)</t>
    <phoneticPr fontId="3"/>
  </si>
  <si>
    <t>(22.7)</t>
    <phoneticPr fontId="3"/>
  </si>
  <si>
    <t>(7.00)</t>
    <phoneticPr fontId="3"/>
  </si>
  <si>
    <t>(6.69)</t>
    <phoneticPr fontId="3"/>
  </si>
  <si>
    <t>(14.8)</t>
    <phoneticPr fontId="3"/>
  </si>
  <si>
    <t>(8.54)</t>
    <phoneticPr fontId="3"/>
  </si>
  <si>
    <t>SUS316A</t>
    <phoneticPr fontId="3"/>
  </si>
  <si>
    <t>(21.6)</t>
    <phoneticPr fontId="3"/>
  </si>
  <si>
    <t>(12.5)</t>
    <phoneticPr fontId="3"/>
  </si>
  <si>
    <t>(19.6)</t>
    <phoneticPr fontId="3"/>
  </si>
  <si>
    <t>A2-50</t>
    <phoneticPr fontId="3"/>
  </si>
  <si>
    <t>(14.0)</t>
    <phoneticPr fontId="3"/>
  </si>
  <si>
    <t>SCS13AA-CF</t>
    <phoneticPr fontId="3"/>
  </si>
  <si>
    <t>断面寸法(mm)</t>
    <rPh sb="0" eb="2">
      <t>ダンメン</t>
    </rPh>
    <rPh sb="2" eb="4">
      <t>スンポウ</t>
    </rPh>
    <phoneticPr fontId="3"/>
  </si>
  <si>
    <t>断面積(㎠)</t>
    <rPh sb="0" eb="3">
      <t>ダンメンセキ</t>
    </rPh>
    <phoneticPr fontId="3"/>
  </si>
  <si>
    <t>単位重量(N/m)</t>
    <rPh sb="0" eb="2">
      <t>タンイ</t>
    </rPh>
    <rPh sb="2" eb="4">
      <t>ジュウリョウ</t>
    </rPh>
    <phoneticPr fontId="3"/>
  </si>
  <si>
    <t>重心の位置(Cm)</t>
    <rPh sb="0" eb="2">
      <t>ジュウシン</t>
    </rPh>
    <rPh sb="3" eb="5">
      <t>イチ</t>
    </rPh>
    <phoneticPr fontId="3"/>
  </si>
  <si>
    <t>断面2次ﾓｰﾒﾝﾄ(Cm4)</t>
    <rPh sb="0" eb="2">
      <t>ダンメン</t>
    </rPh>
    <rPh sb="3" eb="4">
      <t>ジ</t>
    </rPh>
    <phoneticPr fontId="3"/>
  </si>
  <si>
    <t>断面2次半径(Cm)</t>
    <rPh sb="0" eb="2">
      <t>ダンメン</t>
    </rPh>
    <rPh sb="3" eb="4">
      <t>ジ</t>
    </rPh>
    <rPh sb="4" eb="6">
      <t>ハンケイ</t>
    </rPh>
    <phoneticPr fontId="3"/>
  </si>
  <si>
    <t>断面係数(Cm3)</t>
    <rPh sb="0" eb="2">
      <t>ダンメン</t>
    </rPh>
    <rPh sb="2" eb="4">
      <t>ケイスウ</t>
    </rPh>
    <phoneticPr fontId="3"/>
  </si>
  <si>
    <t>直角方向</t>
    <rPh sb="0" eb="2">
      <t>チョッカク</t>
    </rPh>
    <rPh sb="2" eb="4">
      <t>ホウコウ</t>
    </rPh>
    <phoneticPr fontId="3"/>
  </si>
  <si>
    <t>斜め方向</t>
    <rPh sb="0" eb="1">
      <t>ナナ</t>
    </rPh>
    <rPh sb="2" eb="4">
      <t>ホウコウ</t>
    </rPh>
    <phoneticPr fontId="3"/>
  </si>
  <si>
    <t>30*30</t>
    <phoneticPr fontId="3"/>
  </si>
  <si>
    <t>65*65</t>
    <phoneticPr fontId="3"/>
  </si>
  <si>
    <t>ﾀﾞｸﾄの周長(m)</t>
    <rPh sb="5" eb="6">
      <t>シュウ</t>
    </rPh>
    <rPh sb="6" eb="7">
      <t>チョウ</t>
    </rPh>
    <phoneticPr fontId="3"/>
  </si>
  <si>
    <t>設置場所</t>
    <rPh sb="0" eb="2">
      <t>セッチ</t>
    </rPh>
    <rPh sb="2" eb="4">
      <t>バショ</t>
    </rPh>
    <phoneticPr fontId="3"/>
  </si>
  <si>
    <t>耐震安全性の分類</t>
    <rPh sb="0" eb="2">
      <t>タイシン</t>
    </rPh>
    <rPh sb="2" eb="5">
      <t>アンゼンセイ</t>
    </rPh>
    <rPh sb="6" eb="8">
      <t>ブンルイ</t>
    </rPh>
    <phoneticPr fontId="3"/>
  </si>
  <si>
    <t>特定の施設</t>
    <rPh sb="0" eb="2">
      <t>トクテイ</t>
    </rPh>
    <rPh sb="3" eb="5">
      <t>シセツ</t>
    </rPh>
    <phoneticPr fontId="3"/>
  </si>
  <si>
    <t>一般の施設</t>
    <rPh sb="0" eb="2">
      <t>イッパン</t>
    </rPh>
    <rPh sb="3" eb="5">
      <t>シセツ</t>
    </rPh>
    <phoneticPr fontId="3"/>
  </si>
  <si>
    <t>重要機器</t>
    <rPh sb="0" eb="2">
      <t>ジュウヨウ</t>
    </rPh>
    <rPh sb="2" eb="4">
      <t>キキ</t>
    </rPh>
    <phoneticPr fontId="3"/>
  </si>
  <si>
    <t>一般機器</t>
    <rPh sb="0" eb="2">
      <t>イッパン</t>
    </rPh>
    <rPh sb="2" eb="4">
      <t>キキ</t>
    </rPh>
    <phoneticPr fontId="3"/>
  </si>
  <si>
    <t>(2.0)</t>
    <phoneticPr fontId="3"/>
  </si>
  <si>
    <t>(1.5)</t>
    <phoneticPr fontId="3"/>
  </si>
  <si>
    <t>(1.0)</t>
    <phoneticPr fontId="3"/>
  </si>
  <si>
    <t>【 設計用鉛直地震力 】</t>
    <rPh sb="2" eb="5">
      <t>セッケイヨウ</t>
    </rPh>
    <rPh sb="5" eb="7">
      <t>エンチョク</t>
    </rPh>
    <rPh sb="7" eb="9">
      <t>ジシン</t>
    </rPh>
    <rPh sb="9" eb="10">
      <t>チカラ</t>
    </rPh>
    <phoneticPr fontId="3"/>
  </si>
  <si>
    <t>重要水槽</t>
    <rPh sb="0" eb="2">
      <t>ジュウヨウ</t>
    </rPh>
    <rPh sb="2" eb="4">
      <t>スイソウ</t>
    </rPh>
    <phoneticPr fontId="3"/>
  </si>
  <si>
    <t>一般水槽</t>
    <rPh sb="0" eb="2">
      <t>イッパン</t>
    </rPh>
    <rPh sb="2" eb="4">
      <t>スイソウ</t>
    </rPh>
    <phoneticPr fontId="3"/>
  </si>
  <si>
    <t>SS400 STK400
STKR400  SSC400</t>
    <phoneticPr fontId="3"/>
  </si>
  <si>
    <t xml:space="preserve">  (  )内は,SS400(厚さが40mm以下)の許容応力度である.</t>
    <rPh sb="6" eb="7">
      <t>ナイ</t>
    </rPh>
    <rPh sb="15" eb="16">
      <t>アツ</t>
    </rPh>
    <rPh sb="22" eb="24">
      <t>イカ</t>
    </rPh>
    <rPh sb="26" eb="28">
      <t>キョヨウ</t>
    </rPh>
    <rPh sb="28" eb="30">
      <t>オウリョク</t>
    </rPh>
    <rPh sb="30" eb="31">
      <t>ド</t>
    </rPh>
    <phoneticPr fontId="3"/>
  </si>
  <si>
    <t>(1)</t>
    <phoneticPr fontId="3"/>
  </si>
  <si>
    <t>(23.5)</t>
    <phoneticPr fontId="3"/>
  </si>
  <si>
    <t>(13.5)</t>
    <phoneticPr fontId="3"/>
  </si>
  <si>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3"/>
  </si>
  <si>
    <t>(2)細長比λは、次式による。    λ= ℓk/i</t>
    <rPh sb="3" eb="4">
      <t>サイ</t>
    </rPh>
    <rPh sb="4" eb="5">
      <t>チョウ</t>
    </rPh>
    <rPh sb="5" eb="6">
      <t>ヒ</t>
    </rPh>
    <rPh sb="9" eb="11">
      <t>ジシキ</t>
    </rPh>
    <phoneticPr fontId="3"/>
  </si>
  <si>
    <t>λ</t>
    <phoneticPr fontId="3"/>
  </si>
  <si>
    <t>fc</t>
    <phoneticPr fontId="3"/>
  </si>
  <si>
    <t>M8
*1.25</t>
    <phoneticPr fontId="3"/>
  </si>
  <si>
    <t>M20
*2.5</t>
    <phoneticPr fontId="3"/>
  </si>
  <si>
    <t>M22
*2.5</t>
    <phoneticPr fontId="3"/>
  </si>
  <si>
    <t>M24.0
*3.0</t>
    <phoneticPr fontId="3"/>
  </si>
  <si>
    <t>M27
*3.0</t>
    <phoneticPr fontId="3"/>
  </si>
  <si>
    <t>M33
*3.5</t>
    <phoneticPr fontId="3"/>
  </si>
  <si>
    <t>M36
*4.0</t>
    <phoneticPr fontId="3"/>
  </si>
  <si>
    <t>M42
*4.5</t>
    <phoneticPr fontId="3"/>
  </si>
  <si>
    <t>4.5*</t>
    <phoneticPr fontId="3"/>
  </si>
  <si>
    <t>6.0*</t>
    <phoneticPr fontId="3"/>
  </si>
  <si>
    <t>9.0*</t>
    <phoneticPr fontId="3"/>
  </si>
  <si>
    <t>ﾎﾞﾙﾄ径
d(呼び称)</t>
    <rPh sb="4" eb="5">
      <t>ケイ</t>
    </rPh>
    <rPh sb="8" eb="9">
      <t>ヨ</t>
    </rPh>
    <rPh sb="10" eb="11">
      <t>）</t>
    </rPh>
    <phoneticPr fontId="3"/>
  </si>
  <si>
    <t>ﾎﾞﾙﾄ頭部厚
H (cm)</t>
    <rPh sb="4" eb="6">
      <t>トウブ</t>
    </rPh>
    <rPh sb="6" eb="7">
      <t>アツ</t>
    </rPh>
    <phoneticPr fontId="3"/>
  </si>
  <si>
    <t>ﾎﾞﾙﾄ頭部巾
B (cm)</t>
    <rPh sb="4" eb="6">
      <t>トウブ</t>
    </rPh>
    <rPh sb="6" eb="7">
      <t>ハバ</t>
    </rPh>
    <phoneticPr fontId="3"/>
  </si>
  <si>
    <t>ﾎﾞﾙﾄのねじ有効径
D (cm)</t>
    <rPh sb="7" eb="9">
      <t>ユウコウ</t>
    </rPh>
    <rPh sb="9" eb="10">
      <t>ケイ</t>
    </rPh>
    <phoneticPr fontId="3"/>
  </si>
  <si>
    <t>ﾎﾞﾙﾄの埋込長さ L(mm)</t>
    <rPh sb="5" eb="6">
      <t>ウ</t>
    </rPh>
    <rPh sb="6" eb="7">
      <t>コ</t>
    </rPh>
    <rPh sb="7" eb="8">
      <t>ナガ</t>
    </rPh>
    <phoneticPr fontId="3"/>
  </si>
  <si>
    <t>40A</t>
    <phoneticPr fontId="3"/>
  </si>
  <si>
    <t>50A</t>
    <phoneticPr fontId="3"/>
  </si>
  <si>
    <t>65A</t>
    <phoneticPr fontId="3"/>
  </si>
  <si>
    <t>80A</t>
    <phoneticPr fontId="3"/>
  </si>
  <si>
    <t>100A</t>
    <phoneticPr fontId="3"/>
  </si>
  <si>
    <t>125A</t>
    <phoneticPr fontId="3"/>
  </si>
  <si>
    <t>150A</t>
    <phoneticPr fontId="3"/>
  </si>
  <si>
    <t>1.0 Kgf ≒ 9.8 N とします｡</t>
    <phoneticPr fontId="3"/>
  </si>
  <si>
    <t>Kg/m</t>
    <phoneticPr fontId="3"/>
  </si>
  <si>
    <t>N/m</t>
    <phoneticPr fontId="3"/>
  </si>
  <si>
    <t>ただし、1 KN=1000 N</t>
    <phoneticPr fontId="3"/>
  </si>
  <si>
    <t>1 Kgf = 9.8 N</t>
    <phoneticPr fontId="3"/>
  </si>
  <si>
    <t>1.0 Kgf ≒ 9.8 N とします｡</t>
    <phoneticPr fontId="3"/>
  </si>
  <si>
    <t>Kg/m</t>
    <phoneticPr fontId="3"/>
  </si>
  <si>
    <t>Kg/m</t>
    <phoneticPr fontId="3"/>
  </si>
  <si>
    <t>N/m</t>
    <phoneticPr fontId="3"/>
  </si>
  <si>
    <t>(2.0)</t>
    <phoneticPr fontId="3"/>
  </si>
  <si>
    <t>(1.5)</t>
    <phoneticPr fontId="3"/>
  </si>
  <si>
    <t>(1.0)</t>
    <phoneticPr fontId="3"/>
  </si>
  <si>
    <t>(0.6)</t>
    <phoneticPr fontId="3"/>
  </si>
  <si>
    <t xml:space="preserve">  鉛直地震力の1/2とする。</t>
    <phoneticPr fontId="3"/>
  </si>
  <si>
    <t>0.6 (1.0)</t>
    <phoneticPr fontId="3"/>
  </si>
  <si>
    <t>0.4 (0.6)</t>
    <phoneticPr fontId="3"/>
  </si>
  <si>
    <t>・地階、1階を除く各階で上層階に該当しない階を中間階とする。</t>
    <phoneticPr fontId="3"/>
  </si>
  <si>
    <t>(15.6)</t>
    <phoneticPr fontId="3"/>
  </si>
  <si>
    <t>(14.2)</t>
    <phoneticPr fontId="3"/>
  </si>
  <si>
    <t>(18.3)</t>
    <phoneticPr fontId="3"/>
  </si>
  <si>
    <t>(16.6)</t>
    <phoneticPr fontId="3"/>
  </si>
  <si>
    <t>(25.0)</t>
    <phoneticPr fontId="3"/>
  </si>
  <si>
    <t>(14.4)</t>
    <phoneticPr fontId="3"/>
  </si>
  <si>
    <t>(12.0)</t>
    <phoneticPr fontId="3"/>
  </si>
  <si>
    <t>(11.6)</t>
    <phoneticPr fontId="3"/>
  </si>
  <si>
    <t>SUS304A</t>
    <phoneticPr fontId="3"/>
  </si>
  <si>
    <t>SUS304N2A</t>
    <phoneticPr fontId="3"/>
  </si>
  <si>
    <t>(8.08)</t>
    <phoneticPr fontId="3"/>
  </si>
  <si>
    <t>(13.5)</t>
    <phoneticPr fontId="3"/>
  </si>
  <si>
    <t>λ≦∧の場合　fc0＝Ｆ*((1-（2/5)*(λ/∧)＾2)/(3/2＋(2/3)*(λ/∧)＾2))(N/mm2)       fc= fc0*(1/10)(KN/cm2)</t>
    <rPh sb="4" eb="6">
      <t>バアイ</t>
    </rPh>
    <phoneticPr fontId="3"/>
  </si>
  <si>
    <t>λ＞∧の場合　fc0＝Ｆ*(18/65)/((λ/∧)＾2）(N/mm2)      fc= fc0*(1/10)(KN/cm2)</t>
    <rPh sb="4" eb="6">
      <t>バアイ</t>
    </rPh>
    <phoneticPr fontId="3"/>
  </si>
  <si>
    <t>∧＝1500/((F/1.5)^0.5)   で計算した限界細長比：∧</t>
    <rPh sb="24" eb="26">
      <t>ケイサン</t>
    </rPh>
    <rPh sb="28" eb="30">
      <t>ゲンカイ</t>
    </rPh>
    <rPh sb="30" eb="31">
      <t>ホソ</t>
    </rPh>
    <rPh sb="31" eb="32">
      <t>チョウ</t>
    </rPh>
    <rPh sb="32" eb="33">
      <t>ヒ</t>
    </rPh>
    <phoneticPr fontId="3"/>
  </si>
  <si>
    <t>λ</t>
    <phoneticPr fontId="3"/>
  </si>
  <si>
    <t>fc</t>
    <phoneticPr fontId="3"/>
  </si>
  <si>
    <t>t(mm)</t>
    <phoneticPr fontId="3"/>
  </si>
  <si>
    <t>Iy</t>
    <phoneticPr fontId="3"/>
  </si>
  <si>
    <t>Iu</t>
    <phoneticPr fontId="3"/>
  </si>
  <si>
    <t>Iv</t>
    <phoneticPr fontId="3"/>
  </si>
  <si>
    <t>ix</t>
    <phoneticPr fontId="3"/>
  </si>
  <si>
    <t>iy</t>
    <phoneticPr fontId="3"/>
  </si>
  <si>
    <t>iu</t>
    <phoneticPr fontId="3"/>
  </si>
  <si>
    <t>iv</t>
    <phoneticPr fontId="3"/>
  </si>
  <si>
    <t>Zy</t>
    <phoneticPr fontId="3"/>
  </si>
  <si>
    <t>25*25</t>
    <phoneticPr fontId="3"/>
  </si>
  <si>
    <t>40*40</t>
    <phoneticPr fontId="3"/>
  </si>
  <si>
    <t>50*50</t>
    <phoneticPr fontId="3"/>
  </si>
  <si>
    <t>65*65</t>
    <phoneticPr fontId="3"/>
  </si>
  <si>
    <t>75*75</t>
    <phoneticPr fontId="3"/>
  </si>
  <si>
    <t>75*75</t>
    <phoneticPr fontId="3"/>
  </si>
  <si>
    <t>90*90</t>
    <phoneticPr fontId="3"/>
  </si>
  <si>
    <t>120*120</t>
    <phoneticPr fontId="3"/>
  </si>
  <si>
    <t>130*130</t>
    <phoneticPr fontId="3"/>
  </si>
  <si>
    <t>130*130</t>
    <phoneticPr fontId="3"/>
  </si>
  <si>
    <t>150*150</t>
    <phoneticPr fontId="3"/>
  </si>
  <si>
    <t>200*200</t>
    <phoneticPr fontId="3"/>
  </si>
  <si>
    <t>t(mm)</t>
    <phoneticPr fontId="3"/>
  </si>
  <si>
    <t>ix</t>
    <phoneticPr fontId="3"/>
  </si>
  <si>
    <t>Zx</t>
    <phoneticPr fontId="3"/>
  </si>
  <si>
    <t>75*40</t>
    <phoneticPr fontId="3"/>
  </si>
  <si>
    <t>150*75</t>
    <phoneticPr fontId="3"/>
  </si>
  <si>
    <t>150*75</t>
    <phoneticPr fontId="3"/>
  </si>
  <si>
    <t>9*12.5</t>
    <phoneticPr fontId="3"/>
  </si>
  <si>
    <t>7*10.5</t>
    <phoneticPr fontId="3"/>
  </si>
  <si>
    <t>200*80</t>
    <phoneticPr fontId="3"/>
  </si>
  <si>
    <t>8*13.5</t>
    <phoneticPr fontId="3"/>
  </si>
  <si>
    <t>100*100</t>
    <phoneticPr fontId="3"/>
  </si>
  <si>
    <t>6*8</t>
    <phoneticPr fontId="3"/>
  </si>
  <si>
    <t>125*60</t>
    <phoneticPr fontId="3"/>
  </si>
  <si>
    <t>125*125</t>
    <phoneticPr fontId="3"/>
  </si>
  <si>
    <t>6.5*9</t>
    <phoneticPr fontId="3"/>
  </si>
  <si>
    <t>150*150</t>
    <phoneticPr fontId="3"/>
  </si>
  <si>
    <t>7*10</t>
    <phoneticPr fontId="3"/>
  </si>
  <si>
    <t>175*90</t>
    <phoneticPr fontId="3"/>
  </si>
  <si>
    <t>7.5*11</t>
    <phoneticPr fontId="3"/>
  </si>
  <si>
    <t>194*150</t>
    <phoneticPr fontId="3"/>
  </si>
  <si>
    <t>7*11</t>
    <phoneticPr fontId="3"/>
  </si>
  <si>
    <t>250*250</t>
    <phoneticPr fontId="3"/>
  </si>
  <si>
    <t>9*14</t>
    <phoneticPr fontId="3"/>
  </si>
  <si>
    <t>300*150</t>
    <phoneticPr fontId="3"/>
  </si>
  <si>
    <t>350*175</t>
    <phoneticPr fontId="3"/>
  </si>
  <si>
    <t>396*199</t>
    <phoneticPr fontId="3"/>
  </si>
  <si>
    <t>8*13</t>
    <phoneticPr fontId="3"/>
  </si>
  <si>
    <t>M10
*1.5</t>
    <phoneticPr fontId="3"/>
  </si>
  <si>
    <t>M12
*1.75</t>
    <phoneticPr fontId="3"/>
  </si>
  <si>
    <t>M16
*2.0</t>
    <phoneticPr fontId="3"/>
  </si>
  <si>
    <t>M30
*3.5</t>
    <phoneticPr fontId="3"/>
  </si>
  <si>
    <t>M39
4.0</t>
    <phoneticPr fontId="3"/>
  </si>
  <si>
    <t>M8*1.25</t>
    <phoneticPr fontId="3"/>
  </si>
  <si>
    <t>M10*1.5</t>
    <phoneticPr fontId="3"/>
  </si>
  <si>
    <t>M12*1.75</t>
    <phoneticPr fontId="3"/>
  </si>
  <si>
    <t>M16*2.0</t>
    <phoneticPr fontId="3"/>
  </si>
  <si>
    <t>M20*2.5</t>
    <phoneticPr fontId="3"/>
  </si>
  <si>
    <t>M24*3.0</t>
    <phoneticPr fontId="3"/>
  </si>
  <si>
    <t>100-d</t>
    <phoneticPr fontId="3"/>
  </si>
  <si>
    <t>130-d</t>
    <phoneticPr fontId="3"/>
  </si>
  <si>
    <t>160-d</t>
    <phoneticPr fontId="3"/>
  </si>
  <si>
    <t>180-d</t>
    <phoneticPr fontId="3"/>
  </si>
  <si>
    <t>M8*1.25</t>
    <phoneticPr fontId="3"/>
  </si>
  <si>
    <t>M10*1.5</t>
    <phoneticPr fontId="3"/>
  </si>
  <si>
    <t>M12*1.75</t>
    <phoneticPr fontId="3"/>
  </si>
  <si>
    <t>M16*2.0</t>
    <phoneticPr fontId="3"/>
  </si>
  <si>
    <t>M20*2.5</t>
    <phoneticPr fontId="3"/>
  </si>
  <si>
    <t>M24*3.0</t>
    <phoneticPr fontId="3"/>
  </si>
  <si>
    <t>130-d</t>
    <phoneticPr fontId="3"/>
  </si>
  <si>
    <t>160-d</t>
    <phoneticPr fontId="3"/>
  </si>
  <si>
    <t>M10*1.5</t>
    <phoneticPr fontId="3"/>
  </si>
  <si>
    <t>M20*2.5</t>
    <phoneticPr fontId="3"/>
  </si>
  <si>
    <t>M16*2.0</t>
    <phoneticPr fontId="3"/>
  </si>
  <si>
    <t>M12*1.75</t>
    <phoneticPr fontId="3"/>
  </si>
  <si>
    <t>M20*2.5</t>
    <phoneticPr fontId="3"/>
  </si>
  <si>
    <t>M24*3.0</t>
    <phoneticPr fontId="3"/>
  </si>
  <si>
    <t>M8*1.25</t>
    <phoneticPr fontId="3"/>
  </si>
  <si>
    <t>M12*1.75</t>
    <phoneticPr fontId="3"/>
  </si>
  <si>
    <t>M6～M12</t>
    <phoneticPr fontId="3"/>
  </si>
  <si>
    <t>M10</t>
    <phoneticPr fontId="3"/>
  </si>
  <si>
    <t>M12</t>
    <phoneticPr fontId="3"/>
  </si>
  <si>
    <t xml:space="preserve">                       建築設備耐震設計・施工指針2005年版 P216 転記</t>
    <phoneticPr fontId="3"/>
  </si>
  <si>
    <t>M10</t>
    <phoneticPr fontId="3"/>
  </si>
  <si>
    <t>M16</t>
    <phoneticPr fontId="3"/>
  </si>
  <si>
    <t>M12</t>
    <phoneticPr fontId="3"/>
  </si>
  <si>
    <t>M16</t>
    <phoneticPr fontId="3"/>
  </si>
  <si>
    <t>重要機器    屋上及び塔屋</t>
    <rPh sb="0" eb="2">
      <t>ジュウヨウ</t>
    </rPh>
    <rPh sb="2" eb="4">
      <t>キキ</t>
    </rPh>
    <phoneticPr fontId="3"/>
  </si>
  <si>
    <t>KH=</t>
    <phoneticPr fontId="8"/>
  </si>
  <si>
    <t>KV=</t>
    <phoneticPr fontId="8"/>
  </si>
  <si>
    <t>G</t>
    <phoneticPr fontId="8"/>
  </si>
  <si>
    <t>KN</t>
    <phoneticPr fontId="8"/>
  </si>
  <si>
    <t>N</t>
    <phoneticPr fontId="8"/>
  </si>
  <si>
    <t>Kg</t>
    <phoneticPr fontId="8"/>
  </si>
  <si>
    <t>1Kg=9.8N</t>
  </si>
  <si>
    <t>1000N=1KN</t>
    <phoneticPr fontId="8"/>
  </si>
  <si>
    <t>L1</t>
    <phoneticPr fontId="8"/>
  </si>
  <si>
    <t>cm</t>
    <phoneticPr fontId="8"/>
  </si>
  <si>
    <t>L2</t>
  </si>
  <si>
    <t>L3</t>
  </si>
  <si>
    <t>L4</t>
  </si>
  <si>
    <t>(C26+C27+C28+C29+C30+C31+C32)</t>
    <phoneticPr fontId="8"/>
  </si>
  <si>
    <t>h!</t>
    <phoneticPr fontId="8"/>
  </si>
  <si>
    <t>h2</t>
    <phoneticPr fontId="8"/>
  </si>
  <si>
    <t>h3</t>
    <phoneticPr fontId="8"/>
  </si>
  <si>
    <t>A，Gによる架台への応力の検討</t>
    <rPh sb="6" eb="8">
      <t>カダイ</t>
    </rPh>
    <rPh sb="10" eb="12">
      <t>オウリョク</t>
    </rPh>
    <rPh sb="13" eb="15">
      <t>ケントウ</t>
    </rPh>
    <phoneticPr fontId="8"/>
  </si>
  <si>
    <t>1、GによるF11部に架かる応力</t>
    <rPh sb="13" eb="14">
      <t>ブ</t>
    </rPh>
    <rPh sb="15" eb="16">
      <t>カオウリョク</t>
    </rPh>
    <phoneticPr fontId="8"/>
  </si>
  <si>
    <t>FF1=G*(L3+L4)/(L1+L2+L3+L4)</t>
    <phoneticPr fontId="8"/>
  </si>
  <si>
    <t>2、GによるF22部に架かる応力</t>
    <rPh sb="13" eb="14">
      <t>ブ</t>
    </rPh>
    <rPh sb="15" eb="16">
      <t>カオウリョク</t>
    </rPh>
    <phoneticPr fontId="8"/>
  </si>
  <si>
    <t>FF2=G*(L1+L2)/(L1+L2+L3+L4)</t>
    <phoneticPr fontId="8"/>
  </si>
  <si>
    <t>Ｂ，Gによる鋼材の曲げモーメントの検討(1+KV)考慮</t>
    <rPh sb="6" eb="8">
      <t>コウザイ</t>
    </rPh>
    <rPh sb="9" eb="10">
      <t>マ</t>
    </rPh>
    <rPh sb="17" eb="19">
      <t>ケントウ</t>
    </rPh>
    <rPh sb="25" eb="27">
      <t>コウリョ</t>
    </rPh>
    <phoneticPr fontId="8"/>
  </si>
  <si>
    <t>KN・cm</t>
    <phoneticPr fontId="8"/>
  </si>
  <si>
    <t>該当のｱﾝｶｰﾎﾞﾙﾄ本数</t>
    <rPh sb="0" eb="2">
      <t>ガイトウ</t>
    </rPh>
    <rPh sb="11" eb="13">
      <t>ホンスウ</t>
    </rPh>
    <phoneticPr fontId="3"/>
  </si>
  <si>
    <t>n1</t>
    <phoneticPr fontId="8"/>
  </si>
  <si>
    <t>（本）</t>
  </si>
  <si>
    <t>LL1</t>
    <phoneticPr fontId="8"/>
  </si>
  <si>
    <t>LL2</t>
    <phoneticPr fontId="8"/>
  </si>
  <si>
    <t>A，応力の検討</t>
    <rPh sb="2" eb="4">
      <t>オウリョク</t>
    </rPh>
    <rPh sb="5" eb="7">
      <t>ケントウ</t>
    </rPh>
    <phoneticPr fontId="8"/>
  </si>
  <si>
    <t>Ｂ，地震時の応力の検討</t>
    <rPh sb="2" eb="5">
      <t>ジシンジ</t>
    </rPh>
    <rPh sb="6" eb="8">
      <t>オウリョク</t>
    </rPh>
    <rPh sb="9" eb="11">
      <t>ケントウ</t>
    </rPh>
    <phoneticPr fontId="8"/>
  </si>
  <si>
    <t>Ｃ，据付ボルトの地震時の水平応力による引き抜き力の検討</t>
    <rPh sb="2" eb="4">
      <t>スエツケ</t>
    </rPh>
    <rPh sb="8" eb="11">
      <t>ジシンジ</t>
    </rPh>
    <rPh sb="12" eb="14">
      <t>スイヘイ</t>
    </rPh>
    <rPh sb="14" eb="16">
      <t>オウリョク</t>
    </rPh>
    <rPh sb="19" eb="20">
      <t>ヒ</t>
    </rPh>
    <rPh sb="21" eb="22">
      <t>ヌ</t>
    </rPh>
    <rPh sb="23" eb="24">
      <t>リョク</t>
    </rPh>
    <rPh sb="25" eb="27">
      <t>ケントウ</t>
    </rPh>
    <phoneticPr fontId="8"/>
  </si>
  <si>
    <t>【 設計用鉛直地震力KV＝水平震度/2 】</t>
    <rPh sb="2" eb="5">
      <t>セッケイヨウ</t>
    </rPh>
    <rPh sb="5" eb="7">
      <t>エンチョク</t>
    </rPh>
    <rPh sb="7" eb="9">
      <t>ジシン</t>
    </rPh>
    <rPh sb="9" eb="10">
      <t>チカラ</t>
    </rPh>
    <rPh sb="13" eb="17">
      <t>スイヘイシンド</t>
    </rPh>
    <phoneticPr fontId="3"/>
  </si>
  <si>
    <t>G1</t>
    <phoneticPr fontId="8"/>
  </si>
  <si>
    <t>G2</t>
  </si>
  <si>
    <t>L5</t>
  </si>
  <si>
    <t>L6</t>
  </si>
  <si>
    <t>L7</t>
  </si>
  <si>
    <t>h4</t>
    <phoneticPr fontId="8"/>
  </si>
  <si>
    <t>KＶ=</t>
    <phoneticPr fontId="8"/>
  </si>
  <si>
    <t xml:space="preserve">      G2によるF3への応力</t>
    <rPh sb="15" eb="17">
      <t>オウリョク</t>
    </rPh>
    <phoneticPr fontId="8"/>
  </si>
  <si>
    <t xml:space="preserve">      G2によるF4への応力</t>
    <rPh sb="15" eb="17">
      <t>オウリョク</t>
    </rPh>
    <phoneticPr fontId="8"/>
  </si>
  <si>
    <t>F22G2=F4G2*L6/(L6+L7)</t>
    <phoneticPr fontId="8"/>
  </si>
  <si>
    <t>1、（地震時のKHによる機器の転倒モーメント）</t>
    <rPh sb="3" eb="6">
      <t>ジシンジ</t>
    </rPh>
    <rPh sb="12" eb="14">
      <t>キキ</t>
    </rPh>
    <rPh sb="15" eb="17">
      <t>テントウ</t>
    </rPh>
    <phoneticPr fontId="8"/>
  </si>
  <si>
    <t>KN</t>
    <phoneticPr fontId="3"/>
  </si>
  <si>
    <t>（重心の合成位置）</t>
    <phoneticPr fontId="3"/>
  </si>
  <si>
    <t>最大反力 Nc (KN)</t>
    <rPh sb="0" eb="4">
      <t>サイダイハンリョク</t>
    </rPh>
    <phoneticPr fontId="3"/>
  </si>
  <si>
    <t>Nc = max(FR1T～FR2T)</t>
    <phoneticPr fontId="3"/>
  </si>
  <si>
    <t>LT</t>
    <phoneticPr fontId="3"/>
  </si>
  <si>
    <t>F11＝F11g1+F11g2</t>
    <phoneticPr fontId="3"/>
  </si>
  <si>
    <t>F22＝F22g1+F22g2</t>
    <phoneticPr fontId="3"/>
  </si>
  <si>
    <t>①-5　G1+G2によるF11の反力</t>
    <rPh sb="16" eb="18">
      <t>ハンリョク</t>
    </rPh>
    <phoneticPr fontId="3"/>
  </si>
  <si>
    <t>①-6　G1+G2によるF22の反力</t>
    <rPh sb="16" eb="18">
      <t>ハンリョク</t>
    </rPh>
    <phoneticPr fontId="3"/>
  </si>
  <si>
    <t>F11g1＝(1+KV)*G1*(L3+L4+L5+L6+L7)/LT</t>
    <phoneticPr fontId="3"/>
  </si>
  <si>
    <t>①-1　G1によるF11の反力 (垂直震度考慮）</t>
    <rPh sb="13" eb="15">
      <t>ハンリョク</t>
    </rPh>
    <rPh sb="17" eb="19">
      <t>スイチョク</t>
    </rPh>
    <rPh sb="19" eb="21">
      <t>シンド</t>
    </rPh>
    <rPh sb="21" eb="23">
      <t>コウリョ</t>
    </rPh>
    <phoneticPr fontId="3"/>
  </si>
  <si>
    <t>①-2　G1によるF22の反力 (垂直震度考慮）</t>
    <rPh sb="13" eb="15">
      <t>ハンリョク</t>
    </rPh>
    <phoneticPr fontId="3"/>
  </si>
  <si>
    <t>F22g1＝(1+KV)*G1*(L1+L2)/LT</t>
    <phoneticPr fontId="3"/>
  </si>
  <si>
    <t>①-3　G2によるF11の反力 (垂直震度考慮）</t>
    <rPh sb="13" eb="15">
      <t>ハンリョク</t>
    </rPh>
    <phoneticPr fontId="3"/>
  </si>
  <si>
    <t>①-4　G2によるF22の反力 (垂直震度考慮）</t>
    <rPh sb="13" eb="15">
      <t>ハンリョク</t>
    </rPh>
    <phoneticPr fontId="3"/>
  </si>
  <si>
    <t>F11g2＝(1+KV)*G2*(L6+L7)/LT</t>
    <phoneticPr fontId="3"/>
  </si>
  <si>
    <t>F22g2＝(1+KV)*G2*(L1+L2+L3+L4+L5)/LT</t>
    <phoneticPr fontId="3"/>
  </si>
  <si>
    <t>① 反力の計算 (垂直震度考慮）</t>
    <rPh sb="2" eb="4">
      <t>ハンリョク</t>
    </rPh>
    <rPh sb="5" eb="7">
      <t>ケイサン</t>
    </rPh>
    <phoneticPr fontId="3"/>
  </si>
  <si>
    <t>mFF1=(1+KV)*FF1*(L1+L2)</t>
    <phoneticPr fontId="8"/>
  </si>
  <si>
    <t>mFF2=(1+KV)*FF2*(L3+L4)</t>
    <phoneticPr fontId="8"/>
  </si>
  <si>
    <t>maxFF1、2=</t>
    <phoneticPr fontId="8"/>
  </si>
  <si>
    <t>=</t>
    <phoneticPr fontId="3"/>
  </si>
  <si>
    <t>　G2右端応力　F4=G2*L5/(L5+L6+L7)</t>
    <rPh sb="3" eb="5">
      <t>ミギタン</t>
    </rPh>
    <rPh sb="5" eb="7">
      <t>オウリョク</t>
    </rPh>
    <phoneticPr fontId="3"/>
  </si>
  <si>
    <t>　G2左応力　F3=G2*(L6+L7)/(L5+L6+L7)</t>
    <rPh sb="3" eb="4">
      <t>ヒダリ</t>
    </rPh>
    <rPh sb="4" eb="6">
      <t>オウリョク</t>
    </rPh>
    <phoneticPr fontId="3"/>
  </si>
  <si>
    <t>　G22右端応力　F22=F4*L6/(L6+L7)</t>
    <rPh sb="4" eb="6">
      <t>ミギタン</t>
    </rPh>
    <rPh sb="6" eb="8">
      <t>オウリョク</t>
    </rPh>
    <phoneticPr fontId="3"/>
  </si>
  <si>
    <t>　F3とF22の実質荷重　G22=F3+F22</t>
    <rPh sb="8" eb="10">
      <t>ジッシツ</t>
    </rPh>
    <rPh sb="10" eb="12">
      <t>カジュウ</t>
    </rPh>
    <phoneticPr fontId="3"/>
  </si>
  <si>
    <t>Ｋg</t>
    <phoneticPr fontId="3"/>
  </si>
  <si>
    <t>KN</t>
    <phoneticPr fontId="3"/>
  </si>
  <si>
    <t>A，G2によるF3,F4,F22側の応力</t>
    <phoneticPr fontId="8"/>
  </si>
  <si>
    <t xml:space="preserve">      G2によるF22側の応力</t>
    <rPh sb="0" eb="1">
      <t>ガワ</t>
    </rPh>
    <rPh sb="16" eb="18">
      <t>オウリョクマ</t>
    </rPh>
    <phoneticPr fontId="8"/>
  </si>
  <si>
    <t>2、L5+L6側の実質の重量G22   (＝F3側の応力とF11側の応力の合計)</t>
    <rPh sb="7" eb="8">
      <t>ガワ</t>
    </rPh>
    <rPh sb="9" eb="11">
      <t>ジッシツ</t>
    </rPh>
    <rPh sb="12" eb="14">
      <t>ジュウリョウ</t>
    </rPh>
    <rPh sb="32" eb="33">
      <t>ガワ</t>
    </rPh>
    <rPh sb="34" eb="36">
      <t>オウリョク</t>
    </rPh>
    <rPh sb="37" eb="39">
      <t>ゴウケイ</t>
    </rPh>
    <phoneticPr fontId="8"/>
  </si>
  <si>
    <t>Ｃ，各モーメント</t>
    <rPh sb="2" eb="3">
      <t>カク</t>
    </rPh>
    <phoneticPr fontId="8"/>
  </si>
  <si>
    <t xml:space="preserve">      モーメント　x</t>
    <phoneticPr fontId="8"/>
  </si>
  <si>
    <t>F3G2=(1+KV)*G2*(L6+L7)/(L5+L6+L7)</t>
    <phoneticPr fontId="8"/>
  </si>
  <si>
    <t>F4G2=(1+KV)*G2*(L5)/(L5+L6+L7)</t>
    <phoneticPr fontId="8"/>
  </si>
  <si>
    <t>L101</t>
    <phoneticPr fontId="8"/>
  </si>
  <si>
    <t>L102</t>
    <phoneticPr fontId="3"/>
  </si>
  <si>
    <t>L103</t>
    <phoneticPr fontId="3"/>
  </si>
  <si>
    <t>L201</t>
    <phoneticPr fontId="3"/>
  </si>
  <si>
    <t>L202</t>
    <phoneticPr fontId="3"/>
  </si>
  <si>
    <t>L203</t>
    <phoneticPr fontId="3"/>
  </si>
  <si>
    <t xml:space="preserve">      G2によるF3への応力 </t>
    <rPh sb="15" eb="17">
      <t>オウリョク</t>
    </rPh>
    <phoneticPr fontId="8"/>
  </si>
  <si>
    <t>A，G2によるF3,F4,F22側の応力 (垂直震度KV加算）</t>
    <rPh sb="22" eb="24">
      <t>スイチョク</t>
    </rPh>
    <rPh sb="24" eb="26">
      <t>シンド</t>
    </rPh>
    <rPh sb="28" eb="30">
      <t>カサン</t>
    </rPh>
    <phoneticPr fontId="8"/>
  </si>
  <si>
    <t>1、G1,G22の合計</t>
    <phoneticPr fontId="8"/>
  </si>
  <si>
    <t>G22=(F3G2+F22G2)/(1+KV)</t>
    <phoneticPr fontId="8"/>
  </si>
  <si>
    <t>B，合計の実質重量</t>
    <rPh sb="2" eb="4">
      <t>ゴウケイ</t>
    </rPh>
    <rPh sb="5" eb="7">
      <t>ジッシツ</t>
    </rPh>
    <rPh sb="7" eb="9">
      <t>ジュウリョウ</t>
    </rPh>
    <phoneticPr fontId="8"/>
  </si>
  <si>
    <t>x＝(1+KV)*G101*L201*(L202+L203+L6）/（L201+L202+L203+Ｌ6）</t>
    <phoneticPr fontId="8"/>
  </si>
  <si>
    <t>G101</t>
    <phoneticPr fontId="3"/>
  </si>
  <si>
    <t>ＬＬ1</t>
    <phoneticPr fontId="8"/>
  </si>
  <si>
    <t>ＬＬ2</t>
    <phoneticPr fontId="8"/>
  </si>
  <si>
    <t>G2の応力配分、スパーン内実質荷重</t>
    <rPh sb="3" eb="5">
      <t>オウリョク</t>
    </rPh>
    <rPh sb="5" eb="7">
      <t>ハイブン</t>
    </rPh>
    <rPh sb="12" eb="13">
      <t>ナイ</t>
    </rPh>
    <rPh sb="13" eb="15">
      <t>ジッシツ</t>
    </rPh>
    <rPh sb="15" eb="17">
      <t>カジュウ</t>
    </rPh>
    <phoneticPr fontId="3"/>
  </si>
  <si>
    <r>
      <t>【表-1-1】 【 配管重量表   単位 Kg/m － N/m 】</t>
    </r>
    <r>
      <rPr>
        <sz val="11"/>
        <rFont val="BIZ UDP明朝 Medium"/>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3"/>
  </si>
  <si>
    <r>
      <t>【表-1-2】 【 ｱﾝｸﾞﾙ工法 ﾀﾞｸﾄ重量表   単位 Kg/m  － N/m 】</t>
    </r>
    <r>
      <rPr>
        <sz val="11"/>
        <rFont val="BIZ UDP明朝 Medium"/>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3"/>
  </si>
  <si>
    <r>
      <t>【表-1-3】【 ｺｰﾅｰﾎﾞﾙﾄ工法 ﾀﾞｸﾄ重量表   単位 Kg/m － N/m 】</t>
    </r>
    <r>
      <rPr>
        <sz val="11"/>
        <rFont val="BIZ UDP明朝 Medium"/>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3"/>
  </si>
  <si>
    <r>
      <t>【表-1-4】【 設計用標準水平震度 】</t>
    </r>
    <r>
      <rPr>
        <sz val="11"/>
        <rFont val="BIZ UDP明朝 Medium"/>
        <family val="1"/>
        <charset val="128"/>
      </rPr>
      <t xml:space="preserve">  建築設備耐震設計・施工指針2014年版 P225 転記</t>
    </r>
    <rPh sb="9" eb="12">
      <t>セッケイヨウ</t>
    </rPh>
    <rPh sb="12" eb="14">
      <t>ヒョウジュン</t>
    </rPh>
    <rPh sb="14" eb="16">
      <t>スイヘイ</t>
    </rPh>
    <rPh sb="16" eb="18">
      <t>シンド</t>
    </rPh>
    <phoneticPr fontId="3"/>
  </si>
  <si>
    <r>
      <t>【表-1-5】【 水槽類の設計用標準水平震度 】</t>
    </r>
    <r>
      <rPr>
        <sz val="11"/>
        <rFont val="BIZ UDP明朝 Medium"/>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3"/>
  </si>
  <si>
    <r>
      <t>【表-1-6】【 設計用標準水平震度 】</t>
    </r>
    <r>
      <rPr>
        <sz val="11"/>
        <rFont val="BIZ UDP明朝 Medium"/>
        <family val="1"/>
        <charset val="128"/>
      </rPr>
      <t xml:space="preserve">  建築設備耐震設計・施工指針2014年版 P6 転記</t>
    </r>
    <rPh sb="9" eb="12">
      <t>セッケイヨウ</t>
    </rPh>
    <rPh sb="12" eb="14">
      <t>ヒョウジュン</t>
    </rPh>
    <rPh sb="14" eb="16">
      <t>スイヘイ</t>
    </rPh>
    <rPh sb="16" eb="18">
      <t>シンド</t>
    </rPh>
    <phoneticPr fontId="3"/>
  </si>
  <si>
    <r>
      <t xml:space="preserve">【表-2-1】【 鋼材等の許容応力度 】  </t>
    </r>
    <r>
      <rPr>
        <sz val="11"/>
        <rFont val="BIZ UDP明朝 Medium"/>
        <family val="1"/>
        <charset val="128"/>
      </rPr>
      <t>建築設備耐震設計・施工指針2014年版 P230、P232 転記</t>
    </r>
    <rPh sb="9" eb="11">
      <t>コウザイ</t>
    </rPh>
    <rPh sb="11" eb="12">
      <t>トウ</t>
    </rPh>
    <rPh sb="13" eb="15">
      <t>キョヨウ</t>
    </rPh>
    <rPh sb="15" eb="17">
      <t>オウリョク</t>
    </rPh>
    <rPh sb="17" eb="18">
      <t>ド</t>
    </rPh>
    <phoneticPr fontId="3"/>
  </si>
  <si>
    <r>
      <t>【鋼材の</t>
    </r>
    <r>
      <rPr>
        <sz val="12"/>
        <color indexed="10"/>
        <rFont val="BIZ UDP明朝 Medium"/>
        <family val="1"/>
        <charset val="128"/>
      </rPr>
      <t>長期</t>
    </r>
    <r>
      <rPr>
        <sz val="12"/>
        <rFont val="BIZ UDP明朝 Medium"/>
        <family val="1"/>
        <charset val="128"/>
      </rPr>
      <t>許容圧縮応力度  ( KN/cm2 ) ＝(</t>
    </r>
    <r>
      <rPr>
        <sz val="12"/>
        <color indexed="10"/>
        <rFont val="BIZ UDP明朝 Medium"/>
        <family val="1"/>
        <charset val="128"/>
      </rPr>
      <t xml:space="preserve"> 短期/1.5 </t>
    </r>
    <r>
      <rPr>
        <sz val="12"/>
        <rFont val="BIZ UDP明朝 Medium"/>
        <family val="1"/>
        <charset val="128"/>
      </rPr>
      <t>) 】</t>
    </r>
    <rPh sb="1" eb="3">
      <t>コウザイ</t>
    </rPh>
    <phoneticPr fontId="3"/>
  </si>
  <si>
    <r>
      <t>【表-2-2】 【 溶接部の許容応力度 】</t>
    </r>
    <r>
      <rPr>
        <sz val="11"/>
        <rFont val="BIZ UDP明朝 Medium"/>
        <family val="1"/>
        <charset val="128"/>
      </rPr>
      <t xml:space="preserve">  建築設備耐震設計・施工指針2014年版 P239 転記</t>
    </r>
    <phoneticPr fontId="3"/>
  </si>
  <si>
    <r>
      <t xml:space="preserve">  </t>
    </r>
    <r>
      <rPr>
        <sz val="11"/>
        <rFont val="BIZ UDP明朝 Medium"/>
        <family val="1"/>
        <charset val="128"/>
      </rPr>
      <t>( SS400 基準強度</t>
    </r>
    <r>
      <rPr>
        <sz val="11"/>
        <color indexed="10"/>
        <rFont val="BIZ UDP明朝 Medium"/>
        <family val="1"/>
        <charset val="128"/>
      </rPr>
      <t xml:space="preserve">  235N/mm2=23.5kN/cm2 </t>
    </r>
    <r>
      <rPr>
        <sz val="11"/>
        <rFont val="BIZ UDP明朝 Medium"/>
        <family val="1"/>
        <charset val="128"/>
      </rPr>
      <t xml:space="preserve"> にて計算。)</t>
    </r>
    <rPh sb="10" eb="12">
      <t>キジュン</t>
    </rPh>
    <rPh sb="12" eb="14">
      <t>キョウド</t>
    </rPh>
    <rPh sb="39" eb="41">
      <t>ケイサン</t>
    </rPh>
    <phoneticPr fontId="3"/>
  </si>
  <si>
    <r>
      <t xml:space="preserve">F/1.5                 </t>
    </r>
    <r>
      <rPr>
        <sz val="11"/>
        <color indexed="10"/>
        <rFont val="BIZ UDP明朝 Medium"/>
        <family val="1"/>
        <charset val="128"/>
      </rPr>
      <t>(15.66)</t>
    </r>
    <phoneticPr fontId="3"/>
  </si>
  <si>
    <r>
      <t xml:space="preserve">F/(1.5*√3)      </t>
    </r>
    <r>
      <rPr>
        <sz val="11"/>
        <color indexed="10"/>
        <rFont val="BIZ UDP明朝 Medium"/>
        <family val="1"/>
        <charset val="128"/>
      </rPr>
      <t>(9.04)</t>
    </r>
    <phoneticPr fontId="3"/>
  </si>
  <si>
    <r>
      <t xml:space="preserve">F/(1.5*√3)                 </t>
    </r>
    <r>
      <rPr>
        <sz val="11"/>
        <color indexed="10"/>
        <rFont val="BIZ UDP明朝 Medium"/>
        <family val="1"/>
        <charset val="128"/>
      </rPr>
      <t>(9.04)</t>
    </r>
    <phoneticPr fontId="3"/>
  </si>
  <si>
    <r>
      <t xml:space="preserve">【表-2-3】　【座屈による許容圧縮応力度 fc (KN/cm2)】    </t>
    </r>
    <r>
      <rPr>
        <sz val="11"/>
        <rFont val="BIZ UDP明朝 Medium"/>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3"/>
  </si>
  <si>
    <r>
      <t>【 F=235(N/mm2)  (=23.5KN/㎠)鋼材の</t>
    </r>
    <r>
      <rPr>
        <sz val="12"/>
        <color indexed="10"/>
        <rFont val="BIZ UDP明朝 Medium"/>
        <family val="1"/>
        <charset val="128"/>
      </rPr>
      <t>長期</t>
    </r>
    <r>
      <rPr>
        <sz val="12"/>
        <rFont val="BIZ UDP明朝 Medium"/>
        <family val="1"/>
        <charset val="128"/>
      </rPr>
      <t>許容圧縮応力度(KN/cm2)        (</t>
    </r>
    <r>
      <rPr>
        <sz val="12"/>
        <color indexed="10"/>
        <rFont val="BIZ UDP明朝 Medium"/>
        <family val="1"/>
        <charset val="128"/>
      </rPr>
      <t xml:space="preserve"> 短期は</t>
    </r>
    <r>
      <rPr>
        <sz val="12"/>
        <rFont val="BIZ UDP明朝 Medium"/>
        <family val="1"/>
        <charset val="128"/>
      </rPr>
      <t>長期の</t>
    </r>
    <r>
      <rPr>
        <sz val="12"/>
        <color indexed="10"/>
        <rFont val="BIZ UDP明朝 Medium"/>
        <family val="1"/>
        <charset val="128"/>
      </rPr>
      <t xml:space="preserve">1.5倍 </t>
    </r>
    <r>
      <rPr>
        <sz val="12"/>
        <rFont val="BIZ UDP明朝 Medium"/>
        <family val="1"/>
        <charset val="128"/>
      </rPr>
      <t xml:space="preserve">) 】 </t>
    </r>
    <rPh sb="27" eb="29">
      <t>コウザイ</t>
    </rPh>
    <phoneticPr fontId="3"/>
  </si>
  <si>
    <r>
      <t>(1)採用部材を仮定し、鋼材表より断面積 cm2、断面2次半径 icmを求める。断面2次半径が方向により異なる場合は、</t>
    </r>
    <r>
      <rPr>
        <sz val="11"/>
        <color indexed="10"/>
        <rFont val="BIZ UDP明朝 Medium"/>
        <family val="1"/>
        <charset val="128"/>
      </rPr>
      <t>小なる方向</t>
    </r>
    <r>
      <rPr>
        <sz val="11"/>
        <rFont val="BIZ UDP明朝 Medium"/>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3"/>
  </si>
  <si>
    <r>
      <t>【表-3-1】【 等辺山形鋼の断面特性 】</t>
    </r>
    <r>
      <rPr>
        <sz val="11"/>
        <rFont val="BIZ UDP明朝 Medium"/>
        <family val="1"/>
        <charset val="128"/>
      </rPr>
      <t xml:space="preserve">    建築設備耐震設計・施工指針2014年版 P246、JIS　G 3192　転記</t>
    </r>
    <rPh sb="61" eb="63">
      <t>テンキ</t>
    </rPh>
    <phoneticPr fontId="3"/>
  </si>
  <si>
    <r>
      <t>【表-3-2】【 みぞ形鋼の断面特性 】</t>
    </r>
    <r>
      <rPr>
        <sz val="11"/>
        <rFont val="BIZ UDP明朝 Medium"/>
        <family val="1"/>
        <charset val="128"/>
      </rPr>
      <t xml:space="preserve">    建築設備耐震設計・施工指針2014年版 P248、JIS　G 3192　転記</t>
    </r>
    <rPh sb="11" eb="12">
      <t>ケイ</t>
    </rPh>
    <rPh sb="12" eb="13">
      <t>コウ</t>
    </rPh>
    <rPh sb="14" eb="16">
      <t>ダンメン</t>
    </rPh>
    <rPh sb="16" eb="18">
      <t>トクセイ</t>
    </rPh>
    <phoneticPr fontId="3"/>
  </si>
  <si>
    <r>
      <t>【表-3-3】【 Ｈ形鋼の断面特性 】</t>
    </r>
    <r>
      <rPr>
        <sz val="11"/>
        <rFont val="BIZ UDP明朝 Medium"/>
        <family val="1"/>
        <charset val="128"/>
      </rPr>
      <t xml:space="preserve"> JIS G3192 より転記</t>
    </r>
    <rPh sb="10" eb="11">
      <t>ケイ</t>
    </rPh>
    <rPh sb="11" eb="12">
      <t>コウ</t>
    </rPh>
    <rPh sb="13" eb="15">
      <t>ダンメン</t>
    </rPh>
    <rPh sb="15" eb="17">
      <t>トクセイ</t>
    </rPh>
    <rPh sb="32" eb="34">
      <t>テンキ</t>
    </rPh>
    <phoneticPr fontId="3"/>
  </si>
  <si>
    <r>
      <t>【表-3-4】【 ﾎﾞﾙﾄの有効径  (mm) 】</t>
    </r>
    <r>
      <rPr>
        <sz val="11"/>
        <rFont val="BIZ UDP明朝 Medium"/>
        <family val="1"/>
        <charset val="128"/>
      </rPr>
      <t>　JIS B0205 ﾒｰﾄﾙ並目ねじより転記</t>
    </r>
    <rPh sb="14" eb="16">
      <t>ユウコウ</t>
    </rPh>
    <rPh sb="16" eb="17">
      <t>ケイ</t>
    </rPh>
    <rPh sb="40" eb="41">
      <t>ナ</t>
    </rPh>
    <rPh sb="41" eb="42">
      <t>メ</t>
    </rPh>
    <rPh sb="46" eb="48">
      <t>テンキ</t>
    </rPh>
    <phoneticPr fontId="3"/>
  </si>
  <si>
    <r>
      <t>【表-3-5】【 平鋼の規格 】</t>
    </r>
    <r>
      <rPr>
        <sz val="11"/>
        <rFont val="BIZ UDP明朝 Medium"/>
        <family val="1"/>
        <charset val="128"/>
      </rPr>
      <t xml:space="preserve"> JIS G3194 より転記</t>
    </r>
    <rPh sb="9" eb="10">
      <t>ヒラ</t>
    </rPh>
    <rPh sb="10" eb="11">
      <t>コウ</t>
    </rPh>
    <rPh sb="12" eb="14">
      <t>キカク</t>
    </rPh>
    <rPh sb="29" eb="31">
      <t>テンキ</t>
    </rPh>
    <phoneticPr fontId="3"/>
  </si>
  <si>
    <r>
      <t>【表-4-1】【 床ｽﾗﾌﾞ上面使用：先取付施工６角ﾎﾞﾙﾄｱﾝｶｰの</t>
    </r>
    <r>
      <rPr>
        <b/>
        <sz val="11"/>
        <rFont val="BIZ UDP明朝 Medium"/>
        <family val="1"/>
        <charset val="128"/>
      </rPr>
      <t>短期</t>
    </r>
    <r>
      <rPr>
        <sz val="11"/>
        <color indexed="10"/>
        <rFont val="BIZ UDP明朝 Medium"/>
        <family val="1"/>
        <charset val="128"/>
      </rPr>
      <t xml:space="preserve">許容引抜荷重 (KN) 】  </t>
    </r>
    <r>
      <rPr>
        <sz val="11"/>
        <rFont val="BIZ UDP明朝 Medium"/>
        <family val="1"/>
        <charset val="128"/>
      </rPr>
      <t>建築設備耐震設計・施工指針2014年版 P111 転記</t>
    </r>
    <rPh sb="9" eb="10">
      <t>ユカ</t>
    </rPh>
    <rPh sb="14" eb="16">
      <t>ジョウメン</t>
    </rPh>
    <rPh sb="16" eb="18">
      <t>シヨウ</t>
    </rPh>
    <rPh sb="25" eb="26">
      <t>カク</t>
    </rPh>
    <phoneticPr fontId="3"/>
  </si>
  <si>
    <r>
      <t>【表-4-2】【 床ｽﾗﾌﾞ下面使用：先取付施工６角ﾎﾞﾙﾄｱﾝｶｰの</t>
    </r>
    <r>
      <rPr>
        <b/>
        <sz val="11"/>
        <rFont val="BIZ UDP明朝 Medium"/>
        <family val="1"/>
        <charset val="128"/>
      </rPr>
      <t>長期</t>
    </r>
    <r>
      <rPr>
        <sz val="11"/>
        <color indexed="10"/>
        <rFont val="BIZ UDP明朝 Medium"/>
        <family val="1"/>
        <charset val="128"/>
      </rPr>
      <t xml:space="preserve">許容引抜荷重 (KN) 】  </t>
    </r>
    <r>
      <rPr>
        <sz val="11"/>
        <rFont val="BIZ UDP明朝 Medium"/>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3"/>
  </si>
  <si>
    <r>
      <t xml:space="preserve">【表-4-3】【 あと施工接着系ｱﾝｶｰの床ｽﾗﾌﾞ上面許容引抜荷重 】 </t>
    </r>
    <r>
      <rPr>
        <sz val="11"/>
        <rFont val="BIZ UDP明朝 Medium"/>
        <family val="1"/>
        <charset val="128"/>
      </rPr>
      <t xml:space="preserve"> 建築設備耐震設計・施工指針2014年版 P114 転記</t>
    </r>
    <rPh sb="13" eb="15">
      <t>セッチャク</t>
    </rPh>
    <rPh sb="15" eb="16">
      <t>ケイ</t>
    </rPh>
    <phoneticPr fontId="3"/>
  </si>
  <si>
    <r>
      <t>接着系ｱﾝｶｰﾎﾞﾙﾄの【</t>
    </r>
    <r>
      <rPr>
        <sz val="11"/>
        <color indexed="10"/>
        <rFont val="BIZ UDP明朝 Medium"/>
        <family val="1"/>
        <charset val="128"/>
      </rPr>
      <t>短期</t>
    </r>
    <r>
      <rPr>
        <sz val="11"/>
        <rFont val="BIZ UDP明朝 Medium"/>
        <family val="1"/>
        <charset val="128"/>
      </rPr>
      <t>】引抜荷重 (一般的な床ｽﾗﾌﾞ</t>
    </r>
    <r>
      <rPr>
        <sz val="11"/>
        <color indexed="10"/>
        <rFont val="BIZ UDP明朝 Medium"/>
        <family val="1"/>
        <charset val="128"/>
      </rPr>
      <t>上面</t>
    </r>
    <r>
      <rPr>
        <sz val="11"/>
        <rFont val="BIZ UDP明朝 Medium"/>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3"/>
  </si>
  <si>
    <r>
      <t xml:space="preserve">【表-4-4】【 あと施工接着系ｱﾝｶｰの床ｽﾗﾌﾞ下面,壁面許容引抜荷重 】  </t>
    </r>
    <r>
      <rPr>
        <sz val="11"/>
        <rFont val="BIZ UDP明朝 Medium"/>
        <family val="1"/>
        <charset val="128"/>
      </rPr>
      <t>建築設備耐震設計・施工指針2014年版 P114 転記</t>
    </r>
    <rPh sb="13" eb="15">
      <t>セッチャク</t>
    </rPh>
    <rPh sb="15" eb="16">
      <t>ケイ</t>
    </rPh>
    <rPh sb="26" eb="27">
      <t>シタ</t>
    </rPh>
    <rPh sb="29" eb="31">
      <t>ヘキメン</t>
    </rPh>
    <phoneticPr fontId="3"/>
  </si>
  <si>
    <r>
      <t>接着系ｱﾝｶｰﾎﾞﾙﾄの【</t>
    </r>
    <r>
      <rPr>
        <sz val="11"/>
        <color indexed="10"/>
        <rFont val="BIZ UDP明朝 Medium"/>
        <family val="1"/>
        <charset val="128"/>
      </rPr>
      <t>長期</t>
    </r>
    <r>
      <rPr>
        <sz val="11"/>
        <rFont val="BIZ UDP明朝 Medium"/>
        <family val="1"/>
        <charset val="128"/>
      </rPr>
      <t>】引抜荷重 (一般的な天井ｽﾗﾌﾞ</t>
    </r>
    <r>
      <rPr>
        <sz val="11"/>
        <color indexed="10"/>
        <rFont val="BIZ UDP明朝 Medium"/>
        <family val="1"/>
        <charset val="128"/>
      </rPr>
      <t>下面,壁面</t>
    </r>
    <r>
      <rPr>
        <sz val="11"/>
        <rFont val="BIZ UDP明朝 Medium"/>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3"/>
  </si>
  <si>
    <r>
      <t xml:space="preserve">【表-4-5】【 あと施工ﾒｶﾆｶﾙ系ｱﾝｶｰﾎﾞﾙﾄ(雄ﾈｼﾞ)の床ｽﾗﾌﾞ上面許容引抜荷重 】  </t>
    </r>
    <r>
      <rPr>
        <sz val="10"/>
        <rFont val="BIZ UDP明朝 Medium"/>
        <family val="1"/>
        <charset val="128"/>
      </rPr>
      <t xml:space="preserve"> 建築設備耐震設計・施工指針2014年版 P115 転記</t>
    </r>
    <rPh sb="39" eb="40">
      <t>ウエ</t>
    </rPh>
    <phoneticPr fontId="3"/>
  </si>
  <si>
    <r>
      <t>ﾒｶﾆｶﾙ系ｱﾝｶｰﾎﾞﾙﾄ(雄ﾈｼﾞ)の【</t>
    </r>
    <r>
      <rPr>
        <sz val="11"/>
        <color indexed="10"/>
        <rFont val="BIZ UDP明朝 Medium"/>
        <family val="1"/>
        <charset val="128"/>
      </rPr>
      <t>短期</t>
    </r>
    <r>
      <rPr>
        <sz val="11"/>
        <rFont val="BIZ UDP明朝 Medium"/>
        <family val="1"/>
        <charset val="128"/>
      </rPr>
      <t>】引抜荷重 (一般的な床ｽﾗﾌﾞ</t>
    </r>
    <r>
      <rPr>
        <sz val="11"/>
        <color indexed="10"/>
        <rFont val="BIZ UDP明朝 Medium"/>
        <family val="1"/>
        <charset val="128"/>
      </rPr>
      <t>上面</t>
    </r>
    <r>
      <rPr>
        <sz val="11"/>
        <rFont val="BIZ UDP明朝 Medium"/>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3"/>
  </si>
  <si>
    <r>
      <t xml:space="preserve">【表-4-5】【 あと施工ﾒｶﾆｶﾙ系ｱﾝｶｰﾎﾞﾙﾄ(雄ﾈｼﾞ)の床ｽﾗﾌﾞ下面,壁面許容引抜荷重 】  </t>
    </r>
    <r>
      <rPr>
        <sz val="10"/>
        <rFont val="BIZ UDP明朝 Medium"/>
        <family val="1"/>
        <charset val="128"/>
      </rPr>
      <t>建築設備耐震設計・施工指針2014年版 P115 転記</t>
    </r>
    <rPh sb="39" eb="40">
      <t>シタ</t>
    </rPh>
    <rPh sb="42" eb="44">
      <t>ヘキメン</t>
    </rPh>
    <phoneticPr fontId="3"/>
  </si>
  <si>
    <r>
      <t>ﾒｶﾙｶﾙ系ｱﾝｶｰﾎﾞﾙﾄ(雄ﾈｼﾞ)の【</t>
    </r>
    <r>
      <rPr>
        <sz val="11"/>
        <color indexed="10"/>
        <rFont val="BIZ UDP明朝 Medium"/>
        <family val="1"/>
        <charset val="128"/>
      </rPr>
      <t>長期</t>
    </r>
    <r>
      <rPr>
        <sz val="11"/>
        <rFont val="BIZ UDP明朝 Medium"/>
        <family val="1"/>
        <charset val="128"/>
      </rPr>
      <t>】引抜荷重 (一般的な天井ｽﾗﾌﾞ</t>
    </r>
    <r>
      <rPr>
        <sz val="11"/>
        <color indexed="10"/>
        <rFont val="BIZ UDP明朝 Medium"/>
        <family val="1"/>
        <charset val="128"/>
      </rPr>
      <t>下面,壁面</t>
    </r>
    <r>
      <rPr>
        <sz val="11"/>
        <rFont val="BIZ UDP明朝 Medium"/>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3"/>
  </si>
  <si>
    <r>
      <t xml:space="preserve">【表-4-6】【 あと施工ﾒｶﾆｶﾙ系ｱﾝｶｰﾎﾞﾙﾄ(雌ﾈｼﾞ)の【短期】引抜荷重】 </t>
    </r>
    <r>
      <rPr>
        <sz val="11"/>
        <rFont val="BIZ UDP明朝 Medium"/>
        <family val="1"/>
        <charset val="128"/>
      </rPr>
      <t xml:space="preserve"> 建築設備耐震設計・施工指針2014年版 P116 転記</t>
    </r>
    <rPh sb="28" eb="29">
      <t>メス</t>
    </rPh>
    <phoneticPr fontId="3"/>
  </si>
  <si>
    <r>
      <t>ﾒｶﾆｶﾙ系ｱﾝｶｰﾎﾞﾙﾄ(雌ﾈｼﾞ)の【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3"/>
  </si>
  <si>
    <r>
      <t xml:space="preserve">【表-4-7】【 あと施工ﾒｶﾆｶﾙ系ｱﾝｶｰﾎﾞﾙﾄ(雌ﾈｼﾞ)の【長期】引抜荷重】 </t>
    </r>
    <r>
      <rPr>
        <sz val="11"/>
        <rFont val="BIZ UDP明朝 Medium"/>
        <family val="1"/>
        <charset val="128"/>
      </rPr>
      <t xml:space="preserve"> 建築設備耐震設計・施工指針2014年版 P116 転記</t>
    </r>
    <rPh sb="28" eb="29">
      <t>メス</t>
    </rPh>
    <rPh sb="35" eb="37">
      <t>チョウキ</t>
    </rPh>
    <phoneticPr fontId="3"/>
  </si>
  <si>
    <r>
      <t>ﾒｶﾙｶﾙ系ｱﾝｶｰﾎﾞﾙﾄ(雌ﾈｼﾞ)の【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3"/>
  </si>
  <si>
    <r>
      <t xml:space="preserve">【表-4-8】【 ｲﾝｻｰﾄ等の許容引抜荷重 】    </t>
    </r>
    <r>
      <rPr>
        <sz val="11"/>
        <rFont val="BIZ UDP明朝 Medium"/>
        <family val="1"/>
        <charset val="128"/>
      </rPr>
      <t>建築設備耐震設計・施工指針2014年版 P117 転記</t>
    </r>
    <phoneticPr fontId="3"/>
  </si>
  <si>
    <r>
      <t>(参考) 鋼製</t>
    </r>
    <r>
      <rPr>
        <sz val="11"/>
        <rFont val="BIZ UDP明朝 Medium"/>
        <family val="1"/>
        <charset val="128"/>
      </rPr>
      <t>ｲﾝｻｰﾄの【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3"/>
  </si>
  <si>
    <r>
      <t xml:space="preserve">【表-4-9】【 ｲﾝｻｰﾄ等の許容引抜荷重 】    </t>
    </r>
    <r>
      <rPr>
        <sz val="11"/>
        <rFont val="BIZ UDP明朝 Medium"/>
        <family val="1"/>
        <charset val="128"/>
      </rPr>
      <t>建築設備耐震設計・施工指針2014年版 P117 転記</t>
    </r>
    <phoneticPr fontId="3"/>
  </si>
  <si>
    <r>
      <t>(参考) 鋼製</t>
    </r>
    <r>
      <rPr>
        <sz val="11"/>
        <rFont val="BIZ UDP明朝 Medium"/>
        <family val="1"/>
        <charset val="128"/>
      </rPr>
      <t>ｲﾝｻｰﾄの【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3"/>
  </si>
  <si>
    <r>
      <t xml:space="preserve">【表-4-10】【 ｲﾝｻｰﾄ等の許容引抜荷重 】   </t>
    </r>
    <r>
      <rPr>
        <sz val="11"/>
        <rFont val="BIZ UDP明朝 Medium"/>
        <family val="1"/>
        <charset val="128"/>
      </rPr>
      <t>建築設備耐震設計・施工指針2014年版 P118 転記</t>
    </r>
    <phoneticPr fontId="3"/>
  </si>
  <si>
    <r>
      <t>(参考) いもの製</t>
    </r>
    <r>
      <rPr>
        <sz val="11"/>
        <rFont val="BIZ UDP明朝 Medium"/>
        <family val="1"/>
        <charset val="128"/>
      </rPr>
      <t>ｲﾝｻｰﾄの【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3"/>
  </si>
  <si>
    <r>
      <t xml:space="preserve">【表-4-11】【 ｲﾝｻｰﾄ等の許容引抜荷重 】  </t>
    </r>
    <r>
      <rPr>
        <sz val="11"/>
        <rFont val="BIZ UDP明朝 Medium"/>
        <family val="1"/>
        <charset val="128"/>
      </rPr>
      <t xml:space="preserve"> 建築設備耐震設計・施工指針2014年版 P118 転記</t>
    </r>
    <phoneticPr fontId="3"/>
  </si>
  <si>
    <r>
      <t>(参考) いもの製</t>
    </r>
    <r>
      <rPr>
        <sz val="11"/>
        <rFont val="BIZ UDP明朝 Medium"/>
        <family val="1"/>
        <charset val="128"/>
      </rPr>
      <t>ｲﾝｻｰﾄの【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3"/>
  </si>
  <si>
    <r>
      <t>【表-1-4】【 設計用標準水平震度 KH】</t>
    </r>
    <r>
      <rPr>
        <sz val="11"/>
        <rFont val="BIZ UDP明朝 Medium"/>
        <family val="1"/>
        <charset val="128"/>
      </rPr>
      <t xml:space="preserve">  建築設備耐震設計・施工指針2014年版 P225 転記</t>
    </r>
    <rPh sb="9" eb="12">
      <t>セッケイヨウ</t>
    </rPh>
    <rPh sb="12" eb="14">
      <t>ヒョウジュン</t>
    </rPh>
    <rPh sb="14" eb="16">
      <t>スイヘイ</t>
    </rPh>
    <rPh sb="16" eb="18">
      <t>シンド</t>
    </rPh>
    <phoneticPr fontId="3"/>
  </si>
  <si>
    <t>GT=G1+G22+G102</t>
    <phoneticPr fontId="8"/>
  </si>
  <si>
    <t>空調機2台でスパン内に収まる場合（長辺方向の検討）</t>
    <rPh sb="0" eb="3">
      <t>クウチョウキ</t>
    </rPh>
    <rPh sb="4" eb="5">
      <t>ダイ</t>
    </rPh>
    <rPh sb="9" eb="10">
      <t>ナイ</t>
    </rPh>
    <rPh sb="11" eb="12">
      <t>オサ</t>
    </rPh>
    <rPh sb="14" eb="16">
      <t>バアイ</t>
    </rPh>
    <rPh sb="17" eb="19">
      <t>チョウヘン</t>
    </rPh>
    <rPh sb="19" eb="21">
      <t>ホウコウ</t>
    </rPh>
    <rPh sb="22" eb="24">
      <t>ケントウ</t>
    </rPh>
    <phoneticPr fontId="3"/>
  </si>
  <si>
    <t>空調機1台でスパン内に収まる場合（短辺方向の検討）</t>
    <rPh sb="0" eb="3">
      <t>クウチョウキ</t>
    </rPh>
    <rPh sb="4" eb="5">
      <t>ダイ</t>
    </rPh>
    <rPh sb="9" eb="10">
      <t>ナイ</t>
    </rPh>
    <rPh sb="11" eb="12">
      <t>オサ</t>
    </rPh>
    <rPh sb="14" eb="16">
      <t>バアイ</t>
    </rPh>
    <rPh sb="17" eb="18">
      <t>タン</t>
    </rPh>
    <rPh sb="18" eb="19">
      <t>ヘン</t>
    </rPh>
    <rPh sb="19" eb="21">
      <t>ホウコウ</t>
    </rPh>
    <rPh sb="22" eb="24">
      <t>ケントウ</t>
    </rPh>
    <phoneticPr fontId="3"/>
  </si>
  <si>
    <t>空調機1台でスパン内に収まる場合（長辺方向の検討）</t>
    <rPh sb="0" eb="3">
      <t>クウチョウキ</t>
    </rPh>
    <rPh sb="4" eb="5">
      <t>ダイ</t>
    </rPh>
    <rPh sb="9" eb="10">
      <t>ナイ</t>
    </rPh>
    <rPh sb="11" eb="12">
      <t>オサ</t>
    </rPh>
    <rPh sb="14" eb="16">
      <t>バアイ</t>
    </rPh>
    <rPh sb="17" eb="18">
      <t>チョウ</t>
    </rPh>
    <rPh sb="18" eb="19">
      <t>ヘン</t>
    </rPh>
    <rPh sb="19" eb="21">
      <t>ホウコウ</t>
    </rPh>
    <rPh sb="22" eb="24">
      <t>ケントウ</t>
    </rPh>
    <phoneticPr fontId="3"/>
  </si>
  <si>
    <t>空調機2台でスパン内に収まる場合（短辺方向の検討）</t>
    <rPh sb="0" eb="3">
      <t>クウチョウキ</t>
    </rPh>
    <rPh sb="4" eb="5">
      <t>ダイ</t>
    </rPh>
    <rPh sb="9" eb="10">
      <t>ナイ</t>
    </rPh>
    <rPh sb="11" eb="12">
      <t>オサ</t>
    </rPh>
    <rPh sb="14" eb="16">
      <t>バアイ</t>
    </rPh>
    <rPh sb="17" eb="18">
      <t>タン</t>
    </rPh>
    <rPh sb="18" eb="19">
      <t>ヘン</t>
    </rPh>
    <rPh sb="19" eb="21">
      <t>ホウコウ</t>
    </rPh>
    <rPh sb="22" eb="24">
      <t>ケントウ</t>
    </rPh>
    <phoneticPr fontId="3"/>
  </si>
  <si>
    <t>空調機2台でスパン内に収まらない場合（長辺方向の検討）</t>
    <rPh sb="0" eb="3">
      <t>クウチョウキ</t>
    </rPh>
    <rPh sb="4" eb="5">
      <t>ダイ</t>
    </rPh>
    <rPh sb="9" eb="10">
      <t>ナイ</t>
    </rPh>
    <rPh sb="11" eb="12">
      <t>オサ</t>
    </rPh>
    <rPh sb="16" eb="18">
      <t>バアイ</t>
    </rPh>
    <phoneticPr fontId="3"/>
  </si>
  <si>
    <t>空調機3台でスパン内に収まらない場合（長辺方向の検討）</t>
    <rPh sb="0" eb="3">
      <t>クウチョウキ</t>
    </rPh>
    <rPh sb="4" eb="5">
      <t>ダイ</t>
    </rPh>
    <rPh sb="9" eb="10">
      <t>ナイ</t>
    </rPh>
    <rPh sb="11" eb="12">
      <t>オサ</t>
    </rPh>
    <rPh sb="16" eb="18">
      <t>バアイ</t>
    </rPh>
    <phoneticPr fontId="3"/>
  </si>
  <si>
    <t>1、（FY1部に架かる応力）</t>
    <rPh sb="6" eb="7">
      <t>ブ</t>
    </rPh>
    <rPh sb="8" eb="9">
      <t>カ</t>
    </rPh>
    <rPh sb="11" eb="13">
      <t>オウリョク</t>
    </rPh>
    <phoneticPr fontId="8"/>
  </si>
  <si>
    <t>2、（FY2部に架かる応力）</t>
    <rPh sb="6" eb="7">
      <t>ブ</t>
    </rPh>
    <rPh sb="8" eb="9">
      <t>カ</t>
    </rPh>
    <rPh sb="11" eb="13">
      <t>オウリョク</t>
    </rPh>
    <phoneticPr fontId="8"/>
  </si>
  <si>
    <t>1、（地震時のFY1部に架かる応力）</t>
    <rPh sb="14" eb="15">
      <t>ブ</t>
    </rPh>
    <rPh sb="16" eb="17">
      <t>カオウリョク</t>
    </rPh>
    <phoneticPr fontId="8"/>
  </si>
  <si>
    <t>FY1A=(G1+G2)×LL2/(LL1+LL2)　＝</t>
    <phoneticPr fontId="3"/>
  </si>
  <si>
    <t>FY2A=(G1+G2)×LL1/(LL1+LL2)　＝</t>
    <phoneticPr fontId="3"/>
  </si>
  <si>
    <t>FY1B=(1+KV)×(G1+G2)×LL2/(LL1+LL2)　＝</t>
    <phoneticPr fontId="3"/>
  </si>
  <si>
    <t>FY2B=(1+KV)×(G1+G2)×LL1/(LL1+LL2)　＝</t>
    <phoneticPr fontId="3"/>
  </si>
  <si>
    <t>LL</t>
    <phoneticPr fontId="3"/>
  </si>
  <si>
    <t>LL1、LL2は、G1、G2の平均値を使用します。</t>
    <rPh sb="15" eb="18">
      <t>ヘイキンチ</t>
    </rPh>
    <rPh sb="19" eb="21">
      <t>シヨウ</t>
    </rPh>
    <phoneticPr fontId="3"/>
  </si>
  <si>
    <t>h1</t>
    <phoneticPr fontId="8"/>
  </si>
  <si>
    <t>FY1A=Ｇ×LL2/(LL1+LL2)　＝</t>
    <phoneticPr fontId="3"/>
  </si>
  <si>
    <t>FY2A=Ｇ×LL1/(LL1+LL2)　＝</t>
    <phoneticPr fontId="3"/>
  </si>
  <si>
    <t>FY1B=(1+KV)×Ｇ×LL2/(LL1+LL2)　＝</t>
    <phoneticPr fontId="3"/>
  </si>
  <si>
    <t>FY2B=(1+KV)×Ｇ×LL1/(LL1+LL2)　＝</t>
    <phoneticPr fontId="3"/>
  </si>
  <si>
    <t>該当の片側のｱﾝｶｰﾎﾞﾙﾄ本数</t>
    <rPh sb="0" eb="2">
      <t>ガイトウ</t>
    </rPh>
    <rPh sb="3" eb="5">
      <t>カタガワ</t>
    </rPh>
    <rPh sb="14" eb="16">
      <t>ホンスウ</t>
    </rPh>
    <phoneticPr fontId="3"/>
  </si>
  <si>
    <t>Ｃ，鋼製架台上の据付ボルトの地震時の水平応力による引き抜き力の検討</t>
    <rPh sb="2" eb="4">
      <t>コウセイ</t>
    </rPh>
    <rPh sb="4" eb="6">
      <t>カダイ</t>
    </rPh>
    <rPh sb="6" eb="7">
      <t>ウエ</t>
    </rPh>
    <rPh sb="8" eb="10">
      <t>スエツケ</t>
    </rPh>
    <rPh sb="14" eb="17">
      <t>ジシンジ</t>
    </rPh>
    <rPh sb="18" eb="20">
      <t>スイヘイ</t>
    </rPh>
    <rPh sb="20" eb="22">
      <t>オウリョク</t>
    </rPh>
    <rPh sb="25" eb="26">
      <t>ヒ</t>
    </rPh>
    <rPh sb="27" eb="28">
      <t>ヌ</t>
    </rPh>
    <rPh sb="29" eb="30">
      <t>リョク</t>
    </rPh>
    <rPh sb="31" eb="33">
      <t>ケントウ</t>
    </rPh>
    <phoneticPr fontId="8"/>
  </si>
  <si>
    <t>　F3とF22間の実質荷重　G22=F3+F22</t>
    <rPh sb="7" eb="8">
      <t>カン</t>
    </rPh>
    <rPh sb="9" eb="11">
      <t>ジッシツ</t>
    </rPh>
    <rPh sb="11" eb="13">
      <t>カジュウ</t>
    </rPh>
    <phoneticPr fontId="3"/>
  </si>
  <si>
    <t>1、F1部に架かる曲げモーメント</t>
    <rPh sb="8" eb="9">
      <t>ブ</t>
    </rPh>
    <rPh sb="9" eb="10">
      <t>マ</t>
    </rPh>
    <phoneticPr fontId="8"/>
  </si>
  <si>
    <t>2、F2部に架かる曲げモーメント</t>
    <rPh sb="8" eb="9">
      <t>ブ</t>
    </rPh>
    <phoneticPr fontId="8"/>
  </si>
  <si>
    <t>3、最大曲げモーメント(1+KV)考慮</t>
    <rPh sb="2" eb="4">
      <t>サイダイ</t>
    </rPh>
    <phoneticPr fontId="8"/>
  </si>
  <si>
    <t>〇</t>
    <phoneticPr fontId="3"/>
  </si>
  <si>
    <t>FF1m=(G1*h1+G2*h4)×KH＝</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</si>
</sst>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27">
    <font>
      <sz val="11"/>
      <name val="ＭＳ 明朝"/>
      <family val="1"/>
      <charset val="128"/>
    </font>
    <font>
      <sz val="11"/>
      <color theme="1"/>
      <name val="ＭＳ Ｐゴシック"/>
      <family val="2"/>
      <charset val="128"/>
      <scheme val="minor"/>
    </font>
    <font>
      <sz val="11"/>
      <name val="ＭＳ 明朝"/>
      <family val="1"/>
      <charset val="128"/>
    </font>
    <font>
      <sz val="6"/>
      <name val="ＭＳ 明朝"/>
      <family val="1"/>
      <charset val="128"/>
    </font>
    <font>
      <sz val="11"/>
      <color indexed="10"/>
      <name val="ＭＳ 明朝"/>
      <family val="1"/>
      <charset val="128"/>
    </font>
    <font>
      <sz val="9"/>
      <name val="ＭＳ 明朝"/>
      <family val="1"/>
      <charset val="128"/>
    </font>
    <font>
      <sz val="10"/>
      <name val="ＭＳ 明朝"/>
      <family val="1"/>
      <charset val="128"/>
    </font>
    <font>
      <sz val="12"/>
      <name val="ＭＳ 明朝"/>
      <family val="1"/>
      <charset val="128"/>
    </font>
    <font>
      <sz val="6"/>
      <name val="ＭＳ Ｐゴシック"/>
      <family val="2"/>
      <charset val="128"/>
      <scheme val="minor"/>
    </font>
    <font>
      <b/>
      <sz val="11"/>
      <color theme="1"/>
      <name val="ＭＳ Ｐゴシック"/>
      <family val="3"/>
      <charset val="128"/>
      <scheme val="minor"/>
    </font>
    <font>
      <sz val="11"/>
      <name val="BIZ UDP明朝 Medium"/>
      <family val="1"/>
      <charset val="128"/>
    </font>
    <font>
      <sz val="14"/>
      <name val="BIZ UDP明朝 Medium"/>
      <family val="1"/>
      <charset val="128"/>
    </font>
    <font>
      <sz val="14"/>
      <color indexed="53"/>
      <name val="BIZ UDP明朝 Medium"/>
      <family val="1"/>
      <charset val="128"/>
    </font>
    <font>
      <sz val="11"/>
      <color indexed="10"/>
      <name val="BIZ UDP明朝 Medium"/>
      <family val="1"/>
      <charset val="128"/>
    </font>
    <font>
      <sz val="9"/>
      <name val="BIZ UDP明朝 Medium"/>
      <family val="1"/>
      <charset val="128"/>
    </font>
    <font>
      <sz val="12"/>
      <name val="BIZ UDP明朝 Medium"/>
      <family val="1"/>
      <charset val="128"/>
    </font>
    <font>
      <sz val="12"/>
      <color indexed="10"/>
      <name val="BIZ UDP明朝 Medium"/>
      <family val="1"/>
      <charset val="128"/>
    </font>
    <font>
      <sz val="6"/>
      <name val="BIZ UDP明朝 Medium"/>
      <family val="1"/>
      <charset val="128"/>
    </font>
    <font>
      <sz val="12"/>
      <color rgb="FF111111"/>
      <name val="BIZ UDP明朝 Medium"/>
      <family val="1"/>
      <charset val="128"/>
    </font>
    <font>
      <sz val="10"/>
      <name val="BIZ UDP明朝 Medium"/>
      <family val="1"/>
      <charset val="128"/>
    </font>
    <font>
      <b/>
      <sz val="11"/>
      <name val="BIZ UDP明朝 Medium"/>
      <family val="1"/>
      <charset val="128"/>
    </font>
    <font>
      <sz val="11"/>
      <color theme="1"/>
      <name val="BIZ UDP明朝 Medium"/>
      <family val="1"/>
      <charset val="128"/>
    </font>
    <font>
      <b/>
      <sz val="12"/>
      <color theme="1"/>
      <name val="BIZ UDP明朝 Medium"/>
      <family val="1"/>
      <charset val="128"/>
    </font>
    <font>
      <b/>
      <sz val="14"/>
      <color theme="1"/>
      <name val="BIZ UDP明朝 Medium"/>
      <family val="1"/>
      <charset val="128"/>
    </font>
    <font>
      <sz val="9"/>
      <color theme="1"/>
      <name val="BIZ UDP明朝 Medium"/>
      <family val="1"/>
      <charset val="128"/>
    </font>
    <font>
      <sz val="10"/>
      <color theme="1"/>
      <name val="BIZ UDP明朝 Medium"/>
      <family val="1"/>
      <charset val="128"/>
    </font>
    <font>
      <b/>
      <sz val="11"/>
      <color theme="1"/>
      <name val="BIZ UDP明朝 Medium"/>
      <family val="1"/>
      <charset val="128"/>
    </font>
  </fonts>
  <fills count="6">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58">
    <xf numFmtId="0" fontId="0" fillId="0" borderId="0" xfId="0">
      <alignment vertical="center"/>
    </xf>
    <xf numFmtId="0" fontId="5"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6" fillId="0" borderId="0" xfId="0" applyFont="1" applyAlignment="1">
      <alignment horizontal="center" vertical="center"/>
    </xf>
    <xf numFmtId="0" fontId="0" fillId="0" borderId="0" xfId="0" quotePrefix="1" applyAlignment="1">
      <alignment horizontal="center"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1" fillId="0" borderId="0" xfId="2">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0" borderId="0" xfId="0" applyFont="1" applyAlignment="1">
      <alignment horizontal="left" vertical="center"/>
    </xf>
    <xf numFmtId="0" fontId="10" fillId="0" borderId="1"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lignment horizontal="center" vertical="center"/>
    </xf>
    <xf numFmtId="176" fontId="10" fillId="0" borderId="1" xfId="0" applyNumberFormat="1"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wrapText="1"/>
    </xf>
    <xf numFmtId="0" fontId="10" fillId="0" borderId="6"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4" xfId="0" applyFont="1" applyBorder="1">
      <alignment vertical="center"/>
    </xf>
    <xf numFmtId="0" fontId="10" fillId="0" borderId="5" xfId="0" applyFont="1" applyBorder="1">
      <alignment vertical="center"/>
    </xf>
    <xf numFmtId="0" fontId="13" fillId="0" borderId="0" xfId="0" applyFont="1">
      <alignment vertical="center"/>
    </xf>
    <xf numFmtId="0" fontId="14" fillId="0" borderId="1" xfId="0" applyFont="1" applyBorder="1" applyAlignment="1">
      <alignment horizontal="center" vertical="center"/>
    </xf>
    <xf numFmtId="0" fontId="14" fillId="0" borderId="0" xfId="0" applyFo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2" xfId="0" quotePrefix="1" applyFont="1" applyBorder="1" applyAlignment="1">
      <alignment horizontal="center" vertical="center"/>
    </xf>
    <xf numFmtId="176" fontId="14" fillId="0" borderId="3" xfId="0" applyNumberFormat="1" applyFont="1" applyBorder="1" applyAlignment="1">
      <alignment horizontal="center" vertical="center"/>
    </xf>
    <xf numFmtId="0" fontId="14" fillId="0" borderId="3" xfId="0" applyFont="1" applyBorder="1" applyAlignment="1">
      <alignment horizontal="center" vertical="center" wrapText="1"/>
    </xf>
    <xf numFmtId="0" fontId="14" fillId="0" borderId="9" xfId="0" quotePrefix="1" applyFont="1" applyBorder="1" applyAlignment="1">
      <alignment horizontal="center" vertical="center"/>
    </xf>
    <xf numFmtId="0" fontId="14" fillId="0" borderId="9" xfId="0" applyFont="1" applyBorder="1" applyAlignment="1">
      <alignment horizontal="center" vertical="center"/>
    </xf>
    <xf numFmtId="176" fontId="14" fillId="0" borderId="2" xfId="0" quotePrefix="1" applyNumberFormat="1" applyFont="1" applyBorder="1" applyAlignment="1">
      <alignment horizontal="center" vertical="center"/>
    </xf>
    <xf numFmtId="0" fontId="15" fillId="0" borderId="0" xfId="0" applyFont="1">
      <alignment vertical="center"/>
    </xf>
    <xf numFmtId="0" fontId="16" fillId="0" borderId="0" xfId="0" applyFont="1">
      <alignment vertical="center"/>
    </xf>
    <xf numFmtId="0" fontId="10" fillId="0" borderId="0" xfId="0" applyFont="1" applyAlignment="1">
      <alignment horizontal="center" vertical="center" wrapText="1"/>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0" fontId="18" fillId="0" borderId="0" xfId="0" applyFont="1">
      <alignment vertical="center"/>
    </xf>
    <xf numFmtId="177" fontId="10"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0" fillId="0" borderId="1" xfId="0" applyFont="1" applyBorder="1" applyAlignment="1">
      <alignment horizontal="right" vertical="center"/>
    </xf>
    <xf numFmtId="176" fontId="10" fillId="0" borderId="1" xfId="0" applyNumberFormat="1" applyFont="1" applyBorder="1" applyAlignment="1">
      <alignment horizontal="right" vertical="center"/>
    </xf>
    <xf numFmtId="0" fontId="19"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1" xfId="0" applyFont="1" applyFill="1" applyBorder="1" applyAlignment="1">
      <alignment horizontal="right" vertical="center"/>
    </xf>
    <xf numFmtId="177" fontId="10" fillId="0" borderId="1" xfId="0" applyNumberFormat="1" applyFont="1" applyBorder="1" applyAlignment="1">
      <alignment horizontal="right" vertical="center"/>
    </xf>
    <xf numFmtId="176" fontId="10" fillId="3" borderId="1" xfId="0" applyNumberFormat="1" applyFont="1" applyFill="1" applyBorder="1" applyAlignment="1">
      <alignment horizontal="right" vertical="center"/>
    </xf>
    <xf numFmtId="177" fontId="10" fillId="3" borderId="1" xfId="0" applyNumberFormat="1" applyFont="1" applyFill="1" applyBorder="1" applyAlignment="1">
      <alignment horizontal="right" vertical="center"/>
    </xf>
    <xf numFmtId="176" fontId="14" fillId="0" borderId="1" xfId="0" applyNumberFormat="1" applyFont="1" applyBorder="1" applyAlignment="1">
      <alignment horizontal="right" vertical="center"/>
    </xf>
    <xf numFmtId="176" fontId="14" fillId="3" borderId="1" xfId="0" applyNumberFormat="1" applyFont="1" applyFill="1" applyBorder="1" applyAlignment="1">
      <alignment horizontal="right" vertical="center"/>
    </xf>
    <xf numFmtId="176" fontId="10" fillId="0" borderId="0" xfId="0" applyNumberFormat="1" applyFont="1" applyAlignment="1">
      <alignment horizontal="right" vertical="center"/>
    </xf>
    <xf numFmtId="0" fontId="10" fillId="0" borderId="0" xfId="0" applyFont="1" applyAlignment="1">
      <alignment vertical="center" wrapText="1"/>
    </xf>
    <xf numFmtId="0" fontId="10" fillId="0" borderId="0" xfId="0" applyFont="1" applyAlignment="1">
      <alignment horizontal="right" vertical="center"/>
    </xf>
    <xf numFmtId="178" fontId="10" fillId="0" borderId="1" xfId="0" applyNumberFormat="1" applyFont="1" applyBorder="1" applyAlignment="1">
      <alignment horizontal="right" vertical="center"/>
    </xf>
    <xf numFmtId="178" fontId="10" fillId="3" borderId="1" xfId="0" applyNumberFormat="1" applyFont="1" applyFill="1" applyBorder="1" applyAlignment="1">
      <alignment horizontal="right" vertical="center"/>
    </xf>
    <xf numFmtId="177" fontId="10" fillId="0" borderId="0" xfId="0" applyNumberFormat="1" applyFont="1" applyAlignment="1">
      <alignment horizontal="right" vertical="center"/>
    </xf>
    <xf numFmtId="178" fontId="10" fillId="0" borderId="0" xfId="0" applyNumberFormat="1" applyFont="1" applyAlignment="1">
      <alignment horizontal="right" vertical="center"/>
    </xf>
    <xf numFmtId="178" fontId="10" fillId="3" borderId="1" xfId="0" applyNumberFormat="1" applyFont="1" applyFill="1" applyBorder="1">
      <alignment vertical="center"/>
    </xf>
    <xf numFmtId="0" fontId="10" fillId="3" borderId="1" xfId="0" applyFont="1" applyFill="1" applyBorder="1">
      <alignment vertical="center"/>
    </xf>
    <xf numFmtId="178" fontId="10" fillId="0" borderId="0" xfId="0" applyNumberFormat="1" applyFont="1">
      <alignment vertical="center"/>
    </xf>
    <xf numFmtId="178" fontId="10" fillId="0" borderId="1" xfId="0" applyNumberFormat="1" applyFont="1" applyBorder="1">
      <alignment vertical="center"/>
    </xf>
    <xf numFmtId="0" fontId="10" fillId="0" borderId="1" xfId="0" applyFont="1" applyBorder="1">
      <alignment vertical="center"/>
    </xf>
    <xf numFmtId="0" fontId="10" fillId="0" borderId="0" xfId="0" applyFont="1" applyAlignment="1">
      <alignment horizontal="left" vertical="center" wrapText="1"/>
    </xf>
    <xf numFmtId="0" fontId="19" fillId="0" borderId="0" xfId="0" applyFont="1" applyAlignment="1">
      <alignment horizontal="center" vertical="center" wrapText="1"/>
    </xf>
    <xf numFmtId="176" fontId="10" fillId="0" borderId="0" xfId="0" applyNumberFormat="1" applyFont="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21" fillId="0" borderId="0" xfId="2" applyFont="1">
      <alignment vertical="center"/>
    </xf>
    <xf numFmtId="0" fontId="21" fillId="0" borderId="12" xfId="2" applyFont="1" applyBorder="1" applyAlignment="1">
      <alignment horizontal="center" vertical="center"/>
    </xf>
    <xf numFmtId="0" fontId="21" fillId="0" borderId="0" xfId="2" applyFont="1" applyAlignment="1">
      <alignment horizontal="center" vertical="center"/>
    </xf>
    <xf numFmtId="0" fontId="21" fillId="0" borderId="1" xfId="2" applyFont="1" applyBorder="1" applyAlignment="1">
      <alignment horizontal="center" vertical="center"/>
    </xf>
    <xf numFmtId="0" fontId="21" fillId="0" borderId="6" xfId="2" applyFont="1" applyBorder="1">
      <alignment vertical="center"/>
    </xf>
    <xf numFmtId="0" fontId="21" fillId="0" borderId="7" xfId="2" applyFont="1" applyBorder="1">
      <alignment vertical="center"/>
    </xf>
    <xf numFmtId="0" fontId="21" fillId="0" borderId="8" xfId="2" applyFont="1" applyBorder="1">
      <alignment vertical="center"/>
    </xf>
    <xf numFmtId="0" fontId="21" fillId="0" borderId="4" xfId="2" applyFont="1" applyBorder="1">
      <alignment vertical="center"/>
    </xf>
    <xf numFmtId="0" fontId="21" fillId="0" borderId="5" xfId="2" applyFont="1" applyBorder="1">
      <alignment vertical="center"/>
    </xf>
    <xf numFmtId="0" fontId="21" fillId="4" borderId="1" xfId="2" applyFont="1" applyFill="1" applyBorder="1" applyAlignment="1">
      <alignment horizontal="center" vertical="center"/>
    </xf>
    <xf numFmtId="0" fontId="21" fillId="5" borderId="1" xfId="2" applyFont="1" applyFill="1" applyBorder="1" applyAlignment="1">
      <alignment horizontal="center" vertical="center"/>
    </xf>
    <xf numFmtId="0" fontId="24" fillId="0" borderId="1" xfId="2" applyFont="1" applyBorder="1" applyAlignment="1">
      <alignment horizontal="center" vertical="center"/>
    </xf>
    <xf numFmtId="0" fontId="21" fillId="0" borderId="1" xfId="2" applyFont="1" applyBorder="1">
      <alignment vertical="center"/>
    </xf>
    <xf numFmtId="0" fontId="21" fillId="5" borderId="1" xfId="2" applyFont="1" applyFill="1" applyBorder="1">
      <alignment vertical="center"/>
    </xf>
    <xf numFmtId="0" fontId="26" fillId="0" borderId="0" xfId="2" applyFont="1">
      <alignment vertical="center"/>
    </xf>
    <xf numFmtId="0" fontId="19" fillId="5" borderId="1" xfId="0" applyFont="1" applyFill="1" applyBorder="1" applyAlignment="1">
      <alignment horizontal="center" vertical="center"/>
    </xf>
    <xf numFmtId="179" fontId="21" fillId="5" borderId="1" xfId="2" applyNumberFormat="1" applyFont="1" applyFill="1" applyBorder="1">
      <alignment vertical="center"/>
    </xf>
    <xf numFmtId="0" fontId="21" fillId="5" borderId="15" xfId="2" applyFont="1" applyFill="1" applyBorder="1">
      <alignment vertical="center"/>
    </xf>
    <xf numFmtId="0" fontId="21" fillId="5" borderId="11" xfId="2" applyFont="1" applyFill="1" applyBorder="1">
      <alignment vertical="center"/>
    </xf>
    <xf numFmtId="0" fontId="21" fillId="5" borderId="5" xfId="2" applyFont="1" applyFill="1" applyBorder="1">
      <alignment vertical="center"/>
    </xf>
    <xf numFmtId="2" fontId="21" fillId="5" borderId="1" xfId="2" applyNumberFormat="1" applyFont="1" applyFill="1" applyBorder="1">
      <alignment vertical="center"/>
    </xf>
    <xf numFmtId="0" fontId="10" fillId="0" borderId="6" xfId="0" applyFont="1" applyBorder="1">
      <alignment vertical="center"/>
    </xf>
    <xf numFmtId="0" fontId="10" fillId="0" borderId="0" xfId="0" applyFont="1">
      <alignment vertical="center"/>
    </xf>
    <xf numFmtId="0" fontId="10" fillId="0" borderId="7" xfId="0" applyFont="1" applyBorder="1">
      <alignment vertical="center"/>
    </xf>
    <xf numFmtId="0" fontId="10" fillId="0" borderId="8" xfId="0" applyFont="1" applyBorder="1">
      <alignment vertical="center"/>
    </xf>
    <xf numFmtId="0" fontId="10" fillId="0" borderId="4" xfId="0" applyFont="1" applyBorder="1">
      <alignment vertical="center"/>
    </xf>
    <xf numFmtId="0" fontId="10" fillId="0" borderId="5" xfId="0" applyFont="1" applyBorder="1">
      <alignment vertical="center"/>
    </xf>
    <xf numFmtId="0" fontId="10" fillId="0" borderId="1" xfId="0" applyFont="1" applyBorder="1" applyAlignment="1">
      <alignment horizontal="center" vertical="center"/>
    </xf>
    <xf numFmtId="0" fontId="10" fillId="0" borderId="3" xfId="0" applyFont="1" applyBorder="1" applyAlignment="1">
      <alignment horizontal="center" vertical="center"/>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11" xfId="0" applyFont="1" applyBorder="1" applyAlignment="1">
      <alignment horizontal="left" vertical="center"/>
    </xf>
    <xf numFmtId="0" fontId="10" fillId="0" borderId="14" xfId="0" applyFont="1" applyBorder="1">
      <alignment vertical="center"/>
    </xf>
    <xf numFmtId="0" fontId="10" fillId="0" borderId="12" xfId="0" applyFont="1" applyBorder="1">
      <alignment vertical="center"/>
    </xf>
    <xf numFmtId="0" fontId="10" fillId="0" borderId="15" xfId="0" applyFont="1" applyBorder="1">
      <alignment vertical="center"/>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xf>
    <xf numFmtId="0" fontId="13" fillId="0" borderId="4" xfId="0" applyFont="1" applyBorder="1" applyAlignment="1">
      <alignment horizontal="left" vertical="center"/>
    </xf>
    <xf numFmtId="0" fontId="10" fillId="0" borderId="14" xfId="0" applyFont="1" applyBorder="1" applyAlignment="1">
      <alignment horizontal="center" vertical="center"/>
    </xf>
    <xf numFmtId="0" fontId="10" fillId="0" borderId="12" xfId="0" applyFont="1" applyBorder="1" applyAlignment="1">
      <alignment horizontal="center" vertical="center"/>
    </xf>
    <xf numFmtId="0" fontId="10" fillId="0" borderId="15" xfId="0" applyFont="1" applyBorder="1" applyAlignment="1">
      <alignment horizontal="center" vertical="center"/>
    </xf>
    <xf numFmtId="0" fontId="10" fillId="0" borderId="8"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176" fontId="10" fillId="0" borderId="14" xfId="0" applyNumberFormat="1" applyFont="1" applyBorder="1" applyAlignment="1">
      <alignment horizontal="center" vertical="center"/>
    </xf>
    <xf numFmtId="176" fontId="10" fillId="0" borderId="15" xfId="0" applyNumberFormat="1" applyFont="1" applyBorder="1" applyAlignment="1">
      <alignment horizontal="center" vertical="center"/>
    </xf>
    <xf numFmtId="176" fontId="10" fillId="0" borderId="8" xfId="0" applyNumberFormat="1" applyFont="1" applyBorder="1" applyAlignment="1">
      <alignment horizontal="center" vertical="center"/>
    </xf>
    <xf numFmtId="176" fontId="10" fillId="0" borderId="5" xfId="0" applyNumberFormat="1" applyFont="1" applyBorder="1" applyAlignment="1">
      <alignment horizontal="center" vertical="center"/>
    </xf>
    <xf numFmtId="0" fontId="13" fillId="0" borderId="0" xfId="0" applyFont="1" applyAlignment="1">
      <alignment horizontal="left" vertical="center"/>
    </xf>
    <xf numFmtId="0" fontId="10" fillId="0" borderId="10" xfId="0" applyFont="1" applyBorder="1">
      <alignment vertical="center"/>
    </xf>
    <xf numFmtId="0" fontId="10" fillId="0" borderId="13" xfId="0" applyFont="1" applyBorder="1">
      <alignment vertical="center"/>
    </xf>
    <xf numFmtId="0" fontId="10" fillId="0" borderId="11" xfId="0" applyFont="1" applyBorder="1">
      <alignmen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176" fontId="10" fillId="0" borderId="8" xfId="0" quotePrefix="1" applyNumberFormat="1" applyFont="1" applyBorder="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10" fillId="0" borderId="0" xfId="0" applyFont="1" applyAlignment="1">
      <alignment horizontal="left" vertical="center"/>
    </xf>
    <xf numFmtId="0" fontId="14" fillId="0" borderId="14" xfId="0" applyFont="1" applyBorder="1" applyAlignment="1">
      <alignment horizontal="left" vertical="center" wrapText="1"/>
    </xf>
    <xf numFmtId="0" fontId="14" fillId="0" borderId="12" xfId="0" applyFont="1" applyBorder="1" applyAlignment="1">
      <alignment horizontal="left" vertical="center" wrapText="1"/>
    </xf>
    <xf numFmtId="0" fontId="14" fillId="0" borderId="15" xfId="0" applyFont="1" applyBorder="1" applyAlignment="1">
      <alignment horizontal="left" vertical="center" wrapText="1"/>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3" fillId="0" borderId="0" xfId="0" applyFont="1">
      <alignment vertical="center"/>
    </xf>
    <xf numFmtId="0" fontId="0" fillId="0" borderId="14" xfId="0" applyBorder="1" applyAlignment="1">
      <alignment vertical="center" wrapText="1"/>
    </xf>
    <xf numFmtId="0" fontId="0" fillId="0" borderId="12" xfId="0" applyBorder="1" applyAlignment="1">
      <alignment vertical="center" wrapText="1"/>
    </xf>
    <xf numFmtId="0" fontId="0" fillId="0" borderId="15" xfId="0" applyBorder="1" applyAlignment="1">
      <alignment vertical="center" wrapText="1"/>
    </xf>
    <xf numFmtId="0" fontId="0" fillId="0" borderId="6" xfId="0"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5" fillId="0" borderId="0" xfId="0" applyFont="1">
      <alignment vertical="center"/>
    </xf>
    <xf numFmtId="0" fontId="10" fillId="0" borderId="0" xfId="0" applyFont="1" applyAlignment="1">
      <alignment vertical="center" shrinkToFit="1"/>
    </xf>
    <xf numFmtId="0" fontId="13" fillId="0" borderId="1" xfId="0" quotePrefix="1" applyFont="1" applyBorder="1" applyAlignment="1">
      <alignment horizontal="center" vertical="center" wrapText="1"/>
    </xf>
    <xf numFmtId="0" fontId="13"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7" fillId="0" borderId="1" xfId="0" applyFont="1" applyBorder="1" applyAlignment="1">
      <alignment horizontal="center" vertical="center" wrapText="1"/>
    </xf>
    <xf numFmtId="0" fontId="10" fillId="0" borderId="1" xfId="0" quotePrefix="1" applyFont="1" applyBorder="1" applyAlignment="1">
      <alignment horizontal="center" vertical="center"/>
    </xf>
    <xf numFmtId="0" fontId="16" fillId="0" borderId="0" xfId="0" applyFont="1">
      <alignment vertical="center"/>
    </xf>
    <xf numFmtId="0" fontId="13" fillId="0" borderId="4" xfId="0" applyFont="1" applyBorder="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2" xfId="0" applyFont="1" applyBorder="1" applyAlignment="1">
      <alignment horizontal="center" vertical="center"/>
    </xf>
    <xf numFmtId="0" fontId="14" fillId="0" borderId="9" xfId="0" applyFont="1" applyBorder="1" applyAlignment="1">
      <alignment horizontal="center" vertical="center"/>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3" fillId="0" borderId="0" xfId="0" applyFont="1" applyAlignment="1">
      <alignment horizontal="left" vertical="center" wrapText="1"/>
    </xf>
    <xf numFmtId="0" fontId="10" fillId="0" borderId="0" xfId="0" applyFont="1" applyAlignment="1">
      <alignment horizontal="left" vertical="center" wrapText="1"/>
    </xf>
    <xf numFmtId="0" fontId="13" fillId="0" borderId="4" xfId="0" applyFont="1" applyBorder="1" applyAlignment="1">
      <alignment horizontal="left" vertical="center" wrapText="1"/>
    </xf>
    <xf numFmtId="0" fontId="14"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19" fillId="0" borderId="1" xfId="0" applyFont="1" applyBorder="1" applyAlignment="1">
      <alignment horizontal="center" vertical="center"/>
    </xf>
    <xf numFmtId="180" fontId="10" fillId="0" borderId="10" xfId="0" applyNumberFormat="1" applyFont="1" applyBorder="1" applyAlignment="1">
      <alignment horizontal="center" vertical="center"/>
    </xf>
    <xf numFmtId="180" fontId="10" fillId="0" borderId="11" xfId="0" applyNumberFormat="1" applyFont="1" applyBorder="1" applyAlignment="1">
      <alignment horizontal="center" vertic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5"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180" fontId="10" fillId="0" borderId="1" xfId="0" applyNumberFormat="1" applyFont="1" applyBorder="1" applyAlignment="1">
      <alignment horizontal="center" vertical="center"/>
    </xf>
    <xf numFmtId="0" fontId="10" fillId="0" borderId="10" xfId="0" applyFont="1" applyBorder="1" applyAlignment="1">
      <alignment vertical="center" wrapText="1"/>
    </xf>
    <xf numFmtId="0" fontId="10" fillId="0" borderId="11" xfId="0" applyFont="1" applyBorder="1" applyAlignment="1">
      <alignment vertical="center" wrapText="1"/>
    </xf>
    <xf numFmtId="179" fontId="10" fillId="0" borderId="1" xfId="0" applyNumberFormat="1" applyFont="1" applyBorder="1" applyAlignment="1">
      <alignment horizontal="center" vertical="center"/>
    </xf>
    <xf numFmtId="0" fontId="21" fillId="0" borderId="1" xfId="2" applyFont="1" applyBorder="1" applyAlignment="1">
      <alignment horizontal="center" vertical="center"/>
    </xf>
    <xf numFmtId="0" fontId="21" fillId="0" borderId="10" xfId="2" applyFont="1" applyBorder="1" applyAlignment="1">
      <alignment horizontal="center" vertical="center"/>
    </xf>
    <xf numFmtId="0" fontId="21" fillId="0" borderId="11" xfId="2" applyFont="1" applyBorder="1" applyAlignment="1">
      <alignment horizontal="center" vertical="center"/>
    </xf>
    <xf numFmtId="0" fontId="21" fillId="0" borderId="0" xfId="2" applyFont="1">
      <alignment vertical="center"/>
    </xf>
    <xf numFmtId="0" fontId="21" fillId="0" borderId="1" xfId="2" applyFont="1" applyBorder="1" applyAlignment="1">
      <alignment horizontal="center" vertical="center" wrapText="1"/>
    </xf>
    <xf numFmtId="0" fontId="21" fillId="4" borderId="1" xfId="2" applyFont="1" applyFill="1" applyBorder="1" applyAlignment="1">
      <alignment horizontal="center" vertical="center"/>
    </xf>
    <xf numFmtId="0" fontId="21" fillId="0" borderId="13" xfId="2" applyFont="1" applyBorder="1" applyAlignment="1">
      <alignment horizontal="center" vertical="center"/>
    </xf>
    <xf numFmtId="0" fontId="21" fillId="0" borderId="10" xfId="2" applyFont="1" applyBorder="1">
      <alignment vertical="center"/>
    </xf>
    <xf numFmtId="0" fontId="21" fillId="0" borderId="13" xfId="2" applyFont="1" applyBorder="1">
      <alignment vertical="center"/>
    </xf>
    <xf numFmtId="0" fontId="21" fillId="0" borderId="11" xfId="2" applyFont="1" applyBorder="1">
      <alignment vertical="center"/>
    </xf>
    <xf numFmtId="0" fontId="22" fillId="0" borderId="0" xfId="2" applyFont="1">
      <alignment vertical="center"/>
    </xf>
    <xf numFmtId="0" fontId="23" fillId="0" borderId="0" xfId="2" applyFont="1">
      <alignment vertical="center"/>
    </xf>
    <xf numFmtId="0" fontId="21" fillId="5" borderId="10" xfId="2" applyFont="1" applyFill="1" applyBorder="1" applyAlignment="1">
      <alignment horizontal="center" vertical="center"/>
    </xf>
    <xf numFmtId="0" fontId="21" fillId="5" borderId="11" xfId="2" applyFont="1" applyFill="1" applyBorder="1" applyAlignment="1">
      <alignment horizontal="center" vertical="center"/>
    </xf>
    <xf numFmtId="0" fontId="21" fillId="0" borderId="1" xfId="2" applyFont="1" applyBorder="1">
      <alignment vertical="center"/>
    </xf>
    <xf numFmtId="0" fontId="26" fillId="0" borderId="0" xfId="2" applyFont="1">
      <alignment vertical="center"/>
    </xf>
    <xf numFmtId="0" fontId="21" fillId="5" borderId="1" xfId="2" applyFont="1" applyFill="1" applyBorder="1" applyAlignment="1">
      <alignment horizontal="center" vertical="center"/>
    </xf>
    <xf numFmtId="0" fontId="21" fillId="0" borderId="0" xfId="2" applyFont="1" applyAlignment="1">
      <alignment horizontal="center" vertical="center"/>
    </xf>
    <xf numFmtId="176" fontId="10" fillId="0" borderId="14" xfId="2" applyNumberFormat="1" applyFont="1" applyBorder="1" applyAlignment="1">
      <alignment horizontal="center" vertical="center"/>
    </xf>
    <xf numFmtId="176" fontId="10" fillId="0" borderId="15" xfId="2" applyNumberFormat="1" applyFont="1" applyBorder="1" applyAlignment="1">
      <alignment horizontal="center" vertical="center"/>
    </xf>
    <xf numFmtId="176" fontId="21" fillId="0" borderId="8" xfId="2" quotePrefix="1" applyNumberFormat="1" applyFont="1" applyBorder="1" applyAlignment="1">
      <alignment horizontal="center" vertical="center"/>
    </xf>
    <xf numFmtId="176" fontId="21" fillId="0" borderId="5" xfId="2" applyNumberFormat="1" applyFont="1" applyBorder="1" applyAlignment="1">
      <alignment horizontal="center" vertical="center"/>
    </xf>
    <xf numFmtId="0" fontId="26" fillId="0" borderId="0" xfId="2" applyFont="1" applyAlignment="1">
      <alignment horizontal="center" vertical="center"/>
    </xf>
    <xf numFmtId="0" fontId="13" fillId="0" borderId="4" xfId="2" applyFont="1" applyBorder="1" applyAlignment="1">
      <alignment horizontal="left" vertical="center"/>
    </xf>
    <xf numFmtId="0" fontId="21" fillId="0" borderId="14" xfId="2" applyFont="1" applyBorder="1" applyAlignment="1">
      <alignment horizontal="center" vertical="center"/>
    </xf>
    <xf numFmtId="0" fontId="21" fillId="0" borderId="15" xfId="2" applyFont="1" applyBorder="1" applyAlignment="1">
      <alignment horizontal="center" vertical="center"/>
    </xf>
    <xf numFmtId="0" fontId="21" fillId="0" borderId="6" xfId="2" applyFont="1" applyBorder="1" applyAlignment="1">
      <alignment horizontal="center" vertical="center"/>
    </xf>
    <xf numFmtId="0" fontId="21" fillId="0" borderId="7" xfId="2" applyFont="1" applyBorder="1" applyAlignment="1">
      <alignment horizontal="center" vertical="center"/>
    </xf>
    <xf numFmtId="0" fontId="21" fillId="0" borderId="8" xfId="2" applyFont="1" applyBorder="1" applyAlignment="1">
      <alignment horizontal="center" vertical="center"/>
    </xf>
    <xf numFmtId="0" fontId="21" fillId="0" borderId="5" xfId="2" applyFont="1" applyBorder="1" applyAlignment="1">
      <alignment horizontal="center" vertical="center"/>
    </xf>
    <xf numFmtId="0" fontId="21" fillId="0" borderId="12" xfId="2" applyFont="1" applyBorder="1" applyAlignment="1">
      <alignment horizontal="center" vertical="center"/>
    </xf>
    <xf numFmtId="0" fontId="21" fillId="0" borderId="4" xfId="2" applyFont="1" applyBorder="1" applyAlignment="1">
      <alignment horizontal="center" vertical="center"/>
    </xf>
    <xf numFmtId="0" fontId="13" fillId="0" borderId="12" xfId="2" applyFont="1" applyBorder="1" applyAlignment="1">
      <alignment horizontal="left" vertical="center"/>
    </xf>
    <xf numFmtId="0" fontId="13" fillId="0" borderId="0" xfId="2" applyFont="1" applyAlignment="1">
      <alignment horizontal="left" vertical="center"/>
    </xf>
    <xf numFmtId="0" fontId="20" fillId="0" borderId="0" xfId="0" applyFont="1">
      <alignment vertical="center"/>
    </xf>
    <xf numFmtId="0" fontId="20" fillId="0" borderId="13" xfId="0" applyFont="1" applyBorder="1">
      <alignment vertical="center"/>
    </xf>
    <xf numFmtId="0" fontId="9" fillId="0" borderId="0" xfId="2" applyFont="1">
      <alignment vertical="center"/>
    </xf>
    <xf numFmtId="0" fontId="25" fillId="0" borderId="10" xfId="2" applyFont="1" applyBorder="1" applyAlignment="1">
      <alignment horizontal="center" vertical="center"/>
    </xf>
    <xf numFmtId="0" fontId="25" fillId="0" borderId="13" xfId="2" applyFont="1" applyBorder="1" applyAlignment="1">
      <alignment horizontal="center" vertical="center"/>
    </xf>
    <xf numFmtId="0" fontId="25" fillId="0" borderId="11" xfId="2" applyFont="1" applyBorder="1" applyAlignment="1">
      <alignment horizontal="center" vertical="center"/>
    </xf>
    <xf numFmtId="0" fontId="20" fillId="0" borderId="4" xfId="0" applyFont="1" applyBorder="1">
      <alignment vertical="center"/>
    </xf>
    <xf numFmtId="0" fontId="21" fillId="0" borderId="14" xfId="2" applyFont="1" applyBorder="1">
      <alignment vertical="center"/>
    </xf>
    <xf numFmtId="0" fontId="21" fillId="0" borderId="12" xfId="2" applyFont="1" applyBorder="1">
      <alignment vertical="center"/>
    </xf>
    <xf numFmtId="0" fontId="21" fillId="0" borderId="15" xfId="2" applyFont="1" applyBorder="1">
      <alignment vertical="center"/>
    </xf>
    <xf numFmtId="0" fontId="21" fillId="5" borderId="3" xfId="2" applyFont="1" applyFill="1" applyBorder="1" applyAlignment="1">
      <alignment horizontal="center" vertical="center"/>
    </xf>
    <xf numFmtId="0" fontId="24" fillId="0" borderId="3" xfId="2" applyFont="1" applyBorder="1" applyAlignment="1">
      <alignment horizontal="center" vertical="center"/>
    </xf>
    <xf numFmtId="0" fontId="21" fillId="0" borderId="0" xfId="2" applyFont="1" applyBorder="1">
      <alignment vertical="center"/>
    </xf>
    <xf numFmtId="0" fontId="21" fillId="0" borderId="0" xfId="2" applyFont="1" applyBorder="1">
      <alignment vertical="center"/>
    </xf>
    <xf numFmtId="0" fontId="1" fillId="0" borderId="0" xfId="2" applyBorder="1">
      <alignment vertical="center"/>
    </xf>
  </cellXfs>
  <cellStyles count="3">
    <cellStyle name="標準" xfId="0" builtinId="0"/>
    <cellStyle name="標準 2" xfId="1" xr:uid="{BCD82A39-1A42-4BB4-9696-934F20DBF823}"/>
    <cellStyle name="標準 3" xfId="2" xr:uid="{F3A5173E-8034-483A-A92F-BA56F11B3D7A}"/>
  </cellStyles>
  <dxfs count="0"/>
  <tableStyles count="0" defaultTableStyle="TableStyleMedium2" defaultPivotStyle="PivotStyleLight16"/>
  <colors>
    <mruColors>
      <color rgb="FFCCFFFF"/>
      <color rgb="FF80EA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6.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0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0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0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0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0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0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0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0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0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0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0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0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0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0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0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0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0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0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0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0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0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0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0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0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0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0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0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0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0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0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0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0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0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0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0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0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0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0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0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0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0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0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0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0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0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0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0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0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0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0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0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0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0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0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0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0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0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0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0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0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0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0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0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0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0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0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0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0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0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0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0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0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0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0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0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0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10</xdr:col>
      <xdr:colOff>137160</xdr:colOff>
      <xdr:row>58</xdr:row>
      <xdr:rowOff>45720</xdr:rowOff>
    </xdr:from>
    <xdr:to>
      <xdr:col>12</xdr:col>
      <xdr:colOff>45720</xdr:colOff>
      <xdr:row>63</xdr:row>
      <xdr:rowOff>76200</xdr:rowOff>
    </xdr:to>
    <xdr:grpSp>
      <xdr:nvGrpSpPr>
        <xdr:cNvPr id="3" name="Group 37">
          <a:extLst>
            <a:ext uri="{FF2B5EF4-FFF2-40B4-BE49-F238E27FC236}">
              <a16:creationId xmlns:a16="http://schemas.microsoft.com/office/drawing/2014/main" id="{00000000-0008-0000-1000-000003000000}"/>
            </a:ext>
          </a:extLst>
        </xdr:cNvPr>
        <xdr:cNvGrpSpPr>
          <a:grpSpLocks/>
        </xdr:cNvGrpSpPr>
      </xdr:nvGrpSpPr>
      <xdr:grpSpPr bwMode="auto">
        <a:xfrm>
          <a:off x="6233160" y="9928860"/>
          <a:ext cx="1318260" cy="1021080"/>
          <a:chOff x="504" y="758"/>
          <a:chExt cx="111" cy="108"/>
        </a:xfrm>
      </xdr:grpSpPr>
      <xdr:sp macro="" textlink="">
        <xdr:nvSpPr>
          <xdr:cNvPr id="4" name="Rectangle 5">
            <a:extLst>
              <a:ext uri="{FF2B5EF4-FFF2-40B4-BE49-F238E27FC236}">
                <a16:creationId xmlns:a16="http://schemas.microsoft.com/office/drawing/2014/main" id="{00000000-0008-0000-1000-000004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00000000-0008-0000-1000-000005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00000000-0008-0000-1000-000006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00000000-0008-0000-1000-000007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00000000-0008-0000-1000-000008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00000000-0008-0000-1000-000009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00000000-0008-0000-1000-00000A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00000000-0008-0000-1000-00000B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0000000-0008-0000-1000-00000C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00000000-0008-0000-1000-000010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00000000-0008-0000-1000-000011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00000000-0008-0000-1000-000012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00000000-0008-0000-1000-000013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00000000-0008-0000-1000-000014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00000000-0008-0000-1000-000015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00000000-0008-0000-1000-000016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00000000-0008-0000-1000-000017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000000-0008-0000-1000-000018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00000000-0008-0000-1000-000019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58</xdr:row>
      <xdr:rowOff>38100</xdr:rowOff>
    </xdr:from>
    <xdr:ext cx="249299" cy="168508"/>
    <xdr:sp macro="" textlink="">
      <xdr:nvSpPr>
        <xdr:cNvPr id="26" name="Text Box 32">
          <a:extLst>
            <a:ext uri="{FF2B5EF4-FFF2-40B4-BE49-F238E27FC236}">
              <a16:creationId xmlns:a16="http://schemas.microsoft.com/office/drawing/2014/main" id="{00000000-0008-0000-1000-00001A000000}"/>
            </a:ext>
          </a:extLst>
        </xdr:cNvPr>
        <xdr:cNvSpPr txBox="1">
          <a:spLocks noChangeArrowheads="1"/>
        </xdr:cNvSpPr>
      </xdr:nvSpPr>
      <xdr:spPr bwMode="auto">
        <a:xfrm>
          <a:off x="7048500" y="82200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59</xdr:row>
      <xdr:rowOff>15240</xdr:rowOff>
    </xdr:from>
    <xdr:ext cx="364715" cy="168508"/>
    <xdr:sp macro="" textlink="">
      <xdr:nvSpPr>
        <xdr:cNvPr id="27" name="Text Box 33">
          <a:extLst>
            <a:ext uri="{FF2B5EF4-FFF2-40B4-BE49-F238E27FC236}">
              <a16:creationId xmlns:a16="http://schemas.microsoft.com/office/drawing/2014/main" id="{00000000-0008-0000-1000-00001B000000}"/>
            </a:ext>
          </a:extLst>
        </xdr:cNvPr>
        <xdr:cNvSpPr txBox="1">
          <a:spLocks noChangeArrowheads="1"/>
        </xdr:cNvSpPr>
      </xdr:nvSpPr>
      <xdr:spPr bwMode="auto">
        <a:xfrm>
          <a:off x="7033260" y="838771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60</xdr:row>
      <xdr:rowOff>99060</xdr:rowOff>
    </xdr:from>
    <xdr:ext cx="364715" cy="168508"/>
    <xdr:sp macro="" textlink="">
      <xdr:nvSpPr>
        <xdr:cNvPr id="28" name="Text Box 34">
          <a:extLst>
            <a:ext uri="{FF2B5EF4-FFF2-40B4-BE49-F238E27FC236}">
              <a16:creationId xmlns:a16="http://schemas.microsoft.com/office/drawing/2014/main" id="{00000000-0008-0000-1000-00001C000000}"/>
            </a:ext>
          </a:extLst>
        </xdr:cNvPr>
        <xdr:cNvSpPr txBox="1">
          <a:spLocks noChangeArrowheads="1"/>
        </xdr:cNvSpPr>
      </xdr:nvSpPr>
      <xdr:spPr bwMode="auto">
        <a:xfrm>
          <a:off x="7048500" y="86620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61</xdr:row>
      <xdr:rowOff>99060</xdr:rowOff>
    </xdr:from>
    <xdr:ext cx="249299" cy="168508"/>
    <xdr:sp macro="" textlink="">
      <xdr:nvSpPr>
        <xdr:cNvPr id="29" name="Text Box 35">
          <a:extLst>
            <a:ext uri="{FF2B5EF4-FFF2-40B4-BE49-F238E27FC236}">
              <a16:creationId xmlns:a16="http://schemas.microsoft.com/office/drawing/2014/main" id="{00000000-0008-0000-1000-00001D000000}"/>
            </a:ext>
          </a:extLst>
        </xdr:cNvPr>
        <xdr:cNvSpPr txBox="1">
          <a:spLocks noChangeArrowheads="1"/>
        </xdr:cNvSpPr>
      </xdr:nvSpPr>
      <xdr:spPr bwMode="auto">
        <a:xfrm>
          <a:off x="7063740" y="88525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62</xdr:row>
      <xdr:rowOff>60960</xdr:rowOff>
    </xdr:from>
    <xdr:ext cx="249299" cy="168508"/>
    <xdr:sp macro="" textlink="">
      <xdr:nvSpPr>
        <xdr:cNvPr id="30" name="Text Box 36">
          <a:extLst>
            <a:ext uri="{FF2B5EF4-FFF2-40B4-BE49-F238E27FC236}">
              <a16:creationId xmlns:a16="http://schemas.microsoft.com/office/drawing/2014/main" id="{00000000-0008-0000-1000-00001E000000}"/>
            </a:ext>
          </a:extLst>
        </xdr:cNvPr>
        <xdr:cNvSpPr txBox="1">
          <a:spLocks noChangeArrowheads="1"/>
        </xdr:cNvSpPr>
      </xdr:nvSpPr>
      <xdr:spPr bwMode="auto">
        <a:xfrm>
          <a:off x="7071360" y="90049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8</xdr:col>
      <xdr:colOff>133260</xdr:colOff>
      <xdr:row>26</xdr:row>
      <xdr:rowOff>57150</xdr:rowOff>
    </xdr:to>
    <xdr:pic>
      <xdr:nvPicPr>
        <xdr:cNvPr id="32" name="図 31">
          <a:extLst>
            <a:ext uri="{FF2B5EF4-FFF2-40B4-BE49-F238E27FC236}">
              <a16:creationId xmlns:a16="http://schemas.microsoft.com/office/drawing/2014/main" id="{00000000-0008-0000-1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9075"/>
          <a:ext cx="5619660" cy="434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18</xdr:col>
      <xdr:colOff>485775</xdr:colOff>
      <xdr:row>43</xdr:row>
      <xdr:rowOff>19050</xdr:rowOff>
    </xdr:from>
    <xdr:to>
      <xdr:col>26</xdr:col>
      <xdr:colOff>200025</xdr:colOff>
      <xdr:row>68</xdr:row>
      <xdr:rowOff>38100</xdr:rowOff>
    </xdr:to>
    <xdr:pic>
      <xdr:nvPicPr>
        <xdr:cNvPr id="4" name="図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9077325"/>
          <a:ext cx="5200650" cy="501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19050</xdr:colOff>
      <xdr:row>9</xdr:row>
      <xdr:rowOff>38100</xdr:rowOff>
    </xdr:from>
    <xdr:to>
      <xdr:col>25</xdr:col>
      <xdr:colOff>419100</xdr:colOff>
      <xdr:row>32</xdr:row>
      <xdr:rowOff>0</xdr:rowOff>
    </xdr:to>
    <xdr:pic>
      <xdr:nvPicPr>
        <xdr:cNvPr id="5" name="図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1838325"/>
          <a:ext cx="5200650" cy="501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137226</xdr:rowOff>
    </xdr:from>
    <xdr:to>
      <xdr:col>5</xdr:col>
      <xdr:colOff>473055</xdr:colOff>
      <xdr:row>22</xdr:row>
      <xdr:rowOff>51178</xdr:rowOff>
    </xdr:to>
    <xdr:pic>
      <xdr:nvPicPr>
        <xdr:cNvPr id="2" name="図 1">
          <a:extLst>
            <a:ext uri="{FF2B5EF4-FFF2-40B4-BE49-F238E27FC236}">
              <a16:creationId xmlns:a16="http://schemas.microsoft.com/office/drawing/2014/main" id="{00000000-0008-0000-0B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878" t="2982" r="3862" b="4761"/>
        <a:stretch/>
      </xdr:blipFill>
      <xdr:spPr bwMode="auto">
        <a:xfrm>
          <a:off x="0" y="137226"/>
          <a:ext cx="3378987" cy="36835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137160</xdr:colOff>
      <xdr:row>27</xdr:row>
      <xdr:rowOff>45720</xdr:rowOff>
    </xdr:from>
    <xdr:to>
      <xdr:col>12</xdr:col>
      <xdr:colOff>45720</xdr:colOff>
      <xdr:row>32</xdr:row>
      <xdr:rowOff>76200</xdr:rowOff>
    </xdr:to>
    <xdr:grpSp>
      <xdr:nvGrpSpPr>
        <xdr:cNvPr id="3" name="Group 37">
          <a:extLst>
            <a:ext uri="{FF2B5EF4-FFF2-40B4-BE49-F238E27FC236}">
              <a16:creationId xmlns:a16="http://schemas.microsoft.com/office/drawing/2014/main" id="{00000000-0008-0000-0B00-000003000000}"/>
            </a:ext>
          </a:extLst>
        </xdr:cNvPr>
        <xdr:cNvGrpSpPr>
          <a:grpSpLocks/>
        </xdr:cNvGrpSpPr>
      </xdr:nvGrpSpPr>
      <xdr:grpSpPr bwMode="auto">
        <a:xfrm>
          <a:off x="5367838" y="4746873"/>
          <a:ext cx="954696" cy="1031412"/>
          <a:chOff x="504" y="758"/>
          <a:chExt cx="111" cy="108"/>
        </a:xfrm>
      </xdr:grpSpPr>
      <xdr:sp macro="" textlink="">
        <xdr:nvSpPr>
          <xdr:cNvPr id="4" name="Rectangle 5">
            <a:extLst>
              <a:ext uri="{FF2B5EF4-FFF2-40B4-BE49-F238E27FC236}">
                <a16:creationId xmlns:a16="http://schemas.microsoft.com/office/drawing/2014/main" id="{00000000-0008-0000-0B00-000004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00000000-0008-0000-0B00-000005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00000000-0008-0000-0B00-000006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00000000-0008-0000-0B00-000007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00000000-0008-0000-0B00-000008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00000000-0008-0000-0B00-000009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00000000-0008-0000-0B00-00000A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00000000-0008-0000-0B00-00000B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0000000-0008-0000-0B00-00000C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00000000-0008-0000-0B00-000010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00000000-0008-0000-0B00-000011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00000000-0008-0000-0B00-000012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00000000-0008-0000-0B00-000013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00000000-0008-0000-0B00-000014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00000000-0008-0000-0B00-000015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00000000-0008-0000-0B00-000016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00000000-0008-0000-0B00-000017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000000-0008-0000-0B00-000018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00000000-0008-0000-0B00-000019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26" name="Text Box 32">
          <a:extLst>
            <a:ext uri="{FF2B5EF4-FFF2-40B4-BE49-F238E27FC236}">
              <a16:creationId xmlns:a16="http://schemas.microsoft.com/office/drawing/2014/main" id="{00000000-0008-0000-0B00-00001A000000}"/>
            </a:ext>
          </a:extLst>
        </xdr:cNvPr>
        <xdr:cNvSpPr txBox="1">
          <a:spLocks noChangeArrowheads="1"/>
        </xdr:cNvSpPr>
      </xdr:nvSpPr>
      <xdr:spPr bwMode="auto">
        <a:xfrm>
          <a:off x="7048500" y="62769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27" name="Text Box 33">
          <a:extLst>
            <a:ext uri="{FF2B5EF4-FFF2-40B4-BE49-F238E27FC236}">
              <a16:creationId xmlns:a16="http://schemas.microsoft.com/office/drawing/2014/main" id="{00000000-0008-0000-0B00-00001B000000}"/>
            </a:ext>
          </a:extLst>
        </xdr:cNvPr>
        <xdr:cNvSpPr txBox="1">
          <a:spLocks noChangeArrowheads="1"/>
        </xdr:cNvSpPr>
      </xdr:nvSpPr>
      <xdr:spPr bwMode="auto">
        <a:xfrm>
          <a:off x="7033260" y="644461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28" name="Text Box 34">
          <a:extLst>
            <a:ext uri="{FF2B5EF4-FFF2-40B4-BE49-F238E27FC236}">
              <a16:creationId xmlns:a16="http://schemas.microsoft.com/office/drawing/2014/main" id="{00000000-0008-0000-0B00-00001C000000}"/>
            </a:ext>
          </a:extLst>
        </xdr:cNvPr>
        <xdr:cNvSpPr txBox="1">
          <a:spLocks noChangeArrowheads="1"/>
        </xdr:cNvSpPr>
      </xdr:nvSpPr>
      <xdr:spPr bwMode="auto">
        <a:xfrm>
          <a:off x="7048500" y="67189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29" name="Text Box 35">
          <a:extLst>
            <a:ext uri="{FF2B5EF4-FFF2-40B4-BE49-F238E27FC236}">
              <a16:creationId xmlns:a16="http://schemas.microsoft.com/office/drawing/2014/main" id="{00000000-0008-0000-0B00-00001D000000}"/>
            </a:ext>
          </a:extLst>
        </xdr:cNvPr>
        <xdr:cNvSpPr txBox="1">
          <a:spLocks noChangeArrowheads="1"/>
        </xdr:cNvSpPr>
      </xdr:nvSpPr>
      <xdr:spPr bwMode="auto">
        <a:xfrm>
          <a:off x="7063740" y="69094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30" name="Text Box 36">
          <a:extLst>
            <a:ext uri="{FF2B5EF4-FFF2-40B4-BE49-F238E27FC236}">
              <a16:creationId xmlns:a16="http://schemas.microsoft.com/office/drawing/2014/main" id="{00000000-0008-0000-0B00-00001E000000}"/>
            </a:ext>
          </a:extLst>
        </xdr:cNvPr>
        <xdr:cNvSpPr txBox="1">
          <a:spLocks noChangeArrowheads="1"/>
        </xdr:cNvSpPr>
      </xdr:nvSpPr>
      <xdr:spPr bwMode="auto">
        <a:xfrm>
          <a:off x="7071360" y="70618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10</xdr:col>
      <xdr:colOff>137160</xdr:colOff>
      <xdr:row>75</xdr:row>
      <xdr:rowOff>45720</xdr:rowOff>
    </xdr:from>
    <xdr:to>
      <xdr:col>12</xdr:col>
      <xdr:colOff>45720</xdr:colOff>
      <xdr:row>80</xdr:row>
      <xdr:rowOff>76200</xdr:rowOff>
    </xdr:to>
    <xdr:grpSp>
      <xdr:nvGrpSpPr>
        <xdr:cNvPr id="8" name="Group 37">
          <a:extLst>
            <a:ext uri="{FF2B5EF4-FFF2-40B4-BE49-F238E27FC236}">
              <a16:creationId xmlns:a16="http://schemas.microsoft.com/office/drawing/2014/main" id="{00000000-0008-0000-0C00-000008000000}"/>
            </a:ext>
          </a:extLst>
        </xdr:cNvPr>
        <xdr:cNvGrpSpPr>
          <a:grpSpLocks/>
        </xdr:cNvGrpSpPr>
      </xdr:nvGrpSpPr>
      <xdr:grpSpPr bwMode="auto">
        <a:xfrm>
          <a:off x="5394960" y="13296900"/>
          <a:ext cx="960120" cy="1021080"/>
          <a:chOff x="504" y="758"/>
          <a:chExt cx="111" cy="108"/>
        </a:xfrm>
      </xdr:grpSpPr>
      <xdr:sp macro="" textlink="">
        <xdr:nvSpPr>
          <xdr:cNvPr id="9" name="Rectangle 5">
            <a:extLst>
              <a:ext uri="{FF2B5EF4-FFF2-40B4-BE49-F238E27FC236}">
                <a16:creationId xmlns:a16="http://schemas.microsoft.com/office/drawing/2014/main" id="{00000000-0008-0000-0C00-000009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6">
            <a:extLst>
              <a:ext uri="{FF2B5EF4-FFF2-40B4-BE49-F238E27FC236}">
                <a16:creationId xmlns:a16="http://schemas.microsoft.com/office/drawing/2014/main" id="{00000000-0008-0000-0C00-00000A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7">
            <a:extLst>
              <a:ext uri="{FF2B5EF4-FFF2-40B4-BE49-F238E27FC236}">
                <a16:creationId xmlns:a16="http://schemas.microsoft.com/office/drawing/2014/main" id="{00000000-0008-0000-0C00-00000B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8">
            <a:extLst>
              <a:ext uri="{FF2B5EF4-FFF2-40B4-BE49-F238E27FC236}">
                <a16:creationId xmlns:a16="http://schemas.microsoft.com/office/drawing/2014/main" id="{00000000-0008-0000-0C00-00000C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Rectangle 9">
            <a:extLst>
              <a:ext uri="{FF2B5EF4-FFF2-40B4-BE49-F238E27FC236}">
                <a16:creationId xmlns:a16="http://schemas.microsoft.com/office/drawing/2014/main" id="{00000000-0008-0000-0C00-00000D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Rectangle 10">
            <a:extLst>
              <a:ext uri="{FF2B5EF4-FFF2-40B4-BE49-F238E27FC236}">
                <a16:creationId xmlns:a16="http://schemas.microsoft.com/office/drawing/2014/main" id="{00000000-0008-0000-0C00-00000E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5" name="Rectangle 11">
            <a:extLst>
              <a:ext uri="{FF2B5EF4-FFF2-40B4-BE49-F238E27FC236}">
                <a16:creationId xmlns:a16="http://schemas.microsoft.com/office/drawing/2014/main" id="{00000000-0008-0000-0C00-00000F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6" name="Rectangle 12">
            <a:extLst>
              <a:ext uri="{FF2B5EF4-FFF2-40B4-BE49-F238E27FC236}">
                <a16:creationId xmlns:a16="http://schemas.microsoft.com/office/drawing/2014/main" id="{00000000-0008-0000-0C00-000010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7" name="Rectangle 13">
            <a:extLst>
              <a:ext uri="{FF2B5EF4-FFF2-40B4-BE49-F238E27FC236}">
                <a16:creationId xmlns:a16="http://schemas.microsoft.com/office/drawing/2014/main" id="{00000000-0008-0000-0C00-000011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8" name="Line 15">
            <a:extLst>
              <a:ext uri="{FF2B5EF4-FFF2-40B4-BE49-F238E27FC236}">
                <a16:creationId xmlns:a16="http://schemas.microsoft.com/office/drawing/2014/main" id="{00000000-0008-0000-0C00-000012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 name="Line 16">
            <a:extLst>
              <a:ext uri="{FF2B5EF4-FFF2-40B4-BE49-F238E27FC236}">
                <a16:creationId xmlns:a16="http://schemas.microsoft.com/office/drawing/2014/main" id="{00000000-0008-0000-0C00-000013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 name="Line 17">
            <a:extLst>
              <a:ext uri="{FF2B5EF4-FFF2-40B4-BE49-F238E27FC236}">
                <a16:creationId xmlns:a16="http://schemas.microsoft.com/office/drawing/2014/main" id="{00000000-0008-0000-0C00-000014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19">
            <a:extLst>
              <a:ext uri="{FF2B5EF4-FFF2-40B4-BE49-F238E27FC236}">
                <a16:creationId xmlns:a16="http://schemas.microsoft.com/office/drawing/2014/main" id="{00000000-0008-0000-0C00-000015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2" name="Line 20">
            <a:extLst>
              <a:ext uri="{FF2B5EF4-FFF2-40B4-BE49-F238E27FC236}">
                <a16:creationId xmlns:a16="http://schemas.microsoft.com/office/drawing/2014/main" id="{00000000-0008-0000-0C00-000016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 name="Line 23">
            <a:extLst>
              <a:ext uri="{FF2B5EF4-FFF2-40B4-BE49-F238E27FC236}">
                <a16:creationId xmlns:a16="http://schemas.microsoft.com/office/drawing/2014/main" id="{00000000-0008-0000-0C00-000017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4" name="Line 24">
            <a:extLst>
              <a:ext uri="{FF2B5EF4-FFF2-40B4-BE49-F238E27FC236}">
                <a16:creationId xmlns:a16="http://schemas.microsoft.com/office/drawing/2014/main" id="{00000000-0008-0000-0C00-000018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 name="Line 25">
            <a:extLst>
              <a:ext uri="{FF2B5EF4-FFF2-40B4-BE49-F238E27FC236}">
                <a16:creationId xmlns:a16="http://schemas.microsoft.com/office/drawing/2014/main" id="{00000000-0008-0000-0C00-000019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6" name="Line 27">
            <a:extLst>
              <a:ext uri="{FF2B5EF4-FFF2-40B4-BE49-F238E27FC236}">
                <a16:creationId xmlns:a16="http://schemas.microsoft.com/office/drawing/2014/main" id="{00000000-0008-0000-0C00-00001A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7" name="Line 28">
            <a:extLst>
              <a:ext uri="{FF2B5EF4-FFF2-40B4-BE49-F238E27FC236}">
                <a16:creationId xmlns:a16="http://schemas.microsoft.com/office/drawing/2014/main" id="{00000000-0008-0000-0C00-00001B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 name="Line 29">
            <a:extLst>
              <a:ext uri="{FF2B5EF4-FFF2-40B4-BE49-F238E27FC236}">
                <a16:creationId xmlns:a16="http://schemas.microsoft.com/office/drawing/2014/main" id="{00000000-0008-0000-0C00-00001C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9" name="Line 30">
            <a:extLst>
              <a:ext uri="{FF2B5EF4-FFF2-40B4-BE49-F238E27FC236}">
                <a16:creationId xmlns:a16="http://schemas.microsoft.com/office/drawing/2014/main" id="{00000000-0008-0000-0C00-00001D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30" name="Line 31">
            <a:extLst>
              <a:ext uri="{FF2B5EF4-FFF2-40B4-BE49-F238E27FC236}">
                <a16:creationId xmlns:a16="http://schemas.microsoft.com/office/drawing/2014/main" id="{00000000-0008-0000-0C00-00001E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75</xdr:row>
      <xdr:rowOff>38100</xdr:rowOff>
    </xdr:from>
    <xdr:ext cx="249299" cy="168508"/>
    <xdr:sp macro="" textlink="">
      <xdr:nvSpPr>
        <xdr:cNvPr id="31" name="Text Box 32">
          <a:extLst>
            <a:ext uri="{FF2B5EF4-FFF2-40B4-BE49-F238E27FC236}">
              <a16:creationId xmlns:a16="http://schemas.microsoft.com/office/drawing/2014/main" id="{00000000-0008-0000-0C00-00001F000000}"/>
            </a:ext>
          </a:extLst>
        </xdr:cNvPr>
        <xdr:cNvSpPr txBox="1">
          <a:spLocks noChangeArrowheads="1"/>
        </xdr:cNvSpPr>
      </xdr:nvSpPr>
      <xdr:spPr bwMode="auto">
        <a:xfrm>
          <a:off x="7048500" y="161925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76</xdr:row>
      <xdr:rowOff>15240</xdr:rowOff>
    </xdr:from>
    <xdr:ext cx="364715" cy="168508"/>
    <xdr:sp macro="" textlink="">
      <xdr:nvSpPr>
        <xdr:cNvPr id="32" name="Text Box 33">
          <a:extLst>
            <a:ext uri="{FF2B5EF4-FFF2-40B4-BE49-F238E27FC236}">
              <a16:creationId xmlns:a16="http://schemas.microsoft.com/office/drawing/2014/main" id="{00000000-0008-0000-0C00-000020000000}"/>
            </a:ext>
          </a:extLst>
        </xdr:cNvPr>
        <xdr:cNvSpPr txBox="1">
          <a:spLocks noChangeArrowheads="1"/>
        </xdr:cNvSpPr>
      </xdr:nvSpPr>
      <xdr:spPr bwMode="auto">
        <a:xfrm>
          <a:off x="7033260" y="163601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77</xdr:row>
      <xdr:rowOff>99060</xdr:rowOff>
    </xdr:from>
    <xdr:ext cx="364715" cy="168508"/>
    <xdr:sp macro="" textlink="">
      <xdr:nvSpPr>
        <xdr:cNvPr id="33" name="Text Box 34">
          <a:extLst>
            <a:ext uri="{FF2B5EF4-FFF2-40B4-BE49-F238E27FC236}">
              <a16:creationId xmlns:a16="http://schemas.microsoft.com/office/drawing/2014/main" id="{00000000-0008-0000-0C00-000021000000}"/>
            </a:ext>
          </a:extLst>
        </xdr:cNvPr>
        <xdr:cNvSpPr txBox="1">
          <a:spLocks noChangeArrowheads="1"/>
        </xdr:cNvSpPr>
      </xdr:nvSpPr>
      <xdr:spPr bwMode="auto">
        <a:xfrm>
          <a:off x="7048500" y="166344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78</xdr:row>
      <xdr:rowOff>99060</xdr:rowOff>
    </xdr:from>
    <xdr:ext cx="249299" cy="168508"/>
    <xdr:sp macro="" textlink="">
      <xdr:nvSpPr>
        <xdr:cNvPr id="34" name="Text Box 35">
          <a:extLst>
            <a:ext uri="{FF2B5EF4-FFF2-40B4-BE49-F238E27FC236}">
              <a16:creationId xmlns:a16="http://schemas.microsoft.com/office/drawing/2014/main" id="{00000000-0008-0000-0C00-000022000000}"/>
            </a:ext>
          </a:extLst>
        </xdr:cNvPr>
        <xdr:cNvSpPr txBox="1">
          <a:spLocks noChangeArrowheads="1"/>
        </xdr:cNvSpPr>
      </xdr:nvSpPr>
      <xdr:spPr bwMode="auto">
        <a:xfrm>
          <a:off x="7063740" y="168249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79</xdr:row>
      <xdr:rowOff>60960</xdr:rowOff>
    </xdr:from>
    <xdr:ext cx="249299" cy="168508"/>
    <xdr:sp macro="" textlink="">
      <xdr:nvSpPr>
        <xdr:cNvPr id="35" name="Text Box 36">
          <a:extLst>
            <a:ext uri="{FF2B5EF4-FFF2-40B4-BE49-F238E27FC236}">
              <a16:creationId xmlns:a16="http://schemas.microsoft.com/office/drawing/2014/main" id="{00000000-0008-0000-0C00-000023000000}"/>
            </a:ext>
          </a:extLst>
        </xdr:cNvPr>
        <xdr:cNvSpPr txBox="1">
          <a:spLocks noChangeArrowheads="1"/>
        </xdr:cNvSpPr>
      </xdr:nvSpPr>
      <xdr:spPr bwMode="auto">
        <a:xfrm>
          <a:off x="7071360" y="169773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36" name="Group 37">
          <a:extLst>
            <a:ext uri="{FF2B5EF4-FFF2-40B4-BE49-F238E27FC236}">
              <a16:creationId xmlns:a16="http://schemas.microsoft.com/office/drawing/2014/main" id="{00000000-0008-0000-0C00-000024000000}"/>
            </a:ext>
          </a:extLst>
        </xdr:cNvPr>
        <xdr:cNvGrpSpPr>
          <a:grpSpLocks/>
        </xdr:cNvGrpSpPr>
      </xdr:nvGrpSpPr>
      <xdr:grpSpPr bwMode="auto">
        <a:xfrm>
          <a:off x="5394960" y="4732020"/>
          <a:ext cx="960120" cy="1021080"/>
          <a:chOff x="504" y="758"/>
          <a:chExt cx="111" cy="108"/>
        </a:xfrm>
      </xdr:grpSpPr>
      <xdr:sp macro="" textlink="">
        <xdr:nvSpPr>
          <xdr:cNvPr id="37" name="Rectangle 5">
            <a:extLst>
              <a:ext uri="{FF2B5EF4-FFF2-40B4-BE49-F238E27FC236}">
                <a16:creationId xmlns:a16="http://schemas.microsoft.com/office/drawing/2014/main" id="{00000000-0008-0000-0C00-000025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8" name="Rectangle 6">
            <a:extLst>
              <a:ext uri="{FF2B5EF4-FFF2-40B4-BE49-F238E27FC236}">
                <a16:creationId xmlns:a16="http://schemas.microsoft.com/office/drawing/2014/main" id="{00000000-0008-0000-0C00-000026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9" name="Rectangle 7">
            <a:extLst>
              <a:ext uri="{FF2B5EF4-FFF2-40B4-BE49-F238E27FC236}">
                <a16:creationId xmlns:a16="http://schemas.microsoft.com/office/drawing/2014/main" id="{00000000-0008-0000-0C00-000027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0" name="Rectangle 8">
            <a:extLst>
              <a:ext uri="{FF2B5EF4-FFF2-40B4-BE49-F238E27FC236}">
                <a16:creationId xmlns:a16="http://schemas.microsoft.com/office/drawing/2014/main" id="{00000000-0008-0000-0C00-000028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 name="Rectangle 9">
            <a:extLst>
              <a:ext uri="{FF2B5EF4-FFF2-40B4-BE49-F238E27FC236}">
                <a16:creationId xmlns:a16="http://schemas.microsoft.com/office/drawing/2014/main" id="{00000000-0008-0000-0C00-000029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2" name="Rectangle 10">
            <a:extLst>
              <a:ext uri="{FF2B5EF4-FFF2-40B4-BE49-F238E27FC236}">
                <a16:creationId xmlns:a16="http://schemas.microsoft.com/office/drawing/2014/main" id="{00000000-0008-0000-0C00-00002A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3" name="Rectangle 11">
            <a:extLst>
              <a:ext uri="{FF2B5EF4-FFF2-40B4-BE49-F238E27FC236}">
                <a16:creationId xmlns:a16="http://schemas.microsoft.com/office/drawing/2014/main" id="{00000000-0008-0000-0C00-00002B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4" name="Rectangle 12">
            <a:extLst>
              <a:ext uri="{FF2B5EF4-FFF2-40B4-BE49-F238E27FC236}">
                <a16:creationId xmlns:a16="http://schemas.microsoft.com/office/drawing/2014/main" id="{00000000-0008-0000-0C00-00002C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5" name="Rectangle 13">
            <a:extLst>
              <a:ext uri="{FF2B5EF4-FFF2-40B4-BE49-F238E27FC236}">
                <a16:creationId xmlns:a16="http://schemas.microsoft.com/office/drawing/2014/main" id="{00000000-0008-0000-0C00-00002D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6" name="Line 15">
            <a:extLst>
              <a:ext uri="{FF2B5EF4-FFF2-40B4-BE49-F238E27FC236}">
                <a16:creationId xmlns:a16="http://schemas.microsoft.com/office/drawing/2014/main" id="{00000000-0008-0000-0C00-00002E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 name="Line 16">
            <a:extLst>
              <a:ext uri="{FF2B5EF4-FFF2-40B4-BE49-F238E27FC236}">
                <a16:creationId xmlns:a16="http://schemas.microsoft.com/office/drawing/2014/main" id="{00000000-0008-0000-0C00-00002F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 name="Line 17">
            <a:extLst>
              <a:ext uri="{FF2B5EF4-FFF2-40B4-BE49-F238E27FC236}">
                <a16:creationId xmlns:a16="http://schemas.microsoft.com/office/drawing/2014/main" id="{00000000-0008-0000-0C00-000030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9" name="Line 19">
            <a:extLst>
              <a:ext uri="{FF2B5EF4-FFF2-40B4-BE49-F238E27FC236}">
                <a16:creationId xmlns:a16="http://schemas.microsoft.com/office/drawing/2014/main" id="{00000000-0008-0000-0C00-000031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0" name="Line 20">
            <a:extLst>
              <a:ext uri="{FF2B5EF4-FFF2-40B4-BE49-F238E27FC236}">
                <a16:creationId xmlns:a16="http://schemas.microsoft.com/office/drawing/2014/main" id="{00000000-0008-0000-0C00-000032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4" name="Line 27">
            <a:extLst>
              <a:ext uri="{FF2B5EF4-FFF2-40B4-BE49-F238E27FC236}">
                <a16:creationId xmlns:a16="http://schemas.microsoft.com/office/drawing/2014/main" id="{00000000-0008-0000-0C00-000036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5" name="Line 28">
            <a:extLst>
              <a:ext uri="{FF2B5EF4-FFF2-40B4-BE49-F238E27FC236}">
                <a16:creationId xmlns:a16="http://schemas.microsoft.com/office/drawing/2014/main" id="{00000000-0008-0000-0C00-000037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6" name="Line 29">
            <a:extLst>
              <a:ext uri="{FF2B5EF4-FFF2-40B4-BE49-F238E27FC236}">
                <a16:creationId xmlns:a16="http://schemas.microsoft.com/office/drawing/2014/main" id="{00000000-0008-0000-0C00-000038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7" name="Line 30">
            <a:extLst>
              <a:ext uri="{FF2B5EF4-FFF2-40B4-BE49-F238E27FC236}">
                <a16:creationId xmlns:a16="http://schemas.microsoft.com/office/drawing/2014/main" id="{00000000-0008-0000-0C00-000039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8" name="Line 31">
            <a:extLst>
              <a:ext uri="{FF2B5EF4-FFF2-40B4-BE49-F238E27FC236}">
                <a16:creationId xmlns:a16="http://schemas.microsoft.com/office/drawing/2014/main" id="{00000000-0008-0000-0C00-00003A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59" name="Text Box 32">
          <a:extLst>
            <a:ext uri="{FF2B5EF4-FFF2-40B4-BE49-F238E27FC236}">
              <a16:creationId xmlns:a16="http://schemas.microsoft.com/office/drawing/2014/main" id="{00000000-0008-0000-0C00-00003B000000}"/>
            </a:ext>
          </a:extLst>
        </xdr:cNvPr>
        <xdr:cNvSpPr txBox="1">
          <a:spLocks noChangeArrowheads="1"/>
        </xdr:cNvSpPr>
      </xdr:nvSpPr>
      <xdr:spPr bwMode="auto">
        <a:xfrm>
          <a:off x="7048500" y="62769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60" name="Text Box 33">
          <a:extLst>
            <a:ext uri="{FF2B5EF4-FFF2-40B4-BE49-F238E27FC236}">
              <a16:creationId xmlns:a16="http://schemas.microsoft.com/office/drawing/2014/main" id="{00000000-0008-0000-0C00-00003C000000}"/>
            </a:ext>
          </a:extLst>
        </xdr:cNvPr>
        <xdr:cNvSpPr txBox="1">
          <a:spLocks noChangeArrowheads="1"/>
        </xdr:cNvSpPr>
      </xdr:nvSpPr>
      <xdr:spPr bwMode="auto">
        <a:xfrm>
          <a:off x="7033260" y="644461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61" name="Text Box 34">
          <a:extLst>
            <a:ext uri="{FF2B5EF4-FFF2-40B4-BE49-F238E27FC236}">
              <a16:creationId xmlns:a16="http://schemas.microsoft.com/office/drawing/2014/main" id="{00000000-0008-0000-0C00-00003D000000}"/>
            </a:ext>
          </a:extLst>
        </xdr:cNvPr>
        <xdr:cNvSpPr txBox="1">
          <a:spLocks noChangeArrowheads="1"/>
        </xdr:cNvSpPr>
      </xdr:nvSpPr>
      <xdr:spPr bwMode="auto">
        <a:xfrm>
          <a:off x="7048500" y="67189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62" name="Text Box 35">
          <a:extLst>
            <a:ext uri="{FF2B5EF4-FFF2-40B4-BE49-F238E27FC236}">
              <a16:creationId xmlns:a16="http://schemas.microsoft.com/office/drawing/2014/main" id="{00000000-0008-0000-0C00-00003E000000}"/>
            </a:ext>
          </a:extLst>
        </xdr:cNvPr>
        <xdr:cNvSpPr txBox="1">
          <a:spLocks noChangeArrowheads="1"/>
        </xdr:cNvSpPr>
      </xdr:nvSpPr>
      <xdr:spPr bwMode="auto">
        <a:xfrm>
          <a:off x="7063740" y="69094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63" name="Text Box 36">
          <a:extLst>
            <a:ext uri="{FF2B5EF4-FFF2-40B4-BE49-F238E27FC236}">
              <a16:creationId xmlns:a16="http://schemas.microsoft.com/office/drawing/2014/main" id="{00000000-0008-0000-0C00-00003F000000}"/>
            </a:ext>
          </a:extLst>
        </xdr:cNvPr>
        <xdr:cNvSpPr txBox="1">
          <a:spLocks noChangeArrowheads="1"/>
        </xdr:cNvSpPr>
      </xdr:nvSpPr>
      <xdr:spPr bwMode="auto">
        <a:xfrm>
          <a:off x="7071360" y="70618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7</xdr:col>
      <xdr:colOff>504825</xdr:colOff>
      <xdr:row>0</xdr:row>
      <xdr:rowOff>0</xdr:rowOff>
    </xdr:from>
    <xdr:to>
      <xdr:col>14</xdr:col>
      <xdr:colOff>9525</xdr:colOff>
      <xdr:row>22</xdr:row>
      <xdr:rowOff>83868</xdr:rowOff>
    </xdr:to>
    <xdr:pic>
      <xdr:nvPicPr>
        <xdr:cNvPr id="4" name="図 3">
          <a:extLst>
            <a:ext uri="{FF2B5EF4-FFF2-40B4-BE49-F238E27FC236}">
              <a16:creationId xmlns:a16="http://schemas.microsoft.com/office/drawing/2014/main" id="{00000000-0008-0000-0C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878" t="2982" r="3862" b="4761"/>
        <a:stretch/>
      </xdr:blipFill>
      <xdr:spPr bwMode="auto">
        <a:xfrm>
          <a:off x="4572000" y="0"/>
          <a:ext cx="3571875" cy="38938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6</xdr:col>
      <xdr:colOff>104775</xdr:colOff>
      <xdr:row>22</xdr:row>
      <xdr:rowOff>17689</xdr:rowOff>
    </xdr:to>
    <xdr:pic>
      <xdr:nvPicPr>
        <xdr:cNvPr id="3" name="図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3590925" cy="3827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137160</xdr:colOff>
      <xdr:row>47</xdr:row>
      <xdr:rowOff>45720</xdr:rowOff>
    </xdr:from>
    <xdr:to>
      <xdr:col>12</xdr:col>
      <xdr:colOff>45720</xdr:colOff>
      <xdr:row>52</xdr:row>
      <xdr:rowOff>76200</xdr:rowOff>
    </xdr:to>
    <xdr:grpSp>
      <xdr:nvGrpSpPr>
        <xdr:cNvPr id="35" name="Group 37">
          <a:extLst>
            <a:ext uri="{FF2B5EF4-FFF2-40B4-BE49-F238E27FC236}">
              <a16:creationId xmlns:a16="http://schemas.microsoft.com/office/drawing/2014/main" id="{00000000-0008-0000-0D00-000023000000}"/>
            </a:ext>
          </a:extLst>
        </xdr:cNvPr>
        <xdr:cNvGrpSpPr>
          <a:grpSpLocks/>
        </xdr:cNvGrpSpPr>
      </xdr:nvGrpSpPr>
      <xdr:grpSpPr bwMode="auto">
        <a:xfrm>
          <a:off x="5384896" y="8118607"/>
          <a:ext cx="958107" cy="1036895"/>
          <a:chOff x="504" y="758"/>
          <a:chExt cx="111" cy="108"/>
        </a:xfrm>
      </xdr:grpSpPr>
      <xdr:sp macro="" textlink="">
        <xdr:nvSpPr>
          <xdr:cNvPr id="36" name="Rectangle 5">
            <a:extLst>
              <a:ext uri="{FF2B5EF4-FFF2-40B4-BE49-F238E27FC236}">
                <a16:creationId xmlns:a16="http://schemas.microsoft.com/office/drawing/2014/main" id="{00000000-0008-0000-0D00-000024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7" name="Rectangle 6">
            <a:extLst>
              <a:ext uri="{FF2B5EF4-FFF2-40B4-BE49-F238E27FC236}">
                <a16:creationId xmlns:a16="http://schemas.microsoft.com/office/drawing/2014/main" id="{00000000-0008-0000-0D00-000025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8" name="Rectangle 7">
            <a:extLst>
              <a:ext uri="{FF2B5EF4-FFF2-40B4-BE49-F238E27FC236}">
                <a16:creationId xmlns:a16="http://schemas.microsoft.com/office/drawing/2014/main" id="{00000000-0008-0000-0D00-000026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9" name="Rectangle 8">
            <a:extLst>
              <a:ext uri="{FF2B5EF4-FFF2-40B4-BE49-F238E27FC236}">
                <a16:creationId xmlns:a16="http://schemas.microsoft.com/office/drawing/2014/main" id="{00000000-0008-0000-0D00-000027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0" name="Rectangle 9">
            <a:extLst>
              <a:ext uri="{FF2B5EF4-FFF2-40B4-BE49-F238E27FC236}">
                <a16:creationId xmlns:a16="http://schemas.microsoft.com/office/drawing/2014/main" id="{00000000-0008-0000-0D00-000028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 name="Rectangle 10">
            <a:extLst>
              <a:ext uri="{FF2B5EF4-FFF2-40B4-BE49-F238E27FC236}">
                <a16:creationId xmlns:a16="http://schemas.microsoft.com/office/drawing/2014/main" id="{00000000-0008-0000-0D00-000029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2" name="Rectangle 11">
            <a:extLst>
              <a:ext uri="{FF2B5EF4-FFF2-40B4-BE49-F238E27FC236}">
                <a16:creationId xmlns:a16="http://schemas.microsoft.com/office/drawing/2014/main" id="{00000000-0008-0000-0D00-00002A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3" name="Rectangle 12">
            <a:extLst>
              <a:ext uri="{FF2B5EF4-FFF2-40B4-BE49-F238E27FC236}">
                <a16:creationId xmlns:a16="http://schemas.microsoft.com/office/drawing/2014/main" id="{00000000-0008-0000-0D00-00002B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4" name="Rectangle 13">
            <a:extLst>
              <a:ext uri="{FF2B5EF4-FFF2-40B4-BE49-F238E27FC236}">
                <a16:creationId xmlns:a16="http://schemas.microsoft.com/office/drawing/2014/main" id="{00000000-0008-0000-0D00-00002C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5" name="Line 15">
            <a:extLst>
              <a:ext uri="{FF2B5EF4-FFF2-40B4-BE49-F238E27FC236}">
                <a16:creationId xmlns:a16="http://schemas.microsoft.com/office/drawing/2014/main" id="{00000000-0008-0000-0D00-00002D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6" name="Line 16">
            <a:extLst>
              <a:ext uri="{FF2B5EF4-FFF2-40B4-BE49-F238E27FC236}">
                <a16:creationId xmlns:a16="http://schemas.microsoft.com/office/drawing/2014/main" id="{00000000-0008-0000-0D00-00002E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 name="Line 17">
            <a:extLst>
              <a:ext uri="{FF2B5EF4-FFF2-40B4-BE49-F238E27FC236}">
                <a16:creationId xmlns:a16="http://schemas.microsoft.com/office/drawing/2014/main" id="{00000000-0008-0000-0D00-00002F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 name="Line 19">
            <a:extLst>
              <a:ext uri="{FF2B5EF4-FFF2-40B4-BE49-F238E27FC236}">
                <a16:creationId xmlns:a16="http://schemas.microsoft.com/office/drawing/2014/main" id="{00000000-0008-0000-0D00-000030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9" name="Line 20">
            <a:extLst>
              <a:ext uri="{FF2B5EF4-FFF2-40B4-BE49-F238E27FC236}">
                <a16:creationId xmlns:a16="http://schemas.microsoft.com/office/drawing/2014/main" id="{00000000-0008-0000-0D00-000031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0" name="Line 23">
            <a:extLst>
              <a:ext uri="{FF2B5EF4-FFF2-40B4-BE49-F238E27FC236}">
                <a16:creationId xmlns:a16="http://schemas.microsoft.com/office/drawing/2014/main" id="{00000000-0008-0000-0D00-000032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 name="Line 24">
            <a:extLst>
              <a:ext uri="{FF2B5EF4-FFF2-40B4-BE49-F238E27FC236}">
                <a16:creationId xmlns:a16="http://schemas.microsoft.com/office/drawing/2014/main" id="{00000000-0008-0000-0D00-000033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 name="Line 25">
            <a:extLst>
              <a:ext uri="{FF2B5EF4-FFF2-40B4-BE49-F238E27FC236}">
                <a16:creationId xmlns:a16="http://schemas.microsoft.com/office/drawing/2014/main" id="{00000000-0008-0000-0D00-000034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3" name="Line 27">
            <a:extLst>
              <a:ext uri="{FF2B5EF4-FFF2-40B4-BE49-F238E27FC236}">
                <a16:creationId xmlns:a16="http://schemas.microsoft.com/office/drawing/2014/main" id="{00000000-0008-0000-0D00-000035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4" name="Line 28">
            <a:extLst>
              <a:ext uri="{FF2B5EF4-FFF2-40B4-BE49-F238E27FC236}">
                <a16:creationId xmlns:a16="http://schemas.microsoft.com/office/drawing/2014/main" id="{00000000-0008-0000-0D00-000036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5" name="Line 29">
            <a:extLst>
              <a:ext uri="{FF2B5EF4-FFF2-40B4-BE49-F238E27FC236}">
                <a16:creationId xmlns:a16="http://schemas.microsoft.com/office/drawing/2014/main" id="{00000000-0008-0000-0D00-000037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6" name="Line 30">
            <a:extLst>
              <a:ext uri="{FF2B5EF4-FFF2-40B4-BE49-F238E27FC236}">
                <a16:creationId xmlns:a16="http://schemas.microsoft.com/office/drawing/2014/main" id="{00000000-0008-0000-0D00-000038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7" name="Line 31">
            <a:extLst>
              <a:ext uri="{FF2B5EF4-FFF2-40B4-BE49-F238E27FC236}">
                <a16:creationId xmlns:a16="http://schemas.microsoft.com/office/drawing/2014/main" id="{00000000-0008-0000-0D00-000039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47</xdr:row>
      <xdr:rowOff>38100</xdr:rowOff>
    </xdr:from>
    <xdr:ext cx="249299" cy="168508"/>
    <xdr:sp macro="" textlink="">
      <xdr:nvSpPr>
        <xdr:cNvPr id="58" name="Text Box 32">
          <a:extLst>
            <a:ext uri="{FF2B5EF4-FFF2-40B4-BE49-F238E27FC236}">
              <a16:creationId xmlns:a16="http://schemas.microsoft.com/office/drawing/2014/main" id="{00000000-0008-0000-0D00-00003A000000}"/>
            </a:ext>
          </a:extLst>
        </xdr:cNvPr>
        <xdr:cNvSpPr txBox="1">
          <a:spLocks noChangeArrowheads="1"/>
        </xdr:cNvSpPr>
      </xdr:nvSpPr>
      <xdr:spPr bwMode="auto">
        <a:xfrm>
          <a:off x="7048500" y="96107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48</xdr:row>
      <xdr:rowOff>15240</xdr:rowOff>
    </xdr:from>
    <xdr:ext cx="364715" cy="168508"/>
    <xdr:sp macro="" textlink="">
      <xdr:nvSpPr>
        <xdr:cNvPr id="59" name="Text Box 33">
          <a:extLst>
            <a:ext uri="{FF2B5EF4-FFF2-40B4-BE49-F238E27FC236}">
              <a16:creationId xmlns:a16="http://schemas.microsoft.com/office/drawing/2014/main" id="{00000000-0008-0000-0D00-00003B000000}"/>
            </a:ext>
          </a:extLst>
        </xdr:cNvPr>
        <xdr:cNvSpPr txBox="1">
          <a:spLocks noChangeArrowheads="1"/>
        </xdr:cNvSpPr>
      </xdr:nvSpPr>
      <xdr:spPr bwMode="auto">
        <a:xfrm>
          <a:off x="7033260" y="97783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49</xdr:row>
      <xdr:rowOff>99060</xdr:rowOff>
    </xdr:from>
    <xdr:ext cx="364715" cy="168508"/>
    <xdr:sp macro="" textlink="">
      <xdr:nvSpPr>
        <xdr:cNvPr id="60" name="Text Box 34">
          <a:extLst>
            <a:ext uri="{FF2B5EF4-FFF2-40B4-BE49-F238E27FC236}">
              <a16:creationId xmlns:a16="http://schemas.microsoft.com/office/drawing/2014/main" id="{00000000-0008-0000-0D00-00003C000000}"/>
            </a:ext>
          </a:extLst>
        </xdr:cNvPr>
        <xdr:cNvSpPr txBox="1">
          <a:spLocks noChangeArrowheads="1"/>
        </xdr:cNvSpPr>
      </xdr:nvSpPr>
      <xdr:spPr bwMode="auto">
        <a:xfrm>
          <a:off x="7048500" y="100526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50</xdr:row>
      <xdr:rowOff>99060</xdr:rowOff>
    </xdr:from>
    <xdr:ext cx="249299" cy="168508"/>
    <xdr:sp macro="" textlink="">
      <xdr:nvSpPr>
        <xdr:cNvPr id="61" name="Text Box 35">
          <a:extLst>
            <a:ext uri="{FF2B5EF4-FFF2-40B4-BE49-F238E27FC236}">
              <a16:creationId xmlns:a16="http://schemas.microsoft.com/office/drawing/2014/main" id="{00000000-0008-0000-0D00-00003D000000}"/>
            </a:ext>
          </a:extLst>
        </xdr:cNvPr>
        <xdr:cNvSpPr txBox="1">
          <a:spLocks noChangeArrowheads="1"/>
        </xdr:cNvSpPr>
      </xdr:nvSpPr>
      <xdr:spPr bwMode="auto">
        <a:xfrm>
          <a:off x="7063740" y="102431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51</xdr:row>
      <xdr:rowOff>60960</xdr:rowOff>
    </xdr:from>
    <xdr:ext cx="249299" cy="168508"/>
    <xdr:sp macro="" textlink="">
      <xdr:nvSpPr>
        <xdr:cNvPr id="62" name="Text Box 36">
          <a:extLst>
            <a:ext uri="{FF2B5EF4-FFF2-40B4-BE49-F238E27FC236}">
              <a16:creationId xmlns:a16="http://schemas.microsoft.com/office/drawing/2014/main" id="{00000000-0008-0000-0D00-00003E000000}"/>
            </a:ext>
          </a:extLst>
        </xdr:cNvPr>
        <xdr:cNvSpPr txBox="1">
          <a:spLocks noChangeArrowheads="1"/>
        </xdr:cNvSpPr>
      </xdr:nvSpPr>
      <xdr:spPr bwMode="auto">
        <a:xfrm>
          <a:off x="7071360" y="103955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44929</xdr:colOff>
      <xdr:row>0</xdr:row>
      <xdr:rowOff>233632</xdr:rowOff>
    </xdr:from>
    <xdr:to>
      <xdr:col>9</xdr:col>
      <xdr:colOff>190067</xdr:colOff>
      <xdr:row>27</xdr:row>
      <xdr:rowOff>89858</xdr:rowOff>
    </xdr:to>
    <xdr:pic>
      <xdr:nvPicPr>
        <xdr:cNvPr id="67" name="図 66">
          <a:extLst>
            <a:ext uri="{FF2B5EF4-FFF2-40B4-BE49-F238E27FC236}">
              <a16:creationId xmlns:a16="http://schemas.microsoft.com/office/drawing/2014/main" id="{00000000-0008-0000-0D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29" y="233632"/>
          <a:ext cx="5401860" cy="46187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137160</xdr:colOff>
      <xdr:row>83</xdr:row>
      <xdr:rowOff>45720</xdr:rowOff>
    </xdr:from>
    <xdr:to>
      <xdr:col>12</xdr:col>
      <xdr:colOff>45720</xdr:colOff>
      <xdr:row>88</xdr:row>
      <xdr:rowOff>76200</xdr:rowOff>
    </xdr:to>
    <xdr:grpSp>
      <xdr:nvGrpSpPr>
        <xdr:cNvPr id="3" name="Group 37">
          <a:extLst>
            <a:ext uri="{FF2B5EF4-FFF2-40B4-BE49-F238E27FC236}">
              <a16:creationId xmlns:a16="http://schemas.microsoft.com/office/drawing/2014/main" id="{00000000-0008-0000-0E00-000003000000}"/>
            </a:ext>
          </a:extLst>
        </xdr:cNvPr>
        <xdr:cNvGrpSpPr>
          <a:grpSpLocks/>
        </xdr:cNvGrpSpPr>
      </xdr:nvGrpSpPr>
      <xdr:grpSpPr bwMode="auto">
        <a:xfrm>
          <a:off x="5394960" y="14638020"/>
          <a:ext cx="960120" cy="1021080"/>
          <a:chOff x="504" y="758"/>
          <a:chExt cx="111" cy="108"/>
        </a:xfrm>
      </xdr:grpSpPr>
      <xdr:sp macro="" textlink="">
        <xdr:nvSpPr>
          <xdr:cNvPr id="4" name="Rectangle 5">
            <a:extLst>
              <a:ext uri="{FF2B5EF4-FFF2-40B4-BE49-F238E27FC236}">
                <a16:creationId xmlns:a16="http://schemas.microsoft.com/office/drawing/2014/main" id="{00000000-0008-0000-0E00-000004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00000000-0008-0000-0E00-000005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00000000-0008-0000-0E00-000006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00000000-0008-0000-0E00-000007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00000000-0008-0000-0E00-000008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00000000-0008-0000-0E00-000009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00000000-0008-0000-0E00-00000A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00000000-0008-0000-0E00-00000B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0000000-0008-0000-0E00-00000C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00000000-0008-0000-0E00-000010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00000000-0008-0000-0E00-000011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00000000-0008-0000-0E00-000012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00000000-0008-0000-0E00-000013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00000000-0008-0000-0E00-000014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00000000-0008-0000-0E00-000015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00000000-0008-0000-0E00-000016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00000000-0008-0000-0E00-000017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000000-0008-0000-0E00-000018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00000000-0008-0000-0E00-000019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83</xdr:row>
      <xdr:rowOff>38100</xdr:rowOff>
    </xdr:from>
    <xdr:ext cx="249299" cy="168508"/>
    <xdr:sp macro="" textlink="">
      <xdr:nvSpPr>
        <xdr:cNvPr id="26" name="Text Box 32">
          <a:extLst>
            <a:ext uri="{FF2B5EF4-FFF2-40B4-BE49-F238E27FC236}">
              <a16:creationId xmlns:a16="http://schemas.microsoft.com/office/drawing/2014/main" id="{00000000-0008-0000-0E00-00001A000000}"/>
            </a:ext>
          </a:extLst>
        </xdr:cNvPr>
        <xdr:cNvSpPr txBox="1">
          <a:spLocks noChangeArrowheads="1"/>
        </xdr:cNvSpPr>
      </xdr:nvSpPr>
      <xdr:spPr bwMode="auto">
        <a:xfrm>
          <a:off x="7048500" y="1544955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84</xdr:row>
      <xdr:rowOff>15240</xdr:rowOff>
    </xdr:from>
    <xdr:ext cx="364715" cy="168508"/>
    <xdr:sp macro="" textlink="">
      <xdr:nvSpPr>
        <xdr:cNvPr id="27" name="Text Box 33">
          <a:extLst>
            <a:ext uri="{FF2B5EF4-FFF2-40B4-BE49-F238E27FC236}">
              <a16:creationId xmlns:a16="http://schemas.microsoft.com/office/drawing/2014/main" id="{00000000-0008-0000-0E00-00001B000000}"/>
            </a:ext>
          </a:extLst>
        </xdr:cNvPr>
        <xdr:cNvSpPr txBox="1">
          <a:spLocks noChangeArrowheads="1"/>
        </xdr:cNvSpPr>
      </xdr:nvSpPr>
      <xdr:spPr bwMode="auto">
        <a:xfrm>
          <a:off x="7033260" y="156171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85</xdr:row>
      <xdr:rowOff>99060</xdr:rowOff>
    </xdr:from>
    <xdr:ext cx="364715" cy="168508"/>
    <xdr:sp macro="" textlink="">
      <xdr:nvSpPr>
        <xdr:cNvPr id="28" name="Text Box 34">
          <a:extLst>
            <a:ext uri="{FF2B5EF4-FFF2-40B4-BE49-F238E27FC236}">
              <a16:creationId xmlns:a16="http://schemas.microsoft.com/office/drawing/2014/main" id="{00000000-0008-0000-0E00-00001C000000}"/>
            </a:ext>
          </a:extLst>
        </xdr:cNvPr>
        <xdr:cNvSpPr txBox="1">
          <a:spLocks noChangeArrowheads="1"/>
        </xdr:cNvSpPr>
      </xdr:nvSpPr>
      <xdr:spPr bwMode="auto">
        <a:xfrm>
          <a:off x="7048500" y="1589151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86</xdr:row>
      <xdr:rowOff>99060</xdr:rowOff>
    </xdr:from>
    <xdr:ext cx="249299" cy="168508"/>
    <xdr:sp macro="" textlink="">
      <xdr:nvSpPr>
        <xdr:cNvPr id="29" name="Text Box 35">
          <a:extLst>
            <a:ext uri="{FF2B5EF4-FFF2-40B4-BE49-F238E27FC236}">
              <a16:creationId xmlns:a16="http://schemas.microsoft.com/office/drawing/2014/main" id="{00000000-0008-0000-0E00-00001D000000}"/>
            </a:ext>
          </a:extLst>
        </xdr:cNvPr>
        <xdr:cNvSpPr txBox="1">
          <a:spLocks noChangeArrowheads="1"/>
        </xdr:cNvSpPr>
      </xdr:nvSpPr>
      <xdr:spPr bwMode="auto">
        <a:xfrm>
          <a:off x="7063740" y="1608201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87</xdr:row>
      <xdr:rowOff>60960</xdr:rowOff>
    </xdr:from>
    <xdr:ext cx="249299" cy="168508"/>
    <xdr:sp macro="" textlink="">
      <xdr:nvSpPr>
        <xdr:cNvPr id="30" name="Text Box 36">
          <a:extLst>
            <a:ext uri="{FF2B5EF4-FFF2-40B4-BE49-F238E27FC236}">
              <a16:creationId xmlns:a16="http://schemas.microsoft.com/office/drawing/2014/main" id="{00000000-0008-0000-0E00-00001E000000}"/>
            </a:ext>
          </a:extLst>
        </xdr:cNvPr>
        <xdr:cNvSpPr txBox="1">
          <a:spLocks noChangeArrowheads="1"/>
        </xdr:cNvSpPr>
      </xdr:nvSpPr>
      <xdr:spPr bwMode="auto">
        <a:xfrm>
          <a:off x="7071360" y="1623441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31" name="Group 37">
          <a:extLst>
            <a:ext uri="{FF2B5EF4-FFF2-40B4-BE49-F238E27FC236}">
              <a16:creationId xmlns:a16="http://schemas.microsoft.com/office/drawing/2014/main" id="{00000000-0008-0000-0E00-00001F000000}"/>
            </a:ext>
          </a:extLst>
        </xdr:cNvPr>
        <xdr:cNvGrpSpPr>
          <a:grpSpLocks/>
        </xdr:cNvGrpSpPr>
      </xdr:nvGrpSpPr>
      <xdr:grpSpPr bwMode="auto">
        <a:xfrm>
          <a:off x="5394960" y="4732020"/>
          <a:ext cx="960120" cy="1021080"/>
          <a:chOff x="504" y="758"/>
          <a:chExt cx="111" cy="108"/>
        </a:xfrm>
      </xdr:grpSpPr>
      <xdr:sp macro="" textlink="">
        <xdr:nvSpPr>
          <xdr:cNvPr id="32" name="Rectangle 5">
            <a:extLst>
              <a:ext uri="{FF2B5EF4-FFF2-40B4-BE49-F238E27FC236}">
                <a16:creationId xmlns:a16="http://schemas.microsoft.com/office/drawing/2014/main" id="{00000000-0008-0000-0E00-000020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6">
            <a:extLst>
              <a:ext uri="{FF2B5EF4-FFF2-40B4-BE49-F238E27FC236}">
                <a16:creationId xmlns:a16="http://schemas.microsoft.com/office/drawing/2014/main" id="{00000000-0008-0000-0E00-000021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7">
            <a:extLst>
              <a:ext uri="{FF2B5EF4-FFF2-40B4-BE49-F238E27FC236}">
                <a16:creationId xmlns:a16="http://schemas.microsoft.com/office/drawing/2014/main" id="{00000000-0008-0000-0E00-000022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Rectangle 8">
            <a:extLst>
              <a:ext uri="{FF2B5EF4-FFF2-40B4-BE49-F238E27FC236}">
                <a16:creationId xmlns:a16="http://schemas.microsoft.com/office/drawing/2014/main" id="{00000000-0008-0000-0E00-000023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6" name="Rectangle 9">
            <a:extLst>
              <a:ext uri="{FF2B5EF4-FFF2-40B4-BE49-F238E27FC236}">
                <a16:creationId xmlns:a16="http://schemas.microsoft.com/office/drawing/2014/main" id="{00000000-0008-0000-0E00-000024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7" name="Rectangle 10">
            <a:extLst>
              <a:ext uri="{FF2B5EF4-FFF2-40B4-BE49-F238E27FC236}">
                <a16:creationId xmlns:a16="http://schemas.microsoft.com/office/drawing/2014/main" id="{00000000-0008-0000-0E00-000025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8" name="Rectangle 11">
            <a:extLst>
              <a:ext uri="{FF2B5EF4-FFF2-40B4-BE49-F238E27FC236}">
                <a16:creationId xmlns:a16="http://schemas.microsoft.com/office/drawing/2014/main" id="{00000000-0008-0000-0E00-000026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9" name="Rectangle 12">
            <a:extLst>
              <a:ext uri="{FF2B5EF4-FFF2-40B4-BE49-F238E27FC236}">
                <a16:creationId xmlns:a16="http://schemas.microsoft.com/office/drawing/2014/main" id="{00000000-0008-0000-0E00-000027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0" name="Rectangle 13">
            <a:extLst>
              <a:ext uri="{FF2B5EF4-FFF2-40B4-BE49-F238E27FC236}">
                <a16:creationId xmlns:a16="http://schemas.microsoft.com/office/drawing/2014/main" id="{00000000-0008-0000-0E00-000028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 name="Line 15">
            <a:extLst>
              <a:ext uri="{FF2B5EF4-FFF2-40B4-BE49-F238E27FC236}">
                <a16:creationId xmlns:a16="http://schemas.microsoft.com/office/drawing/2014/main" id="{00000000-0008-0000-0E00-000029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2" name="Line 16">
            <a:extLst>
              <a:ext uri="{FF2B5EF4-FFF2-40B4-BE49-F238E27FC236}">
                <a16:creationId xmlns:a16="http://schemas.microsoft.com/office/drawing/2014/main" id="{00000000-0008-0000-0E00-00002A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3" name="Line 17">
            <a:extLst>
              <a:ext uri="{FF2B5EF4-FFF2-40B4-BE49-F238E27FC236}">
                <a16:creationId xmlns:a16="http://schemas.microsoft.com/office/drawing/2014/main" id="{00000000-0008-0000-0E00-00002B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 name="Line 19">
            <a:extLst>
              <a:ext uri="{FF2B5EF4-FFF2-40B4-BE49-F238E27FC236}">
                <a16:creationId xmlns:a16="http://schemas.microsoft.com/office/drawing/2014/main" id="{00000000-0008-0000-0E00-00002C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5" name="Line 20">
            <a:extLst>
              <a:ext uri="{FF2B5EF4-FFF2-40B4-BE49-F238E27FC236}">
                <a16:creationId xmlns:a16="http://schemas.microsoft.com/office/drawing/2014/main" id="{00000000-0008-0000-0E00-00002D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6" name="Line 23">
            <a:extLst>
              <a:ext uri="{FF2B5EF4-FFF2-40B4-BE49-F238E27FC236}">
                <a16:creationId xmlns:a16="http://schemas.microsoft.com/office/drawing/2014/main" id="{00000000-0008-0000-0E00-00002E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 name="Line 24">
            <a:extLst>
              <a:ext uri="{FF2B5EF4-FFF2-40B4-BE49-F238E27FC236}">
                <a16:creationId xmlns:a16="http://schemas.microsoft.com/office/drawing/2014/main" id="{00000000-0008-0000-0E00-00002F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 name="Line 25">
            <a:extLst>
              <a:ext uri="{FF2B5EF4-FFF2-40B4-BE49-F238E27FC236}">
                <a16:creationId xmlns:a16="http://schemas.microsoft.com/office/drawing/2014/main" id="{00000000-0008-0000-0E00-000030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9" name="Line 27">
            <a:extLst>
              <a:ext uri="{FF2B5EF4-FFF2-40B4-BE49-F238E27FC236}">
                <a16:creationId xmlns:a16="http://schemas.microsoft.com/office/drawing/2014/main" id="{00000000-0008-0000-0E00-000031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0" name="Line 28">
            <a:extLst>
              <a:ext uri="{FF2B5EF4-FFF2-40B4-BE49-F238E27FC236}">
                <a16:creationId xmlns:a16="http://schemas.microsoft.com/office/drawing/2014/main" id="{00000000-0008-0000-0E00-000032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 name="Line 29">
            <a:extLst>
              <a:ext uri="{FF2B5EF4-FFF2-40B4-BE49-F238E27FC236}">
                <a16:creationId xmlns:a16="http://schemas.microsoft.com/office/drawing/2014/main" id="{00000000-0008-0000-0E00-000033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2" name="Line 30">
            <a:extLst>
              <a:ext uri="{FF2B5EF4-FFF2-40B4-BE49-F238E27FC236}">
                <a16:creationId xmlns:a16="http://schemas.microsoft.com/office/drawing/2014/main" id="{00000000-0008-0000-0E00-000034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3" name="Line 31">
            <a:extLst>
              <a:ext uri="{FF2B5EF4-FFF2-40B4-BE49-F238E27FC236}">
                <a16:creationId xmlns:a16="http://schemas.microsoft.com/office/drawing/2014/main" id="{00000000-0008-0000-0E00-000035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54" name="Text Box 32">
          <a:extLst>
            <a:ext uri="{FF2B5EF4-FFF2-40B4-BE49-F238E27FC236}">
              <a16:creationId xmlns:a16="http://schemas.microsoft.com/office/drawing/2014/main" id="{00000000-0008-0000-0E00-000036000000}"/>
            </a:ext>
          </a:extLst>
        </xdr:cNvPr>
        <xdr:cNvSpPr txBox="1">
          <a:spLocks noChangeArrowheads="1"/>
        </xdr:cNvSpPr>
      </xdr:nvSpPr>
      <xdr:spPr bwMode="auto">
        <a:xfrm>
          <a:off x="7048500" y="474345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55" name="Text Box 33">
          <a:extLst>
            <a:ext uri="{FF2B5EF4-FFF2-40B4-BE49-F238E27FC236}">
              <a16:creationId xmlns:a16="http://schemas.microsoft.com/office/drawing/2014/main" id="{00000000-0008-0000-0E00-000037000000}"/>
            </a:ext>
          </a:extLst>
        </xdr:cNvPr>
        <xdr:cNvSpPr txBox="1">
          <a:spLocks noChangeArrowheads="1"/>
        </xdr:cNvSpPr>
      </xdr:nvSpPr>
      <xdr:spPr bwMode="auto">
        <a:xfrm>
          <a:off x="7033260" y="49110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56" name="Text Box 34">
          <a:extLst>
            <a:ext uri="{FF2B5EF4-FFF2-40B4-BE49-F238E27FC236}">
              <a16:creationId xmlns:a16="http://schemas.microsoft.com/office/drawing/2014/main" id="{00000000-0008-0000-0E00-000038000000}"/>
            </a:ext>
          </a:extLst>
        </xdr:cNvPr>
        <xdr:cNvSpPr txBox="1">
          <a:spLocks noChangeArrowheads="1"/>
        </xdr:cNvSpPr>
      </xdr:nvSpPr>
      <xdr:spPr bwMode="auto">
        <a:xfrm>
          <a:off x="7048500" y="518541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57" name="Text Box 35">
          <a:extLst>
            <a:ext uri="{FF2B5EF4-FFF2-40B4-BE49-F238E27FC236}">
              <a16:creationId xmlns:a16="http://schemas.microsoft.com/office/drawing/2014/main" id="{00000000-0008-0000-0E00-000039000000}"/>
            </a:ext>
          </a:extLst>
        </xdr:cNvPr>
        <xdr:cNvSpPr txBox="1">
          <a:spLocks noChangeArrowheads="1"/>
        </xdr:cNvSpPr>
      </xdr:nvSpPr>
      <xdr:spPr bwMode="auto">
        <a:xfrm>
          <a:off x="7063740" y="537591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58" name="Text Box 36">
          <a:extLst>
            <a:ext uri="{FF2B5EF4-FFF2-40B4-BE49-F238E27FC236}">
              <a16:creationId xmlns:a16="http://schemas.microsoft.com/office/drawing/2014/main" id="{00000000-0008-0000-0E00-00003A000000}"/>
            </a:ext>
          </a:extLst>
        </xdr:cNvPr>
        <xdr:cNvSpPr txBox="1">
          <a:spLocks noChangeArrowheads="1"/>
        </xdr:cNvSpPr>
      </xdr:nvSpPr>
      <xdr:spPr bwMode="auto">
        <a:xfrm>
          <a:off x="7071360" y="552831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oneCellAnchor>
    <xdr:from>
      <xdr:col>12</xdr:col>
      <xdr:colOff>76200</xdr:colOff>
      <xdr:row>97</xdr:row>
      <xdr:rowOff>0</xdr:rowOff>
    </xdr:from>
    <xdr:ext cx="18531" cy="168508"/>
    <xdr:sp macro="" textlink="">
      <xdr:nvSpPr>
        <xdr:cNvPr id="59" name="Text Box 32">
          <a:extLst>
            <a:ext uri="{FF2B5EF4-FFF2-40B4-BE49-F238E27FC236}">
              <a16:creationId xmlns:a16="http://schemas.microsoft.com/office/drawing/2014/main" id="{00000000-0008-0000-0E00-00003B000000}"/>
            </a:ext>
          </a:extLst>
        </xdr:cNvPr>
        <xdr:cNvSpPr txBox="1">
          <a:spLocks noChangeArrowheads="1"/>
        </xdr:cNvSpPr>
      </xdr:nvSpPr>
      <xdr:spPr bwMode="auto">
        <a:xfrm>
          <a:off x="6385560" y="29809440"/>
          <a:ext cx="18531"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900" b="0" i="0" u="none" strike="noStrike" baseline="0">
            <a:solidFill>
              <a:srgbClr val="000000"/>
            </a:solidFill>
            <a:latin typeface="ＭＳ 明朝"/>
            <a:ea typeface="ＭＳ 明朝"/>
          </a:endParaRPr>
        </a:p>
      </xdr:txBody>
    </xdr:sp>
    <xdr:clientData/>
  </xdr:oneCellAnchor>
  <xdr:oneCellAnchor>
    <xdr:from>
      <xdr:col>12</xdr:col>
      <xdr:colOff>76200</xdr:colOff>
      <xdr:row>97</xdr:row>
      <xdr:rowOff>0</xdr:rowOff>
    </xdr:from>
    <xdr:ext cx="18531" cy="168508"/>
    <xdr:sp macro="" textlink="">
      <xdr:nvSpPr>
        <xdr:cNvPr id="61" name="Text Box 34">
          <a:extLst>
            <a:ext uri="{FF2B5EF4-FFF2-40B4-BE49-F238E27FC236}">
              <a16:creationId xmlns:a16="http://schemas.microsoft.com/office/drawing/2014/main" id="{00000000-0008-0000-0E00-00003D000000}"/>
            </a:ext>
          </a:extLst>
        </xdr:cNvPr>
        <xdr:cNvSpPr txBox="1">
          <a:spLocks noChangeArrowheads="1"/>
        </xdr:cNvSpPr>
      </xdr:nvSpPr>
      <xdr:spPr bwMode="auto">
        <a:xfrm>
          <a:off x="6385560" y="29809440"/>
          <a:ext cx="18531"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900" b="0" i="0" u="none" strike="noStrike" baseline="0">
            <a:solidFill>
              <a:srgbClr val="000000"/>
            </a:solidFill>
            <a:latin typeface="ＭＳ 明朝"/>
            <a:ea typeface="ＭＳ 明朝"/>
          </a:endParaRPr>
        </a:p>
      </xdr:txBody>
    </xdr:sp>
    <xdr:clientData/>
  </xdr:oneCellAnchor>
  <xdr:twoCellAnchor editAs="oneCell">
    <xdr:from>
      <xdr:col>5</xdr:col>
      <xdr:colOff>542925</xdr:colOff>
      <xdr:row>0</xdr:row>
      <xdr:rowOff>171450</xdr:rowOff>
    </xdr:from>
    <xdr:to>
      <xdr:col>17</xdr:col>
      <xdr:colOff>359425</xdr:colOff>
      <xdr:row>22</xdr:row>
      <xdr:rowOff>142875</xdr:rowOff>
    </xdr:to>
    <xdr:pic>
      <xdr:nvPicPr>
        <xdr:cNvPr id="64" name="図 63">
          <a:extLst>
            <a:ext uri="{FF2B5EF4-FFF2-40B4-BE49-F238E27FC236}">
              <a16:creationId xmlns:a16="http://schemas.microsoft.com/office/drawing/2014/main" id="{00000000-0008-0000-0E00-000040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2473" b="36466"/>
        <a:stretch/>
      </xdr:blipFill>
      <xdr:spPr bwMode="auto">
        <a:xfrm>
          <a:off x="3448050" y="171450"/>
          <a:ext cx="6788800" cy="3781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28575</xdr:rowOff>
    </xdr:from>
    <xdr:to>
      <xdr:col>6</xdr:col>
      <xdr:colOff>132859</xdr:colOff>
      <xdr:row>22</xdr:row>
      <xdr:rowOff>76200</xdr:rowOff>
    </xdr:to>
    <xdr:pic>
      <xdr:nvPicPr>
        <xdr:cNvPr id="66" name="図 65">
          <a:extLst>
            <a:ext uri="{FF2B5EF4-FFF2-40B4-BE49-F238E27FC236}">
              <a16:creationId xmlns:a16="http://schemas.microsoft.com/office/drawing/2014/main" id="{00000000-0008-0000-0E00-00004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8575"/>
          <a:ext cx="3619009" cy="385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12</xdr:col>
      <xdr:colOff>76200</xdr:colOff>
      <xdr:row>66</xdr:row>
      <xdr:rowOff>0</xdr:rowOff>
    </xdr:from>
    <xdr:ext cx="249299" cy="168508"/>
    <xdr:sp macro="" textlink="">
      <xdr:nvSpPr>
        <xdr:cNvPr id="2" name="Text Box 32">
          <a:extLst>
            <a:ext uri="{FF2B5EF4-FFF2-40B4-BE49-F238E27FC236}">
              <a16:creationId xmlns:a16="http://schemas.microsoft.com/office/drawing/2014/main" id="{00000000-0008-0000-0F00-000002000000}"/>
            </a:ext>
          </a:extLst>
        </xdr:cNvPr>
        <xdr:cNvSpPr txBox="1">
          <a:spLocks noChangeArrowheads="1"/>
        </xdr:cNvSpPr>
      </xdr:nvSpPr>
      <xdr:spPr bwMode="auto">
        <a:xfrm>
          <a:off x="7048500" y="607980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66</xdr:row>
      <xdr:rowOff>0</xdr:rowOff>
    </xdr:from>
    <xdr:ext cx="364715" cy="168508"/>
    <xdr:sp macro="" textlink="">
      <xdr:nvSpPr>
        <xdr:cNvPr id="3" name="Text Box 33">
          <a:extLst>
            <a:ext uri="{FF2B5EF4-FFF2-40B4-BE49-F238E27FC236}">
              <a16:creationId xmlns:a16="http://schemas.microsoft.com/office/drawing/2014/main" id="{00000000-0008-0000-0F00-000003000000}"/>
            </a:ext>
          </a:extLst>
        </xdr:cNvPr>
        <xdr:cNvSpPr txBox="1">
          <a:spLocks noChangeArrowheads="1"/>
        </xdr:cNvSpPr>
      </xdr:nvSpPr>
      <xdr:spPr bwMode="auto">
        <a:xfrm>
          <a:off x="7033260" y="6079807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66</xdr:row>
      <xdr:rowOff>0</xdr:rowOff>
    </xdr:from>
    <xdr:ext cx="364715" cy="168508"/>
    <xdr:sp macro="" textlink="">
      <xdr:nvSpPr>
        <xdr:cNvPr id="4" name="Text Box 34">
          <a:extLst>
            <a:ext uri="{FF2B5EF4-FFF2-40B4-BE49-F238E27FC236}">
              <a16:creationId xmlns:a16="http://schemas.microsoft.com/office/drawing/2014/main" id="{00000000-0008-0000-0F00-000004000000}"/>
            </a:ext>
          </a:extLst>
        </xdr:cNvPr>
        <xdr:cNvSpPr txBox="1">
          <a:spLocks noChangeArrowheads="1"/>
        </xdr:cNvSpPr>
      </xdr:nvSpPr>
      <xdr:spPr bwMode="auto">
        <a:xfrm>
          <a:off x="7048500" y="6079807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66</xdr:row>
      <xdr:rowOff>0</xdr:rowOff>
    </xdr:from>
    <xdr:ext cx="249299" cy="168508"/>
    <xdr:sp macro="" textlink="">
      <xdr:nvSpPr>
        <xdr:cNvPr id="5" name="Text Box 35">
          <a:extLst>
            <a:ext uri="{FF2B5EF4-FFF2-40B4-BE49-F238E27FC236}">
              <a16:creationId xmlns:a16="http://schemas.microsoft.com/office/drawing/2014/main" id="{00000000-0008-0000-0F00-000005000000}"/>
            </a:ext>
          </a:extLst>
        </xdr:cNvPr>
        <xdr:cNvSpPr txBox="1">
          <a:spLocks noChangeArrowheads="1"/>
        </xdr:cNvSpPr>
      </xdr:nvSpPr>
      <xdr:spPr bwMode="auto">
        <a:xfrm>
          <a:off x="7063740" y="607980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66</xdr:row>
      <xdr:rowOff>0</xdr:rowOff>
    </xdr:from>
    <xdr:ext cx="249299" cy="168508"/>
    <xdr:sp macro="" textlink="">
      <xdr:nvSpPr>
        <xdr:cNvPr id="6" name="Text Box 36">
          <a:extLst>
            <a:ext uri="{FF2B5EF4-FFF2-40B4-BE49-F238E27FC236}">
              <a16:creationId xmlns:a16="http://schemas.microsoft.com/office/drawing/2014/main" id="{00000000-0008-0000-0F00-000006000000}"/>
            </a:ext>
          </a:extLst>
        </xdr:cNvPr>
        <xdr:cNvSpPr txBox="1">
          <a:spLocks noChangeArrowheads="1"/>
        </xdr:cNvSpPr>
      </xdr:nvSpPr>
      <xdr:spPr bwMode="auto">
        <a:xfrm>
          <a:off x="7071360" y="607980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oneCellAnchor>
    <xdr:from>
      <xdr:col>12</xdr:col>
      <xdr:colOff>76200</xdr:colOff>
      <xdr:row>66</xdr:row>
      <xdr:rowOff>0</xdr:rowOff>
    </xdr:from>
    <xdr:ext cx="249299" cy="168508"/>
    <xdr:sp macro="" textlink="">
      <xdr:nvSpPr>
        <xdr:cNvPr id="30" name="Text Box 32">
          <a:extLst>
            <a:ext uri="{FF2B5EF4-FFF2-40B4-BE49-F238E27FC236}">
              <a16:creationId xmlns:a16="http://schemas.microsoft.com/office/drawing/2014/main" id="{00000000-0008-0000-0F00-00001E000000}"/>
            </a:ext>
          </a:extLst>
        </xdr:cNvPr>
        <xdr:cNvSpPr txBox="1">
          <a:spLocks noChangeArrowheads="1"/>
        </xdr:cNvSpPr>
      </xdr:nvSpPr>
      <xdr:spPr bwMode="auto">
        <a:xfrm>
          <a:off x="7048500" y="3770947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66</xdr:row>
      <xdr:rowOff>0</xdr:rowOff>
    </xdr:from>
    <xdr:ext cx="364715" cy="168508"/>
    <xdr:sp macro="" textlink="">
      <xdr:nvSpPr>
        <xdr:cNvPr id="31" name="Text Box 33">
          <a:extLst>
            <a:ext uri="{FF2B5EF4-FFF2-40B4-BE49-F238E27FC236}">
              <a16:creationId xmlns:a16="http://schemas.microsoft.com/office/drawing/2014/main" id="{00000000-0008-0000-0F00-00001F000000}"/>
            </a:ext>
          </a:extLst>
        </xdr:cNvPr>
        <xdr:cNvSpPr txBox="1">
          <a:spLocks noChangeArrowheads="1"/>
        </xdr:cNvSpPr>
      </xdr:nvSpPr>
      <xdr:spPr bwMode="auto">
        <a:xfrm>
          <a:off x="7033260" y="3787711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66</xdr:row>
      <xdr:rowOff>0</xdr:rowOff>
    </xdr:from>
    <xdr:ext cx="364715" cy="168508"/>
    <xdr:sp macro="" textlink="">
      <xdr:nvSpPr>
        <xdr:cNvPr id="32" name="Text Box 34">
          <a:extLst>
            <a:ext uri="{FF2B5EF4-FFF2-40B4-BE49-F238E27FC236}">
              <a16:creationId xmlns:a16="http://schemas.microsoft.com/office/drawing/2014/main" id="{00000000-0008-0000-0F00-000020000000}"/>
            </a:ext>
          </a:extLst>
        </xdr:cNvPr>
        <xdr:cNvSpPr txBox="1">
          <a:spLocks noChangeArrowheads="1"/>
        </xdr:cNvSpPr>
      </xdr:nvSpPr>
      <xdr:spPr bwMode="auto">
        <a:xfrm>
          <a:off x="7048500" y="381514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66</xdr:row>
      <xdr:rowOff>0</xdr:rowOff>
    </xdr:from>
    <xdr:ext cx="249299" cy="168508"/>
    <xdr:sp macro="" textlink="">
      <xdr:nvSpPr>
        <xdr:cNvPr id="33" name="Text Box 35">
          <a:extLst>
            <a:ext uri="{FF2B5EF4-FFF2-40B4-BE49-F238E27FC236}">
              <a16:creationId xmlns:a16="http://schemas.microsoft.com/office/drawing/2014/main" id="{00000000-0008-0000-0F00-000021000000}"/>
            </a:ext>
          </a:extLst>
        </xdr:cNvPr>
        <xdr:cNvSpPr txBox="1">
          <a:spLocks noChangeArrowheads="1"/>
        </xdr:cNvSpPr>
      </xdr:nvSpPr>
      <xdr:spPr bwMode="auto">
        <a:xfrm>
          <a:off x="7063740" y="383419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66</xdr:row>
      <xdr:rowOff>0</xdr:rowOff>
    </xdr:from>
    <xdr:ext cx="249299" cy="168508"/>
    <xdr:sp macro="" textlink="">
      <xdr:nvSpPr>
        <xdr:cNvPr id="34" name="Text Box 36">
          <a:extLst>
            <a:ext uri="{FF2B5EF4-FFF2-40B4-BE49-F238E27FC236}">
              <a16:creationId xmlns:a16="http://schemas.microsoft.com/office/drawing/2014/main" id="{00000000-0008-0000-0F00-000022000000}"/>
            </a:ext>
          </a:extLst>
        </xdr:cNvPr>
        <xdr:cNvSpPr txBox="1">
          <a:spLocks noChangeArrowheads="1"/>
        </xdr:cNvSpPr>
      </xdr:nvSpPr>
      <xdr:spPr bwMode="auto">
        <a:xfrm>
          <a:off x="7071360" y="3849433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47</xdr:row>
      <xdr:rowOff>45720</xdr:rowOff>
    </xdr:from>
    <xdr:to>
      <xdr:col>12</xdr:col>
      <xdr:colOff>45720</xdr:colOff>
      <xdr:row>52</xdr:row>
      <xdr:rowOff>76200</xdr:rowOff>
    </xdr:to>
    <xdr:grpSp>
      <xdr:nvGrpSpPr>
        <xdr:cNvPr id="35" name="Group 37">
          <a:extLst>
            <a:ext uri="{FF2B5EF4-FFF2-40B4-BE49-F238E27FC236}">
              <a16:creationId xmlns:a16="http://schemas.microsoft.com/office/drawing/2014/main" id="{00000000-0008-0000-0F00-000023000000}"/>
            </a:ext>
          </a:extLst>
        </xdr:cNvPr>
        <xdr:cNvGrpSpPr>
          <a:grpSpLocks/>
        </xdr:cNvGrpSpPr>
      </xdr:nvGrpSpPr>
      <xdr:grpSpPr bwMode="auto">
        <a:xfrm>
          <a:off x="5384896" y="8003588"/>
          <a:ext cx="958107" cy="1036895"/>
          <a:chOff x="504" y="758"/>
          <a:chExt cx="111" cy="108"/>
        </a:xfrm>
      </xdr:grpSpPr>
      <xdr:sp macro="" textlink="">
        <xdr:nvSpPr>
          <xdr:cNvPr id="36" name="Rectangle 5">
            <a:extLst>
              <a:ext uri="{FF2B5EF4-FFF2-40B4-BE49-F238E27FC236}">
                <a16:creationId xmlns:a16="http://schemas.microsoft.com/office/drawing/2014/main" id="{00000000-0008-0000-0F00-000024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7" name="Rectangle 6">
            <a:extLst>
              <a:ext uri="{FF2B5EF4-FFF2-40B4-BE49-F238E27FC236}">
                <a16:creationId xmlns:a16="http://schemas.microsoft.com/office/drawing/2014/main" id="{00000000-0008-0000-0F00-000025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8" name="Rectangle 7">
            <a:extLst>
              <a:ext uri="{FF2B5EF4-FFF2-40B4-BE49-F238E27FC236}">
                <a16:creationId xmlns:a16="http://schemas.microsoft.com/office/drawing/2014/main" id="{00000000-0008-0000-0F00-000026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9" name="Rectangle 8">
            <a:extLst>
              <a:ext uri="{FF2B5EF4-FFF2-40B4-BE49-F238E27FC236}">
                <a16:creationId xmlns:a16="http://schemas.microsoft.com/office/drawing/2014/main" id="{00000000-0008-0000-0F00-000027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0" name="Rectangle 9">
            <a:extLst>
              <a:ext uri="{FF2B5EF4-FFF2-40B4-BE49-F238E27FC236}">
                <a16:creationId xmlns:a16="http://schemas.microsoft.com/office/drawing/2014/main" id="{00000000-0008-0000-0F00-000028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 name="Rectangle 10">
            <a:extLst>
              <a:ext uri="{FF2B5EF4-FFF2-40B4-BE49-F238E27FC236}">
                <a16:creationId xmlns:a16="http://schemas.microsoft.com/office/drawing/2014/main" id="{00000000-0008-0000-0F00-000029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2" name="Rectangle 11">
            <a:extLst>
              <a:ext uri="{FF2B5EF4-FFF2-40B4-BE49-F238E27FC236}">
                <a16:creationId xmlns:a16="http://schemas.microsoft.com/office/drawing/2014/main" id="{00000000-0008-0000-0F00-00002A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3" name="Rectangle 12">
            <a:extLst>
              <a:ext uri="{FF2B5EF4-FFF2-40B4-BE49-F238E27FC236}">
                <a16:creationId xmlns:a16="http://schemas.microsoft.com/office/drawing/2014/main" id="{00000000-0008-0000-0F00-00002B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4" name="Rectangle 13">
            <a:extLst>
              <a:ext uri="{FF2B5EF4-FFF2-40B4-BE49-F238E27FC236}">
                <a16:creationId xmlns:a16="http://schemas.microsoft.com/office/drawing/2014/main" id="{00000000-0008-0000-0F00-00002C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5" name="Line 15">
            <a:extLst>
              <a:ext uri="{FF2B5EF4-FFF2-40B4-BE49-F238E27FC236}">
                <a16:creationId xmlns:a16="http://schemas.microsoft.com/office/drawing/2014/main" id="{00000000-0008-0000-0F00-00002D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6" name="Line 16">
            <a:extLst>
              <a:ext uri="{FF2B5EF4-FFF2-40B4-BE49-F238E27FC236}">
                <a16:creationId xmlns:a16="http://schemas.microsoft.com/office/drawing/2014/main" id="{00000000-0008-0000-0F00-00002E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 name="Line 17">
            <a:extLst>
              <a:ext uri="{FF2B5EF4-FFF2-40B4-BE49-F238E27FC236}">
                <a16:creationId xmlns:a16="http://schemas.microsoft.com/office/drawing/2014/main" id="{00000000-0008-0000-0F00-00002F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 name="Line 19">
            <a:extLst>
              <a:ext uri="{FF2B5EF4-FFF2-40B4-BE49-F238E27FC236}">
                <a16:creationId xmlns:a16="http://schemas.microsoft.com/office/drawing/2014/main" id="{00000000-0008-0000-0F00-000030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9" name="Line 20">
            <a:extLst>
              <a:ext uri="{FF2B5EF4-FFF2-40B4-BE49-F238E27FC236}">
                <a16:creationId xmlns:a16="http://schemas.microsoft.com/office/drawing/2014/main" id="{00000000-0008-0000-0F00-000031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0" name="Line 23">
            <a:extLst>
              <a:ext uri="{FF2B5EF4-FFF2-40B4-BE49-F238E27FC236}">
                <a16:creationId xmlns:a16="http://schemas.microsoft.com/office/drawing/2014/main" id="{00000000-0008-0000-0F00-000032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 name="Line 24">
            <a:extLst>
              <a:ext uri="{FF2B5EF4-FFF2-40B4-BE49-F238E27FC236}">
                <a16:creationId xmlns:a16="http://schemas.microsoft.com/office/drawing/2014/main" id="{00000000-0008-0000-0F00-000033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 name="Line 25">
            <a:extLst>
              <a:ext uri="{FF2B5EF4-FFF2-40B4-BE49-F238E27FC236}">
                <a16:creationId xmlns:a16="http://schemas.microsoft.com/office/drawing/2014/main" id="{00000000-0008-0000-0F00-000034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3" name="Line 27">
            <a:extLst>
              <a:ext uri="{FF2B5EF4-FFF2-40B4-BE49-F238E27FC236}">
                <a16:creationId xmlns:a16="http://schemas.microsoft.com/office/drawing/2014/main" id="{00000000-0008-0000-0F00-000035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4" name="Line 28">
            <a:extLst>
              <a:ext uri="{FF2B5EF4-FFF2-40B4-BE49-F238E27FC236}">
                <a16:creationId xmlns:a16="http://schemas.microsoft.com/office/drawing/2014/main" id="{00000000-0008-0000-0F00-000036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5" name="Line 29">
            <a:extLst>
              <a:ext uri="{FF2B5EF4-FFF2-40B4-BE49-F238E27FC236}">
                <a16:creationId xmlns:a16="http://schemas.microsoft.com/office/drawing/2014/main" id="{00000000-0008-0000-0F00-000037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6" name="Line 30">
            <a:extLst>
              <a:ext uri="{FF2B5EF4-FFF2-40B4-BE49-F238E27FC236}">
                <a16:creationId xmlns:a16="http://schemas.microsoft.com/office/drawing/2014/main" id="{00000000-0008-0000-0F00-000038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7" name="Line 31">
            <a:extLst>
              <a:ext uri="{FF2B5EF4-FFF2-40B4-BE49-F238E27FC236}">
                <a16:creationId xmlns:a16="http://schemas.microsoft.com/office/drawing/2014/main" id="{00000000-0008-0000-0F00-000039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47</xdr:row>
      <xdr:rowOff>38100</xdr:rowOff>
    </xdr:from>
    <xdr:ext cx="249299" cy="168508"/>
    <xdr:sp macro="" textlink="">
      <xdr:nvSpPr>
        <xdr:cNvPr id="58" name="Text Box 32">
          <a:extLst>
            <a:ext uri="{FF2B5EF4-FFF2-40B4-BE49-F238E27FC236}">
              <a16:creationId xmlns:a16="http://schemas.microsoft.com/office/drawing/2014/main" id="{00000000-0008-0000-0F00-00003A000000}"/>
            </a:ext>
          </a:extLst>
        </xdr:cNvPr>
        <xdr:cNvSpPr txBox="1">
          <a:spLocks noChangeArrowheads="1"/>
        </xdr:cNvSpPr>
      </xdr:nvSpPr>
      <xdr:spPr bwMode="auto">
        <a:xfrm>
          <a:off x="7048500" y="96107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48</xdr:row>
      <xdr:rowOff>15240</xdr:rowOff>
    </xdr:from>
    <xdr:ext cx="364715" cy="168508"/>
    <xdr:sp macro="" textlink="">
      <xdr:nvSpPr>
        <xdr:cNvPr id="59" name="Text Box 33">
          <a:extLst>
            <a:ext uri="{FF2B5EF4-FFF2-40B4-BE49-F238E27FC236}">
              <a16:creationId xmlns:a16="http://schemas.microsoft.com/office/drawing/2014/main" id="{00000000-0008-0000-0F00-00003B000000}"/>
            </a:ext>
          </a:extLst>
        </xdr:cNvPr>
        <xdr:cNvSpPr txBox="1">
          <a:spLocks noChangeArrowheads="1"/>
        </xdr:cNvSpPr>
      </xdr:nvSpPr>
      <xdr:spPr bwMode="auto">
        <a:xfrm>
          <a:off x="7033260" y="97783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49</xdr:row>
      <xdr:rowOff>99060</xdr:rowOff>
    </xdr:from>
    <xdr:ext cx="364715" cy="168508"/>
    <xdr:sp macro="" textlink="">
      <xdr:nvSpPr>
        <xdr:cNvPr id="60" name="Text Box 34">
          <a:extLst>
            <a:ext uri="{FF2B5EF4-FFF2-40B4-BE49-F238E27FC236}">
              <a16:creationId xmlns:a16="http://schemas.microsoft.com/office/drawing/2014/main" id="{00000000-0008-0000-0F00-00003C000000}"/>
            </a:ext>
          </a:extLst>
        </xdr:cNvPr>
        <xdr:cNvSpPr txBox="1">
          <a:spLocks noChangeArrowheads="1"/>
        </xdr:cNvSpPr>
      </xdr:nvSpPr>
      <xdr:spPr bwMode="auto">
        <a:xfrm>
          <a:off x="7048500" y="100526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50</xdr:row>
      <xdr:rowOff>99060</xdr:rowOff>
    </xdr:from>
    <xdr:ext cx="249299" cy="168508"/>
    <xdr:sp macro="" textlink="">
      <xdr:nvSpPr>
        <xdr:cNvPr id="61" name="Text Box 35">
          <a:extLst>
            <a:ext uri="{FF2B5EF4-FFF2-40B4-BE49-F238E27FC236}">
              <a16:creationId xmlns:a16="http://schemas.microsoft.com/office/drawing/2014/main" id="{00000000-0008-0000-0F00-00003D000000}"/>
            </a:ext>
          </a:extLst>
        </xdr:cNvPr>
        <xdr:cNvSpPr txBox="1">
          <a:spLocks noChangeArrowheads="1"/>
        </xdr:cNvSpPr>
      </xdr:nvSpPr>
      <xdr:spPr bwMode="auto">
        <a:xfrm>
          <a:off x="7063740" y="102431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51</xdr:row>
      <xdr:rowOff>60960</xdr:rowOff>
    </xdr:from>
    <xdr:ext cx="249299" cy="168508"/>
    <xdr:sp macro="" textlink="">
      <xdr:nvSpPr>
        <xdr:cNvPr id="62" name="Text Box 36">
          <a:extLst>
            <a:ext uri="{FF2B5EF4-FFF2-40B4-BE49-F238E27FC236}">
              <a16:creationId xmlns:a16="http://schemas.microsoft.com/office/drawing/2014/main" id="{00000000-0008-0000-0F00-00003E000000}"/>
            </a:ext>
          </a:extLst>
        </xdr:cNvPr>
        <xdr:cNvSpPr txBox="1">
          <a:spLocks noChangeArrowheads="1"/>
        </xdr:cNvSpPr>
      </xdr:nvSpPr>
      <xdr:spPr bwMode="auto">
        <a:xfrm>
          <a:off x="7071360" y="103955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9</xdr:col>
      <xdr:colOff>435358</xdr:colOff>
      <xdr:row>28</xdr:row>
      <xdr:rowOff>143775</xdr:rowOff>
    </xdr:to>
    <xdr:pic>
      <xdr:nvPicPr>
        <xdr:cNvPr id="63" name="図 62">
          <a:extLst>
            <a:ext uri="{FF2B5EF4-FFF2-40B4-BE49-F238E27FC236}">
              <a16:creationId xmlns:a16="http://schemas.microsoft.com/office/drawing/2014/main" id="{00000000-0008-0000-0F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5660"/>
          <a:ext cx="5692080" cy="47535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4"/>
  </sheetPr>
  <dimension ref="A1:Q77"/>
  <sheetViews>
    <sheetView view="pageBreakPreview" zoomScaleNormal="100" workbookViewId="0">
      <selection activeCell="N17" sqref="N17"/>
    </sheetView>
  </sheetViews>
  <sheetFormatPr defaultRowHeight="13.2"/>
  <cols>
    <col min="1" max="17" width="7.6640625" customWidth="1"/>
  </cols>
  <sheetData>
    <row r="1" spans="1:17" ht="15.75" customHeight="1">
      <c r="A1" s="10"/>
      <c r="B1" s="10"/>
      <c r="C1" s="10"/>
      <c r="D1" s="10"/>
      <c r="E1" s="11"/>
      <c r="F1" s="12"/>
      <c r="G1" s="12"/>
      <c r="H1" s="12"/>
      <c r="I1" s="12"/>
      <c r="J1" s="12"/>
      <c r="K1" s="10"/>
      <c r="L1" s="10"/>
      <c r="M1" s="10"/>
      <c r="N1" s="10"/>
      <c r="O1" s="10"/>
      <c r="P1" s="10"/>
      <c r="Q1" s="10"/>
    </row>
    <row r="2" spans="1:17" ht="15.9" customHeight="1">
      <c r="A2" s="121" t="s">
        <v>395</v>
      </c>
      <c r="B2" s="133"/>
      <c r="C2" s="133"/>
      <c r="D2" s="133"/>
      <c r="E2" s="133"/>
      <c r="F2" s="133"/>
      <c r="G2" s="133"/>
      <c r="H2" s="133"/>
      <c r="I2" s="133"/>
      <c r="J2" s="133"/>
      <c r="K2" s="133"/>
      <c r="L2" s="133"/>
      <c r="M2" s="133"/>
      <c r="N2" s="10"/>
      <c r="O2" s="10"/>
      <c r="P2" s="10"/>
      <c r="Q2" s="10"/>
    </row>
    <row r="3" spans="1:17" ht="15.9" customHeight="1">
      <c r="A3" s="100" t="s">
        <v>40</v>
      </c>
      <c r="B3" s="100"/>
      <c r="C3" s="14" t="s">
        <v>171</v>
      </c>
      <c r="D3" s="14" t="s">
        <v>172</v>
      </c>
      <c r="E3" s="14" t="s">
        <v>173</v>
      </c>
      <c r="F3" s="14" t="s">
        <v>174</v>
      </c>
      <c r="G3" s="14" t="s">
        <v>175</v>
      </c>
      <c r="H3" s="14" t="s">
        <v>176</v>
      </c>
      <c r="I3" s="14" t="s">
        <v>177</v>
      </c>
      <c r="J3" s="14" t="s">
        <v>43</v>
      </c>
      <c r="K3" s="14" t="s">
        <v>44</v>
      </c>
      <c r="L3" s="14" t="s">
        <v>45</v>
      </c>
      <c r="M3" s="10"/>
      <c r="N3" s="134" t="s">
        <v>178</v>
      </c>
      <c r="O3" s="135"/>
      <c r="P3" s="136"/>
      <c r="Q3" s="10"/>
    </row>
    <row r="4" spans="1:17" ht="15.9" customHeight="1">
      <c r="A4" s="14" t="s">
        <v>41</v>
      </c>
      <c r="B4" s="14" t="s">
        <v>179</v>
      </c>
      <c r="C4" s="14">
        <v>10</v>
      </c>
      <c r="D4" s="14">
        <v>15</v>
      </c>
      <c r="E4" s="14">
        <v>20</v>
      </c>
      <c r="F4" s="14">
        <v>25</v>
      </c>
      <c r="G4" s="14">
        <v>40</v>
      </c>
      <c r="H4" s="14">
        <v>50</v>
      </c>
      <c r="I4" s="14">
        <v>65</v>
      </c>
      <c r="J4" s="14">
        <v>110</v>
      </c>
      <c r="K4" s="14">
        <v>150</v>
      </c>
      <c r="L4" s="14">
        <v>180</v>
      </c>
      <c r="M4" s="10"/>
      <c r="N4" s="137"/>
      <c r="O4" s="138"/>
      <c r="P4" s="139"/>
      <c r="Q4" s="15"/>
    </row>
    <row r="5" spans="1:17" ht="15.9" customHeight="1">
      <c r="A5" s="14" t="s">
        <v>42</v>
      </c>
      <c r="B5" s="14" t="s">
        <v>180</v>
      </c>
      <c r="C5" s="14">
        <v>98</v>
      </c>
      <c r="D5" s="14">
        <v>147</v>
      </c>
      <c r="E5" s="14">
        <v>196</v>
      </c>
      <c r="F5" s="14">
        <v>245</v>
      </c>
      <c r="G5" s="14">
        <v>392</v>
      </c>
      <c r="H5" s="14">
        <v>882</v>
      </c>
      <c r="I5" s="14">
        <v>637</v>
      </c>
      <c r="J5" s="14">
        <v>1078</v>
      </c>
      <c r="K5" s="14">
        <v>1470</v>
      </c>
      <c r="L5" s="14">
        <v>1764</v>
      </c>
      <c r="M5" s="10"/>
      <c r="N5" s="10"/>
      <c r="O5" s="10"/>
      <c r="P5" s="10"/>
      <c r="Q5" s="10"/>
    </row>
    <row r="6" spans="1:17" ht="15.9" customHeight="1">
      <c r="A6" s="16"/>
      <c r="B6" s="16"/>
      <c r="C6" s="16"/>
      <c r="D6" s="16"/>
      <c r="E6" s="16"/>
      <c r="F6" s="16"/>
      <c r="G6" s="16"/>
      <c r="H6" s="10"/>
      <c r="I6" s="10"/>
      <c r="J6" s="10"/>
      <c r="K6" s="10"/>
      <c r="L6" s="10"/>
      <c r="M6" s="10"/>
      <c r="N6" s="10"/>
      <c r="O6" s="10"/>
      <c r="P6" s="10"/>
      <c r="Q6" s="10"/>
    </row>
    <row r="7" spans="1:17" ht="15.9" customHeight="1">
      <c r="A7" s="132" t="s">
        <v>181</v>
      </c>
      <c r="B7" s="132"/>
      <c r="C7" s="132"/>
      <c r="D7" s="132" t="s">
        <v>182</v>
      </c>
      <c r="E7" s="132"/>
      <c r="F7" s="132"/>
      <c r="G7" s="10"/>
      <c r="H7" s="10"/>
      <c r="I7" s="10"/>
      <c r="J7" s="10"/>
      <c r="K7" s="10"/>
      <c r="L7" s="10"/>
      <c r="M7" s="10"/>
      <c r="N7" s="10"/>
      <c r="O7" s="10"/>
      <c r="P7" s="10"/>
      <c r="Q7" s="10"/>
    </row>
    <row r="8" spans="1:17" ht="15.75" customHeight="1">
      <c r="A8" s="10"/>
      <c r="B8" s="10"/>
      <c r="C8" s="10"/>
      <c r="D8" s="10"/>
      <c r="E8" s="10"/>
      <c r="F8" s="10"/>
      <c r="G8" s="10"/>
      <c r="H8" s="10"/>
      <c r="I8" s="10"/>
      <c r="J8" s="10"/>
      <c r="K8" s="10"/>
      <c r="L8" s="10"/>
      <c r="M8" s="10"/>
      <c r="N8" s="10"/>
      <c r="O8" s="10"/>
      <c r="P8" s="10"/>
      <c r="Q8" s="10"/>
    </row>
    <row r="9" spans="1:17" ht="15.75" customHeight="1">
      <c r="A9" s="121" t="s">
        <v>396</v>
      </c>
      <c r="B9" s="121"/>
      <c r="C9" s="121"/>
      <c r="D9" s="121"/>
      <c r="E9" s="121"/>
      <c r="F9" s="121"/>
      <c r="G9" s="121"/>
      <c r="H9" s="121"/>
      <c r="I9" s="121"/>
      <c r="J9" s="121"/>
      <c r="K9" s="121"/>
      <c r="L9" s="121"/>
      <c r="M9" s="121"/>
      <c r="N9" s="121"/>
      <c r="O9" s="121"/>
      <c r="P9" s="10"/>
      <c r="Q9" s="10"/>
    </row>
    <row r="10" spans="1:17" ht="15.75" customHeight="1">
      <c r="A10" s="100" t="s">
        <v>133</v>
      </c>
      <c r="B10" s="100"/>
      <c r="C10" s="100"/>
      <c r="D10" s="17">
        <v>1</v>
      </c>
      <c r="E10" s="14">
        <v>1.5</v>
      </c>
      <c r="F10" s="17">
        <v>2</v>
      </c>
      <c r="G10" s="14">
        <v>2.5</v>
      </c>
      <c r="H10" s="17">
        <v>3</v>
      </c>
      <c r="I10" s="14">
        <v>3.5</v>
      </c>
      <c r="J10" s="17">
        <v>4</v>
      </c>
      <c r="K10" s="10"/>
      <c r="L10" s="10"/>
      <c r="M10" s="10"/>
      <c r="N10" s="10"/>
      <c r="O10" s="10"/>
      <c r="P10" s="10"/>
      <c r="Q10" s="10"/>
    </row>
    <row r="11" spans="1:17" ht="15.75" customHeight="1">
      <c r="A11" s="100" t="s">
        <v>47</v>
      </c>
      <c r="B11" s="14" t="s">
        <v>41</v>
      </c>
      <c r="C11" s="14" t="s">
        <v>179</v>
      </c>
      <c r="D11" s="14">
        <v>5</v>
      </c>
      <c r="E11" s="14">
        <v>10</v>
      </c>
      <c r="F11" s="14">
        <v>20</v>
      </c>
      <c r="G11" s="14">
        <v>25</v>
      </c>
      <c r="H11" s="14">
        <v>30</v>
      </c>
      <c r="I11" s="14">
        <v>35</v>
      </c>
      <c r="J11" s="14">
        <v>45</v>
      </c>
      <c r="K11" s="10"/>
      <c r="L11" s="10"/>
      <c r="M11" s="10"/>
      <c r="N11" s="10"/>
      <c r="O11" s="10"/>
      <c r="P11" s="10"/>
      <c r="Q11" s="10"/>
    </row>
    <row r="12" spans="1:17" ht="15.75" customHeight="1">
      <c r="A12" s="100"/>
      <c r="B12" s="14" t="s">
        <v>42</v>
      </c>
      <c r="C12" s="14" t="s">
        <v>64</v>
      </c>
      <c r="D12" s="14">
        <v>49</v>
      </c>
      <c r="E12" s="14">
        <v>98</v>
      </c>
      <c r="F12" s="14">
        <v>196</v>
      </c>
      <c r="G12" s="14">
        <v>245</v>
      </c>
      <c r="H12" s="14">
        <v>294</v>
      </c>
      <c r="I12" s="14">
        <v>343</v>
      </c>
      <c r="J12" s="14">
        <v>441</v>
      </c>
      <c r="K12" s="10"/>
      <c r="L12" s="127" t="s">
        <v>183</v>
      </c>
      <c r="M12" s="128"/>
      <c r="N12" s="128"/>
      <c r="O12" s="129"/>
      <c r="P12" s="10"/>
      <c r="Q12" s="10"/>
    </row>
    <row r="13" spans="1:17" ht="15.75" customHeight="1">
      <c r="A13" s="100" t="s">
        <v>48</v>
      </c>
      <c r="B13" s="14" t="s">
        <v>41</v>
      </c>
      <c r="C13" s="14" t="s">
        <v>184</v>
      </c>
      <c r="D13" s="14">
        <v>30</v>
      </c>
      <c r="E13" s="14">
        <v>45</v>
      </c>
      <c r="F13" s="14">
        <v>65</v>
      </c>
      <c r="G13" s="14">
        <v>85</v>
      </c>
      <c r="H13" s="14">
        <v>90</v>
      </c>
      <c r="I13" s="14">
        <v>115</v>
      </c>
      <c r="J13" s="14">
        <v>140</v>
      </c>
      <c r="K13" s="10"/>
      <c r="L13" s="10"/>
      <c r="M13" s="10"/>
      <c r="N13" s="10"/>
      <c r="O13" s="10"/>
      <c r="P13" s="10"/>
      <c r="Q13" s="10"/>
    </row>
    <row r="14" spans="1:17" ht="15.75" customHeight="1">
      <c r="A14" s="100"/>
      <c r="B14" s="14" t="s">
        <v>42</v>
      </c>
      <c r="C14" s="14" t="s">
        <v>64</v>
      </c>
      <c r="D14" s="14">
        <v>294</v>
      </c>
      <c r="E14" s="14">
        <v>441</v>
      </c>
      <c r="F14" s="14">
        <v>637</v>
      </c>
      <c r="G14" s="14">
        <v>833</v>
      </c>
      <c r="H14" s="14">
        <v>882</v>
      </c>
      <c r="I14" s="14">
        <v>1127</v>
      </c>
      <c r="J14" s="14">
        <v>1372</v>
      </c>
      <c r="K14" s="10"/>
      <c r="L14" s="10"/>
      <c r="M14" s="10"/>
      <c r="N14" s="10"/>
      <c r="O14" s="10"/>
      <c r="P14" s="10"/>
      <c r="Q14" s="10"/>
    </row>
    <row r="15" spans="1:17" ht="15.75" customHeight="1">
      <c r="A15" s="10"/>
      <c r="B15" s="10"/>
      <c r="C15" s="10"/>
      <c r="D15" s="10"/>
      <c r="E15" s="10"/>
      <c r="F15" s="10"/>
      <c r="G15" s="10"/>
      <c r="H15" s="10"/>
      <c r="I15" s="10"/>
      <c r="J15" s="10"/>
      <c r="K15" s="10"/>
      <c r="L15" s="10"/>
      <c r="M15" s="10"/>
      <c r="N15" s="10"/>
      <c r="O15" s="10"/>
      <c r="P15" s="10"/>
      <c r="Q15" s="10"/>
    </row>
    <row r="16" spans="1:17" ht="15.75" customHeight="1">
      <c r="A16" s="121" t="s">
        <v>397</v>
      </c>
      <c r="B16" s="121"/>
      <c r="C16" s="121"/>
      <c r="D16" s="121"/>
      <c r="E16" s="121"/>
      <c r="F16" s="121"/>
      <c r="G16" s="121"/>
      <c r="H16" s="121"/>
      <c r="I16" s="121"/>
      <c r="J16" s="121"/>
      <c r="K16" s="121"/>
      <c r="L16" s="121"/>
      <c r="M16" s="121"/>
      <c r="N16" s="121"/>
      <c r="O16" s="121"/>
      <c r="P16" s="10"/>
      <c r="Q16" s="10"/>
    </row>
    <row r="17" spans="1:17" ht="15.75" customHeight="1">
      <c r="A17" s="100" t="s">
        <v>46</v>
      </c>
      <c r="B17" s="100"/>
      <c r="C17" s="100"/>
      <c r="D17" s="17">
        <v>1</v>
      </c>
      <c r="E17" s="14">
        <v>1.5</v>
      </c>
      <c r="F17" s="17">
        <v>2</v>
      </c>
      <c r="G17" s="14">
        <v>2.5</v>
      </c>
      <c r="H17" s="17">
        <v>3</v>
      </c>
      <c r="I17" s="14">
        <v>3.5</v>
      </c>
      <c r="J17" s="17">
        <v>4</v>
      </c>
      <c r="K17" s="10"/>
      <c r="L17" s="10"/>
      <c r="M17" s="10"/>
      <c r="N17" s="10"/>
      <c r="O17" s="10"/>
      <c r="P17" s="10"/>
      <c r="Q17" s="10"/>
    </row>
    <row r="18" spans="1:17" ht="15.75" customHeight="1">
      <c r="A18" s="100" t="s">
        <v>47</v>
      </c>
      <c r="B18" s="14" t="s">
        <v>41</v>
      </c>
      <c r="C18" s="14" t="s">
        <v>185</v>
      </c>
      <c r="D18" s="14">
        <v>6</v>
      </c>
      <c r="E18" s="14">
        <v>9</v>
      </c>
      <c r="F18" s="14">
        <v>13</v>
      </c>
      <c r="G18" s="14">
        <v>17</v>
      </c>
      <c r="H18" s="14">
        <v>26</v>
      </c>
      <c r="I18" s="14">
        <v>30</v>
      </c>
      <c r="J18" s="14">
        <v>34</v>
      </c>
      <c r="K18" s="10"/>
      <c r="L18" s="10"/>
      <c r="M18" s="10"/>
      <c r="N18" s="10"/>
      <c r="O18" s="10"/>
      <c r="P18" s="10"/>
      <c r="Q18" s="10"/>
    </row>
    <row r="19" spans="1:17" ht="15.75" customHeight="1">
      <c r="A19" s="100"/>
      <c r="B19" s="14" t="s">
        <v>42</v>
      </c>
      <c r="C19" s="14" t="s">
        <v>186</v>
      </c>
      <c r="D19" s="14">
        <v>58.8</v>
      </c>
      <c r="E19" s="14">
        <v>88.2</v>
      </c>
      <c r="F19" s="14">
        <v>127.4</v>
      </c>
      <c r="G19" s="14">
        <v>166.6</v>
      </c>
      <c r="H19" s="14">
        <v>254.8</v>
      </c>
      <c r="I19" s="14">
        <v>294</v>
      </c>
      <c r="J19" s="14">
        <v>333.2</v>
      </c>
      <c r="K19" s="10"/>
      <c r="L19" s="127" t="s">
        <v>178</v>
      </c>
      <c r="M19" s="128"/>
      <c r="N19" s="128"/>
      <c r="O19" s="129"/>
      <c r="P19" s="10"/>
      <c r="Q19" s="10"/>
    </row>
    <row r="20" spans="1:17" ht="15.75" customHeight="1">
      <c r="A20" s="100" t="s">
        <v>48</v>
      </c>
      <c r="B20" s="14" t="s">
        <v>41</v>
      </c>
      <c r="C20" s="14" t="s">
        <v>185</v>
      </c>
      <c r="D20" s="14">
        <v>31</v>
      </c>
      <c r="E20" s="14">
        <v>44</v>
      </c>
      <c r="F20" s="14">
        <v>58</v>
      </c>
      <c r="G20" s="14">
        <v>77</v>
      </c>
      <c r="H20" s="14">
        <v>86</v>
      </c>
      <c r="I20" s="14">
        <v>110</v>
      </c>
      <c r="J20" s="14">
        <v>129</v>
      </c>
      <c r="K20" s="10"/>
      <c r="L20" s="10"/>
      <c r="M20" s="10"/>
      <c r="N20" s="10"/>
      <c r="O20" s="10"/>
      <c r="P20" s="10"/>
      <c r="Q20" s="10"/>
    </row>
    <row r="21" spans="1:17" ht="15.75" customHeight="1">
      <c r="A21" s="100"/>
      <c r="B21" s="14" t="s">
        <v>42</v>
      </c>
      <c r="C21" s="14" t="s">
        <v>186</v>
      </c>
      <c r="D21" s="14">
        <v>303.8</v>
      </c>
      <c r="E21" s="14">
        <v>431.2</v>
      </c>
      <c r="F21" s="14">
        <v>568.4</v>
      </c>
      <c r="G21" s="14">
        <v>754.6</v>
      </c>
      <c r="H21" s="14">
        <v>842.8</v>
      </c>
      <c r="I21" s="14">
        <v>1078</v>
      </c>
      <c r="J21" s="14">
        <v>1264.2</v>
      </c>
      <c r="K21" s="10"/>
      <c r="L21" s="10"/>
      <c r="M21" s="10"/>
      <c r="N21" s="10"/>
      <c r="O21" s="10"/>
      <c r="P21" s="10"/>
      <c r="Q21" s="10"/>
    </row>
    <row r="22" spans="1:17" ht="15.6" customHeight="1">
      <c r="A22" s="132" t="s">
        <v>181</v>
      </c>
      <c r="B22" s="132"/>
      <c r="C22" s="132"/>
      <c r="D22" s="132" t="s">
        <v>182</v>
      </c>
      <c r="E22" s="132"/>
      <c r="F22" s="132"/>
      <c r="G22" s="10"/>
      <c r="H22" s="10"/>
      <c r="I22" s="10"/>
      <c r="J22" s="10"/>
      <c r="K22" s="10"/>
      <c r="L22" s="10"/>
      <c r="M22" s="10"/>
      <c r="N22" s="10"/>
      <c r="O22" s="10"/>
      <c r="P22" s="10"/>
      <c r="Q22" s="10"/>
    </row>
    <row r="23" spans="1:17" ht="15.6" customHeight="1">
      <c r="A23" s="10"/>
      <c r="B23" s="10"/>
      <c r="C23" s="10"/>
      <c r="D23" s="10"/>
      <c r="E23" s="10"/>
      <c r="F23" s="10"/>
      <c r="G23" s="10"/>
      <c r="H23" s="10"/>
      <c r="I23" s="10"/>
      <c r="J23" s="10"/>
      <c r="K23" s="10"/>
      <c r="L23" s="10"/>
      <c r="M23" s="10"/>
      <c r="N23" s="10"/>
      <c r="O23" s="10"/>
      <c r="P23" s="10"/>
      <c r="Q23" s="10"/>
    </row>
    <row r="24" spans="1:17" ht="15.6" customHeight="1">
      <c r="A24" s="110" t="s">
        <v>398</v>
      </c>
      <c r="B24" s="110"/>
      <c r="C24" s="110"/>
      <c r="D24" s="110"/>
      <c r="E24" s="110"/>
      <c r="F24" s="110"/>
      <c r="G24" s="110"/>
      <c r="H24" s="110"/>
      <c r="I24" s="110"/>
      <c r="J24" s="110"/>
      <c r="K24" s="110"/>
      <c r="L24" s="110"/>
      <c r="M24" s="110"/>
      <c r="N24" s="10"/>
      <c r="O24" s="10"/>
      <c r="P24" s="10"/>
      <c r="Q24" s="10"/>
    </row>
    <row r="25" spans="1:17" ht="15.6" customHeight="1">
      <c r="A25" s="111" t="s">
        <v>134</v>
      </c>
      <c r="B25" s="113"/>
      <c r="C25" s="127" t="s">
        <v>135</v>
      </c>
      <c r="D25" s="128"/>
      <c r="E25" s="128"/>
      <c r="F25" s="128"/>
      <c r="G25" s="128"/>
      <c r="H25" s="128"/>
      <c r="I25" s="128"/>
      <c r="J25" s="129"/>
      <c r="K25" s="111" t="s">
        <v>50</v>
      </c>
      <c r="L25" s="112"/>
      <c r="M25" s="113"/>
      <c r="N25" s="10"/>
      <c r="O25" s="10"/>
      <c r="P25" s="10"/>
      <c r="Q25" s="10"/>
    </row>
    <row r="26" spans="1:17" ht="15.6" customHeight="1">
      <c r="A26" s="125"/>
      <c r="B26" s="126"/>
      <c r="C26" s="128" t="s">
        <v>136</v>
      </c>
      <c r="D26" s="128"/>
      <c r="E26" s="128"/>
      <c r="F26" s="129"/>
      <c r="G26" s="127" t="s">
        <v>137</v>
      </c>
      <c r="H26" s="128"/>
      <c r="I26" s="128"/>
      <c r="J26" s="129"/>
      <c r="K26" s="125"/>
      <c r="L26" s="131"/>
      <c r="M26" s="126"/>
      <c r="N26" s="10"/>
      <c r="O26" s="10"/>
      <c r="P26" s="10"/>
      <c r="Q26" s="10"/>
    </row>
    <row r="27" spans="1:17" ht="15.6" customHeight="1">
      <c r="A27" s="114"/>
      <c r="B27" s="116"/>
      <c r="C27" s="129" t="s">
        <v>138</v>
      </c>
      <c r="D27" s="100"/>
      <c r="E27" s="100" t="s">
        <v>139</v>
      </c>
      <c r="F27" s="100"/>
      <c r="G27" s="100" t="s">
        <v>138</v>
      </c>
      <c r="H27" s="100"/>
      <c r="I27" s="100" t="s">
        <v>139</v>
      </c>
      <c r="J27" s="100"/>
      <c r="K27" s="114"/>
      <c r="L27" s="115"/>
      <c r="M27" s="116"/>
      <c r="N27" s="10"/>
      <c r="O27" s="10"/>
      <c r="P27" s="10"/>
      <c r="Q27" s="10"/>
    </row>
    <row r="28" spans="1:17" ht="15.6" customHeight="1">
      <c r="A28" s="108" t="s">
        <v>54</v>
      </c>
      <c r="B28" s="108"/>
      <c r="C28" s="117">
        <v>2</v>
      </c>
      <c r="D28" s="118"/>
      <c r="E28" s="117">
        <v>1.5</v>
      </c>
      <c r="F28" s="118"/>
      <c r="G28" s="117">
        <v>1.5</v>
      </c>
      <c r="H28" s="118"/>
      <c r="I28" s="117">
        <v>1</v>
      </c>
      <c r="J28" s="118"/>
      <c r="K28" s="20"/>
      <c r="L28" s="10"/>
      <c r="M28" s="21"/>
      <c r="N28" s="10"/>
      <c r="O28" s="10"/>
      <c r="P28" s="10"/>
      <c r="Q28" s="10"/>
    </row>
    <row r="29" spans="1:17" ht="15.6" customHeight="1">
      <c r="A29" s="108"/>
      <c r="B29" s="108"/>
      <c r="C29" s="130" t="s">
        <v>140</v>
      </c>
      <c r="D29" s="120"/>
      <c r="E29" s="130" t="s">
        <v>140</v>
      </c>
      <c r="F29" s="120"/>
      <c r="G29" s="130" t="s">
        <v>187</v>
      </c>
      <c r="H29" s="120"/>
      <c r="I29" s="130" t="s">
        <v>141</v>
      </c>
      <c r="J29" s="120"/>
      <c r="K29" s="20"/>
      <c r="L29" s="10"/>
      <c r="M29" s="21"/>
      <c r="N29" s="10"/>
      <c r="O29" s="10"/>
      <c r="P29" s="10"/>
      <c r="Q29" s="10"/>
    </row>
    <row r="30" spans="1:17" ht="15.6" customHeight="1">
      <c r="A30" s="100" t="s">
        <v>55</v>
      </c>
      <c r="B30" s="100"/>
      <c r="C30" s="117">
        <v>1.5</v>
      </c>
      <c r="D30" s="118"/>
      <c r="E30" s="117">
        <v>1</v>
      </c>
      <c r="F30" s="118"/>
      <c r="G30" s="117">
        <v>1</v>
      </c>
      <c r="H30" s="118"/>
      <c r="I30" s="117">
        <v>0.6</v>
      </c>
      <c r="J30" s="118"/>
      <c r="K30" s="20"/>
      <c r="L30" s="10"/>
      <c r="M30" s="21"/>
      <c r="N30" s="10"/>
      <c r="O30" s="10"/>
      <c r="P30" s="10"/>
      <c r="Q30" s="10"/>
    </row>
    <row r="31" spans="1:17" ht="15.6" customHeight="1">
      <c r="A31" s="100"/>
      <c r="B31" s="100"/>
      <c r="C31" s="130" t="s">
        <v>188</v>
      </c>
      <c r="D31" s="120"/>
      <c r="E31" s="130" t="s">
        <v>141</v>
      </c>
      <c r="F31" s="120"/>
      <c r="G31" s="130" t="s">
        <v>141</v>
      </c>
      <c r="H31" s="120"/>
      <c r="I31" s="130" t="s">
        <v>142</v>
      </c>
      <c r="J31" s="120"/>
      <c r="K31" s="20"/>
      <c r="L31" s="10"/>
      <c r="M31" s="21"/>
      <c r="N31" s="10"/>
      <c r="O31" s="10"/>
      <c r="P31" s="10"/>
      <c r="Q31" s="10"/>
    </row>
    <row r="32" spans="1:17" ht="15.6" customHeight="1">
      <c r="A32" s="100" t="s">
        <v>56</v>
      </c>
      <c r="B32" s="100"/>
      <c r="C32" s="117">
        <v>1</v>
      </c>
      <c r="D32" s="118"/>
      <c r="E32" s="117">
        <v>0.6</v>
      </c>
      <c r="F32" s="118"/>
      <c r="G32" s="117">
        <v>0.6</v>
      </c>
      <c r="H32" s="118"/>
      <c r="I32" s="117">
        <v>0.4</v>
      </c>
      <c r="J32" s="118"/>
      <c r="K32" s="20"/>
      <c r="L32" s="10"/>
      <c r="M32" s="21"/>
      <c r="N32" s="10"/>
      <c r="O32" s="10"/>
      <c r="P32" s="10"/>
      <c r="Q32" s="10"/>
    </row>
    <row r="33" spans="1:17" ht="15.6" customHeight="1">
      <c r="A33" s="100"/>
      <c r="B33" s="100"/>
      <c r="C33" s="130" t="s">
        <v>142</v>
      </c>
      <c r="D33" s="120"/>
      <c r="E33" s="130" t="s">
        <v>189</v>
      </c>
      <c r="F33" s="120"/>
      <c r="G33" s="130" t="s">
        <v>189</v>
      </c>
      <c r="H33" s="120"/>
      <c r="I33" s="130" t="s">
        <v>190</v>
      </c>
      <c r="J33" s="120"/>
      <c r="K33" s="22"/>
      <c r="L33" s="23"/>
      <c r="M33" s="24"/>
      <c r="N33" s="10"/>
      <c r="O33" s="10"/>
      <c r="P33" s="10"/>
      <c r="Q33" s="10"/>
    </row>
    <row r="34" spans="1:17" ht="15.75" customHeight="1">
      <c r="A34" s="121" t="s">
        <v>143</v>
      </c>
      <c r="B34" s="121"/>
      <c r="C34" s="121"/>
      <c r="D34" s="121"/>
      <c r="E34" s="10"/>
      <c r="F34" s="10"/>
      <c r="G34" s="10"/>
      <c r="H34" s="10"/>
      <c r="I34" s="10"/>
      <c r="J34" s="10"/>
      <c r="K34" s="10"/>
      <c r="L34" s="10"/>
      <c r="M34" s="10"/>
      <c r="N34" s="10"/>
      <c r="O34" s="10"/>
      <c r="P34" s="10"/>
      <c r="Q34" s="10"/>
    </row>
    <row r="35" spans="1:17" ht="24" customHeight="1">
      <c r="A35" s="122" t="s">
        <v>191</v>
      </c>
      <c r="B35" s="123"/>
      <c r="C35" s="123"/>
      <c r="D35" s="123"/>
      <c r="E35" s="123"/>
      <c r="F35" s="123"/>
      <c r="G35" s="123"/>
      <c r="H35" s="123"/>
      <c r="I35" s="123"/>
      <c r="J35" s="123"/>
      <c r="K35" s="123"/>
      <c r="L35" s="123"/>
      <c r="M35" s="124"/>
      <c r="N35" s="10"/>
      <c r="O35" s="10"/>
      <c r="P35" s="10"/>
      <c r="Q35" s="10"/>
    </row>
    <row r="36" spans="1:17" ht="15.6" customHeight="1">
      <c r="A36" s="10"/>
      <c r="B36" s="10"/>
      <c r="C36" s="10"/>
      <c r="D36" s="10"/>
      <c r="E36" s="10"/>
      <c r="F36" s="10"/>
      <c r="G36" s="10"/>
      <c r="H36" s="10"/>
      <c r="I36" s="10"/>
      <c r="J36" s="10"/>
      <c r="K36" s="10"/>
      <c r="L36" s="10"/>
      <c r="M36" s="10"/>
      <c r="N36" s="10"/>
      <c r="O36" s="10"/>
      <c r="P36" s="10"/>
      <c r="Q36" s="10"/>
    </row>
    <row r="37" spans="1:17" ht="15.6" customHeight="1">
      <c r="A37" s="10"/>
      <c r="B37" s="10"/>
      <c r="C37" s="10"/>
      <c r="D37" s="10"/>
      <c r="E37" s="10"/>
      <c r="F37" s="10"/>
      <c r="G37" s="10"/>
      <c r="H37" s="10"/>
      <c r="I37" s="10"/>
      <c r="J37" s="10"/>
      <c r="K37" s="10"/>
      <c r="L37" s="10"/>
      <c r="M37" s="10"/>
      <c r="N37" s="10"/>
      <c r="O37" s="10"/>
      <c r="P37" s="10"/>
      <c r="Q37" s="10"/>
    </row>
    <row r="38" spans="1:17" ht="15.6" customHeight="1">
      <c r="A38" s="10"/>
      <c r="B38" s="10"/>
      <c r="C38" s="10"/>
      <c r="D38" s="10"/>
      <c r="E38" s="10"/>
      <c r="F38" s="10"/>
      <c r="G38" s="10"/>
      <c r="H38" s="10"/>
      <c r="I38" s="10"/>
      <c r="J38" s="10"/>
      <c r="K38" s="10"/>
      <c r="L38" s="10"/>
      <c r="M38" s="10"/>
      <c r="N38" s="10"/>
      <c r="O38" s="10"/>
      <c r="P38" s="10"/>
      <c r="Q38" s="10"/>
    </row>
    <row r="39" spans="1:17" ht="15.6" customHeight="1">
      <c r="A39" s="121" t="s">
        <v>399</v>
      </c>
      <c r="B39" s="121"/>
      <c r="C39" s="121"/>
      <c r="D39" s="121"/>
      <c r="E39" s="121"/>
      <c r="F39" s="121"/>
      <c r="G39" s="121"/>
      <c r="H39" s="121"/>
      <c r="I39" s="121"/>
      <c r="J39" s="121"/>
      <c r="K39" s="121"/>
      <c r="L39" s="121"/>
      <c r="M39" s="121"/>
      <c r="N39" s="10"/>
      <c r="O39" s="10"/>
      <c r="P39" s="10"/>
      <c r="Q39" s="10"/>
    </row>
    <row r="40" spans="1:17" ht="15.6" customHeight="1">
      <c r="A40" s="111" t="s">
        <v>134</v>
      </c>
      <c r="B40" s="113"/>
      <c r="C40" s="127" t="s">
        <v>135</v>
      </c>
      <c r="D40" s="128"/>
      <c r="E40" s="128"/>
      <c r="F40" s="128"/>
      <c r="G40" s="128"/>
      <c r="H40" s="128"/>
      <c r="I40" s="128"/>
      <c r="J40" s="129"/>
      <c r="K40" s="10"/>
      <c r="L40" s="10"/>
      <c r="M40" s="10"/>
      <c r="N40" s="10"/>
      <c r="O40" s="10"/>
      <c r="P40" s="10"/>
      <c r="Q40" s="10"/>
    </row>
    <row r="41" spans="1:17" ht="15.6" customHeight="1">
      <c r="A41" s="125"/>
      <c r="B41" s="126"/>
      <c r="C41" s="128" t="s">
        <v>136</v>
      </c>
      <c r="D41" s="128"/>
      <c r="E41" s="128"/>
      <c r="F41" s="129"/>
      <c r="G41" s="127" t="s">
        <v>137</v>
      </c>
      <c r="H41" s="128"/>
      <c r="I41" s="128"/>
      <c r="J41" s="129"/>
      <c r="K41" s="10"/>
      <c r="L41" s="10"/>
      <c r="M41" s="10"/>
      <c r="N41" s="10"/>
      <c r="O41" s="10"/>
      <c r="P41" s="10"/>
      <c r="Q41" s="10"/>
    </row>
    <row r="42" spans="1:17" ht="15.6" customHeight="1">
      <c r="A42" s="114"/>
      <c r="B42" s="116"/>
      <c r="C42" s="129" t="s">
        <v>144</v>
      </c>
      <c r="D42" s="100"/>
      <c r="E42" s="100" t="s">
        <v>145</v>
      </c>
      <c r="F42" s="100"/>
      <c r="G42" s="129" t="s">
        <v>144</v>
      </c>
      <c r="H42" s="100"/>
      <c r="I42" s="100" t="s">
        <v>145</v>
      </c>
      <c r="J42" s="100"/>
      <c r="K42" s="10"/>
      <c r="L42" s="10"/>
      <c r="M42" s="10"/>
      <c r="N42" s="10"/>
      <c r="O42" s="10"/>
      <c r="P42" s="10"/>
      <c r="Q42" s="10"/>
    </row>
    <row r="43" spans="1:17" ht="15.6" customHeight="1">
      <c r="A43" s="108" t="s">
        <v>54</v>
      </c>
      <c r="B43" s="108"/>
      <c r="C43" s="117">
        <v>2</v>
      </c>
      <c r="D43" s="118"/>
      <c r="E43" s="117">
        <v>1.5</v>
      </c>
      <c r="F43" s="118"/>
      <c r="G43" s="117">
        <v>1.5</v>
      </c>
      <c r="H43" s="118"/>
      <c r="I43" s="117">
        <v>1</v>
      </c>
      <c r="J43" s="118"/>
      <c r="K43" s="10"/>
      <c r="L43" s="10"/>
      <c r="M43" s="10"/>
      <c r="N43" s="10"/>
      <c r="O43" s="10"/>
      <c r="P43" s="10"/>
      <c r="Q43" s="10"/>
    </row>
    <row r="44" spans="1:17" ht="15.6" customHeight="1">
      <c r="A44" s="108"/>
      <c r="B44" s="108"/>
      <c r="C44" s="119"/>
      <c r="D44" s="120"/>
      <c r="E44" s="119"/>
      <c r="F44" s="120"/>
      <c r="G44" s="119"/>
      <c r="H44" s="120"/>
      <c r="I44" s="119"/>
      <c r="J44" s="120"/>
      <c r="K44" s="10"/>
      <c r="L44" s="10"/>
      <c r="M44" s="10"/>
      <c r="N44" s="10"/>
      <c r="O44" s="10"/>
      <c r="P44" s="10"/>
      <c r="Q44" s="10"/>
    </row>
    <row r="45" spans="1:17" ht="15.6" customHeight="1">
      <c r="A45" s="100" t="s">
        <v>55</v>
      </c>
      <c r="B45" s="100"/>
      <c r="C45" s="117">
        <v>1.5</v>
      </c>
      <c r="D45" s="118"/>
      <c r="E45" s="117">
        <v>1</v>
      </c>
      <c r="F45" s="118"/>
      <c r="G45" s="117">
        <v>1</v>
      </c>
      <c r="H45" s="118"/>
      <c r="I45" s="117">
        <v>0.6</v>
      </c>
      <c r="J45" s="118"/>
      <c r="K45" s="10"/>
      <c r="L45" s="10"/>
      <c r="M45" s="10"/>
      <c r="N45" s="10"/>
      <c r="O45" s="10"/>
      <c r="P45" s="10"/>
      <c r="Q45" s="10"/>
    </row>
    <row r="46" spans="1:17" ht="15.6" customHeight="1">
      <c r="A46" s="100"/>
      <c r="B46" s="100"/>
      <c r="C46" s="119"/>
      <c r="D46" s="120"/>
      <c r="E46" s="119"/>
      <c r="F46" s="120"/>
      <c r="G46" s="119"/>
      <c r="H46" s="120"/>
      <c r="I46" s="119"/>
      <c r="J46" s="120"/>
      <c r="K46" s="10"/>
      <c r="L46" s="10"/>
      <c r="M46" s="10"/>
      <c r="N46" s="10"/>
      <c r="O46" s="10"/>
      <c r="P46" s="10"/>
      <c r="Q46" s="10"/>
    </row>
    <row r="47" spans="1:17" ht="15.6" customHeight="1">
      <c r="A47" s="100" t="s">
        <v>56</v>
      </c>
      <c r="B47" s="100"/>
      <c r="C47" s="117">
        <v>1.5</v>
      </c>
      <c r="D47" s="118"/>
      <c r="E47" s="117">
        <v>1</v>
      </c>
      <c r="F47" s="118"/>
      <c r="G47" s="117">
        <v>1</v>
      </c>
      <c r="H47" s="118"/>
      <c r="I47" s="117">
        <v>0.6</v>
      </c>
      <c r="J47" s="118"/>
      <c r="K47" s="10"/>
      <c r="L47" s="10"/>
      <c r="M47" s="10"/>
      <c r="N47" s="10"/>
      <c r="O47" s="10"/>
      <c r="P47" s="10"/>
      <c r="Q47" s="10"/>
    </row>
    <row r="48" spans="1:17" ht="15.6" customHeight="1">
      <c r="A48" s="100"/>
      <c r="B48" s="100"/>
      <c r="C48" s="119"/>
      <c r="D48" s="120"/>
      <c r="E48" s="119"/>
      <c r="F48" s="120"/>
      <c r="G48" s="119"/>
      <c r="H48" s="120"/>
      <c r="I48" s="119"/>
      <c r="J48" s="120"/>
      <c r="K48" s="10"/>
      <c r="L48" s="10"/>
      <c r="M48" s="10"/>
      <c r="N48" s="10"/>
      <c r="O48" s="10"/>
      <c r="P48" s="10"/>
      <c r="Q48" s="10"/>
    </row>
    <row r="49" spans="1:17" ht="15.6" customHeight="1">
      <c r="A49" s="10"/>
      <c r="B49" s="10"/>
      <c r="C49" s="10"/>
      <c r="D49" s="10"/>
      <c r="E49" s="10"/>
      <c r="F49" s="10"/>
      <c r="G49" s="10"/>
      <c r="H49" s="10"/>
      <c r="I49" s="10"/>
      <c r="J49" s="10"/>
      <c r="K49" s="10"/>
      <c r="L49" s="10"/>
      <c r="M49" s="10"/>
      <c r="N49" s="10"/>
      <c r="O49" s="10"/>
      <c r="P49" s="10"/>
      <c r="Q49" s="10"/>
    </row>
    <row r="50" spans="1:17" ht="15.6" customHeight="1">
      <c r="A50" s="10"/>
      <c r="B50" s="10"/>
      <c r="C50" s="10"/>
      <c r="D50" s="10"/>
      <c r="E50" s="10"/>
      <c r="F50" s="10"/>
      <c r="G50" s="10"/>
      <c r="H50" s="10"/>
      <c r="I50" s="10"/>
      <c r="J50" s="10"/>
      <c r="K50" s="10"/>
      <c r="L50" s="10"/>
      <c r="M50" s="10"/>
      <c r="N50" s="10"/>
      <c r="O50" s="10"/>
      <c r="P50" s="10"/>
      <c r="Q50" s="10"/>
    </row>
    <row r="51" spans="1:17" ht="15.6" customHeight="1">
      <c r="A51" s="10"/>
      <c r="B51" s="10"/>
      <c r="C51" s="10"/>
      <c r="D51" s="10"/>
      <c r="E51" s="10"/>
      <c r="F51" s="10"/>
      <c r="G51" s="10"/>
      <c r="H51" s="10"/>
      <c r="I51" s="10"/>
      <c r="J51" s="10"/>
      <c r="K51" s="10"/>
      <c r="L51" s="10"/>
      <c r="M51" s="10"/>
      <c r="N51" s="10"/>
      <c r="O51" s="10"/>
      <c r="P51" s="10"/>
      <c r="Q51" s="10"/>
    </row>
    <row r="52" spans="1:17" ht="15.75" customHeight="1">
      <c r="A52" s="110" t="s">
        <v>400</v>
      </c>
      <c r="B52" s="110"/>
      <c r="C52" s="110"/>
      <c r="D52" s="110"/>
      <c r="E52" s="110"/>
      <c r="F52" s="110"/>
      <c r="G52" s="110"/>
      <c r="H52" s="110"/>
      <c r="I52" s="110"/>
      <c r="J52" s="110"/>
      <c r="K52" s="110"/>
      <c r="L52" s="10"/>
      <c r="M52" s="10"/>
      <c r="N52" s="10"/>
      <c r="O52" s="10"/>
      <c r="P52" s="10"/>
      <c r="Q52" s="10"/>
    </row>
    <row r="53" spans="1:17" ht="15.75" customHeight="1">
      <c r="A53" s="100"/>
      <c r="B53" s="100"/>
      <c r="C53" s="100" t="s">
        <v>49</v>
      </c>
      <c r="D53" s="100"/>
      <c r="E53" s="100"/>
      <c r="F53" s="100"/>
      <c r="G53" s="100"/>
      <c r="H53" s="100"/>
      <c r="I53" s="111" t="s">
        <v>50</v>
      </c>
      <c r="J53" s="112"/>
      <c r="K53" s="113"/>
      <c r="L53" s="10"/>
      <c r="M53" s="10"/>
      <c r="N53" s="10"/>
      <c r="O53" s="10"/>
      <c r="P53" s="10"/>
      <c r="Q53" s="10"/>
    </row>
    <row r="54" spans="1:17" ht="15.75" customHeight="1">
      <c r="A54" s="100"/>
      <c r="B54" s="100"/>
      <c r="C54" s="100" t="s">
        <v>51</v>
      </c>
      <c r="D54" s="100"/>
      <c r="E54" s="100" t="s">
        <v>52</v>
      </c>
      <c r="F54" s="100"/>
      <c r="G54" s="100" t="s">
        <v>53</v>
      </c>
      <c r="H54" s="100"/>
      <c r="I54" s="114"/>
      <c r="J54" s="115"/>
      <c r="K54" s="116"/>
      <c r="L54" s="10"/>
      <c r="M54" s="10"/>
      <c r="N54" s="10"/>
      <c r="O54" s="10"/>
      <c r="P54" s="10"/>
      <c r="Q54" s="10"/>
    </row>
    <row r="55" spans="1:17" ht="15.75" customHeight="1">
      <c r="A55" s="108" t="s">
        <v>54</v>
      </c>
      <c r="B55" s="108"/>
      <c r="C55" s="109">
        <v>2</v>
      </c>
      <c r="D55" s="109"/>
      <c r="E55" s="100">
        <v>1.5</v>
      </c>
      <c r="F55" s="100"/>
      <c r="G55" s="109">
        <v>1</v>
      </c>
      <c r="H55" s="109"/>
      <c r="I55" s="20"/>
      <c r="J55" s="10"/>
      <c r="K55" s="21"/>
      <c r="L55" s="10"/>
      <c r="M55" s="10"/>
      <c r="N55" s="10"/>
      <c r="O55" s="10"/>
      <c r="P55" s="10"/>
      <c r="Q55" s="10"/>
    </row>
    <row r="56" spans="1:17" ht="15.75" customHeight="1">
      <c r="A56" s="108"/>
      <c r="B56" s="108"/>
      <c r="C56" s="109"/>
      <c r="D56" s="109"/>
      <c r="E56" s="100"/>
      <c r="F56" s="100"/>
      <c r="G56" s="109"/>
      <c r="H56" s="109"/>
      <c r="I56" s="20"/>
      <c r="J56" s="10"/>
      <c r="K56" s="21"/>
      <c r="L56" s="10"/>
      <c r="M56" s="10"/>
      <c r="N56" s="10"/>
      <c r="O56" s="10"/>
      <c r="P56" s="10"/>
      <c r="Q56" s="10"/>
    </row>
    <row r="57" spans="1:17" ht="15.75" customHeight="1">
      <c r="A57" s="100" t="s">
        <v>55</v>
      </c>
      <c r="B57" s="100"/>
      <c r="C57" s="100">
        <v>1.5</v>
      </c>
      <c r="D57" s="100"/>
      <c r="E57" s="109">
        <v>1</v>
      </c>
      <c r="F57" s="109"/>
      <c r="G57" s="100">
        <v>0.6</v>
      </c>
      <c r="H57" s="100"/>
      <c r="I57" s="20"/>
      <c r="J57" s="10"/>
      <c r="K57" s="21"/>
      <c r="L57" s="10"/>
      <c r="M57" s="10"/>
      <c r="N57" s="10"/>
      <c r="O57" s="10"/>
      <c r="P57" s="10"/>
      <c r="Q57" s="10"/>
    </row>
    <row r="58" spans="1:17" ht="15.75" customHeight="1">
      <c r="A58" s="100"/>
      <c r="B58" s="100"/>
      <c r="C58" s="100"/>
      <c r="D58" s="100"/>
      <c r="E58" s="109"/>
      <c r="F58" s="109"/>
      <c r="G58" s="100"/>
      <c r="H58" s="100"/>
      <c r="I58" s="20"/>
      <c r="J58" s="10"/>
      <c r="K58" s="21"/>
      <c r="L58" s="10"/>
      <c r="M58" s="10"/>
      <c r="N58" s="10"/>
      <c r="O58" s="10"/>
      <c r="P58" s="10"/>
      <c r="Q58" s="10"/>
    </row>
    <row r="59" spans="1:17" ht="15.75" customHeight="1">
      <c r="A59" s="100" t="s">
        <v>56</v>
      </c>
      <c r="B59" s="100"/>
      <c r="C59" s="100" t="s">
        <v>65</v>
      </c>
      <c r="D59" s="100"/>
      <c r="E59" s="100" t="s">
        <v>192</v>
      </c>
      <c r="F59" s="100"/>
      <c r="G59" s="100" t="s">
        <v>193</v>
      </c>
      <c r="H59" s="100"/>
      <c r="I59" s="20"/>
      <c r="J59" s="10"/>
      <c r="K59" s="21"/>
      <c r="L59" s="10"/>
      <c r="M59" s="10"/>
      <c r="N59" s="10"/>
      <c r="O59" s="10"/>
      <c r="P59" s="10"/>
      <c r="Q59" s="10"/>
    </row>
    <row r="60" spans="1:17" ht="15.75" customHeight="1">
      <c r="A60" s="101"/>
      <c r="B60" s="101"/>
      <c r="C60" s="101"/>
      <c r="D60" s="101"/>
      <c r="E60" s="101"/>
      <c r="F60" s="101"/>
      <c r="G60" s="101"/>
      <c r="H60" s="101"/>
      <c r="I60" s="22"/>
      <c r="J60" s="23"/>
      <c r="K60" s="24"/>
      <c r="L60" s="10"/>
      <c r="M60" s="10"/>
      <c r="N60" s="10"/>
      <c r="O60" s="10"/>
      <c r="P60" s="10"/>
      <c r="Q60" s="10"/>
    </row>
    <row r="61" spans="1:17" ht="15.75" customHeight="1">
      <c r="A61" s="102" t="s">
        <v>57</v>
      </c>
      <c r="B61" s="103"/>
      <c r="C61" s="103"/>
      <c r="D61" s="103"/>
      <c r="E61" s="103"/>
      <c r="F61" s="103"/>
      <c r="G61" s="103"/>
      <c r="H61" s="103"/>
      <c r="I61" s="103"/>
      <c r="J61" s="103"/>
      <c r="K61" s="104"/>
      <c r="L61" s="10"/>
      <c r="M61" s="10"/>
      <c r="N61" s="10"/>
      <c r="O61" s="10"/>
      <c r="P61" s="10"/>
      <c r="Q61" s="10"/>
    </row>
    <row r="62" spans="1:17">
      <c r="A62" s="105" t="s">
        <v>58</v>
      </c>
      <c r="B62" s="106"/>
      <c r="C62" s="106"/>
      <c r="D62" s="106"/>
      <c r="E62" s="106"/>
      <c r="F62" s="106"/>
      <c r="G62" s="106"/>
      <c r="H62" s="106"/>
      <c r="I62" s="106"/>
      <c r="J62" s="106"/>
      <c r="K62" s="107"/>
      <c r="L62" s="10"/>
      <c r="M62" s="10"/>
      <c r="N62" s="10"/>
      <c r="O62" s="10"/>
      <c r="P62" s="10"/>
      <c r="Q62" s="10"/>
    </row>
    <row r="63" spans="1:17">
      <c r="A63" s="94" t="s">
        <v>59</v>
      </c>
      <c r="B63" s="95"/>
      <c r="C63" s="95"/>
      <c r="D63" s="95"/>
      <c r="E63" s="95"/>
      <c r="F63" s="95"/>
      <c r="G63" s="95"/>
      <c r="H63" s="95"/>
      <c r="I63" s="95"/>
      <c r="J63" s="95"/>
      <c r="K63" s="96"/>
      <c r="L63" s="10"/>
      <c r="M63" s="10"/>
      <c r="N63" s="10"/>
      <c r="O63" s="10"/>
      <c r="P63" s="10"/>
      <c r="Q63" s="10"/>
    </row>
    <row r="64" spans="1:17">
      <c r="A64" s="94" t="s">
        <v>60</v>
      </c>
      <c r="B64" s="95"/>
      <c r="C64" s="95"/>
      <c r="D64" s="95"/>
      <c r="E64" s="95"/>
      <c r="F64" s="95"/>
      <c r="G64" s="95"/>
      <c r="H64" s="95"/>
      <c r="I64" s="95"/>
      <c r="J64" s="95"/>
      <c r="K64" s="96"/>
      <c r="L64" s="10"/>
      <c r="M64" s="10"/>
      <c r="N64" s="10"/>
      <c r="O64" s="10"/>
      <c r="P64" s="10"/>
      <c r="Q64" s="10"/>
    </row>
    <row r="65" spans="1:17">
      <c r="A65" s="94" t="s">
        <v>61</v>
      </c>
      <c r="B65" s="95"/>
      <c r="C65" s="95"/>
      <c r="D65" s="95"/>
      <c r="E65" s="95"/>
      <c r="F65" s="95"/>
      <c r="G65" s="95"/>
      <c r="H65" s="95"/>
      <c r="I65" s="95"/>
      <c r="J65" s="95"/>
      <c r="K65" s="96"/>
      <c r="L65" s="10"/>
      <c r="M65" s="10"/>
      <c r="N65" s="10"/>
      <c r="O65" s="10"/>
      <c r="P65" s="10"/>
      <c r="Q65" s="10"/>
    </row>
    <row r="66" spans="1:17">
      <c r="A66" s="94" t="s">
        <v>62</v>
      </c>
      <c r="B66" s="95"/>
      <c r="C66" s="95"/>
      <c r="D66" s="95"/>
      <c r="E66" s="95"/>
      <c r="F66" s="95"/>
      <c r="G66" s="95"/>
      <c r="H66" s="95"/>
      <c r="I66" s="95"/>
      <c r="J66" s="95"/>
      <c r="K66" s="96"/>
      <c r="L66" s="10"/>
      <c r="M66" s="10"/>
      <c r="N66" s="10"/>
      <c r="O66" s="10"/>
      <c r="P66" s="10"/>
      <c r="Q66" s="10"/>
    </row>
    <row r="67" spans="1:17">
      <c r="A67" s="94" t="s">
        <v>63</v>
      </c>
      <c r="B67" s="95"/>
      <c r="C67" s="95"/>
      <c r="D67" s="95"/>
      <c r="E67" s="95"/>
      <c r="F67" s="95"/>
      <c r="G67" s="95"/>
      <c r="H67" s="95"/>
      <c r="I67" s="95"/>
      <c r="J67" s="95"/>
      <c r="K67" s="96"/>
      <c r="L67" s="10"/>
      <c r="M67" s="10"/>
      <c r="N67" s="10"/>
      <c r="O67" s="10"/>
      <c r="P67" s="10"/>
      <c r="Q67" s="10"/>
    </row>
    <row r="68" spans="1:17">
      <c r="A68" s="94" t="s">
        <v>194</v>
      </c>
      <c r="B68" s="95"/>
      <c r="C68" s="95"/>
      <c r="D68" s="95"/>
      <c r="E68" s="95"/>
      <c r="F68" s="95"/>
      <c r="G68" s="95"/>
      <c r="H68" s="95"/>
      <c r="I68" s="95"/>
      <c r="J68" s="95"/>
      <c r="K68" s="96"/>
      <c r="L68" s="10"/>
      <c r="M68" s="10"/>
      <c r="N68" s="10"/>
      <c r="O68" s="10"/>
      <c r="P68" s="10"/>
      <c r="Q68" s="10"/>
    </row>
    <row r="69" spans="1:17" ht="15.75" customHeight="1">
      <c r="A69" s="94"/>
      <c r="B69" s="95"/>
      <c r="C69" s="95"/>
      <c r="D69" s="95"/>
      <c r="E69" s="95"/>
      <c r="F69" s="95"/>
      <c r="G69" s="95"/>
      <c r="H69" s="95"/>
      <c r="I69" s="95"/>
      <c r="J69" s="95"/>
      <c r="K69" s="96"/>
      <c r="L69" s="10"/>
      <c r="M69" s="10"/>
      <c r="N69" s="10"/>
      <c r="O69" s="10"/>
      <c r="P69" s="10"/>
      <c r="Q69" s="10"/>
    </row>
    <row r="70" spans="1:17" ht="15.75" customHeight="1">
      <c r="A70" s="97"/>
      <c r="B70" s="98"/>
      <c r="C70" s="98"/>
      <c r="D70" s="98"/>
      <c r="E70" s="98"/>
      <c r="F70" s="98"/>
      <c r="G70" s="98"/>
      <c r="H70" s="98"/>
      <c r="I70" s="98"/>
      <c r="J70" s="98"/>
      <c r="K70" s="99"/>
      <c r="L70" s="10"/>
      <c r="M70" s="10"/>
      <c r="N70" s="10"/>
      <c r="O70" s="10"/>
      <c r="P70" s="10"/>
      <c r="Q70" s="10"/>
    </row>
    <row r="71" spans="1:17">
      <c r="A71" s="10"/>
      <c r="B71" s="10"/>
      <c r="C71" s="10"/>
      <c r="D71" s="10"/>
      <c r="E71" s="10"/>
      <c r="F71" s="10"/>
      <c r="G71" s="10"/>
      <c r="H71" s="10"/>
      <c r="I71" s="10"/>
      <c r="J71" s="10"/>
      <c r="K71" s="10"/>
      <c r="L71" s="10"/>
      <c r="M71" s="10"/>
      <c r="N71" s="10"/>
      <c r="O71" s="10"/>
      <c r="P71" s="10"/>
      <c r="Q71" s="10"/>
    </row>
    <row r="72" spans="1:17" ht="15.75" customHeight="1">
      <c r="A72" s="10"/>
      <c r="B72" s="10"/>
      <c r="C72" s="10"/>
      <c r="D72" s="10"/>
      <c r="E72" s="10"/>
      <c r="F72" s="10"/>
      <c r="G72" s="10"/>
      <c r="H72" s="10"/>
      <c r="I72" s="10"/>
      <c r="J72" s="10"/>
      <c r="K72" s="10"/>
      <c r="L72" s="10"/>
      <c r="M72" s="10"/>
      <c r="N72" s="10"/>
      <c r="O72" s="10"/>
      <c r="P72" s="10"/>
      <c r="Q72" s="10"/>
    </row>
    <row r="73" spans="1:17">
      <c r="A73" s="10"/>
      <c r="B73" s="10"/>
      <c r="C73" s="10"/>
      <c r="D73" s="10"/>
      <c r="E73" s="10"/>
      <c r="F73" s="10"/>
      <c r="G73" s="10"/>
      <c r="H73" s="10"/>
      <c r="I73" s="10"/>
      <c r="J73" s="10"/>
      <c r="K73" s="10"/>
      <c r="L73" s="10"/>
      <c r="M73" s="10"/>
      <c r="N73" s="10"/>
      <c r="O73" s="10"/>
      <c r="P73" s="10"/>
      <c r="Q73" s="10"/>
    </row>
    <row r="74" spans="1:17">
      <c r="A74" s="10"/>
      <c r="B74" s="10"/>
      <c r="C74" s="10"/>
      <c r="D74" s="10"/>
      <c r="E74" s="10"/>
      <c r="F74" s="10"/>
      <c r="G74" s="10"/>
      <c r="H74" s="10"/>
      <c r="I74" s="10"/>
      <c r="J74" s="10"/>
      <c r="K74" s="10"/>
      <c r="L74" s="10"/>
      <c r="M74" s="10"/>
      <c r="N74" s="10"/>
      <c r="O74" s="10"/>
      <c r="P74" s="10"/>
      <c r="Q74" s="10"/>
    </row>
    <row r="75" spans="1:17">
      <c r="A75" s="10"/>
      <c r="B75" s="10"/>
      <c r="C75" s="10"/>
      <c r="D75" s="10"/>
      <c r="E75" s="10"/>
      <c r="F75" s="10"/>
      <c r="G75" s="10"/>
      <c r="H75" s="10"/>
      <c r="I75" s="10"/>
      <c r="J75" s="10"/>
      <c r="K75" s="10"/>
      <c r="L75" s="10"/>
      <c r="M75" s="10"/>
      <c r="N75" s="10"/>
      <c r="O75" s="10"/>
      <c r="P75" s="10"/>
      <c r="Q75" s="10"/>
    </row>
    <row r="76" spans="1:17">
      <c r="A76" s="10"/>
      <c r="B76" s="10"/>
      <c r="C76" s="10"/>
      <c r="D76" s="10"/>
      <c r="E76" s="10"/>
      <c r="F76" s="10"/>
      <c r="G76" s="10"/>
      <c r="H76" s="10"/>
      <c r="I76" s="10"/>
      <c r="J76" s="10"/>
      <c r="K76" s="10"/>
      <c r="L76" s="10"/>
      <c r="M76" s="10"/>
      <c r="N76" s="10"/>
      <c r="O76" s="10"/>
      <c r="P76" s="10"/>
      <c r="Q76" s="10"/>
    </row>
    <row r="77" spans="1:17">
      <c r="A77" s="10"/>
      <c r="B77" s="10"/>
      <c r="C77" s="10"/>
      <c r="D77" s="10"/>
      <c r="E77" s="10"/>
      <c r="F77" s="10"/>
      <c r="G77" s="10"/>
      <c r="H77" s="10"/>
      <c r="I77" s="10"/>
      <c r="J77" s="10"/>
      <c r="K77" s="10"/>
      <c r="L77" s="10"/>
      <c r="M77" s="10"/>
      <c r="N77" s="10"/>
      <c r="O77" s="10"/>
      <c r="P77" s="10"/>
      <c r="Q77" s="10"/>
    </row>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3"/>
  <pageMargins left="0.69" right="0.36" top="0.41" bottom="0.37" header="0.32" footer="0.3"/>
  <pageSetup paperSize="9"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S110"/>
  <sheetViews>
    <sheetView tabSelected="1" workbookViewId="0">
      <selection activeCell="N83" sqref="N83"/>
    </sheetView>
  </sheetViews>
  <sheetFormatPr defaultRowHeight="13.2"/>
  <cols>
    <col min="11" max="11" width="11.6640625" bestFit="1" customWidth="1"/>
  </cols>
  <sheetData>
    <row r="1" spans="1:19" ht="16.2">
      <c r="A1" s="220" t="s">
        <v>445</v>
      </c>
      <c r="B1" s="220"/>
      <c r="C1" s="220"/>
      <c r="D1" s="220"/>
      <c r="E1" s="220"/>
      <c r="F1" s="220"/>
      <c r="G1" s="220"/>
      <c r="H1" s="220"/>
      <c r="I1" s="220"/>
      <c r="J1" s="10"/>
      <c r="K1" s="10"/>
      <c r="L1" s="10"/>
      <c r="M1" s="10"/>
      <c r="N1" s="10"/>
      <c r="O1" s="10"/>
      <c r="P1" s="10"/>
      <c r="Q1" s="10"/>
      <c r="R1" s="10"/>
      <c r="S1" s="10"/>
    </row>
    <row r="2" spans="1:19">
      <c r="A2" s="10"/>
      <c r="B2" s="10"/>
      <c r="C2" s="10"/>
      <c r="D2" s="10"/>
      <c r="E2" s="10"/>
      <c r="F2" s="10"/>
      <c r="G2" s="10"/>
      <c r="H2" s="10"/>
      <c r="I2" s="10"/>
      <c r="J2" s="10"/>
      <c r="K2" s="10"/>
      <c r="L2" s="10"/>
      <c r="M2" s="10"/>
      <c r="N2" s="10"/>
      <c r="O2" s="10"/>
      <c r="P2" s="10"/>
      <c r="Q2" s="10"/>
      <c r="R2" s="10"/>
      <c r="S2" s="10"/>
    </row>
    <row r="3" spans="1:19">
      <c r="A3" s="10"/>
      <c r="B3" s="10"/>
      <c r="C3" s="10"/>
      <c r="D3" s="10"/>
      <c r="E3" s="10"/>
      <c r="F3" s="10"/>
      <c r="G3" s="10"/>
      <c r="H3" s="10"/>
      <c r="I3" s="10"/>
      <c r="J3" s="10"/>
      <c r="K3" s="10"/>
      <c r="L3" s="10"/>
      <c r="M3" s="10"/>
      <c r="N3" s="10"/>
      <c r="O3" s="10"/>
      <c r="P3" s="10"/>
      <c r="Q3" s="10"/>
      <c r="R3" s="10"/>
      <c r="S3" s="10"/>
    </row>
    <row r="4" spans="1:19">
      <c r="A4" s="10"/>
      <c r="B4" s="10"/>
      <c r="C4" s="10"/>
      <c r="D4" s="10"/>
      <c r="E4" s="10"/>
      <c r="F4" s="10"/>
      <c r="G4" s="10"/>
      <c r="H4" s="10"/>
      <c r="I4" s="10"/>
      <c r="J4" s="10"/>
      <c r="K4" s="10"/>
      <c r="L4" s="10"/>
      <c r="M4" s="10"/>
      <c r="N4" s="10"/>
      <c r="O4" s="10"/>
      <c r="P4" s="10"/>
      <c r="Q4" s="10"/>
      <c r="R4" s="10"/>
      <c r="S4" s="10"/>
    </row>
    <row r="5" spans="1:19">
      <c r="A5" s="10"/>
      <c r="B5" s="10"/>
      <c r="C5" s="10"/>
      <c r="D5" s="10"/>
      <c r="E5" s="10"/>
      <c r="F5" s="10"/>
      <c r="G5" s="10"/>
      <c r="H5" s="10"/>
      <c r="I5" s="10"/>
      <c r="J5" s="10"/>
      <c r="K5" s="10"/>
      <c r="L5" s="10"/>
      <c r="M5" s="10"/>
      <c r="N5" s="10"/>
      <c r="O5" s="10"/>
      <c r="P5" s="10"/>
      <c r="Q5" s="10"/>
      <c r="R5" s="10"/>
      <c r="S5" s="10"/>
    </row>
    <row r="6" spans="1:19">
      <c r="A6" s="10"/>
      <c r="B6" s="10"/>
      <c r="C6" s="10"/>
      <c r="D6" s="10"/>
      <c r="E6" s="10"/>
      <c r="F6" s="10"/>
      <c r="G6" s="10"/>
      <c r="H6" s="10"/>
      <c r="I6" s="10"/>
      <c r="J6" s="10"/>
      <c r="K6" s="10"/>
      <c r="L6" s="10"/>
      <c r="M6" s="10"/>
      <c r="N6" s="10"/>
      <c r="O6" s="10"/>
      <c r="P6" s="10"/>
      <c r="Q6" s="10"/>
      <c r="R6" s="10"/>
      <c r="S6" s="10"/>
    </row>
    <row r="7" spans="1:19">
      <c r="A7" s="10"/>
      <c r="B7" s="10"/>
      <c r="C7" s="10"/>
      <c r="D7" s="10"/>
      <c r="E7" s="10"/>
      <c r="F7" s="10"/>
      <c r="G7" s="10"/>
      <c r="H7" s="10"/>
      <c r="I7" s="10"/>
      <c r="J7" s="10"/>
      <c r="K7" s="10"/>
      <c r="L7" s="10"/>
      <c r="M7" s="10"/>
      <c r="N7" s="10"/>
      <c r="O7" s="10"/>
      <c r="P7" s="10"/>
      <c r="Q7" s="10"/>
      <c r="R7" s="10"/>
      <c r="S7" s="10"/>
    </row>
    <row r="8" spans="1:19">
      <c r="A8" s="10"/>
      <c r="B8" s="10"/>
      <c r="C8" s="10"/>
      <c r="D8" s="10"/>
      <c r="E8" s="10"/>
      <c r="F8" s="10"/>
      <c r="G8" s="10"/>
      <c r="H8" s="10"/>
      <c r="I8" s="10"/>
      <c r="J8" s="10"/>
      <c r="K8" s="10"/>
      <c r="L8" s="10"/>
      <c r="M8" s="10"/>
      <c r="N8" s="10"/>
      <c r="O8" s="10"/>
      <c r="P8" s="10"/>
      <c r="Q8" s="10"/>
      <c r="R8" s="10"/>
      <c r="S8" s="10"/>
    </row>
    <row r="9" spans="1:19">
      <c r="A9" s="10"/>
      <c r="B9" s="10"/>
      <c r="C9" s="10"/>
      <c r="D9" s="10"/>
      <c r="E9" s="10"/>
      <c r="F9" s="10"/>
      <c r="G9" s="10"/>
      <c r="H9" s="10"/>
      <c r="I9" s="10"/>
      <c r="J9" s="10"/>
      <c r="K9" s="10"/>
      <c r="L9" s="10"/>
      <c r="M9" s="10"/>
      <c r="N9" s="10"/>
      <c r="O9" s="10"/>
      <c r="P9" s="10"/>
      <c r="Q9" s="10"/>
      <c r="R9" s="10"/>
      <c r="S9" s="10"/>
    </row>
    <row r="10" spans="1:19">
      <c r="A10" s="10"/>
      <c r="B10" s="10"/>
      <c r="C10" s="10"/>
      <c r="D10" s="10"/>
      <c r="E10" s="10"/>
      <c r="F10" s="10"/>
      <c r="G10" s="10"/>
      <c r="H10" s="10"/>
      <c r="I10" s="10"/>
      <c r="J10" s="10"/>
      <c r="K10" s="10"/>
      <c r="L10" s="10"/>
      <c r="M10" s="10"/>
      <c r="N10" s="10"/>
      <c r="O10" s="10"/>
      <c r="P10" s="10"/>
      <c r="Q10" s="10"/>
      <c r="R10" s="10"/>
      <c r="S10" s="10"/>
    </row>
    <row r="11" spans="1:19">
      <c r="A11" s="10"/>
      <c r="B11" s="10"/>
      <c r="C11" s="10"/>
      <c r="D11" s="10"/>
      <c r="E11" s="10"/>
      <c r="F11" s="10"/>
      <c r="G11" s="10"/>
      <c r="H11" s="10"/>
      <c r="I11" s="10"/>
      <c r="J11" s="10"/>
      <c r="K11" s="10"/>
      <c r="L11" s="10"/>
      <c r="M11" s="10"/>
      <c r="N11" s="10"/>
      <c r="O11" s="10"/>
      <c r="P11" s="10"/>
      <c r="Q11" s="10"/>
      <c r="R11" s="10"/>
      <c r="S11" s="10"/>
    </row>
    <row r="12" spans="1:19">
      <c r="A12" s="10"/>
      <c r="B12" s="10"/>
      <c r="C12" s="10"/>
      <c r="D12" s="10"/>
      <c r="E12" s="10"/>
      <c r="F12" s="10"/>
      <c r="G12" s="10"/>
      <c r="H12" s="10"/>
      <c r="I12" s="10"/>
      <c r="J12" s="10"/>
      <c r="K12" s="10"/>
      <c r="L12" s="10"/>
      <c r="M12" s="10"/>
      <c r="N12" s="10"/>
      <c r="O12" s="10"/>
      <c r="P12" s="10"/>
      <c r="Q12" s="10"/>
      <c r="R12" s="10"/>
      <c r="S12" s="10"/>
    </row>
    <row r="13" spans="1:19">
      <c r="A13" s="10"/>
      <c r="B13" s="10"/>
      <c r="C13" s="10"/>
      <c r="D13" s="10"/>
      <c r="E13" s="10"/>
      <c r="F13" s="10"/>
      <c r="G13" s="10"/>
      <c r="H13" s="10"/>
      <c r="I13" s="10"/>
      <c r="J13" s="10"/>
      <c r="K13" s="10"/>
      <c r="L13" s="10"/>
      <c r="M13" s="10"/>
      <c r="N13" s="10"/>
      <c r="O13" s="10"/>
      <c r="P13" s="10"/>
      <c r="Q13" s="10"/>
      <c r="R13" s="10"/>
      <c r="S13" s="10"/>
    </row>
    <row r="14" spans="1:19">
      <c r="A14" s="10"/>
      <c r="B14" s="10"/>
      <c r="C14" s="10"/>
      <c r="D14" s="10"/>
      <c r="E14" s="10"/>
      <c r="F14" s="10"/>
      <c r="G14" s="10"/>
      <c r="H14" s="10"/>
      <c r="I14" s="10"/>
      <c r="J14" s="10"/>
      <c r="K14" s="10"/>
      <c r="L14" s="10"/>
      <c r="M14" s="10"/>
      <c r="N14" s="10"/>
      <c r="O14" s="10"/>
      <c r="P14" s="10"/>
      <c r="Q14" s="10"/>
      <c r="R14" s="10"/>
      <c r="S14" s="10"/>
    </row>
    <row r="15" spans="1:19">
      <c r="A15" s="10"/>
      <c r="B15" s="10"/>
      <c r="C15" s="10"/>
      <c r="D15" s="10"/>
      <c r="E15" s="10"/>
      <c r="F15" s="10"/>
      <c r="G15" s="10"/>
      <c r="H15" s="10"/>
      <c r="I15" s="10"/>
      <c r="J15" s="10"/>
      <c r="K15" s="10"/>
      <c r="L15" s="10"/>
      <c r="M15" s="10"/>
      <c r="N15" s="10"/>
      <c r="O15" s="10"/>
      <c r="P15" s="10"/>
      <c r="Q15" s="10"/>
      <c r="R15" s="10"/>
      <c r="S15" s="10"/>
    </row>
    <row r="16" spans="1:19">
      <c r="A16" s="10"/>
      <c r="B16" s="10"/>
      <c r="C16" s="10"/>
      <c r="D16" s="10"/>
      <c r="E16" s="10"/>
      <c r="F16" s="10"/>
      <c r="G16" s="10"/>
      <c r="H16" s="10"/>
      <c r="I16" s="10"/>
      <c r="J16" s="10"/>
      <c r="K16" s="10"/>
      <c r="L16" s="10"/>
      <c r="M16" s="10"/>
      <c r="N16" s="10"/>
      <c r="O16" s="10"/>
      <c r="P16" s="10"/>
      <c r="Q16" s="10"/>
      <c r="R16" s="10"/>
      <c r="S16" s="10"/>
    </row>
    <row r="17" spans="1:19">
      <c r="A17" s="10"/>
      <c r="B17" s="10"/>
      <c r="C17" s="10"/>
      <c r="D17" s="10"/>
      <c r="E17" s="10"/>
      <c r="F17" s="10"/>
      <c r="G17" s="10"/>
      <c r="H17" s="10"/>
      <c r="I17" s="10"/>
      <c r="J17" s="10"/>
      <c r="K17" s="10"/>
      <c r="L17" s="10"/>
      <c r="M17" s="10"/>
      <c r="N17" s="10"/>
      <c r="O17" s="10"/>
      <c r="P17" s="10"/>
      <c r="Q17" s="10"/>
      <c r="R17" s="10"/>
      <c r="S17" s="10"/>
    </row>
    <row r="18" spans="1:19">
      <c r="A18" s="10"/>
      <c r="B18" s="10"/>
      <c r="C18" s="10"/>
      <c r="D18" s="10"/>
      <c r="E18" s="10"/>
      <c r="F18" s="10"/>
      <c r="G18" s="10"/>
      <c r="H18" s="10"/>
      <c r="I18" s="10"/>
      <c r="J18" s="10"/>
      <c r="K18" s="10"/>
      <c r="L18" s="10"/>
      <c r="M18" s="10"/>
      <c r="N18" s="10"/>
      <c r="O18" s="10"/>
      <c r="P18" s="10"/>
      <c r="Q18" s="10"/>
      <c r="R18" s="10"/>
      <c r="S18" s="10"/>
    </row>
    <row r="19" spans="1:19">
      <c r="A19" s="10"/>
      <c r="B19" s="10"/>
      <c r="C19" s="10"/>
      <c r="D19" s="10"/>
      <c r="E19" s="10"/>
      <c r="F19" s="10"/>
      <c r="G19" s="10"/>
      <c r="H19" s="10"/>
      <c r="I19" s="10"/>
      <c r="J19" s="10"/>
      <c r="K19" s="10"/>
      <c r="L19" s="10"/>
      <c r="M19" s="10"/>
      <c r="N19" s="10"/>
      <c r="O19" s="10"/>
      <c r="P19" s="10"/>
      <c r="Q19" s="10"/>
      <c r="R19" s="10"/>
      <c r="S19" s="10"/>
    </row>
    <row r="20" spans="1:19">
      <c r="A20" s="10"/>
      <c r="B20" s="10"/>
      <c r="C20" s="10"/>
      <c r="D20" s="10"/>
      <c r="E20" s="10"/>
      <c r="F20" s="10"/>
      <c r="G20" s="10"/>
      <c r="H20" s="10"/>
      <c r="I20" s="10"/>
      <c r="J20" s="10"/>
      <c r="K20" s="10"/>
      <c r="L20" s="10"/>
      <c r="M20" s="10"/>
      <c r="N20" s="10"/>
      <c r="O20" s="10"/>
      <c r="P20" s="10"/>
      <c r="Q20" s="10"/>
      <c r="R20" s="10"/>
      <c r="S20" s="10"/>
    </row>
    <row r="21" spans="1:19">
      <c r="A21" s="10"/>
      <c r="B21" s="10"/>
      <c r="C21" s="10"/>
      <c r="D21" s="10"/>
      <c r="E21" s="10"/>
      <c r="F21" s="10"/>
      <c r="G21" s="10"/>
      <c r="H21" s="10"/>
      <c r="I21" s="10"/>
      <c r="J21" s="10"/>
      <c r="K21" s="10"/>
      <c r="L21" s="10"/>
      <c r="M21" s="10"/>
      <c r="N21" s="10"/>
      <c r="O21" s="10"/>
      <c r="P21" s="10"/>
      <c r="Q21" s="10"/>
      <c r="R21" s="10"/>
      <c r="S21" s="10"/>
    </row>
    <row r="22" spans="1:19">
      <c r="A22" s="10"/>
      <c r="B22" s="10"/>
      <c r="C22" s="10"/>
      <c r="D22" s="10"/>
      <c r="E22" s="10"/>
      <c r="F22" s="10"/>
      <c r="G22" s="10"/>
      <c r="H22" s="10"/>
      <c r="I22" s="10"/>
      <c r="J22" s="10"/>
      <c r="K22" s="10"/>
      <c r="L22" s="10"/>
      <c r="M22" s="10"/>
      <c r="N22" s="10"/>
      <c r="O22" s="10"/>
      <c r="P22" s="10"/>
      <c r="Q22" s="10"/>
      <c r="R22" s="10"/>
      <c r="S22" s="10"/>
    </row>
    <row r="23" spans="1:19">
      <c r="A23" s="10"/>
      <c r="B23" s="10"/>
      <c r="C23" s="10"/>
      <c r="D23" s="10"/>
      <c r="E23" s="10"/>
      <c r="F23" s="10"/>
      <c r="G23" s="10"/>
      <c r="H23" s="10"/>
      <c r="I23" s="10"/>
      <c r="J23" s="10"/>
      <c r="K23" s="10"/>
      <c r="L23" s="10"/>
      <c r="M23" s="10"/>
      <c r="N23" s="10"/>
      <c r="O23" s="10"/>
      <c r="P23" s="10"/>
      <c r="Q23" s="10"/>
      <c r="R23" s="10"/>
      <c r="S23" s="10"/>
    </row>
    <row r="24" spans="1:19">
      <c r="A24" s="10"/>
      <c r="B24" s="10"/>
      <c r="C24" s="10"/>
      <c r="D24" s="10"/>
      <c r="E24" s="10"/>
      <c r="F24" s="10"/>
      <c r="G24" s="10"/>
      <c r="H24" s="10"/>
      <c r="I24" s="10"/>
      <c r="J24" s="10"/>
      <c r="K24" s="10"/>
      <c r="L24" s="10"/>
      <c r="M24" s="10"/>
      <c r="N24" s="10"/>
      <c r="O24" s="10"/>
      <c r="P24" s="10"/>
      <c r="Q24" s="10"/>
      <c r="R24" s="10"/>
      <c r="S24" s="10"/>
    </row>
    <row r="25" spans="1:19">
      <c r="A25" s="10"/>
      <c r="B25" s="10"/>
      <c r="C25" s="10"/>
      <c r="D25" s="10"/>
      <c r="E25" s="10"/>
      <c r="F25" s="10"/>
      <c r="G25" s="10"/>
      <c r="H25" s="10"/>
      <c r="I25" s="10"/>
      <c r="J25" s="10"/>
      <c r="K25" s="10"/>
      <c r="L25" s="10"/>
      <c r="M25" s="10"/>
      <c r="N25" s="10"/>
      <c r="O25" s="10"/>
      <c r="P25" s="10"/>
      <c r="Q25" s="10"/>
      <c r="R25" s="10"/>
      <c r="S25" s="10"/>
    </row>
    <row r="26" spans="1:19">
      <c r="A26" s="10"/>
      <c r="B26" s="10"/>
      <c r="C26" s="10"/>
      <c r="D26" s="10"/>
      <c r="E26" s="10"/>
      <c r="F26" s="10"/>
      <c r="G26" s="10"/>
      <c r="H26" s="10"/>
      <c r="I26" s="10"/>
      <c r="J26" s="10"/>
      <c r="K26" s="10"/>
      <c r="L26" s="10"/>
      <c r="M26" s="10"/>
      <c r="N26" s="10"/>
      <c r="O26" s="10"/>
      <c r="P26" s="10"/>
      <c r="Q26" s="10"/>
      <c r="R26" s="10"/>
      <c r="S26" s="10"/>
    </row>
    <row r="27" spans="1:19">
      <c r="A27" s="10"/>
      <c r="B27" s="10"/>
      <c r="C27" s="10"/>
      <c r="D27" s="10"/>
      <c r="E27" s="10"/>
      <c r="F27" s="10"/>
      <c r="G27" s="10"/>
      <c r="H27" s="10"/>
      <c r="I27" s="10"/>
      <c r="J27" s="10"/>
      <c r="K27" s="10"/>
      <c r="L27" s="10"/>
      <c r="M27" s="10"/>
      <c r="N27" s="10"/>
      <c r="O27" s="10"/>
      <c r="P27" s="10"/>
      <c r="Q27" s="10"/>
      <c r="R27" s="10"/>
      <c r="S27" s="10"/>
    </row>
    <row r="28" spans="1:19" s="9" customFormat="1">
      <c r="A28" s="73"/>
      <c r="B28" s="76" t="s">
        <v>333</v>
      </c>
      <c r="C28" s="83">
        <f>ROUND(E28/1000,1)</f>
        <v>7.8</v>
      </c>
      <c r="D28" s="76" t="s">
        <v>303</v>
      </c>
      <c r="E28" s="83">
        <f>ROUND(G28*9.8,1)</f>
        <v>7840</v>
      </c>
      <c r="F28" s="76" t="s">
        <v>304</v>
      </c>
      <c r="G28" s="82">
        <v>800</v>
      </c>
      <c r="H28" s="76" t="s">
        <v>305</v>
      </c>
      <c r="I28" s="73"/>
      <c r="J28" s="73"/>
      <c r="K28" s="73"/>
      <c r="L28" s="73"/>
      <c r="M28" s="73"/>
      <c r="N28" s="73"/>
      <c r="O28" s="73"/>
      <c r="P28" s="73"/>
      <c r="Q28" s="73"/>
      <c r="R28" s="73"/>
      <c r="S28" s="73"/>
    </row>
    <row r="29" spans="1:19" s="9" customFormat="1">
      <c r="A29" s="73"/>
      <c r="B29" s="76" t="s">
        <v>334</v>
      </c>
      <c r="C29" s="83">
        <f>ROUND(E29/1000,1)</f>
        <v>12.7</v>
      </c>
      <c r="D29" s="76" t="s">
        <v>303</v>
      </c>
      <c r="E29" s="83">
        <f>ROUND(G29*9.8,1)</f>
        <v>12740</v>
      </c>
      <c r="F29" s="76" t="s">
        <v>304</v>
      </c>
      <c r="G29" s="82">
        <v>1300</v>
      </c>
      <c r="H29" s="76" t="s">
        <v>305</v>
      </c>
      <c r="I29" s="73"/>
      <c r="J29" s="73"/>
      <c r="K29" s="73"/>
      <c r="L29" s="73"/>
      <c r="M29" s="73"/>
      <c r="N29" s="73"/>
      <c r="O29" s="73"/>
      <c r="P29" s="73"/>
      <c r="Q29" s="73"/>
      <c r="R29" s="73"/>
      <c r="S29" s="73"/>
    </row>
    <row r="30" spans="1:19" s="9" customFormat="1">
      <c r="A30" s="73"/>
      <c r="B30" s="76" t="s">
        <v>391</v>
      </c>
      <c r="C30" s="83">
        <f>ROUND(E30/1000,1)</f>
        <v>9.8000000000000007</v>
      </c>
      <c r="D30" s="76" t="s">
        <v>303</v>
      </c>
      <c r="E30" s="83">
        <f>ROUND(G30*9.8,1)</f>
        <v>9800</v>
      </c>
      <c r="F30" s="76" t="s">
        <v>304</v>
      </c>
      <c r="G30" s="82">
        <v>1000</v>
      </c>
      <c r="H30" s="76" t="s">
        <v>305</v>
      </c>
      <c r="I30" s="73"/>
      <c r="J30" s="73"/>
      <c r="K30" s="73"/>
      <c r="L30" s="73"/>
      <c r="M30" s="73"/>
      <c r="N30" s="73"/>
      <c r="O30" s="73"/>
      <c r="P30" s="73"/>
      <c r="Q30" s="73"/>
      <c r="R30" s="73"/>
      <c r="S30" s="73"/>
    </row>
    <row r="31" spans="1:19" s="9" customFormat="1">
      <c r="A31" s="73"/>
      <c r="B31" s="76" t="s">
        <v>379</v>
      </c>
      <c r="C31" s="82">
        <v>30</v>
      </c>
      <c r="D31" s="76" t="s">
        <v>309</v>
      </c>
      <c r="E31" s="73"/>
      <c r="F31" s="73"/>
      <c r="G31" s="73"/>
      <c r="H31" s="73"/>
      <c r="I31" s="73"/>
      <c r="J31" s="73"/>
      <c r="K31" s="73"/>
      <c r="L31" s="73"/>
      <c r="M31" s="73"/>
      <c r="N31" s="73"/>
      <c r="O31" s="73"/>
      <c r="P31" s="73"/>
      <c r="Q31" s="73"/>
      <c r="R31" s="73"/>
      <c r="S31" s="73"/>
    </row>
    <row r="32" spans="1:19" s="9" customFormat="1">
      <c r="A32" s="73"/>
      <c r="B32" s="76" t="s">
        <v>380</v>
      </c>
      <c r="C32" s="82">
        <v>55</v>
      </c>
      <c r="D32" s="76" t="s">
        <v>309</v>
      </c>
      <c r="E32" s="73"/>
      <c r="F32" s="73"/>
      <c r="G32" s="73"/>
      <c r="H32" s="73"/>
      <c r="I32" s="73"/>
      <c r="J32" s="73"/>
      <c r="K32" s="73"/>
      <c r="L32" s="73"/>
      <c r="M32" s="73"/>
      <c r="N32" s="73"/>
      <c r="O32" s="73"/>
      <c r="P32" s="73"/>
      <c r="Q32" s="73"/>
      <c r="R32" s="73"/>
      <c r="S32" s="73"/>
    </row>
    <row r="33" spans="1:19" s="9" customFormat="1">
      <c r="A33" s="73"/>
      <c r="B33" s="76" t="s">
        <v>381</v>
      </c>
      <c r="C33" s="82">
        <v>35</v>
      </c>
      <c r="D33" s="76" t="s">
        <v>309</v>
      </c>
      <c r="E33" s="73"/>
      <c r="F33" s="73"/>
      <c r="G33" s="73"/>
      <c r="H33" s="73"/>
      <c r="I33" s="73"/>
      <c r="J33" s="73"/>
      <c r="K33" s="73"/>
      <c r="L33" s="73"/>
      <c r="M33" s="73"/>
      <c r="N33" s="73"/>
      <c r="O33" s="73"/>
      <c r="P33" s="73"/>
      <c r="Q33" s="73"/>
      <c r="R33" s="73"/>
      <c r="S33" s="73"/>
    </row>
    <row r="34" spans="1:19" s="9" customFormat="1">
      <c r="A34" s="73"/>
      <c r="B34" s="76" t="s">
        <v>308</v>
      </c>
      <c r="C34" s="82">
        <v>30</v>
      </c>
      <c r="D34" s="76" t="s">
        <v>309</v>
      </c>
      <c r="E34" s="73"/>
      <c r="F34" s="73"/>
      <c r="G34" s="73"/>
      <c r="H34" s="73"/>
      <c r="I34" s="73"/>
      <c r="J34" s="73"/>
      <c r="K34" s="73"/>
      <c r="L34" s="73"/>
      <c r="M34" s="73"/>
      <c r="N34" s="73"/>
      <c r="O34" s="73"/>
      <c r="P34" s="73"/>
      <c r="Q34" s="73"/>
      <c r="R34" s="73"/>
      <c r="S34" s="73"/>
    </row>
    <row r="35" spans="1:19" s="9" customFormat="1">
      <c r="A35" s="73"/>
      <c r="B35" s="76" t="s">
        <v>310</v>
      </c>
      <c r="C35" s="82">
        <v>50</v>
      </c>
      <c r="D35" s="76" t="s">
        <v>309</v>
      </c>
      <c r="E35" s="73"/>
      <c r="F35" s="73"/>
      <c r="G35" s="73"/>
      <c r="H35" s="73"/>
      <c r="I35" s="73"/>
      <c r="J35" s="73"/>
      <c r="K35" s="73"/>
      <c r="L35" s="73"/>
      <c r="M35" s="73"/>
      <c r="N35" s="73"/>
      <c r="O35" s="73"/>
      <c r="P35" s="73"/>
      <c r="Q35" s="73"/>
      <c r="R35" s="73"/>
      <c r="S35" s="73"/>
    </row>
    <row r="36" spans="1:19" s="9" customFormat="1">
      <c r="A36" s="73"/>
      <c r="B36" s="76" t="s">
        <v>311</v>
      </c>
      <c r="C36" s="82">
        <v>40</v>
      </c>
      <c r="D36" s="76" t="s">
        <v>309</v>
      </c>
      <c r="E36" s="73"/>
      <c r="F36" s="73"/>
      <c r="G36" s="73"/>
      <c r="H36" s="73"/>
      <c r="I36" s="73"/>
      <c r="J36" s="73"/>
      <c r="K36" s="73"/>
      <c r="L36" s="73"/>
      <c r="M36" s="73"/>
      <c r="N36" s="73"/>
      <c r="O36" s="73"/>
      <c r="P36" s="73"/>
      <c r="Q36" s="73"/>
      <c r="R36" s="73"/>
      <c r="S36" s="73"/>
    </row>
    <row r="37" spans="1:19" s="9" customFormat="1">
      <c r="A37" s="73"/>
      <c r="B37" s="76" t="s">
        <v>312</v>
      </c>
      <c r="C37" s="82">
        <v>45</v>
      </c>
      <c r="D37" s="76" t="s">
        <v>309</v>
      </c>
      <c r="E37" s="73"/>
      <c r="F37" s="73"/>
      <c r="G37" s="73"/>
      <c r="H37" s="73"/>
      <c r="I37" s="73"/>
      <c r="J37" s="73"/>
      <c r="K37" s="73"/>
      <c r="L37" s="73"/>
      <c r="M37" s="73"/>
      <c r="N37" s="73"/>
      <c r="O37" s="73"/>
      <c r="P37" s="73"/>
      <c r="Q37" s="73"/>
      <c r="R37" s="73"/>
      <c r="S37" s="73"/>
    </row>
    <row r="38" spans="1:19" s="9" customFormat="1" ht="13.5" customHeight="1">
      <c r="A38" s="73"/>
      <c r="B38" s="76" t="s">
        <v>335</v>
      </c>
      <c r="C38" s="82">
        <v>50</v>
      </c>
      <c r="D38" s="76" t="s">
        <v>309</v>
      </c>
      <c r="E38" s="73"/>
      <c r="F38" s="73"/>
      <c r="G38" s="73"/>
      <c r="H38" s="73"/>
      <c r="I38" s="73"/>
      <c r="J38" s="73"/>
      <c r="K38" s="73"/>
      <c r="L38" s="73"/>
      <c r="M38" s="73"/>
      <c r="N38" s="73"/>
      <c r="O38" s="73"/>
      <c r="P38" s="73"/>
      <c r="Q38" s="73"/>
      <c r="R38" s="73"/>
      <c r="S38" s="73"/>
    </row>
    <row r="39" spans="1:19" s="9" customFormat="1">
      <c r="A39" s="73"/>
      <c r="B39" s="76" t="s">
        <v>336</v>
      </c>
      <c r="C39" s="82">
        <v>35</v>
      </c>
      <c r="D39" s="76" t="s">
        <v>309</v>
      </c>
      <c r="E39" s="73"/>
      <c r="F39" s="73"/>
      <c r="G39" s="73"/>
      <c r="H39" s="73"/>
      <c r="I39" s="73"/>
      <c r="J39" s="73"/>
      <c r="K39" s="73"/>
      <c r="L39" s="73"/>
      <c r="M39" s="73"/>
      <c r="N39" s="73"/>
      <c r="O39" s="73"/>
      <c r="P39" s="73"/>
      <c r="Q39" s="73"/>
      <c r="R39" s="73"/>
      <c r="S39" s="73"/>
    </row>
    <row r="40" spans="1:19" s="9" customFormat="1">
      <c r="A40" s="73"/>
      <c r="B40" s="76" t="s">
        <v>337</v>
      </c>
      <c r="C40" s="82">
        <v>40</v>
      </c>
      <c r="D40" s="76" t="s">
        <v>309</v>
      </c>
      <c r="E40" s="73"/>
      <c r="F40" s="73"/>
      <c r="G40" s="73"/>
      <c r="H40" s="73"/>
      <c r="I40" s="73"/>
      <c r="J40" s="73"/>
      <c r="K40" s="73"/>
      <c r="L40" s="73"/>
      <c r="M40" s="73"/>
      <c r="N40" s="73"/>
      <c r="O40" s="73"/>
      <c r="P40" s="73"/>
      <c r="Q40" s="73"/>
      <c r="R40" s="73"/>
      <c r="S40" s="73"/>
    </row>
    <row r="41" spans="1:19" s="9" customFormat="1">
      <c r="A41" s="73"/>
      <c r="B41" s="76" t="s">
        <v>314</v>
      </c>
      <c r="C41" s="82">
        <v>60</v>
      </c>
      <c r="D41" s="76" t="s">
        <v>309</v>
      </c>
      <c r="E41" s="73"/>
      <c r="F41" s="73"/>
      <c r="G41" s="73"/>
      <c r="H41" s="73"/>
      <c r="I41" s="73"/>
      <c r="J41" s="73"/>
      <c r="K41" s="73"/>
      <c r="L41" s="73"/>
      <c r="M41" s="73"/>
      <c r="N41" s="73"/>
      <c r="O41" s="73"/>
      <c r="P41" s="73"/>
      <c r="Q41" s="73"/>
      <c r="R41" s="73"/>
      <c r="S41" s="73"/>
    </row>
    <row r="42" spans="1:19" s="9" customFormat="1">
      <c r="A42" s="73"/>
      <c r="B42" s="76" t="s">
        <v>315</v>
      </c>
      <c r="C42" s="82">
        <v>15</v>
      </c>
      <c r="D42" s="76" t="s">
        <v>309</v>
      </c>
      <c r="E42" s="73"/>
      <c r="F42" s="73"/>
      <c r="G42" s="73"/>
      <c r="H42" s="73"/>
      <c r="I42" s="73"/>
      <c r="J42" s="73"/>
      <c r="K42" s="73"/>
      <c r="L42" s="73"/>
      <c r="M42" s="73"/>
      <c r="N42" s="73"/>
      <c r="O42" s="73"/>
      <c r="P42" s="73"/>
      <c r="Q42" s="73"/>
      <c r="R42" s="73"/>
      <c r="S42" s="73"/>
    </row>
    <row r="43" spans="1:19" s="9" customFormat="1">
      <c r="A43" s="73"/>
      <c r="B43" s="76" t="s">
        <v>316</v>
      </c>
      <c r="C43" s="82">
        <v>45</v>
      </c>
      <c r="D43" s="76" t="s">
        <v>309</v>
      </c>
      <c r="E43" s="73"/>
      <c r="F43" s="73"/>
      <c r="G43" s="73"/>
      <c r="H43" s="73"/>
      <c r="I43" s="73"/>
      <c r="J43" s="73"/>
      <c r="K43" s="73"/>
      <c r="L43" s="73"/>
      <c r="M43" s="73"/>
      <c r="N43" s="73"/>
      <c r="O43" s="73"/>
      <c r="P43" s="73"/>
      <c r="Q43" s="73"/>
      <c r="R43" s="73"/>
      <c r="S43" s="73"/>
    </row>
    <row r="44" spans="1:19" s="9" customFormat="1">
      <c r="A44" s="73"/>
      <c r="B44" s="76" t="s">
        <v>338</v>
      </c>
      <c r="C44" s="82">
        <v>70</v>
      </c>
      <c r="D44" s="76" t="s">
        <v>309</v>
      </c>
      <c r="E44" s="73"/>
      <c r="F44" s="73"/>
      <c r="G44" s="73"/>
      <c r="H44" s="73"/>
      <c r="I44" s="73"/>
      <c r="J44" s="73"/>
      <c r="K44" s="73"/>
      <c r="L44" s="73"/>
      <c r="M44" s="73"/>
      <c r="N44" s="73"/>
      <c r="O44" s="73"/>
      <c r="P44" s="73"/>
      <c r="Q44" s="73"/>
      <c r="R44" s="73"/>
      <c r="S44" s="73"/>
    </row>
    <row r="45" spans="1:19">
      <c r="A45" s="10"/>
      <c r="B45" s="14" t="s">
        <v>382</v>
      </c>
      <c r="C45" s="71">
        <f>C31+C32</f>
        <v>85</v>
      </c>
      <c r="D45" s="76" t="s">
        <v>309</v>
      </c>
      <c r="E45" s="10"/>
      <c r="F45" s="10"/>
      <c r="G45" s="10"/>
      <c r="H45" s="10"/>
      <c r="I45" s="10"/>
      <c r="J45" s="10"/>
      <c r="K45" s="10"/>
      <c r="L45" s="10"/>
      <c r="M45" s="10"/>
      <c r="N45" s="10"/>
      <c r="O45" s="10"/>
      <c r="P45" s="10"/>
      <c r="Q45" s="10"/>
      <c r="R45" s="10"/>
      <c r="S45" s="10"/>
    </row>
    <row r="46" spans="1:19">
      <c r="A46" s="10"/>
      <c r="B46" s="14" t="s">
        <v>383</v>
      </c>
      <c r="C46" s="71">
        <f>C33+C34+C35</f>
        <v>115</v>
      </c>
      <c r="D46" s="76" t="s">
        <v>309</v>
      </c>
      <c r="E46" s="10"/>
      <c r="F46" s="10"/>
      <c r="G46" s="10"/>
      <c r="H46" s="10"/>
      <c r="I46" s="10"/>
      <c r="J46" s="10"/>
      <c r="K46" s="10"/>
      <c r="L46" s="10"/>
      <c r="M46" s="10"/>
      <c r="N46" s="10"/>
      <c r="O46" s="10"/>
      <c r="P46" s="10"/>
      <c r="Q46" s="10"/>
      <c r="R46" s="10"/>
      <c r="S46" s="10"/>
    </row>
    <row r="47" spans="1:19">
      <c r="A47" s="10"/>
      <c r="B47" s="14" t="s">
        <v>384</v>
      </c>
      <c r="C47" s="71">
        <f>C36+C37+C38</f>
        <v>135</v>
      </c>
      <c r="D47" s="76" t="s">
        <v>309</v>
      </c>
      <c r="E47" s="10"/>
      <c r="F47" s="10"/>
      <c r="G47" s="10"/>
      <c r="H47" s="10"/>
      <c r="I47" s="10"/>
      <c r="J47" s="10"/>
      <c r="K47" s="10"/>
      <c r="L47" s="10"/>
      <c r="M47" s="10"/>
      <c r="N47" s="10"/>
      <c r="O47" s="10"/>
      <c r="P47" s="10"/>
      <c r="Q47" s="10"/>
      <c r="R47" s="10"/>
      <c r="S47" s="10"/>
    </row>
    <row r="48" spans="1:19">
      <c r="A48" s="10"/>
      <c r="B48" s="18"/>
      <c r="C48" s="18"/>
      <c r="D48" s="74"/>
      <c r="E48" s="10"/>
      <c r="F48" s="10"/>
      <c r="G48" s="10"/>
      <c r="H48" s="10"/>
      <c r="I48" s="10"/>
      <c r="J48" s="10"/>
      <c r="K48" s="10"/>
      <c r="L48" s="10"/>
      <c r="M48" s="10"/>
      <c r="N48" s="10"/>
      <c r="O48" s="10"/>
      <c r="P48" s="10"/>
      <c r="Q48" s="10"/>
      <c r="R48" s="10"/>
      <c r="S48" s="10"/>
    </row>
    <row r="49" spans="1:19">
      <c r="A49" s="249" t="s">
        <v>394</v>
      </c>
      <c r="B49" s="249"/>
      <c r="C49" s="249"/>
      <c r="D49" s="249"/>
      <c r="E49" s="249"/>
      <c r="F49" s="249"/>
      <c r="G49" s="10"/>
      <c r="H49" s="10"/>
      <c r="I49" s="10"/>
      <c r="J49" s="10"/>
      <c r="K49" s="10"/>
      <c r="L49" s="10"/>
      <c r="M49" s="10"/>
      <c r="N49" s="10"/>
      <c r="O49" s="10"/>
      <c r="P49" s="10"/>
      <c r="Q49" s="10"/>
      <c r="R49" s="10"/>
      <c r="S49" s="10"/>
    </row>
    <row r="50" spans="1:19" s="9" customFormat="1">
      <c r="A50" s="216" t="s">
        <v>366</v>
      </c>
      <c r="B50" s="217"/>
      <c r="C50" s="217"/>
      <c r="D50" s="217"/>
      <c r="E50" s="217"/>
      <c r="F50" s="218"/>
      <c r="G50" s="76" t="s">
        <v>365</v>
      </c>
      <c r="H50" s="90">
        <f>ROUND(G29*C38/(C38+C39+C40),2)</f>
        <v>520</v>
      </c>
      <c r="I50" s="76" t="s">
        <v>370</v>
      </c>
      <c r="J50" s="86">
        <f>ROUND(H50*9.8/1000,1)</f>
        <v>5.0999999999999996</v>
      </c>
      <c r="K50" s="76" t="s">
        <v>344</v>
      </c>
      <c r="L50" s="73"/>
      <c r="M50" s="73"/>
      <c r="N50" s="73"/>
      <c r="O50" s="73"/>
      <c r="P50" s="73"/>
      <c r="Q50" s="73"/>
      <c r="R50" s="73"/>
      <c r="S50" s="73"/>
    </row>
    <row r="51" spans="1:19" s="9" customFormat="1">
      <c r="A51" s="216" t="s">
        <v>367</v>
      </c>
      <c r="B51" s="217"/>
      <c r="C51" s="217"/>
      <c r="D51" s="217"/>
      <c r="E51" s="217"/>
      <c r="F51" s="218"/>
      <c r="G51" s="76" t="s">
        <v>365</v>
      </c>
      <c r="H51" s="91">
        <f>ROUND(G29*(C39+C40)/(C38+C39+C40),2)</f>
        <v>780</v>
      </c>
      <c r="I51" s="76" t="s">
        <v>370</v>
      </c>
      <c r="J51" s="86">
        <f>ROUND(H51*9.8/1000,1)</f>
        <v>7.6</v>
      </c>
      <c r="K51" s="76" t="s">
        <v>344</v>
      </c>
      <c r="L51" s="73"/>
      <c r="M51" s="73"/>
      <c r="N51" s="73"/>
      <c r="O51" s="73"/>
      <c r="P51" s="73"/>
      <c r="Q51" s="73"/>
      <c r="R51" s="73"/>
      <c r="S51" s="73"/>
    </row>
    <row r="52" spans="1:19" s="9" customFormat="1">
      <c r="A52" s="216" t="s">
        <v>368</v>
      </c>
      <c r="B52" s="217"/>
      <c r="C52" s="217"/>
      <c r="D52" s="217"/>
      <c r="E52" s="217"/>
      <c r="F52" s="218"/>
      <c r="G52" s="76" t="s">
        <v>365</v>
      </c>
      <c r="H52" s="91">
        <f>ROUND(H50*C39/(C39+C40),1)</f>
        <v>242.7</v>
      </c>
      <c r="I52" s="76" t="s">
        <v>370</v>
      </c>
      <c r="J52" s="86">
        <f>ROUND(H52*9.8/1000,1)</f>
        <v>2.4</v>
      </c>
      <c r="K52" s="76" t="s">
        <v>344</v>
      </c>
      <c r="L52" s="73"/>
      <c r="M52" s="73"/>
      <c r="N52" s="73"/>
      <c r="O52" s="73"/>
      <c r="P52" s="73"/>
      <c r="Q52" s="73"/>
      <c r="R52" s="73"/>
      <c r="S52" s="73"/>
    </row>
    <row r="53" spans="1:19" s="9" customFormat="1">
      <c r="A53" s="223" t="s">
        <v>369</v>
      </c>
      <c r="B53" s="223"/>
      <c r="C53" s="223"/>
      <c r="D53" s="223"/>
      <c r="E53" s="223"/>
      <c r="F53" s="223"/>
      <c r="G53" s="76" t="s">
        <v>365</v>
      </c>
      <c r="H53" s="92">
        <f>H51+H52</f>
        <v>1022.7</v>
      </c>
      <c r="I53" s="76" t="s">
        <v>370</v>
      </c>
      <c r="J53" s="93">
        <f>ROUND(H53*9.8/1000,2)</f>
        <v>10.02</v>
      </c>
      <c r="K53" s="76" t="s">
        <v>344</v>
      </c>
      <c r="L53" s="73"/>
      <c r="M53" s="73"/>
      <c r="N53" s="73"/>
      <c r="O53" s="73"/>
      <c r="P53" s="73"/>
      <c r="Q53" s="73"/>
      <c r="R53" s="73"/>
      <c r="S53" s="73"/>
    </row>
    <row r="54" spans="1:19" s="9" customFormat="1">
      <c r="A54" s="73"/>
      <c r="B54" s="73"/>
      <c r="C54" s="73"/>
      <c r="D54" s="73"/>
      <c r="E54" s="73"/>
      <c r="F54" s="73"/>
      <c r="G54" s="73"/>
      <c r="H54" s="73"/>
      <c r="I54" s="73"/>
      <c r="J54" s="73"/>
      <c r="K54" s="73"/>
      <c r="L54" s="73"/>
      <c r="M54" s="73"/>
      <c r="N54" s="73"/>
      <c r="O54" s="73"/>
      <c r="P54" s="73"/>
      <c r="Q54" s="73"/>
      <c r="R54" s="73"/>
      <c r="S54" s="73"/>
    </row>
    <row r="55" spans="1:19" s="9" customFormat="1" ht="15.6" customHeight="1">
      <c r="A55" s="232" t="s">
        <v>438</v>
      </c>
      <c r="B55" s="232"/>
      <c r="C55" s="232"/>
      <c r="D55" s="232"/>
      <c r="E55" s="232"/>
      <c r="F55" s="232"/>
      <c r="G55" s="232"/>
      <c r="H55" s="232"/>
      <c r="I55" s="232"/>
      <c r="J55" s="232"/>
      <c r="K55" s="232"/>
      <c r="L55" s="232"/>
      <c r="M55" s="232"/>
      <c r="N55" s="73"/>
      <c r="O55" s="73"/>
      <c r="P55" s="73"/>
      <c r="Q55" s="73"/>
      <c r="R55" s="73"/>
      <c r="S55" s="73"/>
    </row>
    <row r="56" spans="1:19" s="9" customFormat="1" ht="15.6" customHeight="1">
      <c r="A56" s="233" t="s">
        <v>134</v>
      </c>
      <c r="B56" s="234"/>
      <c r="C56" s="210" t="s">
        <v>135</v>
      </c>
      <c r="D56" s="215"/>
      <c r="E56" s="215"/>
      <c r="F56" s="215"/>
      <c r="G56" s="215"/>
      <c r="H56" s="215"/>
      <c r="I56" s="215"/>
      <c r="J56" s="211"/>
      <c r="K56" s="233" t="s">
        <v>50</v>
      </c>
      <c r="L56" s="239"/>
      <c r="M56" s="234"/>
      <c r="N56" s="73"/>
      <c r="O56" s="73"/>
      <c r="P56" s="73"/>
      <c r="Q56" s="73"/>
      <c r="R56" s="73"/>
      <c r="S56" s="73"/>
    </row>
    <row r="57" spans="1:19" s="9" customFormat="1" ht="15.6" customHeight="1">
      <c r="A57" s="235"/>
      <c r="B57" s="236"/>
      <c r="C57" s="215" t="s">
        <v>136</v>
      </c>
      <c r="D57" s="215"/>
      <c r="E57" s="215"/>
      <c r="F57" s="211"/>
      <c r="G57" s="210" t="s">
        <v>137</v>
      </c>
      <c r="H57" s="215"/>
      <c r="I57" s="215"/>
      <c r="J57" s="211"/>
      <c r="K57" s="235"/>
      <c r="L57" s="226"/>
      <c r="M57" s="236"/>
      <c r="N57" s="73"/>
      <c r="O57" s="73"/>
      <c r="P57" s="73"/>
      <c r="Q57" s="73"/>
      <c r="R57" s="73"/>
      <c r="S57" s="73"/>
    </row>
    <row r="58" spans="1:19" s="9" customFormat="1" ht="15.6" customHeight="1">
      <c r="A58" s="237"/>
      <c r="B58" s="238"/>
      <c r="C58" s="211" t="s">
        <v>138</v>
      </c>
      <c r="D58" s="209"/>
      <c r="E58" s="209" t="s">
        <v>139</v>
      </c>
      <c r="F58" s="209"/>
      <c r="G58" s="209" t="s">
        <v>138</v>
      </c>
      <c r="H58" s="209"/>
      <c r="I58" s="209" t="s">
        <v>139</v>
      </c>
      <c r="J58" s="209"/>
      <c r="K58" s="237"/>
      <c r="L58" s="240"/>
      <c r="M58" s="238"/>
      <c r="N58" s="73"/>
      <c r="O58" s="73"/>
      <c r="P58" s="73"/>
      <c r="Q58" s="73"/>
      <c r="R58" s="73"/>
      <c r="S58" s="73"/>
    </row>
    <row r="59" spans="1:19" s="9" customFormat="1" ht="15.6" customHeight="1">
      <c r="A59" s="213" t="s">
        <v>54</v>
      </c>
      <c r="B59" s="213"/>
      <c r="C59" s="227">
        <v>2</v>
      </c>
      <c r="D59" s="228"/>
      <c r="E59" s="227">
        <v>1.5</v>
      </c>
      <c r="F59" s="228"/>
      <c r="G59" s="227">
        <v>1.5</v>
      </c>
      <c r="H59" s="228"/>
      <c r="I59" s="227">
        <v>1</v>
      </c>
      <c r="J59" s="228"/>
      <c r="K59" s="77"/>
      <c r="L59" s="73"/>
      <c r="M59" s="78"/>
      <c r="N59" s="73"/>
      <c r="O59" s="73"/>
      <c r="P59" s="73"/>
      <c r="Q59" s="73"/>
      <c r="R59" s="73"/>
      <c r="S59" s="73"/>
    </row>
    <row r="60" spans="1:19" s="9" customFormat="1" ht="15.6" customHeight="1">
      <c r="A60" s="213"/>
      <c r="B60" s="213"/>
      <c r="C60" s="229" t="s">
        <v>140</v>
      </c>
      <c r="D60" s="230"/>
      <c r="E60" s="229" t="s">
        <v>140</v>
      </c>
      <c r="F60" s="230"/>
      <c r="G60" s="229" t="s">
        <v>140</v>
      </c>
      <c r="H60" s="230"/>
      <c r="I60" s="229" t="s">
        <v>141</v>
      </c>
      <c r="J60" s="230"/>
      <c r="K60" s="77"/>
      <c r="L60" s="73"/>
      <c r="M60" s="78"/>
      <c r="N60" s="73"/>
      <c r="O60" s="73"/>
      <c r="P60" s="73"/>
      <c r="Q60" s="73"/>
      <c r="R60" s="73"/>
      <c r="S60" s="73"/>
    </row>
    <row r="61" spans="1:19" s="9" customFormat="1" ht="15.6" customHeight="1">
      <c r="A61" s="209" t="s">
        <v>55</v>
      </c>
      <c r="B61" s="209"/>
      <c r="C61" s="227">
        <v>1.5</v>
      </c>
      <c r="D61" s="228"/>
      <c r="E61" s="227">
        <v>1</v>
      </c>
      <c r="F61" s="228"/>
      <c r="G61" s="227">
        <v>1</v>
      </c>
      <c r="H61" s="228"/>
      <c r="I61" s="227">
        <v>0.6</v>
      </c>
      <c r="J61" s="228"/>
      <c r="K61" s="77"/>
      <c r="L61" s="73"/>
      <c r="M61" s="78"/>
      <c r="N61" s="73"/>
      <c r="O61" s="73"/>
      <c r="P61" s="73"/>
      <c r="Q61" s="73"/>
      <c r="R61" s="73"/>
      <c r="S61" s="73"/>
    </row>
    <row r="62" spans="1:19" s="9" customFormat="1" ht="15.6" customHeight="1">
      <c r="A62" s="209"/>
      <c r="B62" s="209"/>
      <c r="C62" s="229" t="s">
        <v>141</v>
      </c>
      <c r="D62" s="230"/>
      <c r="E62" s="229" t="s">
        <v>141</v>
      </c>
      <c r="F62" s="230"/>
      <c r="G62" s="229" t="s">
        <v>141</v>
      </c>
      <c r="H62" s="230"/>
      <c r="I62" s="229" t="s">
        <v>142</v>
      </c>
      <c r="J62" s="230"/>
      <c r="K62" s="77"/>
      <c r="L62" s="73"/>
      <c r="M62" s="78"/>
      <c r="N62" s="73"/>
      <c r="O62" s="73"/>
      <c r="P62" s="73"/>
      <c r="Q62" s="73"/>
      <c r="R62" s="73"/>
      <c r="S62" s="73"/>
    </row>
    <row r="63" spans="1:19" s="9" customFormat="1" ht="15.6" customHeight="1">
      <c r="A63" s="209" t="s">
        <v>56</v>
      </c>
      <c r="B63" s="209"/>
      <c r="C63" s="227">
        <v>1</v>
      </c>
      <c r="D63" s="228"/>
      <c r="E63" s="227">
        <v>0.6</v>
      </c>
      <c r="F63" s="228"/>
      <c r="G63" s="227">
        <v>0.6</v>
      </c>
      <c r="H63" s="228"/>
      <c r="I63" s="227">
        <v>0.4</v>
      </c>
      <c r="J63" s="228"/>
      <c r="K63" s="77"/>
      <c r="L63" s="73"/>
      <c r="M63" s="78"/>
      <c r="N63" s="73"/>
      <c r="O63" s="73"/>
      <c r="P63" s="73"/>
      <c r="Q63" s="73"/>
      <c r="R63" s="73"/>
      <c r="S63" s="73"/>
    </row>
    <row r="64" spans="1:19" s="9" customFormat="1" ht="15.6" customHeight="1">
      <c r="A64" s="209"/>
      <c r="B64" s="209"/>
      <c r="C64" s="229" t="s">
        <v>142</v>
      </c>
      <c r="D64" s="230"/>
      <c r="E64" s="229" t="s">
        <v>142</v>
      </c>
      <c r="F64" s="230"/>
      <c r="G64" s="229" t="s">
        <v>142</v>
      </c>
      <c r="H64" s="230"/>
      <c r="I64" s="229" t="s">
        <v>190</v>
      </c>
      <c r="J64" s="230"/>
      <c r="K64" s="79"/>
      <c r="L64" s="80"/>
      <c r="M64" s="81"/>
      <c r="N64" s="73"/>
      <c r="O64" s="73"/>
      <c r="P64" s="73"/>
      <c r="Q64" s="73"/>
      <c r="R64" s="73"/>
      <c r="S64" s="73"/>
    </row>
    <row r="65" spans="1:19" s="9" customFormat="1">
      <c r="A65" s="212"/>
      <c r="B65" s="212"/>
      <c r="C65" s="212"/>
      <c r="D65" s="212"/>
      <c r="E65" s="212"/>
      <c r="F65" s="212"/>
      <c r="G65" s="212"/>
      <c r="H65" s="212"/>
      <c r="I65" s="212"/>
      <c r="J65" s="212"/>
      <c r="K65" s="212"/>
      <c r="L65" s="212"/>
      <c r="M65" s="73"/>
      <c r="N65" s="73"/>
      <c r="O65" s="73"/>
      <c r="P65" s="73"/>
      <c r="Q65" s="73"/>
      <c r="R65" s="73"/>
      <c r="S65" s="73"/>
    </row>
    <row r="66" spans="1:19" s="9" customFormat="1">
      <c r="A66" s="216" t="s">
        <v>299</v>
      </c>
      <c r="B66" s="217"/>
      <c r="C66" s="218"/>
      <c r="D66" s="76" t="s">
        <v>300</v>
      </c>
      <c r="E66" s="214">
        <v>1.5</v>
      </c>
      <c r="F66" s="214"/>
      <c r="G66" s="73"/>
      <c r="H66" s="76" t="s">
        <v>339</v>
      </c>
      <c r="I66" s="221">
        <f>E66/2</f>
        <v>0.75</v>
      </c>
      <c r="J66" s="222"/>
      <c r="K66" s="73"/>
      <c r="L66" s="73"/>
      <c r="M66" s="73"/>
      <c r="N66" s="73"/>
      <c r="O66" s="73"/>
      <c r="P66" s="73"/>
      <c r="Q66" s="73"/>
      <c r="R66" s="73"/>
      <c r="S66" s="73"/>
    </row>
    <row r="67" spans="1:19" s="9" customFormat="1">
      <c r="A67" s="210" t="s">
        <v>324</v>
      </c>
      <c r="B67" s="215"/>
      <c r="C67" s="211"/>
      <c r="D67" s="76" t="s">
        <v>325</v>
      </c>
      <c r="E67" s="214">
        <v>2</v>
      </c>
      <c r="F67" s="214"/>
      <c r="G67" s="85" t="s">
        <v>326</v>
      </c>
      <c r="H67" s="73"/>
      <c r="I67" s="73"/>
      <c r="J67" s="73"/>
      <c r="K67" s="73"/>
      <c r="L67" s="73"/>
      <c r="M67" s="73"/>
      <c r="N67" s="73"/>
      <c r="O67" s="73"/>
      <c r="P67" s="73"/>
      <c r="Q67" s="73"/>
      <c r="R67" s="73"/>
      <c r="S67" s="73"/>
    </row>
    <row r="68" spans="1:19" s="9" customFormat="1" ht="15.75" customHeight="1">
      <c r="A68" s="241" t="s">
        <v>332</v>
      </c>
      <c r="B68" s="241"/>
      <c r="C68" s="241"/>
      <c r="D68" s="241"/>
      <c r="E68" s="241"/>
      <c r="F68" s="241"/>
      <c r="G68" s="242"/>
      <c r="H68" s="242"/>
      <c r="I68" s="73"/>
      <c r="J68" s="73"/>
      <c r="K68" s="73"/>
      <c r="L68" s="73"/>
      <c r="M68" s="73"/>
      <c r="N68" s="73"/>
      <c r="O68" s="73"/>
      <c r="P68" s="73"/>
      <c r="Q68" s="73"/>
      <c r="R68" s="73"/>
      <c r="S68" s="73"/>
    </row>
    <row r="69" spans="1:19" s="9" customFormat="1">
      <c r="A69" s="212"/>
      <c r="B69" s="212"/>
      <c r="C69" s="212"/>
      <c r="D69" s="212"/>
      <c r="E69" s="212"/>
      <c r="F69" s="212"/>
      <c r="G69" s="212"/>
      <c r="H69" s="212"/>
      <c r="I69" s="212"/>
      <c r="J69" s="212"/>
      <c r="K69" s="212"/>
      <c r="L69" s="212"/>
      <c r="M69" s="73"/>
      <c r="N69" s="73"/>
      <c r="O69" s="73"/>
      <c r="P69" s="73"/>
      <c r="Q69" s="73"/>
      <c r="R69" s="73"/>
      <c r="S69" s="73"/>
    </row>
    <row r="70" spans="1:19" s="9" customFormat="1" ht="16.2">
      <c r="A70" s="219" t="s">
        <v>386</v>
      </c>
      <c r="B70" s="220"/>
      <c r="C70" s="220"/>
      <c r="D70" s="220"/>
      <c r="E70" s="220"/>
      <c r="F70" s="220"/>
      <c r="G70" s="220"/>
      <c r="H70" s="220"/>
      <c r="I70" s="220"/>
      <c r="J70" s="73"/>
      <c r="K70" s="73"/>
      <c r="L70" s="73"/>
      <c r="M70" s="73"/>
      <c r="N70" s="73"/>
      <c r="O70" s="73"/>
      <c r="P70" s="73"/>
      <c r="Q70" s="73"/>
      <c r="R70" s="73"/>
      <c r="S70" s="73"/>
    </row>
    <row r="71" spans="1:19" s="9" customFormat="1">
      <c r="A71" s="212" t="s">
        <v>385</v>
      </c>
      <c r="B71" s="212"/>
      <c r="C71" s="212"/>
      <c r="D71" s="212"/>
      <c r="E71" s="212"/>
      <c r="F71" s="212"/>
      <c r="G71" s="212"/>
      <c r="H71" s="212"/>
      <c r="I71" s="212"/>
      <c r="J71" s="212"/>
      <c r="K71" s="73"/>
      <c r="L71" s="73"/>
      <c r="M71" s="73"/>
      <c r="N71" s="73"/>
      <c r="O71" s="73"/>
      <c r="P71" s="73"/>
      <c r="Q71" s="73"/>
      <c r="R71" s="73"/>
      <c r="S71" s="73"/>
    </row>
    <row r="72" spans="1:19" s="9" customFormat="1">
      <c r="A72" s="73"/>
      <c r="B72" s="216" t="s">
        <v>377</v>
      </c>
      <c r="C72" s="217"/>
      <c r="D72" s="217"/>
      <c r="E72" s="217"/>
      <c r="F72" s="217"/>
      <c r="G72" s="217"/>
      <c r="H72" s="217"/>
      <c r="I72" s="217"/>
      <c r="J72" s="218"/>
      <c r="K72" s="86">
        <f>ROUND(C29*((1+I66)*C39+C40)/(C38+C39+C40),1)</f>
        <v>10.3</v>
      </c>
      <c r="L72" s="76" t="s">
        <v>303</v>
      </c>
      <c r="M72" s="73"/>
      <c r="N72" s="73"/>
      <c r="O72" s="73"/>
      <c r="P72" s="73"/>
      <c r="Q72" s="73"/>
      <c r="R72" s="73"/>
      <c r="S72" s="73"/>
    </row>
    <row r="73" spans="1:19" s="9" customFormat="1">
      <c r="A73" s="212" t="s">
        <v>341</v>
      </c>
      <c r="B73" s="212"/>
      <c r="C73" s="212"/>
      <c r="D73" s="212"/>
      <c r="E73" s="212"/>
      <c r="F73" s="212"/>
      <c r="G73" s="212"/>
      <c r="H73" s="212"/>
      <c r="I73" s="212"/>
      <c r="J73" s="212"/>
      <c r="K73" s="73"/>
      <c r="L73" s="73"/>
      <c r="M73" s="73"/>
      <c r="N73" s="73"/>
      <c r="O73" s="73"/>
      <c r="P73" s="73"/>
      <c r="Q73" s="73"/>
      <c r="R73" s="73"/>
      <c r="S73" s="73"/>
    </row>
    <row r="74" spans="1:19" s="9" customFormat="1">
      <c r="A74" s="73"/>
      <c r="B74" s="216" t="s">
        <v>378</v>
      </c>
      <c r="C74" s="217"/>
      <c r="D74" s="217"/>
      <c r="E74" s="217"/>
      <c r="F74" s="217"/>
      <c r="G74" s="217"/>
      <c r="H74" s="217"/>
      <c r="I74" s="217"/>
      <c r="J74" s="218"/>
      <c r="K74" s="86">
        <f>ROUND((1+I66)*C29*(C38)/(C38+C39+C40),1)</f>
        <v>8.9</v>
      </c>
      <c r="L74" s="76" t="s">
        <v>303</v>
      </c>
      <c r="M74" s="73"/>
      <c r="N74" s="73"/>
      <c r="O74" s="73"/>
      <c r="P74" s="73"/>
      <c r="Q74" s="73"/>
      <c r="R74" s="73"/>
      <c r="S74" s="73"/>
    </row>
    <row r="75" spans="1:19" s="9" customFormat="1">
      <c r="A75" s="212" t="s">
        <v>373</v>
      </c>
      <c r="B75" s="212"/>
      <c r="C75" s="212"/>
      <c r="D75" s="212"/>
      <c r="E75" s="212"/>
      <c r="F75" s="212"/>
      <c r="G75" s="212"/>
      <c r="H75" s="212"/>
      <c r="I75" s="212"/>
      <c r="J75" s="212"/>
      <c r="K75" s="73"/>
      <c r="L75" s="73"/>
      <c r="M75" s="73"/>
      <c r="N75" s="73"/>
      <c r="O75" s="73"/>
      <c r="P75" s="73"/>
      <c r="Q75" s="73"/>
      <c r="R75" s="73"/>
      <c r="S75" s="73"/>
    </row>
    <row r="76" spans="1:19" s="9" customFormat="1">
      <c r="A76" s="73"/>
      <c r="B76" s="216" t="s">
        <v>342</v>
      </c>
      <c r="C76" s="217"/>
      <c r="D76" s="217"/>
      <c r="E76" s="217"/>
      <c r="F76" s="217"/>
      <c r="G76" s="217"/>
      <c r="H76" s="217"/>
      <c r="I76" s="217"/>
      <c r="J76" s="218"/>
      <c r="K76" s="86">
        <f>ROUND(K74*C39/(C39+C40),1)</f>
        <v>4.2</v>
      </c>
      <c r="L76" s="76" t="s">
        <v>303</v>
      </c>
      <c r="M76" s="73"/>
      <c r="N76" s="73"/>
      <c r="O76" s="73"/>
      <c r="P76" s="73"/>
      <c r="Q76" s="73"/>
      <c r="R76" s="73"/>
      <c r="S76" s="73"/>
    </row>
    <row r="77" spans="1:19" s="9" customFormat="1">
      <c r="A77" s="73"/>
      <c r="B77" s="73"/>
      <c r="C77" s="73"/>
      <c r="D77" s="73"/>
      <c r="E77" s="73"/>
      <c r="F77" s="73"/>
      <c r="G77" s="73"/>
      <c r="H77" s="73"/>
      <c r="I77" s="73"/>
      <c r="J77" s="73"/>
      <c r="K77" s="73"/>
      <c r="L77" s="73"/>
      <c r="M77" s="73"/>
      <c r="N77" s="73"/>
      <c r="O77" s="73"/>
      <c r="P77" s="73"/>
      <c r="Q77" s="73"/>
      <c r="R77" s="73"/>
      <c r="S77" s="73"/>
    </row>
    <row r="78" spans="1:19" s="9" customFormat="1">
      <c r="A78" s="224" t="s">
        <v>374</v>
      </c>
      <c r="B78" s="224"/>
      <c r="C78" s="224"/>
      <c r="D78" s="224"/>
      <c r="E78" s="224"/>
      <c r="F78" s="224"/>
      <c r="G78" s="224"/>
      <c r="H78" s="224"/>
      <c r="I78" s="224"/>
      <c r="J78" s="224"/>
      <c r="K78" s="73"/>
      <c r="L78" s="73"/>
      <c r="M78" s="73"/>
      <c r="N78" s="73"/>
      <c r="O78" s="73"/>
      <c r="P78" s="73"/>
      <c r="Q78" s="73"/>
      <c r="R78" s="73"/>
      <c r="S78" s="73"/>
    </row>
    <row r="79" spans="1:19" s="9" customFormat="1">
      <c r="A79" s="73"/>
      <c r="B79" s="216" t="s">
        <v>388</v>
      </c>
      <c r="C79" s="217"/>
      <c r="D79" s="217"/>
      <c r="E79" s="217"/>
      <c r="F79" s="217"/>
      <c r="G79" s="217"/>
      <c r="H79" s="217"/>
      <c r="I79" s="217"/>
      <c r="J79" s="218"/>
      <c r="K79" s="89">
        <f>ROUND((K72+K76)/(1+I66),1)</f>
        <v>8.3000000000000007</v>
      </c>
      <c r="L79" s="76" t="s">
        <v>303</v>
      </c>
      <c r="M79" s="73"/>
      <c r="N79" s="73"/>
      <c r="O79" s="73"/>
      <c r="P79" s="73"/>
      <c r="Q79" s="73"/>
      <c r="R79" s="73"/>
      <c r="S79" s="73"/>
    </row>
    <row r="80" spans="1:19" s="9" customFormat="1">
      <c r="A80" s="73"/>
      <c r="B80" s="75"/>
      <c r="C80" s="73"/>
      <c r="D80" s="73"/>
      <c r="E80" s="73"/>
      <c r="F80" s="73"/>
      <c r="G80" s="73"/>
      <c r="H80" s="73"/>
      <c r="I80" s="73"/>
      <c r="J80" s="73"/>
      <c r="K80" s="73"/>
      <c r="L80" s="73"/>
      <c r="M80" s="73"/>
      <c r="N80" s="73"/>
      <c r="O80" s="73"/>
      <c r="P80" s="73"/>
      <c r="Q80" s="73"/>
      <c r="R80" s="73"/>
      <c r="S80" s="73"/>
    </row>
    <row r="81" spans="1:19" s="9" customFormat="1" ht="16.2">
      <c r="A81" s="219" t="s">
        <v>389</v>
      </c>
      <c r="B81" s="220"/>
      <c r="C81" s="220"/>
      <c r="D81" s="220"/>
      <c r="E81" s="220"/>
      <c r="F81" s="220"/>
      <c r="G81" s="220"/>
      <c r="H81" s="220"/>
      <c r="I81" s="220"/>
      <c r="J81" s="73"/>
      <c r="K81" s="73"/>
      <c r="L81" s="73"/>
      <c r="M81" s="73"/>
      <c r="N81" s="73"/>
      <c r="O81" s="73"/>
      <c r="P81" s="73"/>
      <c r="Q81" s="73"/>
      <c r="R81" s="73"/>
      <c r="S81" s="73"/>
    </row>
    <row r="82" spans="1:19" s="9" customFormat="1">
      <c r="A82" s="224" t="s">
        <v>387</v>
      </c>
      <c r="B82" s="224"/>
      <c r="C82" s="224"/>
      <c r="D82" s="224"/>
      <c r="E82" s="224"/>
      <c r="F82" s="224"/>
      <c r="G82" s="224"/>
      <c r="H82" s="224"/>
      <c r="I82" s="224"/>
      <c r="J82" s="224"/>
      <c r="K82" s="73"/>
      <c r="L82" s="73"/>
      <c r="M82" s="73"/>
      <c r="N82" s="73"/>
      <c r="O82" s="73"/>
      <c r="P82" s="73"/>
      <c r="Q82" s="73"/>
      <c r="R82" s="73"/>
      <c r="S82" s="73"/>
    </row>
    <row r="83" spans="1:19" s="9" customFormat="1">
      <c r="A83" s="73"/>
      <c r="B83" s="216" t="s">
        <v>439</v>
      </c>
      <c r="C83" s="217"/>
      <c r="D83" s="217"/>
      <c r="E83" s="217"/>
      <c r="F83" s="217"/>
      <c r="G83" s="217"/>
      <c r="H83" s="217"/>
      <c r="I83" s="217"/>
      <c r="J83" s="218"/>
      <c r="K83" s="89">
        <f>ROUND(C28+K79+C30,2)</f>
        <v>25.9</v>
      </c>
      <c r="L83" s="76" t="s">
        <v>303</v>
      </c>
      <c r="M83" s="73"/>
      <c r="N83" s="73"/>
      <c r="O83" s="73"/>
      <c r="P83" s="73"/>
      <c r="Q83" s="73"/>
      <c r="R83" s="73"/>
      <c r="S83" s="73"/>
    </row>
    <row r="84" spans="1:19" s="9" customFormat="1">
      <c r="A84" s="73"/>
      <c r="B84" s="73"/>
      <c r="C84" s="73"/>
      <c r="D84" s="73"/>
      <c r="E84" s="73"/>
      <c r="F84" s="73"/>
      <c r="G84" s="73"/>
      <c r="H84" s="73"/>
      <c r="I84" s="73"/>
      <c r="J84" s="73"/>
      <c r="K84" s="73"/>
      <c r="L84" s="73"/>
      <c r="M84" s="73"/>
      <c r="N84" s="73"/>
      <c r="O84" s="73"/>
      <c r="P84" s="73"/>
      <c r="Q84" s="73"/>
      <c r="R84" s="73"/>
      <c r="S84" s="73"/>
    </row>
    <row r="85" spans="1:19" s="9" customFormat="1" ht="16.2">
      <c r="A85" s="219" t="s">
        <v>375</v>
      </c>
      <c r="B85" s="220"/>
      <c r="C85" s="220"/>
      <c r="D85" s="220"/>
      <c r="E85" s="220"/>
      <c r="F85" s="220"/>
      <c r="G85" s="220"/>
      <c r="H85" s="220"/>
      <c r="I85" s="220"/>
      <c r="J85" s="73"/>
      <c r="K85" s="73"/>
      <c r="L85" s="73"/>
      <c r="M85" s="73"/>
      <c r="N85" s="73"/>
      <c r="O85" s="73"/>
      <c r="P85" s="73"/>
      <c r="Q85" s="73"/>
      <c r="R85" s="73"/>
      <c r="S85" s="73"/>
    </row>
    <row r="86" spans="1:19" s="9" customFormat="1">
      <c r="A86" s="212" t="s">
        <v>376</v>
      </c>
      <c r="B86" s="212"/>
      <c r="C86" s="212"/>
      <c r="D86" s="212"/>
      <c r="E86" s="212"/>
      <c r="F86" s="212"/>
      <c r="G86" s="212"/>
      <c r="H86" s="212"/>
      <c r="I86" s="212"/>
      <c r="J86" s="212"/>
      <c r="K86" s="73"/>
      <c r="L86" s="73"/>
      <c r="M86" s="73"/>
      <c r="N86" s="73"/>
      <c r="O86" s="73"/>
      <c r="P86" s="73"/>
      <c r="Q86" s="73"/>
      <c r="R86" s="73"/>
      <c r="S86" s="73"/>
    </row>
    <row r="87" spans="1:19" s="9" customFormat="1">
      <c r="A87" s="73"/>
      <c r="B87" s="216" t="s">
        <v>390</v>
      </c>
      <c r="C87" s="217"/>
      <c r="D87" s="217"/>
      <c r="E87" s="217"/>
      <c r="F87" s="217"/>
      <c r="G87" s="217"/>
      <c r="H87" s="217"/>
      <c r="I87" s="217"/>
      <c r="J87" s="218"/>
      <c r="K87" s="86">
        <f>ROUND((1+I66)*C45*C30*(C46+C47+C39)/(C45+C46+C47+C39),1)</f>
        <v>1122.9000000000001</v>
      </c>
      <c r="L87" s="76" t="s">
        <v>323</v>
      </c>
      <c r="M87" s="73"/>
      <c r="N87" s="73"/>
      <c r="O87" s="73"/>
      <c r="P87" s="73"/>
      <c r="Q87" s="73"/>
      <c r="R87" s="73"/>
      <c r="S87" s="73"/>
    </row>
    <row r="88" spans="1:19">
      <c r="A88" s="10"/>
      <c r="B88" s="10"/>
      <c r="C88" s="10"/>
      <c r="D88" s="10"/>
      <c r="E88" s="10"/>
      <c r="F88" s="10"/>
      <c r="G88" s="10"/>
      <c r="H88" s="10"/>
      <c r="I88" s="10"/>
      <c r="J88" s="10"/>
      <c r="K88" s="10"/>
      <c r="L88" s="10"/>
      <c r="M88" s="10"/>
      <c r="N88" s="10"/>
      <c r="O88" s="10"/>
      <c r="P88" s="10"/>
      <c r="Q88" s="10"/>
      <c r="R88" s="10"/>
      <c r="S88" s="10"/>
    </row>
    <row r="89" spans="1:19">
      <c r="A89" s="10"/>
      <c r="B89" s="10"/>
      <c r="C89" s="10"/>
      <c r="D89" s="10"/>
      <c r="E89" s="10"/>
      <c r="F89" s="10"/>
      <c r="G89" s="10"/>
      <c r="H89" s="10"/>
      <c r="I89" s="10"/>
      <c r="J89" s="10"/>
      <c r="K89" s="10"/>
      <c r="L89" s="10"/>
      <c r="M89" s="10"/>
      <c r="N89" s="10"/>
      <c r="O89" s="10"/>
      <c r="P89" s="10"/>
      <c r="Q89" s="10"/>
      <c r="R89" s="10"/>
      <c r="S89" s="10"/>
    </row>
    <row r="90" spans="1:19">
      <c r="A90" s="10"/>
      <c r="B90" s="10"/>
      <c r="C90" s="10"/>
      <c r="D90" s="10"/>
      <c r="E90" s="10"/>
      <c r="F90" s="10"/>
      <c r="G90" s="10"/>
      <c r="H90" s="10"/>
      <c r="I90" s="10"/>
      <c r="J90" s="10"/>
      <c r="K90" s="10"/>
      <c r="L90" s="10"/>
      <c r="M90" s="10"/>
      <c r="N90" s="10"/>
      <c r="O90" s="10"/>
      <c r="P90" s="10"/>
      <c r="Q90" s="10"/>
      <c r="R90" s="10"/>
      <c r="S90" s="10"/>
    </row>
    <row r="91" spans="1:19">
      <c r="A91" s="10"/>
      <c r="B91" s="10"/>
      <c r="C91" s="10"/>
      <c r="D91" s="10"/>
      <c r="E91" s="10"/>
      <c r="F91" s="10"/>
      <c r="G91" s="10"/>
      <c r="H91" s="10"/>
      <c r="I91" s="10"/>
      <c r="J91" s="10"/>
      <c r="K91" s="10"/>
      <c r="L91" s="10"/>
      <c r="M91" s="10"/>
      <c r="N91" s="10"/>
      <c r="O91" s="10"/>
      <c r="P91" s="10"/>
      <c r="Q91" s="10"/>
      <c r="R91" s="10"/>
      <c r="S91" s="10"/>
    </row>
    <row r="92" spans="1:19">
      <c r="A92" s="10"/>
      <c r="B92" s="10"/>
      <c r="C92" s="10"/>
      <c r="D92" s="10"/>
      <c r="E92" s="10"/>
      <c r="F92" s="10"/>
      <c r="G92" s="10"/>
      <c r="H92" s="10"/>
      <c r="I92" s="10"/>
      <c r="J92" s="10"/>
      <c r="K92" s="10"/>
      <c r="L92" s="10"/>
      <c r="M92" s="10"/>
      <c r="N92" s="10"/>
      <c r="O92" s="10"/>
      <c r="P92" s="10"/>
      <c r="Q92" s="10"/>
      <c r="R92" s="10"/>
      <c r="S92" s="10"/>
    </row>
    <row r="93" spans="1:19">
      <c r="A93" s="10"/>
      <c r="B93" s="10"/>
      <c r="C93" s="10"/>
      <c r="D93" s="10"/>
      <c r="E93" s="10"/>
      <c r="F93" s="10"/>
      <c r="G93" s="10"/>
      <c r="H93" s="10"/>
      <c r="I93" s="10"/>
      <c r="J93" s="10"/>
      <c r="K93" s="10"/>
      <c r="L93" s="10"/>
      <c r="M93" s="10"/>
      <c r="N93" s="10"/>
      <c r="O93" s="10"/>
      <c r="P93" s="10"/>
      <c r="Q93" s="10"/>
      <c r="R93" s="10"/>
      <c r="S93" s="10"/>
    </row>
    <row r="94" spans="1:19">
      <c r="A94" s="10"/>
      <c r="B94" s="10"/>
      <c r="C94" s="10"/>
      <c r="D94" s="10"/>
      <c r="E94" s="10"/>
      <c r="F94" s="10"/>
      <c r="G94" s="10"/>
      <c r="H94" s="10"/>
      <c r="I94" s="10"/>
      <c r="J94" s="10"/>
      <c r="K94" s="10"/>
      <c r="L94" s="10"/>
      <c r="M94" s="10"/>
      <c r="N94" s="10"/>
      <c r="O94" s="10"/>
      <c r="P94" s="10"/>
      <c r="Q94" s="10"/>
      <c r="R94" s="10"/>
      <c r="S94" s="10"/>
    </row>
    <row r="95" spans="1:19">
      <c r="A95" s="10"/>
      <c r="B95" s="10"/>
      <c r="C95" s="10"/>
      <c r="D95" s="10"/>
      <c r="E95" s="10"/>
      <c r="F95" s="10"/>
      <c r="G95" s="10"/>
      <c r="H95" s="10"/>
      <c r="I95" s="10"/>
      <c r="J95" s="10"/>
      <c r="K95" s="10"/>
      <c r="L95" s="10"/>
      <c r="M95" s="10"/>
      <c r="N95" s="10"/>
      <c r="O95" s="10"/>
      <c r="P95" s="10"/>
      <c r="Q95" s="10"/>
      <c r="R95" s="10"/>
      <c r="S95" s="10"/>
    </row>
    <row r="96" spans="1:19">
      <c r="A96" s="10"/>
      <c r="B96" s="10"/>
      <c r="C96" s="10"/>
      <c r="D96" s="10"/>
      <c r="E96" s="10"/>
      <c r="F96" s="10"/>
      <c r="G96" s="10"/>
      <c r="H96" s="10"/>
      <c r="I96" s="10"/>
      <c r="J96" s="10"/>
      <c r="K96" s="10"/>
      <c r="L96" s="10"/>
      <c r="M96" s="10"/>
      <c r="N96" s="10"/>
      <c r="O96" s="10"/>
      <c r="P96" s="10"/>
      <c r="Q96" s="10"/>
      <c r="R96" s="10"/>
      <c r="S96" s="10"/>
    </row>
    <row r="97" spans="1:19">
      <c r="A97" s="10"/>
      <c r="B97" s="10"/>
      <c r="C97" s="10"/>
      <c r="D97" s="10"/>
      <c r="E97" s="10"/>
      <c r="F97" s="10"/>
      <c r="G97" s="10"/>
      <c r="H97" s="10"/>
      <c r="I97" s="10"/>
      <c r="J97" s="10"/>
      <c r="K97" s="10"/>
      <c r="L97" s="10"/>
      <c r="M97" s="10"/>
      <c r="N97" s="10"/>
      <c r="O97" s="10"/>
      <c r="P97" s="10"/>
      <c r="Q97" s="10"/>
      <c r="R97" s="10"/>
      <c r="S97" s="10"/>
    </row>
    <row r="98" spans="1:19">
      <c r="A98" s="10"/>
      <c r="B98" s="10"/>
      <c r="C98" s="10"/>
      <c r="D98" s="10"/>
      <c r="E98" s="10"/>
      <c r="F98" s="10"/>
      <c r="G98" s="10"/>
      <c r="H98" s="10"/>
      <c r="I98" s="10"/>
      <c r="J98" s="10"/>
      <c r="K98" s="10"/>
      <c r="L98" s="10"/>
      <c r="M98" s="10"/>
      <c r="N98" s="10"/>
      <c r="O98" s="10"/>
      <c r="P98" s="10"/>
      <c r="Q98" s="10"/>
      <c r="R98" s="10"/>
      <c r="S98" s="10"/>
    </row>
    <row r="99" spans="1:19">
      <c r="A99" s="10"/>
      <c r="B99" s="10"/>
      <c r="C99" s="10"/>
      <c r="D99" s="10"/>
      <c r="E99" s="10"/>
      <c r="F99" s="10"/>
      <c r="G99" s="10"/>
      <c r="H99" s="10"/>
      <c r="I99" s="10"/>
      <c r="J99" s="10"/>
      <c r="K99" s="10"/>
      <c r="L99" s="10"/>
      <c r="M99" s="10"/>
      <c r="N99" s="10"/>
      <c r="O99" s="10"/>
      <c r="P99" s="10"/>
      <c r="Q99" s="10"/>
      <c r="R99" s="10"/>
      <c r="S99" s="10"/>
    </row>
    <row r="100" spans="1:19">
      <c r="A100" s="10"/>
      <c r="B100" s="10"/>
      <c r="C100" s="10"/>
      <c r="D100" s="10"/>
      <c r="E100" s="10"/>
      <c r="F100" s="10"/>
      <c r="G100" s="10"/>
      <c r="H100" s="10"/>
      <c r="I100" s="10"/>
      <c r="J100" s="10"/>
      <c r="K100" s="10"/>
      <c r="L100" s="10"/>
      <c r="M100" s="10"/>
      <c r="N100" s="10"/>
      <c r="O100" s="10"/>
      <c r="P100" s="10"/>
      <c r="Q100" s="10"/>
      <c r="R100" s="10"/>
      <c r="S100" s="10"/>
    </row>
    <row r="101" spans="1:19">
      <c r="A101" s="10"/>
      <c r="B101" s="10"/>
      <c r="C101" s="10"/>
      <c r="D101" s="10"/>
      <c r="E101" s="10"/>
      <c r="F101" s="10"/>
      <c r="G101" s="10"/>
      <c r="H101" s="10"/>
      <c r="I101" s="10"/>
      <c r="J101" s="10"/>
      <c r="K101" s="10"/>
      <c r="L101" s="10"/>
      <c r="M101" s="10"/>
      <c r="N101" s="10"/>
      <c r="O101" s="10"/>
      <c r="P101" s="10"/>
      <c r="Q101" s="10"/>
      <c r="R101" s="10"/>
      <c r="S101" s="10"/>
    </row>
    <row r="102" spans="1:19">
      <c r="A102" s="10"/>
      <c r="B102" s="10"/>
      <c r="C102" s="10"/>
      <c r="D102" s="10"/>
      <c r="E102" s="10"/>
      <c r="F102" s="10"/>
      <c r="G102" s="10"/>
      <c r="H102" s="10"/>
      <c r="I102" s="10"/>
      <c r="J102" s="10"/>
      <c r="K102" s="10"/>
      <c r="L102" s="10"/>
      <c r="M102" s="10"/>
      <c r="N102" s="10"/>
      <c r="O102" s="10"/>
      <c r="P102" s="10"/>
      <c r="Q102" s="10"/>
      <c r="R102" s="10"/>
      <c r="S102" s="10"/>
    </row>
    <row r="103" spans="1:19">
      <c r="A103" s="10"/>
      <c r="B103" s="10"/>
      <c r="C103" s="10"/>
      <c r="D103" s="10"/>
      <c r="E103" s="10"/>
      <c r="F103" s="10"/>
      <c r="G103" s="10"/>
      <c r="H103" s="10"/>
      <c r="I103" s="10"/>
      <c r="J103" s="10"/>
      <c r="K103" s="10"/>
      <c r="L103" s="10"/>
      <c r="M103" s="10"/>
      <c r="N103" s="10"/>
      <c r="O103" s="10"/>
      <c r="P103" s="10"/>
      <c r="Q103" s="10"/>
      <c r="R103" s="10"/>
      <c r="S103" s="10"/>
    </row>
    <row r="104" spans="1:19">
      <c r="A104" s="10"/>
      <c r="B104" s="10"/>
      <c r="C104" s="10"/>
      <c r="D104" s="10"/>
      <c r="E104" s="10"/>
      <c r="F104" s="10"/>
      <c r="G104" s="10"/>
      <c r="H104" s="10"/>
      <c r="I104" s="10"/>
      <c r="J104" s="10"/>
      <c r="K104" s="10"/>
      <c r="L104" s="10"/>
      <c r="M104" s="10"/>
      <c r="N104" s="10"/>
      <c r="O104" s="10"/>
      <c r="P104" s="10"/>
      <c r="Q104" s="10"/>
      <c r="R104" s="10"/>
      <c r="S104" s="10"/>
    </row>
    <row r="105" spans="1:19">
      <c r="A105" s="10"/>
      <c r="B105" s="10"/>
      <c r="C105" s="10"/>
      <c r="D105" s="10"/>
      <c r="E105" s="10"/>
      <c r="F105" s="10"/>
      <c r="G105" s="10"/>
      <c r="H105" s="10"/>
      <c r="I105" s="10"/>
      <c r="J105" s="10"/>
      <c r="K105" s="10"/>
      <c r="L105" s="10"/>
      <c r="M105" s="10"/>
      <c r="N105" s="10"/>
      <c r="O105" s="10"/>
      <c r="P105" s="10"/>
      <c r="Q105" s="10"/>
      <c r="R105" s="10"/>
      <c r="S105" s="10"/>
    </row>
    <row r="106" spans="1:19">
      <c r="A106" s="10"/>
      <c r="B106" s="10"/>
      <c r="C106" s="10"/>
      <c r="D106" s="10"/>
      <c r="E106" s="10"/>
      <c r="F106" s="10"/>
      <c r="G106" s="10"/>
      <c r="H106" s="10"/>
      <c r="I106" s="10"/>
      <c r="J106" s="10"/>
      <c r="K106" s="10"/>
      <c r="L106" s="10"/>
      <c r="M106" s="10"/>
      <c r="N106" s="10"/>
      <c r="O106" s="10"/>
      <c r="P106" s="10"/>
      <c r="Q106" s="10"/>
      <c r="R106" s="10"/>
      <c r="S106" s="10"/>
    </row>
    <row r="107" spans="1:19">
      <c r="A107" s="10"/>
      <c r="B107" s="10"/>
      <c r="C107" s="10"/>
      <c r="D107" s="10"/>
      <c r="E107" s="10"/>
      <c r="F107" s="10"/>
      <c r="G107" s="10"/>
      <c r="H107" s="10"/>
      <c r="I107" s="10"/>
      <c r="J107" s="10"/>
      <c r="K107" s="10"/>
      <c r="L107" s="10"/>
      <c r="M107" s="10"/>
      <c r="N107" s="10"/>
      <c r="O107" s="10"/>
      <c r="P107" s="10"/>
      <c r="Q107" s="10"/>
      <c r="R107" s="10"/>
      <c r="S107" s="10"/>
    </row>
    <row r="108" spans="1:19">
      <c r="A108" s="10"/>
      <c r="B108" s="10"/>
      <c r="C108" s="10"/>
      <c r="D108" s="10"/>
      <c r="E108" s="10"/>
      <c r="F108" s="10"/>
      <c r="G108" s="10"/>
      <c r="H108" s="10"/>
      <c r="I108" s="10"/>
      <c r="J108" s="10"/>
      <c r="K108" s="10"/>
      <c r="L108" s="10"/>
      <c r="M108" s="10"/>
      <c r="N108" s="10"/>
      <c r="O108" s="10"/>
      <c r="P108" s="10"/>
      <c r="Q108" s="10"/>
      <c r="R108" s="10"/>
      <c r="S108" s="10"/>
    </row>
    <row r="109" spans="1:19">
      <c r="A109" s="10"/>
      <c r="B109" s="10"/>
      <c r="C109" s="10"/>
      <c r="D109" s="10"/>
      <c r="E109" s="10"/>
      <c r="F109" s="10"/>
      <c r="G109" s="10"/>
      <c r="H109" s="10"/>
      <c r="I109" s="10"/>
      <c r="J109" s="10"/>
      <c r="K109" s="10"/>
      <c r="L109" s="10"/>
      <c r="M109" s="10"/>
      <c r="N109" s="10"/>
      <c r="O109" s="10"/>
      <c r="P109" s="10"/>
      <c r="Q109" s="10"/>
      <c r="R109" s="10"/>
      <c r="S109" s="10"/>
    </row>
    <row r="110" spans="1:19">
      <c r="A110" s="10"/>
      <c r="B110" s="10"/>
      <c r="C110" s="10"/>
      <c r="D110" s="10"/>
      <c r="E110" s="10"/>
      <c r="F110" s="10"/>
      <c r="G110" s="10"/>
      <c r="H110" s="10"/>
      <c r="I110" s="10"/>
      <c r="J110" s="10"/>
      <c r="K110" s="10"/>
      <c r="L110" s="10"/>
      <c r="M110" s="10"/>
      <c r="N110" s="10"/>
      <c r="O110" s="10"/>
      <c r="P110" s="10"/>
      <c r="Q110" s="10"/>
      <c r="R110" s="10"/>
      <c r="S110" s="10"/>
    </row>
  </sheetData>
  <mergeCells count="66">
    <mergeCell ref="A49:F49"/>
    <mergeCell ref="A1:I1"/>
    <mergeCell ref="A50:F50"/>
    <mergeCell ref="A51:F51"/>
    <mergeCell ref="A52:F52"/>
    <mergeCell ref="A53:F53"/>
    <mergeCell ref="A82:J82"/>
    <mergeCell ref="B83:J83"/>
    <mergeCell ref="A85:I85"/>
    <mergeCell ref="A86:J86"/>
    <mergeCell ref="B87:J87"/>
    <mergeCell ref="B74:J74"/>
    <mergeCell ref="A75:J75"/>
    <mergeCell ref="B76:J76"/>
    <mergeCell ref="A78:J78"/>
    <mergeCell ref="B79:J79"/>
    <mergeCell ref="A81:I81"/>
    <mergeCell ref="A69:L69"/>
    <mergeCell ref="A70:I70"/>
    <mergeCell ref="A71:J71"/>
    <mergeCell ref="B72:J72"/>
    <mergeCell ref="A73:J73"/>
    <mergeCell ref="A66:C66"/>
    <mergeCell ref="E66:F66"/>
    <mergeCell ref="I66:J66"/>
    <mergeCell ref="A67:C67"/>
    <mergeCell ref="E67:F67"/>
    <mergeCell ref="A63:B64"/>
    <mergeCell ref="C63:D63"/>
    <mergeCell ref="E63:F63"/>
    <mergeCell ref="G63:H63"/>
    <mergeCell ref="I63:J63"/>
    <mergeCell ref="C64:D64"/>
    <mergeCell ref="E64:F64"/>
    <mergeCell ref="G64:H64"/>
    <mergeCell ref="E61:F61"/>
    <mergeCell ref="G61:H61"/>
    <mergeCell ref="I61:J61"/>
    <mergeCell ref="C62:D62"/>
    <mergeCell ref="E62:F62"/>
    <mergeCell ref="G62:H62"/>
    <mergeCell ref="I62:J62"/>
    <mergeCell ref="I64:J64"/>
    <mergeCell ref="A65:L65"/>
    <mergeCell ref="A55:M55"/>
    <mergeCell ref="A56:B58"/>
    <mergeCell ref="C56:J56"/>
    <mergeCell ref="K56:M58"/>
    <mergeCell ref="C57:F57"/>
    <mergeCell ref="G57:J57"/>
    <mergeCell ref="C58:D58"/>
    <mergeCell ref="E58:F58"/>
    <mergeCell ref="G58:H58"/>
    <mergeCell ref="I58:J58"/>
    <mergeCell ref="A59:B60"/>
    <mergeCell ref="C59:D59"/>
    <mergeCell ref="E59:F59"/>
    <mergeCell ref="G59:H59"/>
    <mergeCell ref="A68:H68"/>
    <mergeCell ref="I59:J59"/>
    <mergeCell ref="C60:D60"/>
    <mergeCell ref="E60:F60"/>
    <mergeCell ref="G60:H60"/>
    <mergeCell ref="I60:J60"/>
    <mergeCell ref="A61:B62"/>
    <mergeCell ref="C61:D61"/>
  </mergeCells>
  <phoneticPr fontId="3"/>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5"/>
  </sheetPr>
  <dimension ref="A1:AH157"/>
  <sheetViews>
    <sheetView view="pageBreakPreview" zoomScaleNormal="100" zoomScaleSheetLayoutView="100" workbookViewId="0">
      <selection activeCell="K7" sqref="K7"/>
    </sheetView>
  </sheetViews>
  <sheetFormatPr defaultRowHeight="13.2"/>
  <cols>
    <col min="1" max="15" width="8.77734375" customWidth="1"/>
    <col min="16" max="16" width="6.6640625" customWidth="1"/>
    <col min="17" max="19" width="8.77734375" customWidth="1"/>
  </cols>
  <sheetData>
    <row r="1" spans="1:16" ht="18" customHeight="1">
      <c r="A1" s="140" t="s">
        <v>401</v>
      </c>
      <c r="B1" s="140"/>
      <c r="C1" s="140"/>
      <c r="D1" s="140"/>
      <c r="E1" s="140"/>
      <c r="F1" s="140"/>
      <c r="G1" s="140"/>
      <c r="H1" s="140"/>
      <c r="I1" s="140"/>
      <c r="J1" s="140"/>
      <c r="K1" s="140"/>
      <c r="L1" s="140"/>
      <c r="M1" s="10"/>
      <c r="N1" s="10"/>
      <c r="O1" s="10"/>
      <c r="P1" s="10"/>
    </row>
    <row r="2" spans="1:16" s="1" customFormat="1" ht="18" customHeight="1">
      <c r="A2" s="178" t="s">
        <v>66</v>
      </c>
      <c r="B2" s="178"/>
      <c r="C2" s="178" t="s">
        <v>67</v>
      </c>
      <c r="D2" s="178"/>
      <c r="E2" s="178" t="s">
        <v>68</v>
      </c>
      <c r="F2" s="178"/>
      <c r="G2" s="178"/>
      <c r="H2" s="178"/>
      <c r="I2" s="178"/>
      <c r="J2" s="27"/>
      <c r="K2" s="27"/>
      <c r="L2" s="27"/>
      <c r="M2" s="27"/>
      <c r="N2" s="27"/>
      <c r="O2" s="27"/>
      <c r="P2" s="27"/>
    </row>
    <row r="3" spans="1:16" s="1" customFormat="1" ht="18" customHeight="1">
      <c r="A3" s="178"/>
      <c r="B3" s="178"/>
      <c r="C3" s="178"/>
      <c r="D3" s="178"/>
      <c r="E3" s="26" t="s">
        <v>69</v>
      </c>
      <c r="F3" s="26" t="s">
        <v>70</v>
      </c>
      <c r="G3" s="26" t="s">
        <v>71</v>
      </c>
      <c r="H3" s="26" t="s">
        <v>72</v>
      </c>
      <c r="I3" s="26" t="s">
        <v>73</v>
      </c>
      <c r="J3" s="27"/>
      <c r="K3" s="27"/>
      <c r="L3" s="27"/>
      <c r="M3" s="27"/>
      <c r="N3" s="27"/>
      <c r="O3" s="27"/>
      <c r="P3" s="27"/>
    </row>
    <row r="4" spans="1:16" s="1" customFormat="1" ht="18" customHeight="1">
      <c r="A4" s="170" t="s">
        <v>74</v>
      </c>
      <c r="B4" s="170"/>
      <c r="C4" s="170" t="s">
        <v>146</v>
      </c>
      <c r="D4" s="170"/>
      <c r="E4" s="29">
        <v>23.5</v>
      </c>
      <c r="F4" s="29">
        <v>23.5</v>
      </c>
      <c r="G4" s="29">
        <v>23.5</v>
      </c>
      <c r="H4" s="29">
        <v>13.5</v>
      </c>
      <c r="I4" s="29">
        <v>21.3</v>
      </c>
      <c r="J4" s="27"/>
      <c r="K4" s="27"/>
      <c r="L4" s="27"/>
      <c r="M4" s="27"/>
      <c r="N4" s="27"/>
      <c r="O4" s="27"/>
      <c r="P4" s="27"/>
    </row>
    <row r="5" spans="1:16" s="1" customFormat="1" ht="18" customHeight="1">
      <c r="A5" s="170"/>
      <c r="B5" s="170"/>
      <c r="C5" s="170"/>
      <c r="D5" s="170"/>
      <c r="E5" s="30" t="s">
        <v>195</v>
      </c>
      <c r="F5" s="30" t="s">
        <v>195</v>
      </c>
      <c r="G5" s="30" t="s">
        <v>195</v>
      </c>
      <c r="H5" s="30" t="s">
        <v>75</v>
      </c>
      <c r="I5" s="30" t="s">
        <v>196</v>
      </c>
      <c r="J5" s="27"/>
      <c r="K5" s="27"/>
      <c r="L5" s="27"/>
      <c r="M5" s="27"/>
      <c r="N5" s="27"/>
      <c r="O5" s="27"/>
      <c r="P5" s="27"/>
    </row>
    <row r="6" spans="1:16" s="1" customFormat="1" ht="18" customHeight="1">
      <c r="A6" s="170" t="s">
        <v>74</v>
      </c>
      <c r="B6" s="170"/>
      <c r="C6" s="178" t="s">
        <v>76</v>
      </c>
      <c r="D6" s="178"/>
      <c r="E6" s="29">
        <v>27.5</v>
      </c>
      <c r="F6" s="29">
        <v>27.5</v>
      </c>
      <c r="G6" s="29">
        <v>27.5</v>
      </c>
      <c r="H6" s="29">
        <v>15.8</v>
      </c>
      <c r="I6" s="31">
        <v>25</v>
      </c>
      <c r="J6" s="27"/>
      <c r="K6" s="27"/>
      <c r="L6" s="27"/>
      <c r="M6" s="27"/>
      <c r="N6" s="27"/>
      <c r="O6" s="27"/>
      <c r="P6" s="27"/>
    </row>
    <row r="7" spans="1:16" s="1" customFormat="1" ht="18" customHeight="1">
      <c r="A7" s="170"/>
      <c r="B7" s="170"/>
      <c r="C7" s="178"/>
      <c r="D7" s="178"/>
      <c r="E7" s="30" t="s">
        <v>197</v>
      </c>
      <c r="F7" s="30" t="s">
        <v>197</v>
      </c>
      <c r="G7" s="30" t="s">
        <v>197</v>
      </c>
      <c r="H7" s="30" t="s">
        <v>109</v>
      </c>
      <c r="I7" s="30" t="s">
        <v>198</v>
      </c>
      <c r="J7" s="27"/>
      <c r="K7" s="27"/>
      <c r="L7" s="27"/>
      <c r="M7" s="27"/>
      <c r="N7" s="27"/>
      <c r="O7" s="27"/>
      <c r="P7" s="27"/>
    </row>
    <row r="8" spans="1:16" s="1" customFormat="1" ht="18" customHeight="1">
      <c r="A8" s="170" t="s">
        <v>74</v>
      </c>
      <c r="B8" s="170"/>
      <c r="C8" s="178" t="s">
        <v>77</v>
      </c>
      <c r="D8" s="178"/>
      <c r="E8" s="29">
        <v>37.5</v>
      </c>
      <c r="F8" s="29">
        <v>37.5</v>
      </c>
      <c r="G8" s="29">
        <v>37.5</v>
      </c>
      <c r="H8" s="29">
        <v>21.6</v>
      </c>
      <c r="I8" s="31">
        <v>34</v>
      </c>
      <c r="J8" s="27"/>
      <c r="K8" s="27"/>
      <c r="L8" s="27"/>
      <c r="M8" s="27"/>
      <c r="N8" s="27"/>
      <c r="O8" s="27"/>
      <c r="P8" s="27"/>
    </row>
    <row r="9" spans="1:16" s="1" customFormat="1" ht="18" customHeight="1">
      <c r="A9" s="170"/>
      <c r="B9" s="170"/>
      <c r="C9" s="178"/>
      <c r="D9" s="178"/>
      <c r="E9" s="30" t="s">
        <v>199</v>
      </c>
      <c r="F9" s="30" t="s">
        <v>199</v>
      </c>
      <c r="G9" s="30" t="s">
        <v>199</v>
      </c>
      <c r="H9" s="30" t="s">
        <v>200</v>
      </c>
      <c r="I9" s="30" t="s">
        <v>110</v>
      </c>
      <c r="J9" s="27"/>
      <c r="K9" s="27"/>
      <c r="L9" s="27"/>
      <c r="M9" s="27"/>
      <c r="N9" s="27"/>
      <c r="O9" s="27"/>
      <c r="P9" s="27"/>
    </row>
    <row r="10" spans="1:16" s="1" customFormat="1" ht="18" customHeight="1">
      <c r="A10" s="178" t="s">
        <v>78</v>
      </c>
      <c r="B10" s="178"/>
      <c r="C10" s="170" t="s">
        <v>79</v>
      </c>
      <c r="D10" s="170"/>
      <c r="E10" s="31">
        <v>18</v>
      </c>
      <c r="F10" s="171" t="s">
        <v>80</v>
      </c>
      <c r="G10" s="171" t="s">
        <v>80</v>
      </c>
      <c r="H10" s="29">
        <v>10.7</v>
      </c>
      <c r="I10" s="171" t="s">
        <v>80</v>
      </c>
      <c r="J10" s="27"/>
      <c r="K10" s="27"/>
      <c r="L10" s="27"/>
      <c r="M10" s="27"/>
      <c r="N10" s="27"/>
      <c r="O10" s="27"/>
      <c r="P10" s="27"/>
    </row>
    <row r="11" spans="1:16" s="1" customFormat="1" ht="18" customHeight="1">
      <c r="A11" s="178"/>
      <c r="B11" s="178"/>
      <c r="C11" s="170"/>
      <c r="D11" s="170"/>
      <c r="E11" s="30" t="s">
        <v>201</v>
      </c>
      <c r="F11" s="172"/>
      <c r="G11" s="172"/>
      <c r="H11" s="30" t="s">
        <v>111</v>
      </c>
      <c r="I11" s="172"/>
      <c r="J11" s="27"/>
      <c r="K11" s="27"/>
      <c r="L11" s="27"/>
      <c r="M11" s="27"/>
      <c r="N11" s="27"/>
      <c r="O11" s="27"/>
      <c r="P11" s="27"/>
    </row>
    <row r="12" spans="1:16" s="1" customFormat="1" ht="18" customHeight="1">
      <c r="A12" s="178" t="s">
        <v>81</v>
      </c>
      <c r="B12" s="178"/>
      <c r="C12" s="170" t="s">
        <v>82</v>
      </c>
      <c r="D12" s="170"/>
      <c r="E12" s="29">
        <v>17.399999999999999</v>
      </c>
      <c r="F12" s="29">
        <v>17.399999999999999</v>
      </c>
      <c r="G12" s="29">
        <v>17.399999999999999</v>
      </c>
      <c r="H12" s="31">
        <v>10</v>
      </c>
      <c r="I12" s="171" t="s">
        <v>80</v>
      </c>
      <c r="J12" s="27"/>
      <c r="K12" s="27"/>
      <c r="L12" s="27"/>
      <c r="M12" s="27"/>
      <c r="N12" s="27"/>
      <c r="O12" s="27"/>
      <c r="P12" s="27"/>
    </row>
    <row r="13" spans="1:16" s="1" customFormat="1" ht="18" customHeight="1">
      <c r="A13" s="178"/>
      <c r="B13" s="178"/>
      <c r="C13" s="170"/>
      <c r="D13" s="170"/>
      <c r="E13" s="30" t="s">
        <v>202</v>
      </c>
      <c r="F13" s="30" t="s">
        <v>202</v>
      </c>
      <c r="G13" s="30" t="s">
        <v>202</v>
      </c>
      <c r="H13" s="30" t="s">
        <v>112</v>
      </c>
      <c r="I13" s="172"/>
      <c r="J13" s="27"/>
      <c r="K13" s="27"/>
      <c r="L13" s="27"/>
      <c r="M13" s="27"/>
      <c r="N13" s="27"/>
      <c r="O13" s="27"/>
      <c r="P13" s="27"/>
    </row>
    <row r="14" spans="1:16" s="1" customFormat="1" ht="18" customHeight="1">
      <c r="A14" s="178" t="s">
        <v>81</v>
      </c>
      <c r="B14" s="178"/>
      <c r="C14" s="170" t="s">
        <v>83</v>
      </c>
      <c r="D14" s="170"/>
      <c r="E14" s="29">
        <v>22.2</v>
      </c>
      <c r="F14" s="29">
        <v>22.2</v>
      </c>
      <c r="G14" s="29">
        <v>22.2</v>
      </c>
      <c r="H14" s="29">
        <v>12.8</v>
      </c>
      <c r="I14" s="171" t="s">
        <v>80</v>
      </c>
      <c r="J14" s="27"/>
      <c r="K14" s="27"/>
      <c r="L14" s="27"/>
      <c r="M14" s="27"/>
      <c r="N14" s="27"/>
      <c r="O14" s="27"/>
      <c r="P14" s="27"/>
    </row>
    <row r="15" spans="1:16" s="1" customFormat="1" ht="18" customHeight="1">
      <c r="A15" s="178"/>
      <c r="B15" s="178"/>
      <c r="C15" s="170"/>
      <c r="D15" s="174"/>
      <c r="E15" s="33" t="s">
        <v>113</v>
      </c>
      <c r="F15" s="33" t="s">
        <v>113</v>
      </c>
      <c r="G15" s="33" t="s">
        <v>113</v>
      </c>
      <c r="H15" s="33" t="s">
        <v>114</v>
      </c>
      <c r="I15" s="173"/>
      <c r="J15" s="27"/>
      <c r="K15" s="27"/>
      <c r="L15" s="27"/>
      <c r="M15" s="27"/>
      <c r="N15" s="27"/>
      <c r="O15" s="27"/>
      <c r="P15" s="27"/>
    </row>
    <row r="16" spans="1:16" s="1" customFormat="1" ht="18" customHeight="1">
      <c r="A16" s="170" t="s">
        <v>84</v>
      </c>
      <c r="B16" s="170"/>
      <c r="C16" s="170" t="s">
        <v>85</v>
      </c>
      <c r="D16" s="174" t="s">
        <v>203</v>
      </c>
      <c r="E16" s="29">
        <v>23.5</v>
      </c>
      <c r="F16" s="29">
        <v>23.5</v>
      </c>
      <c r="G16" s="29">
        <v>23.5</v>
      </c>
      <c r="H16" s="29">
        <v>13.5</v>
      </c>
      <c r="I16" s="29">
        <v>21.3</v>
      </c>
      <c r="J16" s="27"/>
      <c r="K16" s="27"/>
      <c r="L16" s="27"/>
      <c r="M16" s="27"/>
      <c r="N16" s="27"/>
      <c r="O16" s="27"/>
      <c r="P16" s="27"/>
    </row>
    <row r="17" spans="1:16" s="1" customFormat="1" ht="18" customHeight="1">
      <c r="A17" s="170"/>
      <c r="B17" s="170"/>
      <c r="C17" s="170"/>
      <c r="D17" s="175"/>
      <c r="E17" s="33" t="s">
        <v>195</v>
      </c>
      <c r="F17" s="33" t="s">
        <v>195</v>
      </c>
      <c r="G17" s="33" t="s">
        <v>195</v>
      </c>
      <c r="H17" s="33" t="s">
        <v>75</v>
      </c>
      <c r="I17" s="33" t="s">
        <v>196</v>
      </c>
      <c r="J17" s="27"/>
      <c r="K17" s="27"/>
      <c r="L17" s="27"/>
      <c r="M17" s="27"/>
      <c r="N17" s="27"/>
      <c r="O17" s="27"/>
      <c r="P17" s="27"/>
    </row>
    <row r="18" spans="1:16" s="1" customFormat="1" ht="18" customHeight="1">
      <c r="A18" s="170" t="s">
        <v>84</v>
      </c>
      <c r="B18" s="170"/>
      <c r="C18" s="170" t="s">
        <v>85</v>
      </c>
      <c r="D18" s="176" t="s">
        <v>115</v>
      </c>
      <c r="E18" s="29">
        <v>23.5</v>
      </c>
      <c r="F18" s="29">
        <v>23.5</v>
      </c>
      <c r="G18" s="29">
        <v>23.5</v>
      </c>
      <c r="H18" s="29">
        <v>13.5</v>
      </c>
      <c r="I18" s="29">
        <v>21.3</v>
      </c>
      <c r="J18" s="27"/>
      <c r="K18" s="27"/>
      <c r="L18" s="27"/>
      <c r="M18" s="27"/>
      <c r="N18" s="27"/>
      <c r="O18" s="27"/>
      <c r="P18" s="27"/>
    </row>
    <row r="19" spans="1:16" s="1" customFormat="1" ht="18" customHeight="1">
      <c r="A19" s="170"/>
      <c r="B19" s="170"/>
      <c r="C19" s="170"/>
      <c r="D19" s="177"/>
      <c r="E19" s="30" t="s">
        <v>195</v>
      </c>
      <c r="F19" s="30" t="s">
        <v>195</v>
      </c>
      <c r="G19" s="30" t="s">
        <v>195</v>
      </c>
      <c r="H19" s="30" t="s">
        <v>75</v>
      </c>
      <c r="I19" s="33" t="s">
        <v>196</v>
      </c>
      <c r="J19" s="27"/>
      <c r="K19" s="27"/>
      <c r="L19" s="27"/>
      <c r="M19" s="27"/>
      <c r="N19" s="27"/>
      <c r="O19" s="27"/>
      <c r="P19" s="27"/>
    </row>
    <row r="20" spans="1:16" s="1" customFormat="1" ht="18" customHeight="1">
      <c r="A20" s="170" t="s">
        <v>84</v>
      </c>
      <c r="B20" s="170"/>
      <c r="C20" s="170" t="s">
        <v>85</v>
      </c>
      <c r="D20" s="174" t="s">
        <v>204</v>
      </c>
      <c r="E20" s="29">
        <v>32.5</v>
      </c>
      <c r="F20" s="29">
        <v>32.5</v>
      </c>
      <c r="G20" s="29">
        <v>32.5</v>
      </c>
      <c r="H20" s="34">
        <v>18.760000000000002</v>
      </c>
      <c r="I20" s="29">
        <v>29.5</v>
      </c>
      <c r="J20" s="27"/>
      <c r="K20" s="27"/>
      <c r="L20" s="27"/>
      <c r="M20" s="27"/>
      <c r="N20" s="27"/>
      <c r="O20" s="27"/>
      <c r="P20" s="27"/>
    </row>
    <row r="21" spans="1:16" s="1" customFormat="1" ht="18" customHeight="1">
      <c r="A21" s="170"/>
      <c r="B21" s="170"/>
      <c r="C21" s="170"/>
      <c r="D21" s="175"/>
      <c r="E21" s="30" t="s">
        <v>116</v>
      </c>
      <c r="F21" s="30" t="s">
        <v>116</v>
      </c>
      <c r="G21" s="30" t="s">
        <v>116</v>
      </c>
      <c r="H21" s="30" t="s">
        <v>117</v>
      </c>
      <c r="I21" s="33" t="s">
        <v>118</v>
      </c>
      <c r="J21" s="27"/>
      <c r="K21" s="27"/>
      <c r="L21" s="27"/>
      <c r="M21" s="27"/>
      <c r="N21" s="27"/>
      <c r="O21" s="27"/>
      <c r="P21" s="27"/>
    </row>
    <row r="22" spans="1:16" s="1" customFormat="1" ht="18" customHeight="1">
      <c r="A22" s="170" t="s">
        <v>84</v>
      </c>
      <c r="B22" s="170"/>
      <c r="C22" s="171" t="s">
        <v>78</v>
      </c>
      <c r="D22" s="171" t="s">
        <v>119</v>
      </c>
      <c r="E22" s="35">
        <v>21</v>
      </c>
      <c r="F22" s="35">
        <v>21</v>
      </c>
      <c r="G22" s="35">
        <v>21</v>
      </c>
      <c r="H22" s="30">
        <v>12.1</v>
      </c>
      <c r="I22" s="171" t="s">
        <v>80</v>
      </c>
      <c r="J22" s="27"/>
      <c r="K22" s="27"/>
      <c r="L22" s="27"/>
      <c r="M22" s="27"/>
      <c r="N22" s="27"/>
      <c r="O22" s="27"/>
      <c r="P22" s="27"/>
    </row>
    <row r="23" spans="1:16" s="1" customFormat="1" ht="18" customHeight="1">
      <c r="A23" s="170"/>
      <c r="B23" s="170"/>
      <c r="C23" s="172"/>
      <c r="D23" s="172"/>
      <c r="E23" s="30" t="s">
        <v>120</v>
      </c>
      <c r="F23" s="30" t="s">
        <v>120</v>
      </c>
      <c r="G23" s="30" t="s">
        <v>120</v>
      </c>
      <c r="H23" s="30" t="s">
        <v>205</v>
      </c>
      <c r="I23" s="173"/>
      <c r="J23" s="27"/>
      <c r="K23" s="27"/>
      <c r="L23" s="27"/>
      <c r="M23" s="27"/>
      <c r="N23" s="27"/>
      <c r="O23" s="27"/>
      <c r="P23" s="27"/>
    </row>
    <row r="24" spans="1:16" s="1" customFormat="1" ht="18" customHeight="1">
      <c r="A24" s="170" t="s">
        <v>84</v>
      </c>
      <c r="B24" s="170"/>
      <c r="C24" s="171" t="s">
        <v>86</v>
      </c>
      <c r="D24" s="174" t="s">
        <v>121</v>
      </c>
      <c r="E24" s="29">
        <v>23.5</v>
      </c>
      <c r="F24" s="29">
        <v>23.5</v>
      </c>
      <c r="G24" s="29">
        <v>23.5</v>
      </c>
      <c r="H24" s="29">
        <v>13.5</v>
      </c>
      <c r="I24" s="171" t="s">
        <v>80</v>
      </c>
      <c r="J24" s="27"/>
      <c r="K24" s="27"/>
      <c r="L24" s="27"/>
      <c r="M24" s="27"/>
      <c r="N24" s="27"/>
      <c r="O24" s="27"/>
      <c r="P24" s="27"/>
    </row>
    <row r="25" spans="1:16" s="1" customFormat="1" ht="18" customHeight="1">
      <c r="A25" s="170"/>
      <c r="B25" s="170"/>
      <c r="C25" s="172"/>
      <c r="D25" s="175"/>
      <c r="E25" s="30" t="s">
        <v>195</v>
      </c>
      <c r="F25" s="30" t="s">
        <v>195</v>
      </c>
      <c r="G25" s="30" t="s">
        <v>195</v>
      </c>
      <c r="H25" s="30" t="s">
        <v>75</v>
      </c>
      <c r="I25" s="172"/>
      <c r="J25" s="27"/>
      <c r="K25" s="27"/>
      <c r="L25" s="27"/>
      <c r="M25" s="27"/>
      <c r="N25" s="27"/>
      <c r="O25" s="27"/>
      <c r="P25" s="27"/>
    </row>
    <row r="26" spans="1:16" ht="18" customHeight="1">
      <c r="A26" s="150" t="s">
        <v>402</v>
      </c>
      <c r="B26" s="168"/>
      <c r="C26" s="168"/>
      <c r="D26" s="168"/>
      <c r="E26" s="168"/>
      <c r="F26" s="168"/>
      <c r="G26" s="168"/>
      <c r="H26" s="168"/>
      <c r="I26" s="168"/>
      <c r="J26" s="168"/>
      <c r="K26" s="168"/>
      <c r="L26" s="168"/>
      <c r="M26" s="10"/>
      <c r="N26" s="10"/>
      <c r="O26" s="10"/>
      <c r="P26" s="10"/>
    </row>
    <row r="27" spans="1:16" ht="18" customHeight="1">
      <c r="A27" s="10"/>
      <c r="B27" s="10"/>
      <c r="C27" s="10"/>
      <c r="D27" s="10"/>
      <c r="E27" s="10"/>
      <c r="F27" s="10"/>
      <c r="G27" s="10"/>
      <c r="H27" s="10"/>
      <c r="I27" s="10"/>
      <c r="J27" s="10"/>
      <c r="K27" s="10"/>
      <c r="L27" s="10"/>
      <c r="M27" s="10"/>
      <c r="N27" s="10"/>
      <c r="O27" s="10"/>
      <c r="P27" s="10"/>
    </row>
    <row r="28" spans="1:16" ht="18" customHeight="1">
      <c r="A28" s="10"/>
      <c r="B28" s="10"/>
      <c r="C28" s="10"/>
      <c r="D28" s="10"/>
      <c r="E28" s="10"/>
      <c r="F28" s="10"/>
      <c r="G28" s="10"/>
      <c r="H28" s="10"/>
      <c r="I28" s="10"/>
      <c r="J28" s="10"/>
      <c r="K28" s="10"/>
      <c r="L28" s="10"/>
      <c r="M28" s="10"/>
      <c r="N28" s="10"/>
      <c r="O28" s="10"/>
      <c r="P28" s="10"/>
    </row>
    <row r="29" spans="1:16" ht="18" customHeight="1">
      <c r="A29" s="10"/>
      <c r="B29" s="10"/>
      <c r="C29" s="10"/>
      <c r="D29" s="10"/>
      <c r="E29" s="10"/>
      <c r="F29" s="10"/>
      <c r="G29" s="10"/>
      <c r="H29" s="10"/>
      <c r="I29" s="10"/>
      <c r="J29" s="10"/>
      <c r="K29" s="10"/>
      <c r="L29" s="10"/>
      <c r="M29" s="10"/>
      <c r="N29" s="10"/>
      <c r="O29" s="10"/>
      <c r="P29" s="10"/>
    </row>
    <row r="30" spans="1:16" ht="18" customHeight="1">
      <c r="A30" s="10"/>
      <c r="B30" s="10"/>
      <c r="C30" s="10"/>
      <c r="D30" s="10"/>
      <c r="E30" s="10"/>
      <c r="F30" s="10"/>
      <c r="G30" s="10"/>
      <c r="H30" s="10"/>
      <c r="I30" s="10"/>
      <c r="J30" s="10"/>
      <c r="K30" s="10"/>
      <c r="L30" s="10"/>
      <c r="M30" s="10"/>
      <c r="N30" s="10"/>
      <c r="O30" s="10"/>
      <c r="P30" s="10"/>
    </row>
    <row r="31" spans="1:16" ht="18" customHeight="1">
      <c r="A31" s="10"/>
      <c r="B31" s="10"/>
      <c r="C31" s="10"/>
      <c r="D31" s="10"/>
      <c r="E31" s="10"/>
      <c r="F31" s="10"/>
      <c r="G31" s="10"/>
      <c r="H31" s="10"/>
      <c r="I31" s="10"/>
      <c r="J31" s="10"/>
      <c r="K31" s="10"/>
      <c r="L31" s="10"/>
      <c r="M31" s="10"/>
      <c r="N31" s="10"/>
      <c r="O31" s="10"/>
      <c r="P31" s="10"/>
    </row>
    <row r="32" spans="1:16" ht="15.75" customHeight="1">
      <c r="A32" s="140" t="s">
        <v>403</v>
      </c>
      <c r="B32" s="140"/>
      <c r="C32" s="140"/>
      <c r="D32" s="140"/>
      <c r="E32" s="140"/>
      <c r="F32" s="140"/>
      <c r="G32" s="140"/>
      <c r="H32" s="140"/>
      <c r="I32" s="140"/>
      <c r="J32" s="140"/>
      <c r="K32" s="140"/>
      <c r="L32" s="140"/>
      <c r="M32" s="10"/>
      <c r="N32" s="10"/>
      <c r="O32" s="10"/>
      <c r="P32" s="10"/>
    </row>
    <row r="33" spans="1:22" ht="15.75" customHeight="1">
      <c r="A33" s="140" t="s">
        <v>147</v>
      </c>
      <c r="B33" s="140"/>
      <c r="C33" s="140"/>
      <c r="D33" s="140"/>
      <c r="E33" s="140"/>
      <c r="F33" s="140"/>
      <c r="G33" s="140"/>
      <c r="H33" s="140"/>
      <c r="I33" s="140"/>
      <c r="J33" s="140"/>
      <c r="K33" s="140"/>
      <c r="L33" s="140"/>
      <c r="M33" s="10"/>
      <c r="N33" s="10"/>
      <c r="O33" s="10"/>
      <c r="P33" s="10"/>
    </row>
    <row r="34" spans="1:22" ht="15.75" customHeight="1">
      <c r="A34" s="169" t="s">
        <v>404</v>
      </c>
      <c r="B34" s="169"/>
      <c r="C34" s="169"/>
      <c r="D34" s="169"/>
      <c r="E34" s="169"/>
      <c r="F34" s="169"/>
      <c r="G34" s="169"/>
      <c r="H34" s="169"/>
      <c r="I34" s="169"/>
      <c r="J34" s="169"/>
      <c r="K34" s="169"/>
      <c r="L34" s="169"/>
      <c r="M34" s="10"/>
      <c r="N34" s="10"/>
      <c r="O34" s="10"/>
      <c r="P34" s="10"/>
    </row>
    <row r="35" spans="1:22" ht="15.75" customHeight="1">
      <c r="A35" s="111" t="s">
        <v>97</v>
      </c>
      <c r="B35" s="112"/>
      <c r="C35" s="113"/>
      <c r="D35" s="154" t="s">
        <v>98</v>
      </c>
      <c r="E35" s="157" t="s">
        <v>99</v>
      </c>
      <c r="F35" s="158"/>
      <c r="G35" s="158"/>
      <c r="H35" s="159"/>
      <c r="I35" s="157" t="s">
        <v>100</v>
      </c>
      <c r="J35" s="158"/>
      <c r="K35" s="158"/>
      <c r="L35" s="159"/>
      <c r="M35" s="10"/>
      <c r="N35" s="10"/>
      <c r="O35" s="10"/>
      <c r="P35" s="10"/>
    </row>
    <row r="36" spans="1:22" ht="15.75" customHeight="1">
      <c r="A36" s="125"/>
      <c r="B36" s="131"/>
      <c r="C36" s="126"/>
      <c r="D36" s="155"/>
      <c r="E36" s="160"/>
      <c r="F36" s="161"/>
      <c r="G36" s="161"/>
      <c r="H36" s="162"/>
      <c r="I36" s="160"/>
      <c r="J36" s="161"/>
      <c r="K36" s="161"/>
      <c r="L36" s="162"/>
      <c r="M36" s="10"/>
      <c r="N36" s="10"/>
      <c r="O36" s="10"/>
      <c r="P36" s="10"/>
    </row>
    <row r="37" spans="1:22" ht="15.75" customHeight="1">
      <c r="A37" s="125"/>
      <c r="B37" s="131"/>
      <c r="C37" s="126"/>
      <c r="D37" s="155"/>
      <c r="E37" s="163"/>
      <c r="F37" s="164"/>
      <c r="G37" s="164"/>
      <c r="H37" s="165"/>
      <c r="I37" s="163"/>
      <c r="J37" s="164"/>
      <c r="K37" s="164"/>
      <c r="L37" s="165"/>
      <c r="M37" s="10"/>
      <c r="N37" s="10"/>
      <c r="O37" s="10"/>
      <c r="P37" s="10"/>
      <c r="R37" s="3"/>
      <c r="S37" s="3"/>
      <c r="T37" s="3"/>
      <c r="U37" s="3"/>
      <c r="V37" s="3"/>
    </row>
    <row r="38" spans="1:22" ht="15.75" customHeight="1">
      <c r="A38" s="114"/>
      <c r="B38" s="115"/>
      <c r="C38" s="116"/>
      <c r="D38" s="156"/>
      <c r="E38" s="14" t="s">
        <v>101</v>
      </c>
      <c r="F38" s="14" t="s">
        <v>102</v>
      </c>
      <c r="G38" s="14" t="s">
        <v>103</v>
      </c>
      <c r="H38" s="14" t="s">
        <v>104</v>
      </c>
      <c r="I38" s="14" t="s">
        <v>101</v>
      </c>
      <c r="J38" s="14" t="s">
        <v>102</v>
      </c>
      <c r="K38" s="14" t="s">
        <v>103</v>
      </c>
      <c r="L38" s="14" t="s">
        <v>104</v>
      </c>
      <c r="M38" s="10"/>
      <c r="N38" s="10"/>
      <c r="O38" s="10"/>
      <c r="P38" s="10"/>
      <c r="R38" s="3"/>
      <c r="S38" s="3"/>
      <c r="T38" s="3"/>
      <c r="U38" s="4"/>
      <c r="V38" s="3"/>
    </row>
    <row r="39" spans="1:22" ht="15.75" customHeight="1">
      <c r="A39" s="167" t="s">
        <v>148</v>
      </c>
      <c r="B39" s="161" t="s">
        <v>105</v>
      </c>
      <c r="C39" s="161"/>
      <c r="D39" s="154" t="s">
        <v>106</v>
      </c>
      <c r="E39" s="157" t="s">
        <v>405</v>
      </c>
      <c r="F39" s="158"/>
      <c r="G39" s="159"/>
      <c r="H39" s="166" t="s">
        <v>406</v>
      </c>
      <c r="I39" s="152" t="s">
        <v>149</v>
      </c>
      <c r="J39" s="153"/>
      <c r="K39" s="153"/>
      <c r="L39" s="152" t="s">
        <v>150</v>
      </c>
      <c r="M39" s="10"/>
      <c r="N39" s="10"/>
      <c r="O39" s="10"/>
      <c r="P39" s="10"/>
      <c r="R39" s="3"/>
      <c r="S39" s="3"/>
      <c r="T39" s="3"/>
      <c r="U39" s="3"/>
      <c r="V39" s="3"/>
    </row>
    <row r="40" spans="1:22" ht="15.75" customHeight="1">
      <c r="A40" s="100"/>
      <c r="B40" s="161"/>
      <c r="C40" s="161"/>
      <c r="D40" s="156"/>
      <c r="E40" s="163"/>
      <c r="F40" s="164"/>
      <c r="G40" s="165"/>
      <c r="H40" s="166"/>
      <c r="I40" s="153"/>
      <c r="J40" s="153"/>
      <c r="K40" s="153"/>
      <c r="L40" s="153"/>
      <c r="M40" s="10"/>
      <c r="N40" s="10"/>
      <c r="O40" s="10"/>
      <c r="P40" s="10"/>
      <c r="R40" s="5"/>
      <c r="S40" s="5"/>
      <c r="T40" s="5"/>
      <c r="U40" s="5"/>
      <c r="V40" s="5"/>
    </row>
    <row r="41" spans="1:22" ht="15.75" customHeight="1">
      <c r="A41" s="100"/>
      <c r="B41" s="161"/>
      <c r="C41" s="161"/>
      <c r="D41" s="154" t="s">
        <v>107</v>
      </c>
      <c r="E41" s="157" t="s">
        <v>407</v>
      </c>
      <c r="F41" s="158"/>
      <c r="G41" s="159"/>
      <c r="H41" s="166" t="s">
        <v>406</v>
      </c>
      <c r="I41" s="152" t="s">
        <v>206</v>
      </c>
      <c r="J41" s="153"/>
      <c r="K41" s="153"/>
      <c r="L41" s="152" t="s">
        <v>150</v>
      </c>
      <c r="M41" s="10"/>
      <c r="N41" s="10"/>
      <c r="O41" s="10"/>
      <c r="P41" s="10"/>
    </row>
    <row r="42" spans="1:22" ht="15.75" customHeight="1">
      <c r="A42" s="100"/>
      <c r="B42" s="161"/>
      <c r="C42" s="161"/>
      <c r="D42" s="155"/>
      <c r="E42" s="160"/>
      <c r="F42" s="161"/>
      <c r="G42" s="162"/>
      <c r="H42" s="166"/>
      <c r="I42" s="153"/>
      <c r="J42" s="153"/>
      <c r="K42" s="153"/>
      <c r="L42" s="153"/>
      <c r="M42" s="10"/>
      <c r="N42" s="10"/>
      <c r="O42" s="10"/>
      <c r="P42" s="10"/>
    </row>
    <row r="43" spans="1:22" ht="15.75" customHeight="1">
      <c r="A43" s="100"/>
      <c r="B43" s="161"/>
      <c r="C43" s="161"/>
      <c r="D43" s="156"/>
      <c r="E43" s="163"/>
      <c r="F43" s="164"/>
      <c r="G43" s="165"/>
      <c r="H43" s="166"/>
      <c r="I43" s="153"/>
      <c r="J43" s="153"/>
      <c r="K43" s="153"/>
      <c r="L43" s="153"/>
      <c r="M43" s="10"/>
      <c r="N43" s="10"/>
      <c r="O43" s="10"/>
      <c r="P43" s="10"/>
    </row>
    <row r="44" spans="1:22" ht="15.75" customHeight="1">
      <c r="A44" s="108" t="s">
        <v>108</v>
      </c>
      <c r="B44" s="108"/>
      <c r="C44" s="108"/>
      <c r="D44" s="108"/>
      <c r="E44" s="108"/>
      <c r="F44" s="108"/>
      <c r="G44" s="108"/>
      <c r="H44" s="108"/>
      <c r="I44" s="108"/>
      <c r="J44" s="108"/>
      <c r="K44" s="108"/>
      <c r="L44" s="108"/>
      <c r="M44" s="10"/>
      <c r="N44" s="10"/>
      <c r="O44" s="10"/>
      <c r="P44" s="10"/>
    </row>
    <row r="45" spans="1:22" ht="15.75" customHeight="1">
      <c r="A45" s="108"/>
      <c r="B45" s="108"/>
      <c r="C45" s="108"/>
      <c r="D45" s="108"/>
      <c r="E45" s="108"/>
      <c r="F45" s="108"/>
      <c r="G45" s="108"/>
      <c r="H45" s="108"/>
      <c r="I45" s="108"/>
      <c r="J45" s="108"/>
      <c r="K45" s="108"/>
      <c r="L45" s="108"/>
      <c r="M45" s="10"/>
      <c r="N45" s="10"/>
      <c r="O45" s="10"/>
      <c r="P45" s="10"/>
    </row>
    <row r="46" spans="1:22" ht="18" customHeight="1">
      <c r="A46" s="36"/>
      <c r="B46" s="37"/>
      <c r="C46" s="37"/>
      <c r="D46" s="37"/>
      <c r="E46" s="37"/>
      <c r="F46" s="37"/>
      <c r="G46" s="37"/>
      <c r="H46" s="37"/>
      <c r="I46" s="37"/>
      <c r="J46" s="37"/>
      <c r="K46" s="37"/>
      <c r="L46" s="37"/>
      <c r="M46" s="10"/>
      <c r="N46" s="10"/>
      <c r="O46" s="10"/>
      <c r="P46" s="10"/>
    </row>
    <row r="47" spans="1:22" ht="18" customHeight="1">
      <c r="A47" s="10"/>
      <c r="B47" s="10"/>
      <c r="C47" s="10"/>
      <c r="D47" s="10"/>
      <c r="E47" s="10"/>
      <c r="F47" s="10"/>
      <c r="G47" s="10"/>
      <c r="H47" s="10"/>
      <c r="I47" s="10"/>
      <c r="J47" s="10"/>
      <c r="K47" s="10"/>
      <c r="L47" s="10"/>
      <c r="M47" s="10"/>
      <c r="N47" s="10"/>
      <c r="O47" s="10"/>
      <c r="P47" s="10"/>
    </row>
    <row r="48" spans="1:22" ht="18" customHeight="1">
      <c r="A48" s="10"/>
      <c r="B48" s="10"/>
      <c r="C48" s="10"/>
      <c r="D48" s="10"/>
      <c r="E48" s="10"/>
      <c r="F48" s="10"/>
      <c r="G48" s="10"/>
      <c r="H48" s="10"/>
      <c r="I48" s="10"/>
      <c r="J48" s="10"/>
      <c r="K48" s="10"/>
      <c r="L48" s="10"/>
      <c r="M48" s="10"/>
      <c r="N48" s="10"/>
      <c r="O48" s="10"/>
      <c r="P48" s="10"/>
    </row>
    <row r="49" spans="1:16" ht="18" customHeight="1">
      <c r="A49" s="36"/>
      <c r="B49" s="37"/>
      <c r="C49" s="37"/>
      <c r="D49" s="37"/>
      <c r="E49" s="37"/>
      <c r="F49" s="37"/>
      <c r="G49" s="37"/>
      <c r="H49" s="37"/>
      <c r="I49" s="37"/>
      <c r="J49" s="37"/>
      <c r="K49" s="37"/>
      <c r="L49" s="37"/>
      <c r="M49" s="10"/>
      <c r="N49" s="10"/>
      <c r="O49" s="10"/>
      <c r="P49" s="10"/>
    </row>
    <row r="50" spans="1:16" ht="18" customHeight="1">
      <c r="A50" s="10"/>
      <c r="B50" s="10"/>
      <c r="C50" s="10"/>
      <c r="D50" s="10"/>
      <c r="E50" s="10"/>
      <c r="F50" s="10"/>
      <c r="G50" s="10"/>
      <c r="H50" s="10"/>
      <c r="I50" s="10"/>
      <c r="J50" s="10"/>
      <c r="K50" s="10"/>
      <c r="L50" s="10"/>
      <c r="M50" s="10"/>
      <c r="N50" s="10"/>
      <c r="O50" s="10"/>
      <c r="P50" s="10"/>
    </row>
    <row r="51" spans="1:16" ht="18" customHeight="1">
      <c r="A51" s="10"/>
      <c r="B51" s="10"/>
      <c r="C51" s="10"/>
      <c r="D51" s="10"/>
      <c r="E51" s="10"/>
      <c r="F51" s="10"/>
      <c r="G51" s="10"/>
      <c r="H51" s="10"/>
      <c r="I51" s="10"/>
      <c r="J51" s="10"/>
      <c r="K51" s="10"/>
      <c r="L51" s="10"/>
      <c r="M51" s="10"/>
      <c r="N51" s="10"/>
      <c r="O51" s="10"/>
      <c r="P51" s="10"/>
    </row>
    <row r="52" spans="1:16" ht="18" customHeight="1">
      <c r="A52" s="36"/>
      <c r="B52" s="37"/>
      <c r="C52" s="37"/>
      <c r="D52" s="37"/>
      <c r="E52" s="37"/>
      <c r="F52" s="37"/>
      <c r="G52" s="37"/>
      <c r="H52" s="37"/>
      <c r="I52" s="37"/>
      <c r="J52" s="37"/>
      <c r="K52" s="37"/>
      <c r="L52" s="37"/>
      <c r="M52" s="10"/>
      <c r="N52" s="10"/>
      <c r="O52" s="10"/>
      <c r="P52" s="10"/>
    </row>
    <row r="53" spans="1:16" ht="18" customHeight="1">
      <c r="A53" s="10"/>
      <c r="B53" s="10"/>
      <c r="C53" s="10"/>
      <c r="D53" s="10"/>
      <c r="E53" s="10"/>
      <c r="F53" s="10"/>
      <c r="G53" s="10"/>
      <c r="H53" s="10"/>
      <c r="I53" s="10"/>
      <c r="J53" s="10"/>
      <c r="K53" s="10"/>
      <c r="L53" s="10"/>
      <c r="M53" s="10"/>
      <c r="N53" s="10"/>
      <c r="O53" s="10"/>
      <c r="P53" s="10"/>
    </row>
    <row r="54" spans="1:16" ht="18" customHeight="1">
      <c r="A54" s="10"/>
      <c r="B54" s="10"/>
      <c r="C54" s="10"/>
      <c r="D54" s="10"/>
      <c r="E54" s="10"/>
      <c r="F54" s="10"/>
      <c r="G54" s="10"/>
      <c r="H54" s="10"/>
      <c r="I54" s="10"/>
      <c r="J54" s="10"/>
      <c r="K54" s="10"/>
      <c r="L54" s="10"/>
      <c r="M54" s="10"/>
      <c r="N54" s="10"/>
      <c r="O54" s="10"/>
      <c r="P54" s="10"/>
    </row>
    <row r="55" spans="1:16" ht="18" customHeight="1">
      <c r="A55" s="36"/>
      <c r="B55" s="37"/>
      <c r="C55" s="37"/>
      <c r="D55" s="37"/>
      <c r="E55" s="37"/>
      <c r="F55" s="37"/>
      <c r="G55" s="37"/>
      <c r="H55" s="37"/>
      <c r="I55" s="37"/>
      <c r="J55" s="37"/>
      <c r="K55" s="37"/>
      <c r="L55" s="37"/>
      <c r="M55" s="10"/>
      <c r="N55" s="10"/>
      <c r="O55" s="10"/>
      <c r="P55" s="10"/>
    </row>
    <row r="56" spans="1:16" ht="18" customHeight="1">
      <c r="A56" s="10"/>
      <c r="B56" s="10"/>
      <c r="C56" s="10"/>
      <c r="D56" s="10"/>
      <c r="E56" s="10"/>
      <c r="F56" s="10"/>
      <c r="G56" s="10"/>
      <c r="H56" s="10"/>
      <c r="I56" s="10"/>
      <c r="J56" s="10"/>
      <c r="K56" s="10"/>
      <c r="L56" s="10"/>
      <c r="M56" s="10"/>
      <c r="N56" s="10"/>
      <c r="O56" s="10"/>
      <c r="P56" s="10"/>
    </row>
    <row r="57" spans="1:16" ht="18" customHeight="1">
      <c r="A57" s="10"/>
      <c r="B57" s="10"/>
      <c r="C57" s="10"/>
      <c r="D57" s="10"/>
      <c r="E57" s="10"/>
      <c r="F57" s="10"/>
      <c r="G57" s="10"/>
      <c r="H57" s="10"/>
      <c r="I57" s="10"/>
      <c r="J57" s="10"/>
      <c r="K57" s="10"/>
      <c r="L57" s="10"/>
      <c r="M57" s="10"/>
      <c r="N57" s="10"/>
      <c r="O57" s="10"/>
      <c r="P57" s="10"/>
    </row>
    <row r="58" spans="1:16" ht="18" customHeight="1">
      <c r="A58" s="10"/>
      <c r="B58" s="10"/>
      <c r="C58" s="10"/>
      <c r="D58" s="10"/>
      <c r="E58" s="10"/>
      <c r="F58" s="10"/>
      <c r="G58" s="10"/>
      <c r="H58" s="10"/>
      <c r="I58" s="10"/>
      <c r="J58" s="10"/>
      <c r="K58" s="10"/>
      <c r="L58" s="10"/>
      <c r="M58" s="10"/>
      <c r="N58" s="10"/>
      <c r="O58" s="10"/>
      <c r="P58" s="10"/>
    </row>
    <row r="59" spans="1:16" ht="18" customHeight="1">
      <c r="A59" s="36"/>
      <c r="B59" s="37"/>
      <c r="C59" s="37"/>
      <c r="D59" s="37"/>
      <c r="E59" s="37"/>
      <c r="F59" s="37"/>
      <c r="G59" s="37"/>
      <c r="H59" s="37"/>
      <c r="I59" s="37"/>
      <c r="J59" s="37"/>
      <c r="K59" s="37"/>
      <c r="L59" s="37"/>
      <c r="M59" s="10"/>
      <c r="N59" s="10"/>
      <c r="O59" s="10"/>
      <c r="P59" s="10"/>
    </row>
    <row r="60" spans="1:16" ht="18" customHeight="1">
      <c r="A60" s="10"/>
      <c r="B60" s="10"/>
      <c r="C60" s="10"/>
      <c r="D60" s="10"/>
      <c r="E60" s="10"/>
      <c r="F60" s="10"/>
      <c r="G60" s="10"/>
      <c r="H60" s="10"/>
      <c r="I60" s="10"/>
      <c r="J60" s="10"/>
      <c r="K60" s="10"/>
      <c r="L60" s="10"/>
      <c r="M60" s="10"/>
      <c r="N60" s="10"/>
      <c r="O60" s="10"/>
      <c r="P60" s="10"/>
    </row>
    <row r="61" spans="1:16" ht="18" customHeight="1">
      <c r="A61" s="10"/>
      <c r="B61" s="10"/>
      <c r="C61" s="10"/>
      <c r="D61" s="10"/>
      <c r="E61" s="10"/>
      <c r="F61" s="10"/>
      <c r="G61" s="10"/>
      <c r="H61" s="10"/>
      <c r="I61" s="10"/>
      <c r="J61" s="10"/>
      <c r="K61" s="10"/>
      <c r="L61" s="10"/>
      <c r="M61" s="10"/>
      <c r="N61" s="10"/>
      <c r="O61" s="10"/>
      <c r="P61" s="10"/>
    </row>
    <row r="62" spans="1:16" ht="18" customHeight="1">
      <c r="A62" s="36"/>
      <c r="B62" s="37"/>
      <c r="C62" s="37"/>
      <c r="D62" s="37"/>
      <c r="E62" s="37"/>
      <c r="F62" s="37"/>
      <c r="G62" s="37"/>
      <c r="H62" s="37"/>
      <c r="I62" s="37"/>
      <c r="J62" s="37"/>
      <c r="K62" s="37"/>
      <c r="L62" s="37"/>
      <c r="M62" s="10"/>
      <c r="N62" s="10"/>
      <c r="O62" s="10"/>
      <c r="P62" s="10"/>
    </row>
    <row r="63" spans="1:16" ht="18" customHeight="1">
      <c r="A63" s="10"/>
      <c r="B63" s="10"/>
      <c r="C63" s="10"/>
      <c r="D63" s="10"/>
      <c r="E63" s="10"/>
      <c r="F63" s="10"/>
      <c r="G63" s="10"/>
      <c r="H63" s="10"/>
      <c r="I63" s="10"/>
      <c r="J63" s="10"/>
      <c r="K63" s="10"/>
      <c r="L63" s="10"/>
      <c r="M63" s="10"/>
      <c r="N63" s="10"/>
      <c r="O63" s="10"/>
      <c r="P63" s="10"/>
    </row>
    <row r="64" spans="1:16" ht="18" customHeight="1">
      <c r="A64" s="10"/>
      <c r="B64" s="10"/>
      <c r="C64" s="10"/>
      <c r="D64" s="10"/>
      <c r="E64" s="10"/>
      <c r="F64" s="10"/>
      <c r="G64" s="10"/>
      <c r="H64" s="10"/>
      <c r="I64" s="10"/>
      <c r="J64" s="10"/>
      <c r="K64" s="10"/>
      <c r="L64" s="10"/>
      <c r="M64" s="10"/>
      <c r="N64" s="10"/>
      <c r="O64" s="10"/>
      <c r="P64" s="10"/>
    </row>
    <row r="65" spans="1:34" ht="18" customHeight="1">
      <c r="A65" s="140" t="s">
        <v>408</v>
      </c>
      <c r="B65" s="140"/>
      <c r="C65" s="140"/>
      <c r="D65" s="140"/>
      <c r="E65" s="140"/>
      <c r="F65" s="140"/>
      <c r="G65" s="140"/>
      <c r="H65" s="140"/>
      <c r="I65" s="140"/>
      <c r="J65" s="140"/>
      <c r="K65" s="140"/>
      <c r="L65" s="140"/>
      <c r="M65" s="140"/>
      <c r="N65" s="140"/>
      <c r="O65" s="140"/>
      <c r="P65" s="140"/>
      <c r="Q65" s="6"/>
      <c r="S65" s="141" t="s">
        <v>151</v>
      </c>
      <c r="T65" s="142"/>
      <c r="U65" s="142"/>
      <c r="V65" s="142"/>
      <c r="W65" s="142"/>
      <c r="X65" s="142"/>
      <c r="Y65" s="143"/>
      <c r="Z65" s="2"/>
      <c r="AA65" s="2"/>
      <c r="AB65" s="2"/>
      <c r="AC65" s="2"/>
      <c r="AD65" s="2"/>
      <c r="AE65" s="2"/>
      <c r="AF65" s="2"/>
      <c r="AG65" s="2"/>
      <c r="AH65" s="2"/>
    </row>
    <row r="66" spans="1:34" ht="15.75" customHeight="1">
      <c r="A66" s="150" t="s">
        <v>409</v>
      </c>
      <c r="B66" s="150"/>
      <c r="C66" s="150"/>
      <c r="D66" s="150"/>
      <c r="E66" s="150"/>
      <c r="F66" s="150"/>
      <c r="G66" s="150"/>
      <c r="H66" s="150"/>
      <c r="I66" s="150"/>
      <c r="J66" s="150"/>
      <c r="K66" s="150"/>
      <c r="L66" s="150"/>
      <c r="M66" s="150"/>
      <c r="N66" s="150"/>
      <c r="O66" s="150"/>
      <c r="P66" s="150"/>
      <c r="Q66" s="7"/>
      <c r="S66" s="144"/>
      <c r="T66" s="145"/>
      <c r="U66" s="145"/>
      <c r="V66" s="145"/>
      <c r="W66" s="145"/>
      <c r="X66" s="145"/>
      <c r="Y66" s="146"/>
      <c r="Z66" s="2"/>
      <c r="AA66" s="2"/>
      <c r="AB66" s="2"/>
      <c r="AC66" s="2"/>
      <c r="AD66" s="2"/>
      <c r="AE66" s="2"/>
      <c r="AF66" s="2"/>
      <c r="AG66" s="2"/>
      <c r="AH66" s="2"/>
    </row>
    <row r="67" spans="1:34" ht="15.75" customHeight="1">
      <c r="A67" s="150" t="s">
        <v>207</v>
      </c>
      <c r="B67" s="150"/>
      <c r="C67" s="150"/>
      <c r="D67" s="150"/>
      <c r="E67" s="150"/>
      <c r="F67" s="150"/>
      <c r="G67" s="150"/>
      <c r="H67" s="150"/>
      <c r="I67" s="150"/>
      <c r="J67" s="150"/>
      <c r="K67" s="150"/>
      <c r="L67" s="150"/>
      <c r="M67" s="150"/>
      <c r="N67" s="150"/>
      <c r="O67" s="150"/>
      <c r="P67" s="150"/>
      <c r="Q67" s="7"/>
      <c r="S67" s="144"/>
      <c r="T67" s="145"/>
      <c r="U67" s="145"/>
      <c r="V67" s="145"/>
      <c r="W67" s="145"/>
      <c r="X67" s="145"/>
      <c r="Y67" s="146"/>
      <c r="Z67" s="2"/>
      <c r="AA67" s="2"/>
      <c r="AB67" s="2"/>
      <c r="AC67" s="2"/>
      <c r="AD67" s="2"/>
      <c r="AE67" s="2"/>
      <c r="AF67" s="2"/>
      <c r="AG67" s="2"/>
      <c r="AH67" s="2"/>
    </row>
    <row r="68" spans="1:34" ht="15.75" customHeight="1">
      <c r="A68" s="150" t="s">
        <v>208</v>
      </c>
      <c r="B68" s="150"/>
      <c r="C68" s="150"/>
      <c r="D68" s="150"/>
      <c r="E68" s="150"/>
      <c r="F68" s="150"/>
      <c r="G68" s="150"/>
      <c r="H68" s="150"/>
      <c r="I68" s="150"/>
      <c r="J68" s="150"/>
      <c r="K68" s="150"/>
      <c r="L68" s="150"/>
      <c r="M68" s="150"/>
      <c r="N68" s="150"/>
      <c r="O68" s="150"/>
      <c r="P68" s="150"/>
      <c r="Q68" s="7"/>
      <c r="S68" s="144"/>
      <c r="T68" s="145"/>
      <c r="U68" s="145"/>
      <c r="V68" s="145"/>
      <c r="W68" s="145"/>
      <c r="X68" s="145"/>
      <c r="Y68" s="146"/>
      <c r="Z68" s="2"/>
      <c r="AA68" s="2"/>
      <c r="AB68" s="2"/>
      <c r="AC68" s="2"/>
      <c r="AD68" s="2"/>
      <c r="AE68" s="2"/>
      <c r="AF68" s="2"/>
      <c r="AG68" s="2"/>
      <c r="AH68" s="2"/>
    </row>
    <row r="69" spans="1:34" ht="15.75" customHeight="1">
      <c r="A69" s="150" t="s">
        <v>209</v>
      </c>
      <c r="B69" s="150"/>
      <c r="C69" s="150"/>
      <c r="D69" s="150"/>
      <c r="E69" s="150"/>
      <c r="F69" s="150"/>
      <c r="G69" s="150"/>
      <c r="H69" s="150"/>
      <c r="I69" s="150"/>
      <c r="J69" s="150"/>
      <c r="K69" s="150"/>
      <c r="L69" s="150"/>
      <c r="M69" s="150"/>
      <c r="N69" s="150"/>
      <c r="O69" s="150"/>
      <c r="P69" s="150"/>
      <c r="Q69" s="7"/>
      <c r="S69" s="144"/>
      <c r="T69" s="145"/>
      <c r="U69" s="145"/>
      <c r="V69" s="145"/>
      <c r="W69" s="145"/>
      <c r="X69" s="145"/>
      <c r="Y69" s="146"/>
      <c r="Z69" s="2"/>
      <c r="AA69" s="2"/>
      <c r="AB69" s="2"/>
      <c r="AC69" s="2"/>
      <c r="AD69" s="2"/>
      <c r="AE69" s="2"/>
      <c r="AF69" s="2"/>
      <c r="AG69" s="2"/>
      <c r="AH69" s="2"/>
    </row>
    <row r="70" spans="1:34" ht="15.6" customHeight="1">
      <c r="A70" s="151" t="s">
        <v>410</v>
      </c>
      <c r="B70" s="151"/>
      <c r="C70" s="151"/>
      <c r="D70" s="151"/>
      <c r="E70" s="151"/>
      <c r="F70" s="151"/>
      <c r="G70" s="151"/>
      <c r="H70" s="151"/>
      <c r="I70" s="151"/>
      <c r="J70" s="151"/>
      <c r="K70" s="151"/>
      <c r="L70" s="151"/>
      <c r="M70" s="151"/>
      <c r="N70" s="151"/>
      <c r="O70" s="151"/>
      <c r="P70" s="151"/>
      <c r="Q70" s="8"/>
      <c r="S70" s="144"/>
      <c r="T70" s="145"/>
      <c r="U70" s="145"/>
      <c r="V70" s="145"/>
      <c r="W70" s="145"/>
      <c r="X70" s="145"/>
      <c r="Y70" s="146"/>
      <c r="Z70" s="2"/>
      <c r="AA70" s="2"/>
      <c r="AB70" s="2"/>
      <c r="AC70" s="2"/>
      <c r="AD70" s="2"/>
      <c r="AE70" s="2"/>
      <c r="AF70" s="2"/>
      <c r="AG70" s="2"/>
      <c r="AH70" s="2"/>
    </row>
    <row r="71" spans="1:34" ht="15.75" customHeight="1">
      <c r="A71" s="95" t="s">
        <v>152</v>
      </c>
      <c r="B71" s="95"/>
      <c r="C71" s="95"/>
      <c r="D71" s="95"/>
      <c r="E71" s="95"/>
      <c r="F71" s="95"/>
      <c r="G71" s="95"/>
      <c r="H71" s="95"/>
      <c r="I71" s="95"/>
      <c r="J71" s="95"/>
      <c r="K71" s="95"/>
      <c r="L71" s="95"/>
      <c r="M71" s="95"/>
      <c r="N71" s="95"/>
      <c r="O71" s="95"/>
      <c r="P71" s="95"/>
      <c r="S71" s="147"/>
      <c r="T71" s="148"/>
      <c r="U71" s="148"/>
      <c r="V71" s="148"/>
      <c r="W71" s="148"/>
      <c r="X71" s="148"/>
      <c r="Y71" s="149"/>
      <c r="Z71" s="2"/>
      <c r="AA71" s="2"/>
      <c r="AB71" s="2"/>
      <c r="AC71" s="2"/>
      <c r="AD71" s="2"/>
      <c r="AE71" s="2"/>
      <c r="AF71" s="2"/>
      <c r="AG71" s="2"/>
      <c r="AH71" s="2"/>
    </row>
    <row r="72" spans="1:34" ht="15.75" customHeight="1">
      <c r="A72" s="39" t="s">
        <v>210</v>
      </c>
      <c r="B72" s="14" t="s">
        <v>211</v>
      </c>
      <c r="C72" s="39" t="s">
        <v>153</v>
      </c>
      <c r="D72" s="14" t="s">
        <v>211</v>
      </c>
      <c r="E72" s="39" t="s">
        <v>210</v>
      </c>
      <c r="F72" s="14" t="s">
        <v>211</v>
      </c>
      <c r="G72" s="39" t="s">
        <v>210</v>
      </c>
      <c r="H72" s="14" t="s">
        <v>211</v>
      </c>
      <c r="I72" s="39" t="s">
        <v>210</v>
      </c>
      <c r="J72" s="14" t="s">
        <v>154</v>
      </c>
      <c r="K72" s="10"/>
      <c r="L72" s="16"/>
      <c r="M72" s="16"/>
      <c r="N72" s="10"/>
      <c r="O72" s="10"/>
      <c r="P72" s="10"/>
    </row>
    <row r="73" spans="1:34" ht="15.9" customHeight="1">
      <c r="A73" s="40">
        <v>1</v>
      </c>
      <c r="B73" s="14">
        <v>15.6</v>
      </c>
      <c r="C73" s="40">
        <v>2</v>
      </c>
      <c r="D73" s="14">
        <v>15.6</v>
      </c>
      <c r="E73" s="40">
        <v>3</v>
      </c>
      <c r="F73" s="14">
        <v>15.6</v>
      </c>
      <c r="G73" s="40">
        <v>4</v>
      </c>
      <c r="H73" s="14">
        <v>15.6</v>
      </c>
      <c r="I73" s="40">
        <v>5</v>
      </c>
      <c r="J73" s="14">
        <v>15.6</v>
      </c>
      <c r="K73" s="10"/>
      <c r="L73" s="13"/>
      <c r="M73" s="10"/>
      <c r="N73" s="10"/>
      <c r="O73" s="10"/>
      <c r="P73" s="10"/>
    </row>
    <row r="74" spans="1:34" ht="15.9" customHeight="1">
      <c r="A74" s="40">
        <v>6</v>
      </c>
      <c r="B74" s="14">
        <v>15.6</v>
      </c>
      <c r="C74" s="40">
        <v>7</v>
      </c>
      <c r="D74" s="14">
        <v>15.6</v>
      </c>
      <c r="E74" s="40">
        <v>8</v>
      </c>
      <c r="F74" s="14">
        <v>15.6</v>
      </c>
      <c r="G74" s="40">
        <v>9</v>
      </c>
      <c r="H74" s="14">
        <v>15.5</v>
      </c>
      <c r="I74" s="40">
        <v>10</v>
      </c>
      <c r="J74" s="14">
        <v>15.5</v>
      </c>
      <c r="K74" s="10"/>
      <c r="L74" s="10"/>
      <c r="M74" s="10"/>
      <c r="N74" s="10"/>
      <c r="O74" s="10"/>
      <c r="P74" s="10"/>
    </row>
    <row r="75" spans="1:34" ht="15.9" customHeight="1">
      <c r="A75" s="40">
        <v>11</v>
      </c>
      <c r="B75" s="14">
        <v>15.5</v>
      </c>
      <c r="C75" s="40">
        <v>12</v>
      </c>
      <c r="D75" s="14">
        <v>15.5</v>
      </c>
      <c r="E75" s="40">
        <v>13</v>
      </c>
      <c r="F75" s="14">
        <v>15.5</v>
      </c>
      <c r="G75" s="40">
        <v>14</v>
      </c>
      <c r="H75" s="14">
        <v>15.4</v>
      </c>
      <c r="I75" s="40">
        <v>15</v>
      </c>
      <c r="J75" s="14">
        <v>15.4</v>
      </c>
      <c r="K75" s="10"/>
      <c r="L75" s="10"/>
      <c r="M75" s="10"/>
      <c r="N75" s="10"/>
      <c r="O75" s="10"/>
      <c r="P75" s="10"/>
    </row>
    <row r="76" spans="1:34" ht="15.9" customHeight="1">
      <c r="A76" s="40">
        <v>16</v>
      </c>
      <c r="B76" s="14">
        <v>15.4</v>
      </c>
      <c r="C76" s="40">
        <v>17</v>
      </c>
      <c r="D76" s="14">
        <v>15.4</v>
      </c>
      <c r="E76" s="40">
        <v>18</v>
      </c>
      <c r="F76" s="14">
        <v>15.3</v>
      </c>
      <c r="G76" s="40">
        <v>19</v>
      </c>
      <c r="H76" s="14">
        <v>15.3</v>
      </c>
      <c r="I76" s="40">
        <v>20</v>
      </c>
      <c r="J76" s="14">
        <v>15.3</v>
      </c>
      <c r="K76" s="10"/>
      <c r="L76" s="10"/>
      <c r="M76" s="41"/>
      <c r="N76" s="10"/>
      <c r="O76" s="10"/>
      <c r="P76" s="10"/>
    </row>
    <row r="77" spans="1:34" ht="15.9" customHeight="1">
      <c r="A77" s="40">
        <v>21</v>
      </c>
      <c r="B77" s="14">
        <v>15.2</v>
      </c>
      <c r="C77" s="40">
        <v>22</v>
      </c>
      <c r="D77" s="14">
        <v>15.2</v>
      </c>
      <c r="E77" s="40">
        <v>23</v>
      </c>
      <c r="F77" s="14">
        <v>15.1</v>
      </c>
      <c r="G77" s="40">
        <v>24</v>
      </c>
      <c r="H77" s="14">
        <v>15.1</v>
      </c>
      <c r="I77" s="40">
        <v>25</v>
      </c>
      <c r="J77" s="14">
        <v>15.1</v>
      </c>
      <c r="K77" s="10"/>
      <c r="L77" s="10"/>
      <c r="M77" s="10"/>
      <c r="N77" s="10"/>
      <c r="O77" s="10"/>
      <c r="P77" s="10"/>
    </row>
    <row r="78" spans="1:34" ht="15.9" customHeight="1">
      <c r="A78" s="40">
        <v>26</v>
      </c>
      <c r="B78" s="17">
        <v>15</v>
      </c>
      <c r="C78" s="40">
        <v>27</v>
      </c>
      <c r="D78" s="17">
        <v>15</v>
      </c>
      <c r="E78" s="40">
        <v>28</v>
      </c>
      <c r="F78" s="14">
        <v>14.9</v>
      </c>
      <c r="G78" s="40">
        <v>29</v>
      </c>
      <c r="H78" s="14">
        <v>14.9</v>
      </c>
      <c r="I78" s="40">
        <v>30</v>
      </c>
      <c r="J78" s="14">
        <v>14.8</v>
      </c>
      <c r="K78" s="10"/>
      <c r="L78" s="10"/>
      <c r="M78" s="41"/>
      <c r="N78" s="10"/>
      <c r="O78" s="10"/>
      <c r="P78" s="10"/>
    </row>
    <row r="79" spans="1:34" ht="15.9" customHeight="1">
      <c r="A79" s="40">
        <v>31</v>
      </c>
      <c r="B79" s="14">
        <v>14.8</v>
      </c>
      <c r="C79" s="40">
        <v>32</v>
      </c>
      <c r="D79" s="14">
        <v>14.7</v>
      </c>
      <c r="E79" s="40">
        <v>33</v>
      </c>
      <c r="F79" s="14">
        <v>14.6</v>
      </c>
      <c r="G79" s="40">
        <v>34</v>
      </c>
      <c r="H79" s="14">
        <v>14.6</v>
      </c>
      <c r="I79" s="40">
        <v>35</v>
      </c>
      <c r="J79" s="14">
        <v>14.5</v>
      </c>
      <c r="K79" s="10"/>
      <c r="L79" s="10"/>
      <c r="M79" s="10"/>
      <c r="N79" s="10"/>
      <c r="O79" s="10"/>
      <c r="P79" s="10"/>
    </row>
    <row r="80" spans="1:34" ht="15.9" customHeight="1">
      <c r="A80" s="40">
        <v>36</v>
      </c>
      <c r="B80" s="14">
        <v>14.5</v>
      </c>
      <c r="C80" s="40">
        <v>37</v>
      </c>
      <c r="D80" s="14">
        <v>14.4</v>
      </c>
      <c r="E80" s="40">
        <v>38</v>
      </c>
      <c r="F80" s="14">
        <v>14.3</v>
      </c>
      <c r="G80" s="40">
        <v>39</v>
      </c>
      <c r="H80" s="14">
        <v>14.3</v>
      </c>
      <c r="I80" s="40">
        <v>40</v>
      </c>
      <c r="J80" s="14">
        <v>14.2</v>
      </c>
      <c r="K80" s="10"/>
      <c r="L80" s="10"/>
      <c r="M80" s="10"/>
      <c r="N80" s="10"/>
      <c r="O80" s="10"/>
      <c r="P80" s="10"/>
    </row>
    <row r="81" spans="1:16" ht="15.9" customHeight="1">
      <c r="A81" s="40">
        <v>41</v>
      </c>
      <c r="B81" s="14">
        <v>14.1</v>
      </c>
      <c r="C81" s="40">
        <v>42</v>
      </c>
      <c r="D81" s="14">
        <v>14.1</v>
      </c>
      <c r="E81" s="40">
        <v>43</v>
      </c>
      <c r="F81" s="17">
        <v>14</v>
      </c>
      <c r="G81" s="40">
        <v>44</v>
      </c>
      <c r="H81" s="14">
        <v>13.9</v>
      </c>
      <c r="I81" s="40">
        <v>45</v>
      </c>
      <c r="J81" s="14">
        <v>13.9</v>
      </c>
      <c r="K81" s="10"/>
      <c r="L81" s="10"/>
      <c r="M81" s="10"/>
      <c r="N81" s="10"/>
      <c r="O81" s="10"/>
      <c r="P81" s="10"/>
    </row>
    <row r="82" spans="1:16" ht="15.9" customHeight="1">
      <c r="A82" s="40">
        <v>46</v>
      </c>
      <c r="B82" s="14">
        <v>13.8</v>
      </c>
      <c r="C82" s="40">
        <v>47</v>
      </c>
      <c r="D82" s="14">
        <v>13.7</v>
      </c>
      <c r="E82" s="40">
        <v>48</v>
      </c>
      <c r="F82" s="14">
        <v>13.6</v>
      </c>
      <c r="G82" s="40">
        <v>49</v>
      </c>
      <c r="H82" s="14">
        <v>13.6</v>
      </c>
      <c r="I82" s="40">
        <v>50</v>
      </c>
      <c r="J82" s="14">
        <v>13.5</v>
      </c>
      <c r="K82" s="10"/>
      <c r="L82" s="10"/>
      <c r="M82" s="10"/>
      <c r="N82" s="10"/>
      <c r="O82" s="10"/>
      <c r="P82" s="10"/>
    </row>
    <row r="83" spans="1:16" ht="15.9" customHeight="1">
      <c r="A83" s="39">
        <v>51</v>
      </c>
      <c r="B83" s="14">
        <v>13.4</v>
      </c>
      <c r="C83" s="39">
        <v>52</v>
      </c>
      <c r="D83" s="14">
        <v>13.3</v>
      </c>
      <c r="E83" s="39">
        <v>53</v>
      </c>
      <c r="F83" s="14">
        <v>13.2</v>
      </c>
      <c r="G83" s="39">
        <v>54</v>
      </c>
      <c r="H83" s="14">
        <v>13.2</v>
      </c>
      <c r="I83" s="39">
        <v>55</v>
      </c>
      <c r="J83" s="14">
        <v>13.1</v>
      </c>
      <c r="K83" s="10"/>
      <c r="L83" s="10"/>
      <c r="M83" s="10"/>
      <c r="N83" s="10"/>
      <c r="O83" s="10"/>
      <c r="P83" s="10"/>
    </row>
    <row r="84" spans="1:16" ht="15.9" customHeight="1">
      <c r="A84" s="39">
        <v>56</v>
      </c>
      <c r="B84" s="17">
        <v>13</v>
      </c>
      <c r="C84" s="39">
        <v>57</v>
      </c>
      <c r="D84" s="14">
        <v>12.9</v>
      </c>
      <c r="E84" s="39">
        <v>58</v>
      </c>
      <c r="F84" s="14">
        <v>12.8</v>
      </c>
      <c r="G84" s="39">
        <v>59</v>
      </c>
      <c r="H84" s="14">
        <v>12.7</v>
      </c>
      <c r="I84" s="39">
        <v>60</v>
      </c>
      <c r="J84" s="14">
        <v>12.6</v>
      </c>
      <c r="K84" s="10"/>
      <c r="L84" s="10"/>
      <c r="M84" s="10"/>
      <c r="N84" s="10"/>
      <c r="O84" s="10"/>
      <c r="P84" s="10"/>
    </row>
    <row r="85" spans="1:16" ht="15.9" customHeight="1">
      <c r="A85" s="39">
        <v>61</v>
      </c>
      <c r="B85" s="14">
        <v>12.5</v>
      </c>
      <c r="C85" s="39">
        <v>62</v>
      </c>
      <c r="D85" s="14">
        <v>12.4</v>
      </c>
      <c r="E85" s="39">
        <v>63</v>
      </c>
      <c r="F85" s="14">
        <v>12.4</v>
      </c>
      <c r="G85" s="39">
        <v>64</v>
      </c>
      <c r="H85" s="14">
        <v>12.3</v>
      </c>
      <c r="I85" s="39">
        <v>65</v>
      </c>
      <c r="J85" s="14">
        <v>12.2</v>
      </c>
      <c r="K85" s="10"/>
      <c r="L85" s="10"/>
      <c r="M85" s="10"/>
      <c r="N85" s="10"/>
      <c r="O85" s="10"/>
      <c r="P85" s="10"/>
    </row>
    <row r="86" spans="1:16" ht="15.9" customHeight="1">
      <c r="A86" s="39">
        <v>66</v>
      </c>
      <c r="B86" s="14">
        <v>12.1</v>
      </c>
      <c r="C86" s="39">
        <v>67</v>
      </c>
      <c r="D86" s="17">
        <v>12</v>
      </c>
      <c r="E86" s="39">
        <v>68</v>
      </c>
      <c r="F86" s="14">
        <v>11.9</v>
      </c>
      <c r="G86" s="39">
        <v>69</v>
      </c>
      <c r="H86" s="14">
        <v>11.8</v>
      </c>
      <c r="I86" s="39">
        <v>70</v>
      </c>
      <c r="J86" s="14">
        <v>11.7</v>
      </c>
      <c r="K86" s="10"/>
      <c r="L86" s="10"/>
      <c r="M86" s="10"/>
      <c r="N86" s="10"/>
      <c r="O86" s="10"/>
      <c r="P86" s="10"/>
    </row>
    <row r="87" spans="1:16" ht="15.9" customHeight="1">
      <c r="A87" s="39">
        <v>71</v>
      </c>
      <c r="B87" s="14">
        <v>11.6</v>
      </c>
      <c r="C87" s="39">
        <v>72</v>
      </c>
      <c r="D87" s="14">
        <v>11.5</v>
      </c>
      <c r="E87" s="39">
        <v>73</v>
      </c>
      <c r="F87" s="14">
        <v>11.4</v>
      </c>
      <c r="G87" s="39">
        <v>74</v>
      </c>
      <c r="H87" s="14">
        <v>11.3</v>
      </c>
      <c r="I87" s="39">
        <v>75</v>
      </c>
      <c r="J87" s="14">
        <v>11.2</v>
      </c>
      <c r="K87" s="10"/>
      <c r="L87" s="10"/>
      <c r="M87" s="10"/>
      <c r="N87" s="10"/>
      <c r="O87" s="10"/>
      <c r="P87" s="10"/>
    </row>
    <row r="88" spans="1:16" ht="15.9" customHeight="1">
      <c r="A88" s="39">
        <v>76</v>
      </c>
      <c r="B88" s="14">
        <v>11.1</v>
      </c>
      <c r="C88" s="39">
        <v>77</v>
      </c>
      <c r="D88" s="17">
        <v>11</v>
      </c>
      <c r="E88" s="39">
        <v>78</v>
      </c>
      <c r="F88" s="14">
        <v>10.9</v>
      </c>
      <c r="G88" s="39">
        <v>79</v>
      </c>
      <c r="H88" s="14">
        <v>10.8</v>
      </c>
      <c r="I88" s="39">
        <v>80</v>
      </c>
      <c r="J88" s="14">
        <v>10.7</v>
      </c>
      <c r="K88" s="10"/>
      <c r="L88" s="10"/>
      <c r="M88" s="10"/>
      <c r="N88" s="10"/>
      <c r="O88" s="10"/>
      <c r="P88" s="10"/>
    </row>
    <row r="89" spans="1:16" ht="15.9" customHeight="1">
      <c r="A89" s="39">
        <v>81</v>
      </c>
      <c r="B89" s="14">
        <v>10.6</v>
      </c>
      <c r="C89" s="39">
        <v>82</v>
      </c>
      <c r="D89" s="14">
        <v>10.5</v>
      </c>
      <c r="E89" s="39">
        <v>83</v>
      </c>
      <c r="F89" s="14">
        <v>10.4</v>
      </c>
      <c r="G89" s="39">
        <v>84</v>
      </c>
      <c r="H89" s="14">
        <v>10.3</v>
      </c>
      <c r="I89" s="39">
        <v>85</v>
      </c>
      <c r="J89" s="14">
        <v>10.199999999999999</v>
      </c>
      <c r="K89" s="10"/>
      <c r="L89" s="10"/>
      <c r="M89" s="10"/>
      <c r="N89" s="10"/>
      <c r="O89" s="10"/>
      <c r="P89" s="10"/>
    </row>
    <row r="90" spans="1:16" ht="15.9" customHeight="1">
      <c r="A90" s="39">
        <v>86</v>
      </c>
      <c r="B90" s="14">
        <v>10.1</v>
      </c>
      <c r="C90" s="39">
        <v>87</v>
      </c>
      <c r="D90" s="17">
        <v>10</v>
      </c>
      <c r="E90" s="39">
        <v>88</v>
      </c>
      <c r="F90" s="42">
        <v>9.9</v>
      </c>
      <c r="G90" s="39">
        <v>89</v>
      </c>
      <c r="H90" s="42">
        <v>9.8000000000000007</v>
      </c>
      <c r="I90" s="39">
        <v>90</v>
      </c>
      <c r="J90" s="14">
        <v>9.69</v>
      </c>
      <c r="K90" s="10"/>
      <c r="L90" s="10"/>
      <c r="M90" s="10"/>
      <c r="N90" s="10"/>
      <c r="O90" s="10"/>
      <c r="P90" s="10"/>
    </row>
    <row r="91" spans="1:16" ht="15.9" customHeight="1">
      <c r="A91" s="39">
        <v>91</v>
      </c>
      <c r="B91" s="14">
        <v>9.59</v>
      </c>
      <c r="C91" s="39">
        <v>92</v>
      </c>
      <c r="D91" s="14">
        <v>9.48</v>
      </c>
      <c r="E91" s="39">
        <v>93</v>
      </c>
      <c r="F91" s="14">
        <v>9.3699999999999992</v>
      </c>
      <c r="G91" s="39">
        <v>94</v>
      </c>
      <c r="H91" s="14">
        <v>9.27</v>
      </c>
      <c r="I91" s="39">
        <v>95</v>
      </c>
      <c r="J91" s="14">
        <v>9.15</v>
      </c>
      <c r="K91" s="10"/>
      <c r="L91" s="10"/>
      <c r="M91" s="10"/>
      <c r="N91" s="10"/>
      <c r="O91" s="10"/>
      <c r="P91" s="10"/>
    </row>
    <row r="92" spans="1:16" ht="15.9" customHeight="1">
      <c r="A92" s="39">
        <v>96</v>
      </c>
      <c r="B92" s="14">
        <v>9.0500000000000007</v>
      </c>
      <c r="C92" s="39">
        <v>97</v>
      </c>
      <c r="D92" s="14">
        <v>8.94</v>
      </c>
      <c r="E92" s="39">
        <v>98</v>
      </c>
      <c r="F92" s="14">
        <v>8.84</v>
      </c>
      <c r="G92" s="39">
        <v>99</v>
      </c>
      <c r="H92" s="14">
        <v>8.73</v>
      </c>
      <c r="I92" s="39">
        <v>100</v>
      </c>
      <c r="J92" s="14">
        <v>8.6199999999999992</v>
      </c>
      <c r="K92" s="10"/>
      <c r="L92" s="10"/>
      <c r="M92" s="10"/>
      <c r="N92" s="10"/>
      <c r="O92" s="10"/>
      <c r="P92" s="10"/>
    </row>
    <row r="93" spans="1:16" ht="15.9" customHeight="1">
      <c r="A93" s="39">
        <v>101</v>
      </c>
      <c r="B93" s="14">
        <v>8.51</v>
      </c>
      <c r="C93" s="39">
        <v>102</v>
      </c>
      <c r="D93" s="14">
        <v>8.41</v>
      </c>
      <c r="E93" s="39">
        <v>103</v>
      </c>
      <c r="F93" s="42">
        <v>8.3000000000000007</v>
      </c>
      <c r="G93" s="39">
        <v>104</v>
      </c>
      <c r="H93" s="14">
        <v>8.19</v>
      </c>
      <c r="I93" s="39">
        <v>105</v>
      </c>
      <c r="J93" s="14">
        <v>8.08</v>
      </c>
      <c r="K93" s="10"/>
      <c r="L93" s="10"/>
      <c r="M93" s="10"/>
      <c r="N93" s="10"/>
      <c r="O93" s="10"/>
      <c r="P93" s="10"/>
    </row>
    <row r="94" spans="1:16" ht="15.9" customHeight="1">
      <c r="A94" s="39">
        <v>106</v>
      </c>
      <c r="B94" s="14">
        <v>7.98</v>
      </c>
      <c r="C94" s="39">
        <v>107</v>
      </c>
      <c r="D94" s="14">
        <v>7.87</v>
      </c>
      <c r="E94" s="39">
        <v>108</v>
      </c>
      <c r="F94" s="14">
        <v>7.76</v>
      </c>
      <c r="G94" s="39">
        <v>109</v>
      </c>
      <c r="H94" s="14">
        <v>7.65</v>
      </c>
      <c r="I94" s="39">
        <v>110</v>
      </c>
      <c r="J94" s="14">
        <v>7.55</v>
      </c>
      <c r="K94" s="10"/>
      <c r="L94" s="10"/>
      <c r="M94" s="10"/>
      <c r="N94" s="10"/>
      <c r="O94" s="10"/>
      <c r="P94" s="10"/>
    </row>
    <row r="95" spans="1:16" ht="15.9" customHeight="1">
      <c r="A95" s="39">
        <v>111</v>
      </c>
      <c r="B95" s="14">
        <v>7.44</v>
      </c>
      <c r="C95" s="39">
        <v>112</v>
      </c>
      <c r="D95" s="14">
        <v>7.33</v>
      </c>
      <c r="E95" s="39">
        <v>113</v>
      </c>
      <c r="F95" s="14">
        <v>7.23</v>
      </c>
      <c r="G95" s="39">
        <v>114</v>
      </c>
      <c r="H95" s="14">
        <v>7.12</v>
      </c>
      <c r="I95" s="39">
        <v>115</v>
      </c>
      <c r="J95" s="14">
        <v>7.01</v>
      </c>
      <c r="K95" s="10"/>
      <c r="L95" s="10"/>
      <c r="M95" s="10"/>
      <c r="N95" s="10"/>
      <c r="O95" s="10"/>
      <c r="P95" s="10"/>
    </row>
    <row r="96" spans="1:16" ht="15.9" customHeight="1">
      <c r="A96" s="39">
        <v>116</v>
      </c>
      <c r="B96" s="14">
        <v>6.91</v>
      </c>
      <c r="C96" s="39">
        <v>117</v>
      </c>
      <c r="D96" s="42">
        <v>6.8</v>
      </c>
      <c r="E96" s="39">
        <v>118</v>
      </c>
      <c r="F96" s="14">
        <v>6.69</v>
      </c>
      <c r="G96" s="39">
        <v>119</v>
      </c>
      <c r="H96" s="14">
        <v>6.59</v>
      </c>
      <c r="I96" s="39">
        <v>120</v>
      </c>
      <c r="J96" s="14">
        <v>6.48</v>
      </c>
      <c r="K96" s="10"/>
      <c r="L96" s="10"/>
      <c r="M96" s="10"/>
      <c r="N96" s="10"/>
      <c r="O96" s="10"/>
      <c r="P96" s="10"/>
    </row>
    <row r="97" spans="1:16" ht="15.9" customHeight="1">
      <c r="A97" s="39">
        <v>121</v>
      </c>
      <c r="B97" s="14">
        <v>6.37</v>
      </c>
      <c r="C97" s="39">
        <v>122</v>
      </c>
      <c r="D97" s="14">
        <v>6.27</v>
      </c>
      <c r="E97" s="39">
        <v>123</v>
      </c>
      <c r="F97" s="14">
        <v>6.17</v>
      </c>
      <c r="G97" s="39">
        <v>124</v>
      </c>
      <c r="H97" s="14">
        <v>6.07</v>
      </c>
      <c r="I97" s="39">
        <v>125</v>
      </c>
      <c r="J97" s="14">
        <v>5.97</v>
      </c>
      <c r="K97" s="10"/>
      <c r="L97" s="10"/>
      <c r="M97" s="10"/>
      <c r="N97" s="10"/>
      <c r="O97" s="10"/>
      <c r="P97" s="10"/>
    </row>
    <row r="98" spans="1:16" ht="15.9" customHeight="1">
      <c r="A98" s="39">
        <v>126</v>
      </c>
      <c r="B98" s="14">
        <v>5.88</v>
      </c>
      <c r="C98" s="39">
        <v>127</v>
      </c>
      <c r="D98" s="14">
        <v>5.79</v>
      </c>
      <c r="E98" s="39">
        <v>128</v>
      </c>
      <c r="F98" s="42">
        <v>5.7</v>
      </c>
      <c r="G98" s="39">
        <v>129</v>
      </c>
      <c r="H98" s="14">
        <v>5.61</v>
      </c>
      <c r="I98" s="39">
        <v>130</v>
      </c>
      <c r="J98" s="14">
        <v>5.52</v>
      </c>
      <c r="K98" s="10"/>
      <c r="L98" s="10"/>
      <c r="M98" s="10"/>
      <c r="N98" s="10"/>
      <c r="O98" s="10"/>
      <c r="P98" s="10"/>
    </row>
    <row r="99" spans="1:16" ht="15.9" customHeight="1">
      <c r="A99" s="39">
        <v>131</v>
      </c>
      <c r="B99" s="14">
        <v>5.44</v>
      </c>
      <c r="C99" s="39">
        <v>132</v>
      </c>
      <c r="D99" s="14">
        <v>5.36</v>
      </c>
      <c r="E99" s="39">
        <v>133</v>
      </c>
      <c r="F99" s="14">
        <v>5.28</v>
      </c>
      <c r="G99" s="39">
        <v>134</v>
      </c>
      <c r="H99" s="42">
        <v>5.2</v>
      </c>
      <c r="I99" s="39">
        <v>135</v>
      </c>
      <c r="J99" s="14">
        <v>5.12</v>
      </c>
      <c r="K99" s="10"/>
      <c r="L99" s="10"/>
      <c r="M99" s="10"/>
      <c r="N99" s="10"/>
      <c r="O99" s="10"/>
      <c r="P99" s="10"/>
    </row>
    <row r="100" spans="1:16" ht="15.9" customHeight="1">
      <c r="A100" s="39">
        <v>136</v>
      </c>
      <c r="B100" s="14">
        <v>5.05</v>
      </c>
      <c r="C100" s="39">
        <v>137</v>
      </c>
      <c r="D100" s="14">
        <v>4.97</v>
      </c>
      <c r="E100" s="39">
        <v>138</v>
      </c>
      <c r="F100" s="42">
        <v>4.9000000000000004</v>
      </c>
      <c r="G100" s="39">
        <v>139</v>
      </c>
      <c r="H100" s="14">
        <v>4.83</v>
      </c>
      <c r="I100" s="39">
        <v>140</v>
      </c>
      <c r="J100" s="14">
        <v>4.76</v>
      </c>
      <c r="K100" s="10"/>
      <c r="L100" s="10"/>
      <c r="M100" s="10"/>
      <c r="N100" s="10"/>
      <c r="O100" s="10"/>
      <c r="P100" s="10"/>
    </row>
    <row r="101" spans="1:16" ht="15.9" customHeight="1">
      <c r="A101" s="39">
        <v>141</v>
      </c>
      <c r="B101" s="14">
        <v>4.6900000000000004</v>
      </c>
      <c r="C101" s="39">
        <v>142</v>
      </c>
      <c r="D101" s="14">
        <v>4.63</v>
      </c>
      <c r="E101" s="39">
        <v>143</v>
      </c>
      <c r="F101" s="14">
        <v>4.5599999999999996</v>
      </c>
      <c r="G101" s="39">
        <v>144</v>
      </c>
      <c r="H101" s="42">
        <v>4.5</v>
      </c>
      <c r="I101" s="39">
        <v>145</v>
      </c>
      <c r="J101" s="14">
        <v>4.4400000000000004</v>
      </c>
      <c r="K101" s="10"/>
      <c r="L101" s="10"/>
      <c r="M101" s="10"/>
      <c r="N101" s="10"/>
      <c r="O101" s="10"/>
      <c r="P101" s="10"/>
    </row>
    <row r="102" spans="1:16" ht="15.9" customHeight="1">
      <c r="A102" s="39">
        <v>146</v>
      </c>
      <c r="B102" s="14">
        <v>4.38</v>
      </c>
      <c r="C102" s="39">
        <v>147</v>
      </c>
      <c r="D102" s="14">
        <v>4.32</v>
      </c>
      <c r="E102" s="39">
        <v>148</v>
      </c>
      <c r="F102" s="14">
        <v>4.26</v>
      </c>
      <c r="G102" s="39">
        <v>149</v>
      </c>
      <c r="H102" s="42">
        <v>4.2</v>
      </c>
      <c r="I102" s="39">
        <v>150</v>
      </c>
      <c r="J102" s="14">
        <v>4.1500000000000004</v>
      </c>
      <c r="K102" s="10"/>
      <c r="L102" s="10"/>
      <c r="M102" s="10"/>
      <c r="N102" s="10"/>
      <c r="O102" s="10"/>
      <c r="P102" s="10"/>
    </row>
    <row r="103" spans="1:16" ht="15.9" customHeight="1">
      <c r="A103" s="39">
        <v>151</v>
      </c>
      <c r="B103" s="14">
        <v>4.09</v>
      </c>
      <c r="C103" s="39">
        <v>152</v>
      </c>
      <c r="D103" s="14">
        <v>4.04</v>
      </c>
      <c r="E103" s="39">
        <v>153</v>
      </c>
      <c r="F103" s="14">
        <v>3.99</v>
      </c>
      <c r="G103" s="39">
        <v>154</v>
      </c>
      <c r="H103" s="14">
        <v>3.93</v>
      </c>
      <c r="I103" s="39">
        <v>155</v>
      </c>
      <c r="J103" s="14">
        <v>3.88</v>
      </c>
      <c r="K103" s="10"/>
      <c r="L103" s="10"/>
      <c r="M103" s="10"/>
      <c r="N103" s="10"/>
      <c r="O103" s="10"/>
      <c r="P103" s="10"/>
    </row>
    <row r="104" spans="1:16" ht="15.9" customHeight="1">
      <c r="A104" s="39">
        <v>156</v>
      </c>
      <c r="B104" s="14">
        <v>3.83</v>
      </c>
      <c r="C104" s="39">
        <v>157</v>
      </c>
      <c r="D104" s="14">
        <v>3.78</v>
      </c>
      <c r="E104" s="39">
        <v>158</v>
      </c>
      <c r="F104" s="14">
        <v>3.74</v>
      </c>
      <c r="G104" s="39">
        <v>159</v>
      </c>
      <c r="H104" s="14">
        <v>3.69</v>
      </c>
      <c r="I104" s="39">
        <v>160</v>
      </c>
      <c r="J104" s="14">
        <v>3.64</v>
      </c>
      <c r="K104" s="10"/>
      <c r="L104" s="10"/>
      <c r="M104" s="10"/>
      <c r="N104" s="10"/>
      <c r="O104" s="10"/>
      <c r="P104" s="10"/>
    </row>
    <row r="105" spans="1:16" ht="15.9" customHeight="1">
      <c r="A105" s="39">
        <v>161</v>
      </c>
      <c r="B105" s="42">
        <v>3.6</v>
      </c>
      <c r="C105" s="39">
        <v>162</v>
      </c>
      <c r="D105" s="14">
        <v>3.55</v>
      </c>
      <c r="E105" s="39">
        <v>163</v>
      </c>
      <c r="F105" s="14">
        <v>3.51</v>
      </c>
      <c r="G105" s="39">
        <v>164</v>
      </c>
      <c r="H105" s="14">
        <v>3.47</v>
      </c>
      <c r="I105" s="39">
        <v>165</v>
      </c>
      <c r="J105" s="14">
        <v>3.43</v>
      </c>
      <c r="K105" s="10"/>
      <c r="L105" s="10"/>
      <c r="M105" s="10"/>
      <c r="N105" s="10"/>
      <c r="O105" s="10"/>
      <c r="P105" s="10"/>
    </row>
    <row r="106" spans="1:16" ht="15.9" customHeight="1">
      <c r="A106" s="39">
        <v>166</v>
      </c>
      <c r="B106" s="14">
        <v>3.38</v>
      </c>
      <c r="C106" s="39">
        <v>167</v>
      </c>
      <c r="D106" s="14">
        <v>3.34</v>
      </c>
      <c r="E106" s="39">
        <v>168</v>
      </c>
      <c r="F106" s="42">
        <v>3.3</v>
      </c>
      <c r="G106" s="39">
        <v>169</v>
      </c>
      <c r="H106" s="14">
        <v>3.27</v>
      </c>
      <c r="I106" s="39">
        <v>170</v>
      </c>
      <c r="J106" s="14">
        <v>3.23</v>
      </c>
      <c r="K106" s="10"/>
      <c r="L106" s="10"/>
      <c r="M106" s="10"/>
      <c r="N106" s="10"/>
      <c r="O106" s="10"/>
      <c r="P106" s="10"/>
    </row>
    <row r="107" spans="1:16" ht="15.9" customHeight="1">
      <c r="A107" s="39">
        <v>171</v>
      </c>
      <c r="B107" s="14">
        <v>3.19</v>
      </c>
      <c r="C107" s="39">
        <v>172</v>
      </c>
      <c r="D107" s="14">
        <v>3.15</v>
      </c>
      <c r="E107" s="39">
        <v>173</v>
      </c>
      <c r="F107" s="14">
        <v>3.12</v>
      </c>
      <c r="G107" s="39">
        <v>174</v>
      </c>
      <c r="H107" s="14">
        <v>3.08</v>
      </c>
      <c r="I107" s="39">
        <v>175</v>
      </c>
      <c r="J107" s="14">
        <v>3.05</v>
      </c>
      <c r="K107" s="10"/>
      <c r="L107" s="10"/>
      <c r="M107" s="10"/>
      <c r="N107" s="10"/>
      <c r="O107" s="10"/>
      <c r="P107" s="10"/>
    </row>
    <row r="108" spans="1:16" ht="15.9" customHeight="1">
      <c r="A108" s="39">
        <v>176</v>
      </c>
      <c r="B108" s="14">
        <v>3.01</v>
      </c>
      <c r="C108" s="39">
        <v>177</v>
      </c>
      <c r="D108" s="14">
        <v>2.98</v>
      </c>
      <c r="E108" s="39">
        <v>178</v>
      </c>
      <c r="F108" s="14">
        <v>2.94</v>
      </c>
      <c r="G108" s="39">
        <v>179</v>
      </c>
      <c r="H108" s="14">
        <v>2.91</v>
      </c>
      <c r="I108" s="39">
        <v>180</v>
      </c>
      <c r="J108" s="14">
        <v>2.88</v>
      </c>
      <c r="K108" s="10"/>
      <c r="L108" s="10"/>
      <c r="M108" s="10"/>
      <c r="N108" s="10"/>
      <c r="O108" s="10"/>
      <c r="P108" s="10"/>
    </row>
    <row r="109" spans="1:16" ht="15.9" customHeight="1">
      <c r="A109" s="39">
        <v>181</v>
      </c>
      <c r="B109" s="14">
        <v>2.85</v>
      </c>
      <c r="C109" s="39">
        <v>182</v>
      </c>
      <c r="D109" s="14">
        <v>2.81</v>
      </c>
      <c r="E109" s="39">
        <v>183</v>
      </c>
      <c r="F109" s="14">
        <v>2.78</v>
      </c>
      <c r="G109" s="39">
        <v>184</v>
      </c>
      <c r="H109" s="14">
        <v>2.75</v>
      </c>
      <c r="I109" s="39">
        <v>185</v>
      </c>
      <c r="J109" s="14">
        <v>2.72</v>
      </c>
      <c r="K109" s="10"/>
      <c r="L109" s="10"/>
      <c r="M109" s="10"/>
      <c r="N109" s="10"/>
      <c r="O109" s="10"/>
      <c r="P109" s="10"/>
    </row>
    <row r="110" spans="1:16" ht="15.9" customHeight="1">
      <c r="A110" s="39">
        <v>186</v>
      </c>
      <c r="B110" s="14">
        <v>2.69</v>
      </c>
      <c r="C110" s="39">
        <v>187</v>
      </c>
      <c r="D110" s="14">
        <v>2.67</v>
      </c>
      <c r="E110" s="39">
        <v>188</v>
      </c>
      <c r="F110" s="14">
        <v>2.64</v>
      </c>
      <c r="G110" s="39">
        <v>189</v>
      </c>
      <c r="H110" s="14">
        <v>2.61</v>
      </c>
      <c r="I110" s="39">
        <v>190</v>
      </c>
      <c r="J110" s="14">
        <v>2.58</v>
      </c>
      <c r="K110" s="10"/>
      <c r="L110" s="10"/>
      <c r="M110" s="10"/>
      <c r="N110" s="10"/>
      <c r="O110" s="10"/>
      <c r="P110" s="10"/>
    </row>
    <row r="111" spans="1:16" ht="15.9" customHeight="1">
      <c r="A111" s="39">
        <v>191</v>
      </c>
      <c r="B111" s="14">
        <v>2.56</v>
      </c>
      <c r="C111" s="39">
        <v>192</v>
      </c>
      <c r="D111" s="14">
        <v>2.5299999999999998</v>
      </c>
      <c r="E111" s="39">
        <v>193</v>
      </c>
      <c r="F111" s="42">
        <v>2.5</v>
      </c>
      <c r="G111" s="39">
        <v>194</v>
      </c>
      <c r="H111" s="14">
        <v>2.48</v>
      </c>
      <c r="I111" s="39">
        <v>195</v>
      </c>
      <c r="J111" s="14">
        <v>2.4500000000000002</v>
      </c>
      <c r="K111" s="10"/>
      <c r="L111" s="10"/>
      <c r="M111" s="10"/>
      <c r="N111" s="10"/>
      <c r="O111" s="10"/>
      <c r="P111" s="10"/>
    </row>
    <row r="112" spans="1:16" ht="15.9" customHeight="1">
      <c r="A112" s="39">
        <v>196</v>
      </c>
      <c r="B112" s="14">
        <v>2.4300000000000002</v>
      </c>
      <c r="C112" s="39">
        <v>197</v>
      </c>
      <c r="D112" s="42">
        <v>2.4</v>
      </c>
      <c r="E112" s="39">
        <v>198</v>
      </c>
      <c r="F112" s="14">
        <v>2.38</v>
      </c>
      <c r="G112" s="39">
        <v>199</v>
      </c>
      <c r="H112" s="14">
        <v>2.35</v>
      </c>
      <c r="I112" s="39">
        <v>200</v>
      </c>
      <c r="J112" s="14">
        <v>2.33</v>
      </c>
      <c r="K112" s="10"/>
      <c r="L112" s="10"/>
      <c r="M112" s="10"/>
      <c r="N112" s="10"/>
      <c r="O112" s="10"/>
      <c r="P112" s="10"/>
    </row>
    <row r="113" spans="1:16" ht="15.9" customHeight="1">
      <c r="A113" s="39">
        <v>201</v>
      </c>
      <c r="B113" s="14">
        <v>2.31</v>
      </c>
      <c r="C113" s="39">
        <v>202</v>
      </c>
      <c r="D113" s="14">
        <v>2.2799999999999998</v>
      </c>
      <c r="E113" s="39">
        <v>203</v>
      </c>
      <c r="F113" s="14">
        <v>2.2599999999999998</v>
      </c>
      <c r="G113" s="39">
        <v>204</v>
      </c>
      <c r="H113" s="14">
        <v>2.2400000000000002</v>
      </c>
      <c r="I113" s="39">
        <v>205</v>
      </c>
      <c r="J113" s="14">
        <v>2.2200000000000002</v>
      </c>
      <c r="K113" s="10"/>
      <c r="L113" s="10"/>
      <c r="M113" s="10"/>
      <c r="N113" s="10"/>
      <c r="O113" s="10"/>
      <c r="P113" s="10"/>
    </row>
    <row r="114" spans="1:16" ht="15.9" customHeight="1">
      <c r="A114" s="39">
        <v>206</v>
      </c>
      <c r="B114" s="42">
        <v>2.2000000000000002</v>
      </c>
      <c r="C114" s="39">
        <v>207</v>
      </c>
      <c r="D114" s="14">
        <v>2.17</v>
      </c>
      <c r="E114" s="39">
        <v>208</v>
      </c>
      <c r="F114" s="14">
        <v>2.15</v>
      </c>
      <c r="G114" s="39">
        <v>209</v>
      </c>
      <c r="H114" s="14">
        <v>2.13</v>
      </c>
      <c r="I114" s="39">
        <v>210</v>
      </c>
      <c r="J114" s="14">
        <v>2.11</v>
      </c>
      <c r="K114" s="10"/>
      <c r="L114" s="10"/>
      <c r="M114" s="10"/>
      <c r="N114" s="10"/>
      <c r="O114" s="10"/>
      <c r="P114" s="10"/>
    </row>
    <row r="115" spans="1:16" ht="15.9" customHeight="1">
      <c r="A115" s="39">
        <v>211</v>
      </c>
      <c r="B115" s="14">
        <v>2.09</v>
      </c>
      <c r="C115" s="39">
        <v>212</v>
      </c>
      <c r="D115" s="14">
        <v>2.0699999999999998</v>
      </c>
      <c r="E115" s="39">
        <v>213</v>
      </c>
      <c r="F115" s="14">
        <v>2.0499999999999998</v>
      </c>
      <c r="G115" s="39">
        <v>214</v>
      </c>
      <c r="H115" s="14">
        <v>2.0299999999999998</v>
      </c>
      <c r="I115" s="39">
        <v>215</v>
      </c>
      <c r="J115" s="14">
        <v>2.02</v>
      </c>
      <c r="K115" s="10"/>
      <c r="L115" s="10"/>
      <c r="M115" s="10"/>
      <c r="N115" s="10"/>
      <c r="O115" s="10"/>
      <c r="P115" s="10"/>
    </row>
    <row r="116" spans="1:16" ht="15.9" customHeight="1">
      <c r="A116" s="39">
        <v>216</v>
      </c>
      <c r="B116" s="42">
        <v>2</v>
      </c>
      <c r="C116" s="39">
        <v>217</v>
      </c>
      <c r="D116" s="14">
        <v>1.98</v>
      </c>
      <c r="E116" s="39">
        <v>218</v>
      </c>
      <c r="F116" s="14">
        <v>1.96</v>
      </c>
      <c r="G116" s="39">
        <v>219</v>
      </c>
      <c r="H116" s="14">
        <v>1.94</v>
      </c>
      <c r="I116" s="39">
        <v>220</v>
      </c>
      <c r="J116" s="14">
        <v>1.92</v>
      </c>
      <c r="K116" s="10"/>
      <c r="L116" s="10"/>
      <c r="M116" s="10"/>
      <c r="N116" s="10"/>
      <c r="O116" s="10"/>
      <c r="P116" s="10"/>
    </row>
    <row r="117" spans="1:16" ht="15.9" customHeight="1">
      <c r="A117" s="39">
        <v>221</v>
      </c>
      <c r="B117" s="14">
        <v>1.91</v>
      </c>
      <c r="C117" s="39">
        <v>222</v>
      </c>
      <c r="D117" s="14">
        <v>1.89</v>
      </c>
      <c r="E117" s="39">
        <v>223</v>
      </c>
      <c r="F117" s="14">
        <v>1.87</v>
      </c>
      <c r="G117" s="39">
        <v>224</v>
      </c>
      <c r="H117" s="14">
        <v>1.86</v>
      </c>
      <c r="I117" s="39">
        <v>225</v>
      </c>
      <c r="J117" s="14">
        <v>1.84</v>
      </c>
      <c r="K117" s="10"/>
      <c r="L117" s="10"/>
      <c r="M117" s="10"/>
      <c r="N117" s="10"/>
      <c r="O117" s="10"/>
      <c r="P117" s="10"/>
    </row>
    <row r="118" spans="1:16" ht="15.9" customHeight="1">
      <c r="A118" s="39">
        <v>226</v>
      </c>
      <c r="B118" s="14">
        <v>1.82</v>
      </c>
      <c r="C118" s="39">
        <v>227</v>
      </c>
      <c r="D118" s="14">
        <v>1.81</v>
      </c>
      <c r="E118" s="39">
        <v>228</v>
      </c>
      <c r="F118" s="14">
        <v>1.79</v>
      </c>
      <c r="G118" s="39">
        <v>229</v>
      </c>
      <c r="H118" s="14">
        <v>1.78</v>
      </c>
      <c r="I118" s="39">
        <v>230</v>
      </c>
      <c r="J118" s="14">
        <v>1.76</v>
      </c>
      <c r="K118" s="10"/>
      <c r="L118" s="10"/>
      <c r="M118" s="10"/>
      <c r="N118" s="10"/>
      <c r="O118" s="10"/>
      <c r="P118" s="10"/>
    </row>
    <row r="119" spans="1:16" ht="15.9" customHeight="1">
      <c r="A119" s="39">
        <v>231</v>
      </c>
      <c r="B119" s="14">
        <v>1.75</v>
      </c>
      <c r="C119" s="39">
        <v>232</v>
      </c>
      <c r="D119" s="14">
        <v>1.73</v>
      </c>
      <c r="E119" s="39">
        <v>233</v>
      </c>
      <c r="F119" s="14">
        <v>1.72</v>
      </c>
      <c r="G119" s="39">
        <v>234</v>
      </c>
      <c r="H119" s="42">
        <v>1.7</v>
      </c>
      <c r="I119" s="39">
        <v>235</v>
      </c>
      <c r="J119" s="14">
        <v>1.69</v>
      </c>
      <c r="K119" s="10"/>
      <c r="L119" s="10"/>
      <c r="M119" s="10"/>
      <c r="N119" s="10"/>
      <c r="O119" s="10"/>
      <c r="P119" s="10"/>
    </row>
    <row r="120" spans="1:16" ht="15.9" customHeight="1">
      <c r="A120" s="39">
        <v>236</v>
      </c>
      <c r="B120" s="14">
        <v>1.67</v>
      </c>
      <c r="C120" s="39">
        <v>237</v>
      </c>
      <c r="D120" s="14">
        <v>1.66</v>
      </c>
      <c r="E120" s="39">
        <v>238</v>
      </c>
      <c r="F120" s="14">
        <v>1.64</v>
      </c>
      <c r="G120" s="39">
        <v>239</v>
      </c>
      <c r="H120" s="14">
        <v>1.63</v>
      </c>
      <c r="I120" s="39">
        <v>240</v>
      </c>
      <c r="J120" s="14">
        <v>1.62</v>
      </c>
      <c r="K120" s="10"/>
      <c r="L120" s="10"/>
      <c r="M120" s="10"/>
      <c r="N120" s="10"/>
      <c r="O120" s="10"/>
      <c r="P120" s="10"/>
    </row>
    <row r="121" spans="1:16" ht="15.9" customHeight="1">
      <c r="A121" s="39">
        <v>241</v>
      </c>
      <c r="B121" s="42">
        <v>1.6</v>
      </c>
      <c r="C121" s="39">
        <v>242</v>
      </c>
      <c r="D121" s="14">
        <v>1.59</v>
      </c>
      <c r="E121" s="39">
        <v>243</v>
      </c>
      <c r="F121" s="14">
        <v>1.58</v>
      </c>
      <c r="G121" s="39">
        <v>244</v>
      </c>
      <c r="H121" s="14">
        <v>1.56</v>
      </c>
      <c r="I121" s="39">
        <v>245</v>
      </c>
      <c r="J121" s="14">
        <v>1.55</v>
      </c>
      <c r="K121" s="10"/>
      <c r="L121" s="10"/>
      <c r="M121" s="10"/>
      <c r="N121" s="10"/>
      <c r="O121" s="10"/>
      <c r="P121" s="10"/>
    </row>
    <row r="122" spans="1:16" ht="15.9" customHeight="1">
      <c r="A122" s="39">
        <v>246</v>
      </c>
      <c r="B122" s="14">
        <v>1.54</v>
      </c>
      <c r="C122" s="39">
        <v>247</v>
      </c>
      <c r="D122" s="14">
        <v>1.53</v>
      </c>
      <c r="E122" s="39">
        <v>248</v>
      </c>
      <c r="F122" s="14">
        <v>1.51</v>
      </c>
      <c r="G122" s="39">
        <v>249</v>
      </c>
      <c r="H122" s="42">
        <v>1.5</v>
      </c>
      <c r="I122" s="39">
        <v>250</v>
      </c>
      <c r="J122" s="14">
        <v>1.49</v>
      </c>
      <c r="K122" s="10"/>
      <c r="L122" s="10"/>
      <c r="M122" s="10"/>
      <c r="N122" s="10"/>
      <c r="O122" s="10"/>
      <c r="P122" s="10"/>
    </row>
    <row r="123" spans="1:16">
      <c r="A123" s="10"/>
      <c r="B123" s="10"/>
      <c r="C123" s="10"/>
      <c r="D123" s="10"/>
      <c r="E123" s="10"/>
      <c r="F123" s="10"/>
      <c r="G123" s="10"/>
      <c r="H123" s="10"/>
      <c r="I123" s="10"/>
      <c r="J123" s="10"/>
      <c r="K123" s="10"/>
      <c r="L123" s="10"/>
      <c r="M123" s="10"/>
      <c r="N123" s="10"/>
      <c r="O123" s="10"/>
      <c r="P123" s="10"/>
    </row>
    <row r="124" spans="1:16">
      <c r="A124" s="10"/>
      <c r="B124" s="10"/>
      <c r="C124" s="10"/>
      <c r="D124" s="10"/>
      <c r="E124" s="10"/>
      <c r="F124" s="10"/>
      <c r="G124" s="10"/>
      <c r="H124" s="10"/>
      <c r="I124" s="10"/>
      <c r="J124" s="10"/>
      <c r="K124" s="10"/>
      <c r="L124" s="10"/>
      <c r="M124" s="10"/>
      <c r="N124" s="10"/>
      <c r="O124" s="10"/>
      <c r="P124" s="10"/>
    </row>
    <row r="125" spans="1:16">
      <c r="A125" s="10"/>
      <c r="B125" s="10"/>
      <c r="C125" s="10"/>
      <c r="D125" s="10"/>
      <c r="E125" s="10"/>
      <c r="F125" s="10"/>
      <c r="G125" s="10"/>
      <c r="H125" s="10"/>
      <c r="I125" s="10"/>
      <c r="J125" s="10"/>
      <c r="K125" s="10"/>
      <c r="L125" s="10"/>
      <c r="M125" s="10"/>
      <c r="N125" s="10"/>
      <c r="O125" s="10"/>
      <c r="P125" s="10"/>
    </row>
    <row r="126" spans="1:16">
      <c r="A126" s="10"/>
      <c r="B126" s="10"/>
      <c r="C126" s="10"/>
      <c r="D126" s="10"/>
      <c r="E126" s="10"/>
      <c r="F126" s="10"/>
      <c r="G126" s="10"/>
      <c r="H126" s="10"/>
      <c r="I126" s="10"/>
      <c r="J126" s="10"/>
      <c r="K126" s="10"/>
      <c r="L126" s="10"/>
      <c r="M126" s="10"/>
      <c r="N126" s="10"/>
      <c r="O126" s="10"/>
      <c r="P126" s="10"/>
    </row>
    <row r="127" spans="1:16">
      <c r="A127" s="10"/>
      <c r="B127" s="10"/>
      <c r="C127" s="10"/>
      <c r="D127" s="10"/>
      <c r="E127" s="10"/>
      <c r="F127" s="10"/>
      <c r="G127" s="10"/>
      <c r="H127" s="10"/>
      <c r="I127" s="10"/>
      <c r="J127" s="10"/>
      <c r="K127" s="10"/>
      <c r="L127" s="10"/>
      <c r="M127" s="10"/>
      <c r="N127" s="10"/>
      <c r="O127" s="10"/>
      <c r="P127" s="10"/>
    </row>
    <row r="128" spans="1:16">
      <c r="A128" s="10"/>
      <c r="B128" s="10"/>
      <c r="C128" s="10"/>
      <c r="D128" s="10"/>
      <c r="E128" s="10"/>
      <c r="F128" s="10"/>
      <c r="G128" s="10"/>
      <c r="H128" s="10"/>
      <c r="I128" s="10"/>
      <c r="J128" s="10"/>
      <c r="K128" s="10"/>
      <c r="L128" s="10"/>
      <c r="M128" s="10"/>
      <c r="N128" s="10"/>
      <c r="O128" s="10"/>
      <c r="P128" s="10"/>
    </row>
    <row r="129" spans="1:16">
      <c r="A129" s="10"/>
      <c r="B129" s="10"/>
      <c r="C129" s="10"/>
      <c r="D129" s="10"/>
      <c r="E129" s="10"/>
      <c r="F129" s="10"/>
      <c r="G129" s="10"/>
      <c r="H129" s="10"/>
      <c r="I129" s="10"/>
      <c r="J129" s="10"/>
      <c r="K129" s="10"/>
      <c r="L129" s="10"/>
      <c r="M129" s="10"/>
      <c r="N129" s="10"/>
      <c r="O129" s="10"/>
      <c r="P129" s="10"/>
    </row>
    <row r="130" spans="1:16">
      <c r="A130" s="10"/>
      <c r="B130" s="10"/>
      <c r="C130" s="10"/>
      <c r="D130" s="10"/>
      <c r="E130" s="10"/>
      <c r="F130" s="10"/>
      <c r="G130" s="10"/>
      <c r="H130" s="10"/>
      <c r="I130" s="10"/>
      <c r="J130" s="10"/>
      <c r="K130" s="10"/>
      <c r="L130" s="10"/>
      <c r="M130" s="10"/>
      <c r="N130" s="10"/>
      <c r="O130" s="10"/>
      <c r="P130" s="10"/>
    </row>
    <row r="131" spans="1:16">
      <c r="A131" s="10"/>
      <c r="B131" s="10"/>
      <c r="C131" s="10"/>
      <c r="D131" s="10"/>
      <c r="E131" s="10"/>
      <c r="F131" s="10"/>
      <c r="G131" s="10"/>
      <c r="H131" s="10"/>
      <c r="I131" s="10"/>
      <c r="J131" s="10"/>
      <c r="K131" s="10"/>
      <c r="L131" s="10"/>
      <c r="M131" s="10"/>
      <c r="N131" s="10"/>
      <c r="O131" s="10"/>
      <c r="P131" s="10"/>
    </row>
    <row r="132" spans="1:16">
      <c r="A132" s="10"/>
      <c r="B132" s="10"/>
      <c r="C132" s="10"/>
      <c r="D132" s="10"/>
      <c r="E132" s="10"/>
      <c r="F132" s="10"/>
      <c r="G132" s="10"/>
      <c r="H132" s="10"/>
      <c r="I132" s="10"/>
      <c r="J132" s="10"/>
      <c r="K132" s="10"/>
      <c r="L132" s="10"/>
      <c r="M132" s="10"/>
      <c r="N132" s="10"/>
      <c r="O132" s="10"/>
      <c r="P132" s="10"/>
    </row>
    <row r="133" spans="1:16">
      <c r="A133" s="10"/>
      <c r="B133" s="10"/>
      <c r="C133" s="10"/>
      <c r="D133" s="10"/>
      <c r="E133" s="10"/>
      <c r="F133" s="10"/>
      <c r="G133" s="10"/>
      <c r="H133" s="10"/>
      <c r="I133" s="10"/>
      <c r="J133" s="10"/>
      <c r="K133" s="10"/>
      <c r="L133" s="10"/>
      <c r="M133" s="10"/>
      <c r="N133" s="10"/>
      <c r="O133" s="10"/>
      <c r="P133" s="10"/>
    </row>
    <row r="134" spans="1:16">
      <c r="A134" s="10"/>
      <c r="B134" s="10"/>
      <c r="C134" s="10"/>
      <c r="D134" s="10"/>
      <c r="E134" s="10"/>
      <c r="F134" s="10"/>
      <c r="G134" s="10"/>
      <c r="H134" s="10"/>
      <c r="I134" s="10"/>
      <c r="J134" s="10"/>
      <c r="K134" s="10"/>
      <c r="L134" s="10"/>
      <c r="M134" s="10"/>
      <c r="N134" s="10"/>
      <c r="O134" s="10"/>
      <c r="P134" s="10"/>
    </row>
    <row r="135" spans="1:16">
      <c r="A135" s="10"/>
      <c r="B135" s="10"/>
      <c r="C135" s="10"/>
      <c r="D135" s="10"/>
      <c r="E135" s="10"/>
      <c r="F135" s="10"/>
      <c r="G135" s="10"/>
      <c r="H135" s="10"/>
      <c r="I135" s="10"/>
      <c r="J135" s="10"/>
      <c r="K135" s="10"/>
      <c r="L135" s="10"/>
      <c r="M135" s="10"/>
      <c r="N135" s="10"/>
      <c r="O135" s="10"/>
      <c r="P135" s="10"/>
    </row>
    <row r="136" spans="1:16">
      <c r="A136" s="10"/>
      <c r="B136" s="10"/>
      <c r="C136" s="10"/>
      <c r="D136" s="10"/>
      <c r="E136" s="10"/>
      <c r="F136" s="10"/>
      <c r="G136" s="10"/>
      <c r="H136" s="10"/>
      <c r="I136" s="10"/>
      <c r="J136" s="10"/>
      <c r="K136" s="10"/>
      <c r="L136" s="10"/>
      <c r="M136" s="10"/>
      <c r="N136" s="10"/>
      <c r="O136" s="10"/>
      <c r="P136" s="10"/>
    </row>
    <row r="137" spans="1:16">
      <c r="A137" s="10"/>
      <c r="B137" s="10"/>
      <c r="C137" s="10"/>
      <c r="D137" s="10"/>
      <c r="E137" s="10"/>
      <c r="F137" s="10"/>
      <c r="G137" s="10"/>
      <c r="H137" s="10"/>
      <c r="I137" s="10"/>
      <c r="J137" s="10"/>
      <c r="K137" s="10"/>
      <c r="L137" s="10"/>
      <c r="M137" s="10"/>
      <c r="N137" s="10"/>
      <c r="O137" s="10"/>
      <c r="P137" s="10"/>
    </row>
    <row r="138" spans="1:16">
      <c r="A138" s="10"/>
      <c r="B138" s="10"/>
      <c r="C138" s="10"/>
      <c r="D138" s="10"/>
      <c r="E138" s="10"/>
      <c r="F138" s="10"/>
      <c r="G138" s="10"/>
      <c r="H138" s="10"/>
      <c r="I138" s="10"/>
      <c r="J138" s="10"/>
      <c r="K138" s="10"/>
      <c r="L138" s="10"/>
      <c r="M138" s="10"/>
      <c r="N138" s="10"/>
      <c r="O138" s="10"/>
      <c r="P138" s="10"/>
    </row>
    <row r="139" spans="1:16">
      <c r="A139" s="10"/>
      <c r="B139" s="10"/>
      <c r="C139" s="10"/>
      <c r="D139" s="10"/>
      <c r="E139" s="10"/>
      <c r="F139" s="10"/>
      <c r="G139" s="10"/>
      <c r="H139" s="10"/>
      <c r="I139" s="10"/>
      <c r="J139" s="10"/>
      <c r="K139" s="10"/>
      <c r="L139" s="10"/>
      <c r="M139" s="10"/>
      <c r="N139" s="10"/>
      <c r="O139" s="10"/>
      <c r="P139" s="10"/>
    </row>
    <row r="140" spans="1:16">
      <c r="A140" s="10"/>
      <c r="B140" s="10"/>
      <c r="C140" s="10"/>
      <c r="D140" s="10"/>
      <c r="E140" s="10"/>
      <c r="F140" s="10"/>
      <c r="G140" s="10"/>
      <c r="H140" s="10"/>
      <c r="I140" s="10"/>
      <c r="J140" s="10"/>
      <c r="K140" s="10"/>
      <c r="L140" s="10"/>
      <c r="M140" s="10"/>
      <c r="N140" s="10"/>
      <c r="O140" s="10"/>
      <c r="P140" s="10"/>
    </row>
    <row r="141" spans="1:16">
      <c r="A141" s="10"/>
      <c r="B141" s="10"/>
      <c r="C141" s="10"/>
      <c r="D141" s="10"/>
      <c r="E141" s="10"/>
      <c r="F141" s="10"/>
      <c r="G141" s="10"/>
      <c r="H141" s="10"/>
      <c r="I141" s="10"/>
      <c r="J141" s="10"/>
      <c r="K141" s="10"/>
      <c r="L141" s="10"/>
      <c r="M141" s="10"/>
      <c r="N141" s="10"/>
      <c r="O141" s="10"/>
      <c r="P141" s="10"/>
    </row>
    <row r="142" spans="1:16">
      <c r="A142" s="10"/>
      <c r="B142" s="10"/>
      <c r="C142" s="10"/>
      <c r="D142" s="10"/>
      <c r="E142" s="10"/>
      <c r="F142" s="10"/>
      <c r="G142" s="10"/>
      <c r="H142" s="10"/>
      <c r="I142" s="10"/>
      <c r="J142" s="10"/>
      <c r="K142" s="10"/>
      <c r="L142" s="10"/>
      <c r="M142" s="10"/>
      <c r="N142" s="10"/>
      <c r="O142" s="10"/>
      <c r="P142" s="10"/>
    </row>
    <row r="143" spans="1:16">
      <c r="A143" s="10"/>
      <c r="B143" s="10"/>
      <c r="C143" s="10"/>
      <c r="D143" s="10"/>
      <c r="E143" s="10"/>
      <c r="F143" s="10"/>
      <c r="G143" s="10"/>
      <c r="H143" s="10"/>
      <c r="I143" s="10"/>
      <c r="J143" s="10"/>
      <c r="K143" s="10"/>
      <c r="L143" s="10"/>
      <c r="M143" s="10"/>
      <c r="N143" s="10"/>
      <c r="O143" s="10"/>
      <c r="P143" s="10"/>
    </row>
    <row r="144" spans="1:16">
      <c r="A144" s="10"/>
      <c r="B144" s="10"/>
      <c r="C144" s="10"/>
      <c r="D144" s="10"/>
      <c r="E144" s="10"/>
      <c r="F144" s="10"/>
      <c r="G144" s="10"/>
      <c r="H144" s="10"/>
      <c r="I144" s="10"/>
      <c r="J144" s="10"/>
      <c r="K144" s="10"/>
      <c r="L144" s="10"/>
      <c r="M144" s="10"/>
      <c r="N144" s="10"/>
      <c r="O144" s="10"/>
      <c r="P144" s="10"/>
    </row>
    <row r="145" spans="1:16">
      <c r="A145" s="10"/>
      <c r="B145" s="10"/>
      <c r="C145" s="10"/>
      <c r="D145" s="10"/>
      <c r="E145" s="10"/>
      <c r="F145" s="10"/>
      <c r="G145" s="10"/>
      <c r="H145" s="10"/>
      <c r="I145" s="10"/>
      <c r="J145" s="10"/>
      <c r="K145" s="10"/>
      <c r="L145" s="10"/>
      <c r="M145" s="10"/>
      <c r="N145" s="10"/>
      <c r="O145" s="10"/>
      <c r="P145" s="10"/>
    </row>
    <row r="146" spans="1:16">
      <c r="A146" s="10"/>
      <c r="B146" s="10"/>
      <c r="C146" s="10"/>
      <c r="D146" s="10"/>
      <c r="E146" s="10"/>
      <c r="F146" s="10"/>
      <c r="G146" s="10"/>
      <c r="H146" s="10"/>
      <c r="I146" s="10"/>
      <c r="J146" s="10"/>
      <c r="K146" s="10"/>
      <c r="L146" s="10"/>
      <c r="M146" s="10"/>
      <c r="N146" s="10"/>
      <c r="O146" s="10"/>
      <c r="P146" s="10"/>
    </row>
    <row r="147" spans="1:16">
      <c r="A147" s="10"/>
      <c r="B147" s="10"/>
      <c r="C147" s="10"/>
      <c r="D147" s="10"/>
      <c r="E147" s="10"/>
      <c r="F147" s="10"/>
      <c r="G147" s="10"/>
      <c r="H147" s="10"/>
      <c r="I147" s="10"/>
      <c r="J147" s="10"/>
      <c r="K147" s="10"/>
      <c r="L147" s="10"/>
      <c r="M147" s="10"/>
      <c r="N147" s="10"/>
      <c r="O147" s="10"/>
      <c r="P147" s="10"/>
    </row>
    <row r="148" spans="1:16">
      <c r="A148" s="10"/>
      <c r="B148" s="10"/>
      <c r="C148" s="10"/>
      <c r="D148" s="10"/>
      <c r="E148" s="10"/>
      <c r="F148" s="10"/>
      <c r="G148" s="10"/>
      <c r="H148" s="10"/>
      <c r="I148" s="10"/>
      <c r="J148" s="10"/>
      <c r="K148" s="10"/>
      <c r="L148" s="10"/>
      <c r="M148" s="10"/>
      <c r="N148" s="10"/>
      <c r="O148" s="10"/>
      <c r="P148" s="10"/>
    </row>
    <row r="149" spans="1:16">
      <c r="A149" s="10"/>
      <c r="B149" s="10"/>
      <c r="C149" s="10"/>
      <c r="D149" s="10"/>
      <c r="E149" s="10"/>
      <c r="F149" s="10"/>
      <c r="G149" s="10"/>
      <c r="H149" s="10"/>
      <c r="I149" s="10"/>
      <c r="J149" s="10"/>
      <c r="K149" s="10"/>
      <c r="L149" s="10"/>
      <c r="M149" s="10"/>
      <c r="N149" s="10"/>
      <c r="O149" s="10"/>
      <c r="P149" s="10"/>
    </row>
    <row r="150" spans="1:16">
      <c r="A150" s="10"/>
      <c r="B150" s="10"/>
      <c r="C150" s="10"/>
      <c r="D150" s="10"/>
      <c r="E150" s="10"/>
      <c r="F150" s="10"/>
      <c r="G150" s="10"/>
      <c r="H150" s="10"/>
      <c r="I150" s="10"/>
      <c r="J150" s="10"/>
      <c r="K150" s="10"/>
      <c r="L150" s="10"/>
      <c r="M150" s="10"/>
      <c r="N150" s="10"/>
      <c r="O150" s="10"/>
      <c r="P150" s="10"/>
    </row>
    <row r="151" spans="1:16">
      <c r="A151" s="10"/>
      <c r="B151" s="10"/>
      <c r="C151" s="10"/>
      <c r="D151" s="10"/>
      <c r="E151" s="10"/>
      <c r="F151" s="10"/>
      <c r="G151" s="10"/>
      <c r="H151" s="10"/>
      <c r="I151" s="10"/>
      <c r="J151" s="10"/>
      <c r="K151" s="10"/>
      <c r="L151" s="10"/>
      <c r="M151" s="10"/>
      <c r="N151" s="10"/>
      <c r="O151" s="10"/>
      <c r="P151" s="10"/>
    </row>
    <row r="152" spans="1:16">
      <c r="A152" s="10"/>
      <c r="B152" s="10"/>
      <c r="C152" s="10"/>
      <c r="D152" s="10"/>
      <c r="E152" s="10"/>
      <c r="F152" s="10"/>
      <c r="G152" s="10"/>
      <c r="H152" s="10"/>
      <c r="I152" s="10"/>
      <c r="J152" s="10"/>
      <c r="K152" s="10"/>
      <c r="L152" s="10"/>
      <c r="M152" s="10"/>
      <c r="N152" s="10"/>
      <c r="O152" s="10"/>
      <c r="P152" s="10"/>
    </row>
    <row r="153" spans="1:16">
      <c r="A153" s="10"/>
      <c r="B153" s="10"/>
      <c r="C153" s="10"/>
      <c r="D153" s="10"/>
      <c r="E153" s="10"/>
      <c r="F153" s="10"/>
      <c r="G153" s="10"/>
      <c r="H153" s="10"/>
      <c r="I153" s="10"/>
      <c r="J153" s="10"/>
      <c r="K153" s="10"/>
      <c r="L153" s="10"/>
      <c r="M153" s="10"/>
      <c r="N153" s="10"/>
      <c r="O153" s="10"/>
      <c r="P153" s="10"/>
    </row>
    <row r="154" spans="1:16">
      <c r="A154" s="10"/>
      <c r="B154" s="10"/>
      <c r="C154" s="10"/>
      <c r="D154" s="10"/>
      <c r="E154" s="10"/>
      <c r="F154" s="10"/>
      <c r="G154" s="10"/>
      <c r="H154" s="10"/>
      <c r="I154" s="10"/>
      <c r="J154" s="10"/>
      <c r="K154" s="10"/>
      <c r="L154" s="10"/>
      <c r="M154" s="10"/>
      <c r="N154" s="10"/>
      <c r="O154" s="10"/>
      <c r="P154" s="10"/>
    </row>
    <row r="155" spans="1:16">
      <c r="A155" s="10"/>
      <c r="B155" s="10"/>
      <c r="C155" s="10"/>
      <c r="D155" s="10"/>
      <c r="E155" s="10"/>
      <c r="F155" s="10"/>
      <c r="G155" s="10"/>
      <c r="H155" s="10"/>
      <c r="I155" s="10"/>
      <c r="J155" s="10"/>
      <c r="K155" s="10"/>
      <c r="L155" s="10"/>
      <c r="M155" s="10"/>
      <c r="N155" s="10"/>
      <c r="O155" s="10"/>
      <c r="P155" s="10"/>
    </row>
    <row r="156" spans="1:16">
      <c r="A156" s="10"/>
      <c r="B156" s="10"/>
      <c r="C156" s="10"/>
      <c r="D156" s="10"/>
      <c r="E156" s="10"/>
      <c r="F156" s="10"/>
      <c r="G156" s="10"/>
      <c r="H156" s="10"/>
      <c r="I156" s="10"/>
      <c r="J156" s="10"/>
      <c r="K156" s="10"/>
      <c r="L156" s="10"/>
      <c r="M156" s="10"/>
      <c r="N156" s="10"/>
      <c r="O156" s="10"/>
      <c r="P156" s="10"/>
    </row>
    <row r="157" spans="1:16">
      <c r="A157" s="10"/>
      <c r="B157" s="10"/>
      <c r="C157" s="10"/>
      <c r="D157" s="10"/>
      <c r="E157" s="10"/>
      <c r="F157" s="10"/>
      <c r="G157" s="10"/>
      <c r="H157" s="10"/>
      <c r="I157" s="10"/>
      <c r="J157" s="10"/>
      <c r="K157" s="10"/>
      <c r="L157" s="10"/>
      <c r="M157" s="10"/>
      <c r="N157" s="10"/>
      <c r="O157" s="10"/>
      <c r="P157" s="10"/>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3"/>
  <pageMargins left="0.56000000000000005" right="0.24" top="0.63" bottom="0.39" header="0.42" footer="0.280000000000000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3"/>
  </sheetPr>
  <dimension ref="A1:P142"/>
  <sheetViews>
    <sheetView view="pageBreakPreview" zoomScaleNormal="100" zoomScaleSheetLayoutView="100" workbookViewId="0">
      <selection activeCell="P1" sqref="P1"/>
    </sheetView>
  </sheetViews>
  <sheetFormatPr defaultRowHeight="13.2"/>
  <cols>
    <col min="1" max="17" width="7.6640625" customWidth="1"/>
  </cols>
  <sheetData>
    <row r="1" spans="1:16" ht="15.9" customHeight="1">
      <c r="A1" s="25"/>
      <c r="B1" s="25"/>
      <c r="C1" s="25"/>
      <c r="D1" s="25"/>
      <c r="E1" s="25"/>
      <c r="F1" s="25"/>
      <c r="G1" s="10"/>
      <c r="H1" s="10"/>
      <c r="I1" s="10"/>
      <c r="J1" s="10"/>
      <c r="K1" s="10"/>
      <c r="L1" s="10"/>
      <c r="M1" s="10"/>
      <c r="N1" s="10"/>
      <c r="O1" s="10"/>
      <c r="P1" s="10"/>
    </row>
    <row r="2" spans="1:16" ht="15.9" customHeight="1">
      <c r="A2" s="140" t="s">
        <v>411</v>
      </c>
      <c r="B2" s="95"/>
      <c r="C2" s="95"/>
      <c r="D2" s="95"/>
      <c r="E2" s="95"/>
      <c r="F2" s="95"/>
      <c r="G2" s="95"/>
      <c r="H2" s="95"/>
      <c r="I2" s="95"/>
      <c r="J2" s="95"/>
      <c r="K2" s="95"/>
      <c r="L2" s="95"/>
      <c r="M2" s="95"/>
      <c r="N2" s="95"/>
      <c r="O2" s="95"/>
      <c r="P2" s="95"/>
    </row>
    <row r="3" spans="1:16" ht="26.25" customHeight="1">
      <c r="A3" s="108" t="s">
        <v>122</v>
      </c>
      <c r="B3" s="108" t="s">
        <v>212</v>
      </c>
      <c r="C3" s="154" t="s">
        <v>123</v>
      </c>
      <c r="D3" s="174" t="s">
        <v>124</v>
      </c>
      <c r="E3" s="108" t="s">
        <v>125</v>
      </c>
      <c r="F3" s="108"/>
      <c r="G3" s="186" t="s">
        <v>126</v>
      </c>
      <c r="H3" s="190"/>
      <c r="I3" s="190"/>
      <c r="J3" s="187"/>
      <c r="K3" s="108" t="s">
        <v>127</v>
      </c>
      <c r="L3" s="108"/>
      <c r="M3" s="108"/>
      <c r="N3" s="108"/>
      <c r="O3" s="157" t="s">
        <v>128</v>
      </c>
      <c r="P3" s="159"/>
    </row>
    <row r="4" spans="1:16" ht="15.9" customHeight="1">
      <c r="A4" s="108"/>
      <c r="B4" s="108"/>
      <c r="C4" s="156"/>
      <c r="D4" s="184"/>
      <c r="E4" s="108"/>
      <c r="F4" s="108"/>
      <c r="G4" s="191" t="s">
        <v>129</v>
      </c>
      <c r="H4" s="192"/>
      <c r="I4" s="191" t="s">
        <v>130</v>
      </c>
      <c r="J4" s="192"/>
      <c r="K4" s="191" t="s">
        <v>129</v>
      </c>
      <c r="L4" s="192"/>
      <c r="M4" s="191" t="s">
        <v>130</v>
      </c>
      <c r="N4" s="192"/>
      <c r="O4" s="163"/>
      <c r="P4" s="165"/>
    </row>
    <row r="5" spans="1:16" ht="15.9" customHeight="1">
      <c r="A5" s="108"/>
      <c r="B5" s="108"/>
      <c r="C5" s="19" t="s">
        <v>0</v>
      </c>
      <c r="D5" s="175"/>
      <c r="E5" s="19" t="s">
        <v>1</v>
      </c>
      <c r="F5" s="19" t="s">
        <v>2</v>
      </c>
      <c r="G5" s="19" t="s">
        <v>3</v>
      </c>
      <c r="H5" s="19" t="s">
        <v>213</v>
      </c>
      <c r="I5" s="19" t="s">
        <v>214</v>
      </c>
      <c r="J5" s="19" t="s">
        <v>215</v>
      </c>
      <c r="K5" s="19" t="s">
        <v>216</v>
      </c>
      <c r="L5" s="19" t="s">
        <v>217</v>
      </c>
      <c r="M5" s="19" t="s">
        <v>218</v>
      </c>
      <c r="N5" s="19" t="s">
        <v>219</v>
      </c>
      <c r="O5" s="19" t="s">
        <v>6</v>
      </c>
      <c r="P5" s="19" t="s">
        <v>220</v>
      </c>
    </row>
    <row r="6" spans="1:16" ht="15.75" customHeight="1">
      <c r="A6" s="43" t="s">
        <v>221</v>
      </c>
      <c r="B6" s="14">
        <v>3</v>
      </c>
      <c r="C6" s="44">
        <v>1.427</v>
      </c>
      <c r="D6" s="45">
        <v>11</v>
      </c>
      <c r="E6" s="44">
        <v>0.71899999999999997</v>
      </c>
      <c r="F6" s="44">
        <v>0.71899999999999997</v>
      </c>
      <c r="G6" s="44">
        <v>0.79700000000000004</v>
      </c>
      <c r="H6" s="44">
        <v>0.79700000000000004</v>
      </c>
      <c r="I6" s="44">
        <v>1.26</v>
      </c>
      <c r="J6" s="44">
        <v>0.33200000000000002</v>
      </c>
      <c r="K6" s="44">
        <v>0.747</v>
      </c>
      <c r="L6" s="44">
        <v>0.747</v>
      </c>
      <c r="M6" s="44">
        <v>0.94</v>
      </c>
      <c r="N6" s="44">
        <v>0.48299999999999998</v>
      </c>
      <c r="O6" s="44">
        <v>0.44800000000000001</v>
      </c>
      <c r="P6" s="44">
        <v>0.44800000000000001</v>
      </c>
    </row>
    <row r="7" spans="1:16" ht="15.9" customHeight="1">
      <c r="A7" s="43" t="s">
        <v>131</v>
      </c>
      <c r="B7" s="14">
        <v>3</v>
      </c>
      <c r="C7" s="44">
        <v>1.7270000000000001</v>
      </c>
      <c r="D7" s="44">
        <v>13.3</v>
      </c>
      <c r="E7" s="44">
        <v>0.84399999999999997</v>
      </c>
      <c r="F7" s="44">
        <v>0.84399999999999997</v>
      </c>
      <c r="G7" s="44">
        <v>1.42</v>
      </c>
      <c r="H7" s="44">
        <v>1.42</v>
      </c>
      <c r="I7" s="44">
        <v>2.2599999999999998</v>
      </c>
      <c r="J7" s="44">
        <v>0.59</v>
      </c>
      <c r="K7" s="44">
        <v>0.90800000000000003</v>
      </c>
      <c r="L7" s="44">
        <v>0.90800000000000003</v>
      </c>
      <c r="M7" s="44">
        <v>1.1399999999999999</v>
      </c>
      <c r="N7" s="44">
        <v>0.58499999999999996</v>
      </c>
      <c r="O7" s="44">
        <v>0.66100000000000003</v>
      </c>
      <c r="P7" s="44">
        <v>0.66100000000000003</v>
      </c>
    </row>
    <row r="8" spans="1:16" ht="15.9" customHeight="1">
      <c r="A8" s="46" t="s">
        <v>222</v>
      </c>
      <c r="B8" s="47">
        <v>3</v>
      </c>
      <c r="C8" s="48">
        <v>2.3359999999999999</v>
      </c>
      <c r="D8" s="48">
        <v>17.899999999999999</v>
      </c>
      <c r="E8" s="48">
        <v>1.0900000000000001</v>
      </c>
      <c r="F8" s="48">
        <v>1.0900000000000001</v>
      </c>
      <c r="G8" s="48">
        <v>3.53</v>
      </c>
      <c r="H8" s="48">
        <v>3.53</v>
      </c>
      <c r="I8" s="48">
        <v>5.6</v>
      </c>
      <c r="J8" s="48">
        <v>1.46</v>
      </c>
      <c r="K8" s="48">
        <v>1.23</v>
      </c>
      <c r="L8" s="48">
        <v>1.23</v>
      </c>
      <c r="M8" s="48">
        <v>1.55</v>
      </c>
      <c r="N8" s="48">
        <v>0.79</v>
      </c>
      <c r="O8" s="48">
        <v>1.21</v>
      </c>
      <c r="P8" s="48">
        <v>1.21</v>
      </c>
    </row>
    <row r="9" spans="1:16" ht="15.9" customHeight="1">
      <c r="A9" s="43" t="s">
        <v>222</v>
      </c>
      <c r="B9" s="14">
        <v>5</v>
      </c>
      <c r="C9" s="44">
        <v>3.7549999999999999</v>
      </c>
      <c r="D9" s="44">
        <v>28.9</v>
      </c>
      <c r="E9" s="44">
        <v>1.17</v>
      </c>
      <c r="F9" s="44">
        <v>1.17</v>
      </c>
      <c r="G9" s="44">
        <v>5.42</v>
      </c>
      <c r="H9" s="44">
        <v>5.42</v>
      </c>
      <c r="I9" s="44">
        <v>8.59</v>
      </c>
      <c r="J9" s="44">
        <v>2.25</v>
      </c>
      <c r="K9" s="45">
        <v>1.2</v>
      </c>
      <c r="L9" s="45">
        <v>1.2</v>
      </c>
      <c r="M9" s="45">
        <v>1.51</v>
      </c>
      <c r="N9" s="49">
        <v>0.77</v>
      </c>
      <c r="O9" s="44">
        <v>1.91</v>
      </c>
      <c r="P9" s="44">
        <v>1.91</v>
      </c>
    </row>
    <row r="10" spans="1:16" ht="15.9" customHeight="1">
      <c r="A10" s="43" t="s">
        <v>223</v>
      </c>
      <c r="B10" s="14">
        <v>4</v>
      </c>
      <c r="C10" s="44">
        <v>3.8919999999999999</v>
      </c>
      <c r="D10" s="45">
        <v>30</v>
      </c>
      <c r="E10" s="44">
        <v>1.37</v>
      </c>
      <c r="F10" s="44">
        <v>1.37</v>
      </c>
      <c r="G10" s="44">
        <v>9.06</v>
      </c>
      <c r="H10" s="44">
        <v>9.06</v>
      </c>
      <c r="I10" s="44">
        <v>14.4</v>
      </c>
      <c r="J10" s="44">
        <v>3.79</v>
      </c>
      <c r="K10" s="44">
        <v>1.53</v>
      </c>
      <c r="L10" s="44">
        <v>1.53</v>
      </c>
      <c r="M10" s="44">
        <v>1.92</v>
      </c>
      <c r="N10" s="44">
        <v>0.98</v>
      </c>
      <c r="O10" s="44">
        <v>2.4900000000000002</v>
      </c>
      <c r="P10" s="44">
        <v>2.4900000000000002</v>
      </c>
    </row>
    <row r="11" spans="1:16" ht="15.9" customHeight="1">
      <c r="A11" s="46" t="s">
        <v>223</v>
      </c>
      <c r="B11" s="47">
        <v>6</v>
      </c>
      <c r="C11" s="48">
        <v>5.6440000000000001</v>
      </c>
      <c r="D11" s="48">
        <v>43.4</v>
      </c>
      <c r="E11" s="48">
        <v>1.44</v>
      </c>
      <c r="F11" s="48">
        <v>1.44</v>
      </c>
      <c r="G11" s="50">
        <v>12.6</v>
      </c>
      <c r="H11" s="50">
        <v>12.6</v>
      </c>
      <c r="I11" s="50">
        <v>20</v>
      </c>
      <c r="J11" s="50">
        <v>5.24</v>
      </c>
      <c r="K11" s="50">
        <v>1.5</v>
      </c>
      <c r="L11" s="50">
        <v>1.5</v>
      </c>
      <c r="M11" s="51">
        <v>1.88</v>
      </c>
      <c r="N11" s="50">
        <v>0.96</v>
      </c>
      <c r="O11" s="48">
        <v>3.55</v>
      </c>
      <c r="P11" s="48">
        <v>3.55</v>
      </c>
    </row>
    <row r="12" spans="1:16" ht="15.9" customHeight="1">
      <c r="A12" s="43" t="s">
        <v>132</v>
      </c>
      <c r="B12" s="14">
        <v>6</v>
      </c>
      <c r="C12" s="44">
        <v>7.5270000000000001</v>
      </c>
      <c r="D12" s="44">
        <v>57.9</v>
      </c>
      <c r="E12" s="44">
        <v>1.81</v>
      </c>
      <c r="F12" s="44">
        <v>1.81</v>
      </c>
      <c r="G12" s="45">
        <v>29.4</v>
      </c>
      <c r="H12" s="45">
        <v>29.4</v>
      </c>
      <c r="I12" s="45">
        <v>46.6</v>
      </c>
      <c r="J12" s="45">
        <v>12.1</v>
      </c>
      <c r="K12" s="44">
        <v>1.98</v>
      </c>
      <c r="L12" s="44">
        <v>1.98</v>
      </c>
      <c r="M12" s="44">
        <v>2.4900000000000002</v>
      </c>
      <c r="N12" s="44">
        <v>1.27</v>
      </c>
      <c r="O12" s="44">
        <v>6.26</v>
      </c>
      <c r="P12" s="44">
        <v>6.26</v>
      </c>
    </row>
    <row r="13" spans="1:16" ht="15.9" customHeight="1">
      <c r="A13" s="43" t="s">
        <v>224</v>
      </c>
      <c r="B13" s="14">
        <v>8</v>
      </c>
      <c r="C13" s="44">
        <v>9.7609999999999992</v>
      </c>
      <c r="D13" s="44">
        <v>75.099999999999994</v>
      </c>
      <c r="E13" s="44">
        <v>1.88</v>
      </c>
      <c r="F13" s="44">
        <v>1.88</v>
      </c>
      <c r="G13" s="45">
        <v>36.799999999999997</v>
      </c>
      <c r="H13" s="45">
        <v>36.799999999999997</v>
      </c>
      <c r="I13" s="45">
        <v>58.3</v>
      </c>
      <c r="J13" s="45">
        <v>15.3</v>
      </c>
      <c r="K13" s="44">
        <v>1.94</v>
      </c>
      <c r="L13" s="44">
        <v>1.94</v>
      </c>
      <c r="M13" s="44">
        <v>2.44</v>
      </c>
      <c r="N13" s="44">
        <v>1.25</v>
      </c>
      <c r="O13" s="44">
        <v>7.96</v>
      </c>
      <c r="P13" s="44">
        <v>7.96</v>
      </c>
    </row>
    <row r="14" spans="1:16" ht="15.9" customHeight="1">
      <c r="A14" s="46" t="s">
        <v>225</v>
      </c>
      <c r="B14" s="47">
        <v>6</v>
      </c>
      <c r="C14" s="48">
        <v>8.7270000000000003</v>
      </c>
      <c r="D14" s="48">
        <v>67.099999999999994</v>
      </c>
      <c r="E14" s="48">
        <v>2.06</v>
      </c>
      <c r="F14" s="48">
        <v>2.06</v>
      </c>
      <c r="G14" s="50">
        <v>46.1</v>
      </c>
      <c r="H14" s="50">
        <v>46.1</v>
      </c>
      <c r="I14" s="50">
        <v>73.2</v>
      </c>
      <c r="J14" s="50">
        <v>19</v>
      </c>
      <c r="K14" s="50">
        <v>2.2999999999999998</v>
      </c>
      <c r="L14" s="50">
        <v>2.2999999999999998</v>
      </c>
      <c r="M14" s="50">
        <v>2.9</v>
      </c>
      <c r="N14" s="51">
        <v>1.47</v>
      </c>
      <c r="O14" s="48">
        <v>8.4700000000000006</v>
      </c>
      <c r="P14" s="48">
        <v>8.4700000000000006</v>
      </c>
    </row>
    <row r="15" spans="1:16" ht="15.9" customHeight="1">
      <c r="A15" s="43" t="s">
        <v>226</v>
      </c>
      <c r="B15" s="14">
        <v>9</v>
      </c>
      <c r="C15" s="44">
        <v>12.69</v>
      </c>
      <c r="D15" s="44">
        <v>97.6</v>
      </c>
      <c r="E15" s="44">
        <v>2.17</v>
      </c>
      <c r="F15" s="44">
        <v>2.17</v>
      </c>
      <c r="G15" s="45">
        <v>64.400000000000006</v>
      </c>
      <c r="H15" s="45">
        <v>64.400000000000006</v>
      </c>
      <c r="I15" s="45">
        <v>102</v>
      </c>
      <c r="J15" s="45">
        <v>26.7</v>
      </c>
      <c r="K15" s="44">
        <v>2.25</v>
      </c>
      <c r="L15" s="44">
        <v>2.25</v>
      </c>
      <c r="M15" s="44">
        <v>2.84</v>
      </c>
      <c r="N15" s="44">
        <v>1.45</v>
      </c>
      <c r="O15" s="44">
        <v>12.1</v>
      </c>
      <c r="P15" s="44">
        <v>12.1</v>
      </c>
    </row>
    <row r="16" spans="1:16" ht="15.9" customHeight="1">
      <c r="A16" s="43" t="s">
        <v>227</v>
      </c>
      <c r="B16" s="14">
        <v>7</v>
      </c>
      <c r="C16" s="44">
        <v>10.55</v>
      </c>
      <c r="D16" s="45">
        <v>94</v>
      </c>
      <c r="E16" s="44">
        <v>2.46</v>
      </c>
      <c r="F16" s="44">
        <v>2.46</v>
      </c>
      <c r="G16" s="45">
        <v>93</v>
      </c>
      <c r="H16" s="45">
        <v>93</v>
      </c>
      <c r="I16" s="45">
        <v>148</v>
      </c>
      <c r="J16" s="45">
        <v>38.299999999999997</v>
      </c>
      <c r="K16" s="44">
        <v>2.76</v>
      </c>
      <c r="L16" s="44">
        <v>2.76</v>
      </c>
      <c r="M16" s="44">
        <v>3.48</v>
      </c>
      <c r="N16" s="44">
        <v>1.77</v>
      </c>
      <c r="O16" s="44">
        <v>14.1</v>
      </c>
      <c r="P16" s="44">
        <v>14.1</v>
      </c>
    </row>
    <row r="17" spans="1:16" ht="15.9" customHeight="1">
      <c r="A17" s="46" t="s">
        <v>227</v>
      </c>
      <c r="B17" s="47">
        <v>10</v>
      </c>
      <c r="C17" s="50">
        <v>17</v>
      </c>
      <c r="D17" s="48">
        <v>130.30000000000001</v>
      </c>
      <c r="E17" s="48">
        <v>2.57</v>
      </c>
      <c r="F17" s="48">
        <v>2.57</v>
      </c>
      <c r="G17" s="50">
        <v>125</v>
      </c>
      <c r="H17" s="50">
        <v>125</v>
      </c>
      <c r="I17" s="50">
        <v>199</v>
      </c>
      <c r="J17" s="50">
        <v>51.6</v>
      </c>
      <c r="K17" s="48">
        <v>2.71</v>
      </c>
      <c r="L17" s="48">
        <v>2.71</v>
      </c>
      <c r="M17" s="48">
        <v>3.42</v>
      </c>
      <c r="N17" s="48">
        <v>1.74</v>
      </c>
      <c r="O17" s="48">
        <v>19.5</v>
      </c>
      <c r="P17" s="48">
        <v>19.5</v>
      </c>
    </row>
    <row r="18" spans="1:16" ht="15.9" customHeight="1">
      <c r="A18" s="43" t="s">
        <v>16</v>
      </c>
      <c r="B18" s="14">
        <v>7</v>
      </c>
      <c r="C18" s="44">
        <v>13.62</v>
      </c>
      <c r="D18" s="44">
        <v>104.9</v>
      </c>
      <c r="E18" s="44">
        <v>2.71</v>
      </c>
      <c r="F18" s="44">
        <v>2.71</v>
      </c>
      <c r="G18" s="45">
        <v>129</v>
      </c>
      <c r="H18" s="45">
        <v>129</v>
      </c>
      <c r="I18" s="45">
        <v>205</v>
      </c>
      <c r="J18" s="45">
        <v>53.1</v>
      </c>
      <c r="K18" s="44">
        <v>3.08</v>
      </c>
      <c r="L18" s="44">
        <v>3.08</v>
      </c>
      <c r="M18" s="44">
        <v>3.88</v>
      </c>
      <c r="N18" s="44">
        <v>1.97</v>
      </c>
      <c r="O18" s="44">
        <v>17.7</v>
      </c>
      <c r="P18" s="44">
        <v>17.7</v>
      </c>
    </row>
    <row r="19" spans="1:16" ht="15.9" customHeight="1">
      <c r="A19" s="43" t="s">
        <v>16</v>
      </c>
      <c r="B19" s="14">
        <v>10</v>
      </c>
      <c r="C19" s="45">
        <v>19</v>
      </c>
      <c r="D19" s="45">
        <v>146</v>
      </c>
      <c r="E19" s="44">
        <v>2.82</v>
      </c>
      <c r="F19" s="44">
        <v>2.82</v>
      </c>
      <c r="G19" s="45">
        <v>175</v>
      </c>
      <c r="H19" s="45">
        <v>175</v>
      </c>
      <c r="I19" s="45">
        <v>278</v>
      </c>
      <c r="J19" s="45">
        <v>71.900000000000006</v>
      </c>
      <c r="K19" s="44">
        <v>3.04</v>
      </c>
      <c r="L19" s="44">
        <v>3.04</v>
      </c>
      <c r="M19" s="44">
        <v>3.83</v>
      </c>
      <c r="N19" s="44">
        <v>1.95</v>
      </c>
      <c r="O19" s="44">
        <v>24.4</v>
      </c>
      <c r="P19" s="44">
        <v>24.4</v>
      </c>
    </row>
    <row r="20" spans="1:16" ht="15.9" customHeight="1">
      <c r="A20" s="46" t="s">
        <v>228</v>
      </c>
      <c r="B20" s="47">
        <v>8</v>
      </c>
      <c r="C20" s="50">
        <v>18.760000000000002</v>
      </c>
      <c r="D20" s="48">
        <v>144.1</v>
      </c>
      <c r="E20" s="48">
        <v>3.24</v>
      </c>
      <c r="F20" s="48">
        <v>3.24</v>
      </c>
      <c r="G20" s="50">
        <v>258</v>
      </c>
      <c r="H20" s="50">
        <v>258</v>
      </c>
      <c r="I20" s="50">
        <v>410</v>
      </c>
      <c r="J20" s="50">
        <v>106</v>
      </c>
      <c r="K20" s="48">
        <v>3.71</v>
      </c>
      <c r="L20" s="48">
        <v>3.71</v>
      </c>
      <c r="M20" s="48">
        <v>4.68</v>
      </c>
      <c r="N20" s="48">
        <v>2.38</v>
      </c>
      <c r="O20" s="48">
        <v>29.5</v>
      </c>
      <c r="P20" s="48">
        <v>29.5</v>
      </c>
    </row>
    <row r="21" spans="1:16" ht="15.9" customHeight="1">
      <c r="A21" s="43" t="s">
        <v>229</v>
      </c>
      <c r="B21" s="14">
        <v>9</v>
      </c>
      <c r="C21" s="45">
        <v>22.74</v>
      </c>
      <c r="D21" s="44">
        <v>175.4</v>
      </c>
      <c r="E21" s="44">
        <v>3.53</v>
      </c>
      <c r="F21" s="44">
        <v>3.53</v>
      </c>
      <c r="G21" s="45">
        <v>366</v>
      </c>
      <c r="H21" s="45">
        <v>366</v>
      </c>
      <c r="I21" s="45">
        <v>583</v>
      </c>
      <c r="J21" s="45">
        <v>150</v>
      </c>
      <c r="K21" s="44">
        <v>4.01</v>
      </c>
      <c r="L21" s="44">
        <v>4.01</v>
      </c>
      <c r="M21" s="44">
        <v>5.0599999999999996</v>
      </c>
      <c r="N21" s="44">
        <v>2.57</v>
      </c>
      <c r="O21" s="44">
        <v>38.700000000000003</v>
      </c>
      <c r="P21" s="44">
        <v>38.700000000000003</v>
      </c>
    </row>
    <row r="22" spans="1:16" ht="15.9" customHeight="1">
      <c r="A22" s="43" t="s">
        <v>230</v>
      </c>
      <c r="B22" s="14">
        <v>12</v>
      </c>
      <c r="C22" s="45">
        <v>29.76</v>
      </c>
      <c r="D22" s="44">
        <v>229.3</v>
      </c>
      <c r="E22" s="44">
        <v>3.64</v>
      </c>
      <c r="F22" s="44">
        <v>3.64</v>
      </c>
      <c r="G22" s="45">
        <v>467</v>
      </c>
      <c r="H22" s="45">
        <v>467</v>
      </c>
      <c r="I22" s="45">
        <v>743</v>
      </c>
      <c r="J22" s="45">
        <v>192</v>
      </c>
      <c r="K22" s="44">
        <v>3.96</v>
      </c>
      <c r="L22" s="44">
        <v>3.96</v>
      </c>
      <c r="M22" s="45">
        <v>5</v>
      </c>
      <c r="N22" s="44">
        <v>2.54</v>
      </c>
      <c r="O22" s="44">
        <v>49.9</v>
      </c>
      <c r="P22" s="44">
        <v>49.9</v>
      </c>
    </row>
    <row r="23" spans="1:16" ht="15.9" customHeight="1">
      <c r="A23" s="46" t="s">
        <v>230</v>
      </c>
      <c r="B23" s="47">
        <v>15</v>
      </c>
      <c r="C23" s="50">
        <v>36.75</v>
      </c>
      <c r="D23" s="48">
        <v>282.2</v>
      </c>
      <c r="E23" s="48">
        <v>3.76</v>
      </c>
      <c r="F23" s="48">
        <v>3.76</v>
      </c>
      <c r="G23" s="50">
        <v>568</v>
      </c>
      <c r="H23" s="50">
        <v>568</v>
      </c>
      <c r="I23" s="50">
        <v>902</v>
      </c>
      <c r="J23" s="50">
        <v>234</v>
      </c>
      <c r="K23" s="48">
        <v>3.93</v>
      </c>
      <c r="L23" s="48">
        <v>3.93</v>
      </c>
      <c r="M23" s="48">
        <v>4.95</v>
      </c>
      <c r="N23" s="48">
        <v>2.5299999999999998</v>
      </c>
      <c r="O23" s="48">
        <v>61.5</v>
      </c>
      <c r="P23" s="48">
        <v>61.5</v>
      </c>
    </row>
    <row r="24" spans="1:16" ht="15.9" customHeight="1">
      <c r="A24" s="43" t="s">
        <v>20</v>
      </c>
      <c r="B24" s="14">
        <v>12</v>
      </c>
      <c r="C24" s="45">
        <v>34.33</v>
      </c>
      <c r="D24" s="44">
        <v>267.5</v>
      </c>
      <c r="E24" s="44">
        <v>4.1399999999999997</v>
      </c>
      <c r="F24" s="44">
        <v>4.1399999999999997</v>
      </c>
      <c r="G24" s="52">
        <v>740</v>
      </c>
      <c r="H24" s="52">
        <v>740</v>
      </c>
      <c r="I24" s="52">
        <v>1176</v>
      </c>
      <c r="J24" s="52">
        <v>304</v>
      </c>
      <c r="K24" s="44">
        <v>4.6100000000000003</v>
      </c>
      <c r="L24" s="44">
        <v>4.6100000000000003</v>
      </c>
      <c r="M24" s="44">
        <v>5.82</v>
      </c>
      <c r="N24" s="44">
        <v>2.96</v>
      </c>
      <c r="O24" s="44">
        <v>68.2</v>
      </c>
      <c r="P24" s="44">
        <v>68.2</v>
      </c>
    </row>
    <row r="25" spans="1:16" ht="15.9" customHeight="1">
      <c r="A25" s="43" t="s">
        <v>231</v>
      </c>
      <c r="B25" s="14">
        <v>15</v>
      </c>
      <c r="C25" s="45">
        <v>42.74</v>
      </c>
      <c r="D25" s="44">
        <v>329.3</v>
      </c>
      <c r="E25" s="44">
        <v>4.24</v>
      </c>
      <c r="F25" s="44">
        <v>4.24</v>
      </c>
      <c r="G25" s="52">
        <v>888</v>
      </c>
      <c r="H25" s="52">
        <v>888</v>
      </c>
      <c r="I25" s="52">
        <v>1410</v>
      </c>
      <c r="J25" s="52">
        <v>365</v>
      </c>
      <c r="K25" s="44">
        <v>4.5599999999999996</v>
      </c>
      <c r="L25" s="44">
        <v>4.5599999999999996</v>
      </c>
      <c r="M25" s="44">
        <v>5.75</v>
      </c>
      <c r="N25" s="44">
        <v>2.92</v>
      </c>
      <c r="O25" s="44">
        <v>82.6</v>
      </c>
      <c r="P25" s="44">
        <v>82.6</v>
      </c>
    </row>
    <row r="26" spans="1:16" ht="15.9" customHeight="1">
      <c r="A26" s="46" t="s">
        <v>20</v>
      </c>
      <c r="B26" s="47">
        <v>19</v>
      </c>
      <c r="C26" s="50">
        <v>53.38</v>
      </c>
      <c r="D26" s="48">
        <v>410.6</v>
      </c>
      <c r="E26" s="48">
        <v>4.4000000000000004</v>
      </c>
      <c r="F26" s="48">
        <v>4.4000000000000004</v>
      </c>
      <c r="G26" s="53">
        <v>1090</v>
      </c>
      <c r="H26" s="53">
        <v>1090</v>
      </c>
      <c r="I26" s="53">
        <v>1730</v>
      </c>
      <c r="J26" s="53">
        <v>451</v>
      </c>
      <c r="K26" s="48">
        <v>4.5199999999999996</v>
      </c>
      <c r="L26" s="48">
        <v>4.5199999999999996</v>
      </c>
      <c r="M26" s="48">
        <v>5.69</v>
      </c>
      <c r="N26" s="48">
        <v>2.91</v>
      </c>
      <c r="O26" s="48">
        <v>103</v>
      </c>
      <c r="P26" s="48">
        <v>103</v>
      </c>
    </row>
    <row r="27" spans="1:16" ht="15.9" customHeight="1">
      <c r="A27" s="43" t="s">
        <v>22</v>
      </c>
      <c r="B27" s="14">
        <v>12</v>
      </c>
      <c r="C27" s="45">
        <v>40.520000000000003</v>
      </c>
      <c r="D27" s="44">
        <v>311.60000000000002</v>
      </c>
      <c r="E27" s="44">
        <v>4.7300000000000004</v>
      </c>
      <c r="F27" s="44">
        <v>4.7300000000000004</v>
      </c>
      <c r="G27" s="52">
        <v>1170</v>
      </c>
      <c r="H27" s="52">
        <v>1170</v>
      </c>
      <c r="I27" s="52">
        <v>1860</v>
      </c>
      <c r="J27" s="52">
        <v>479</v>
      </c>
      <c r="K27" s="44">
        <v>5.37</v>
      </c>
      <c r="L27" s="44">
        <v>5.37</v>
      </c>
      <c r="M27" s="44">
        <v>6.78</v>
      </c>
      <c r="N27" s="44">
        <v>3.41</v>
      </c>
      <c r="O27" s="44">
        <v>91.6</v>
      </c>
      <c r="P27" s="44">
        <v>91.6</v>
      </c>
    </row>
    <row r="28" spans="1:16" ht="15.9" customHeight="1">
      <c r="A28" s="43" t="s">
        <v>22</v>
      </c>
      <c r="B28" s="14">
        <v>15</v>
      </c>
      <c r="C28" s="45">
        <v>50.21</v>
      </c>
      <c r="D28" s="44">
        <v>386.1</v>
      </c>
      <c r="E28" s="44">
        <v>4.8499999999999996</v>
      </c>
      <c r="F28" s="44">
        <v>4.8499999999999996</v>
      </c>
      <c r="G28" s="52">
        <v>1440</v>
      </c>
      <c r="H28" s="52">
        <v>1440</v>
      </c>
      <c r="I28" s="52">
        <v>2290</v>
      </c>
      <c r="J28" s="52">
        <v>588</v>
      </c>
      <c r="K28" s="44">
        <v>5.35</v>
      </c>
      <c r="L28" s="44">
        <v>5.35</v>
      </c>
      <c r="M28" s="44">
        <v>6.75</v>
      </c>
      <c r="N28" s="44">
        <v>3.42</v>
      </c>
      <c r="O28" s="44">
        <v>114</v>
      </c>
      <c r="P28" s="44">
        <v>114</v>
      </c>
    </row>
    <row r="29" spans="1:16" ht="15.9" customHeight="1">
      <c r="A29" s="46" t="s">
        <v>33</v>
      </c>
      <c r="B29" s="47">
        <v>15</v>
      </c>
      <c r="C29" s="50">
        <v>57.7</v>
      </c>
      <c r="D29" s="48">
        <v>443.9</v>
      </c>
      <c r="E29" s="48">
        <v>5.46</v>
      </c>
      <c r="F29" s="48">
        <v>5.46</v>
      </c>
      <c r="G29" s="53">
        <v>2180</v>
      </c>
      <c r="H29" s="53">
        <v>2180</v>
      </c>
      <c r="I29" s="53">
        <v>3470</v>
      </c>
      <c r="J29" s="53">
        <v>891</v>
      </c>
      <c r="K29" s="48">
        <v>6.14</v>
      </c>
      <c r="L29" s="48">
        <v>6.14</v>
      </c>
      <c r="M29" s="48">
        <v>7.75</v>
      </c>
      <c r="N29" s="48">
        <v>3.93</v>
      </c>
      <c r="O29" s="48">
        <v>150</v>
      </c>
      <c r="P29" s="48">
        <v>150</v>
      </c>
    </row>
    <row r="30" spans="1:16" ht="15.9" customHeight="1">
      <c r="A30" s="43" t="s">
        <v>232</v>
      </c>
      <c r="B30" s="14">
        <v>20</v>
      </c>
      <c r="C30" s="45">
        <v>76</v>
      </c>
      <c r="D30" s="44">
        <v>585.1</v>
      </c>
      <c r="E30" s="44">
        <v>5.67</v>
      </c>
      <c r="F30" s="44">
        <v>5.67</v>
      </c>
      <c r="G30" s="52">
        <v>2820</v>
      </c>
      <c r="H30" s="52">
        <v>2820</v>
      </c>
      <c r="I30" s="52">
        <v>4490</v>
      </c>
      <c r="J30" s="52">
        <v>1160</v>
      </c>
      <c r="K30" s="44">
        <v>6.09</v>
      </c>
      <c r="L30" s="44">
        <v>6.09</v>
      </c>
      <c r="M30" s="44">
        <v>7.68</v>
      </c>
      <c r="N30" s="44">
        <v>3.9</v>
      </c>
      <c r="O30" s="44">
        <v>197</v>
      </c>
      <c r="P30" s="44">
        <v>197</v>
      </c>
    </row>
    <row r="31" spans="1:16" ht="15.9" customHeight="1">
      <c r="A31" s="43" t="s">
        <v>232</v>
      </c>
      <c r="B31" s="14">
        <v>25</v>
      </c>
      <c r="C31" s="45">
        <v>93.7</v>
      </c>
      <c r="D31" s="44">
        <v>721.3</v>
      </c>
      <c r="E31" s="44">
        <v>5.86</v>
      </c>
      <c r="F31" s="44">
        <v>5.86</v>
      </c>
      <c r="G31" s="52">
        <v>3420</v>
      </c>
      <c r="H31" s="52">
        <v>3420</v>
      </c>
      <c r="I31" s="52">
        <v>5420</v>
      </c>
      <c r="J31" s="52">
        <v>1410</v>
      </c>
      <c r="K31" s="44">
        <v>6.04</v>
      </c>
      <c r="L31" s="44">
        <v>6.04</v>
      </c>
      <c r="M31" s="44">
        <v>7.61</v>
      </c>
      <c r="N31" s="44">
        <v>3.88</v>
      </c>
      <c r="O31" s="44">
        <v>242</v>
      </c>
      <c r="P31" s="44">
        <v>242</v>
      </c>
    </row>
    <row r="32" spans="1:16" ht="15.9" customHeight="1">
      <c r="A32" s="10"/>
      <c r="B32" s="10"/>
      <c r="C32" s="10"/>
      <c r="D32" s="10"/>
      <c r="E32" s="10"/>
      <c r="F32" s="10"/>
      <c r="G32" s="10"/>
      <c r="H32" s="10"/>
      <c r="I32" s="54"/>
      <c r="J32" s="10"/>
      <c r="K32" s="10"/>
      <c r="L32" s="10"/>
      <c r="M32" s="10"/>
      <c r="N32" s="10"/>
      <c r="O32" s="10"/>
      <c r="P32" s="10"/>
    </row>
    <row r="33" spans="1:16" ht="15.9" customHeight="1">
      <c r="A33" s="10"/>
      <c r="B33" s="10"/>
      <c r="C33" s="10"/>
      <c r="D33" s="10"/>
      <c r="E33" s="10"/>
      <c r="F33" s="10"/>
      <c r="G33" s="10"/>
      <c r="H33" s="10"/>
      <c r="I33" s="10"/>
      <c r="J33" s="10"/>
      <c r="K33" s="10"/>
      <c r="L33" s="10"/>
      <c r="M33" s="10"/>
      <c r="N33" s="10"/>
      <c r="O33" s="10"/>
      <c r="P33" s="10"/>
    </row>
    <row r="34" spans="1:16" ht="15.9" customHeight="1">
      <c r="A34" s="10"/>
      <c r="B34" s="10"/>
      <c r="C34" s="10"/>
      <c r="D34" s="10"/>
      <c r="E34" s="10"/>
      <c r="F34" s="10"/>
      <c r="G34" s="10"/>
      <c r="H34" s="10"/>
      <c r="I34" s="10"/>
      <c r="J34" s="10"/>
      <c r="K34" s="10"/>
      <c r="L34" s="10"/>
      <c r="M34" s="10"/>
      <c r="N34" s="10"/>
      <c r="O34" s="10"/>
      <c r="P34" s="10"/>
    </row>
    <row r="35" spans="1:16" ht="15.9" customHeight="1">
      <c r="A35" s="169" t="s">
        <v>412</v>
      </c>
      <c r="B35" s="98"/>
      <c r="C35" s="98"/>
      <c r="D35" s="98"/>
      <c r="E35" s="98"/>
      <c r="F35" s="98"/>
      <c r="G35" s="98"/>
      <c r="H35" s="98"/>
      <c r="I35" s="98"/>
      <c r="J35" s="98"/>
      <c r="K35" s="98"/>
      <c r="L35" s="98"/>
      <c r="M35" s="10"/>
      <c r="N35" s="10"/>
      <c r="O35" s="10"/>
      <c r="P35" s="10"/>
    </row>
    <row r="36" spans="1:16" ht="15.9" customHeight="1">
      <c r="A36" s="108" t="s">
        <v>122</v>
      </c>
      <c r="B36" s="108" t="s">
        <v>233</v>
      </c>
      <c r="C36" s="154" t="s">
        <v>123</v>
      </c>
      <c r="D36" s="174" t="s">
        <v>124</v>
      </c>
      <c r="E36" s="108" t="s">
        <v>125</v>
      </c>
      <c r="F36" s="108"/>
      <c r="G36" s="186" t="s">
        <v>126</v>
      </c>
      <c r="H36" s="187"/>
      <c r="I36" s="157" t="s">
        <v>127</v>
      </c>
      <c r="J36" s="159"/>
      <c r="K36" s="108" t="s">
        <v>128</v>
      </c>
      <c r="L36" s="108"/>
      <c r="M36" s="38"/>
      <c r="N36" s="38"/>
      <c r="O36" s="55"/>
      <c r="P36" s="55"/>
    </row>
    <row r="37" spans="1:16" ht="15.9" customHeight="1">
      <c r="A37" s="108"/>
      <c r="B37" s="108"/>
      <c r="C37" s="156"/>
      <c r="D37" s="184"/>
      <c r="E37" s="108"/>
      <c r="F37" s="108"/>
      <c r="G37" s="188"/>
      <c r="H37" s="189"/>
      <c r="I37" s="163"/>
      <c r="J37" s="165"/>
      <c r="K37" s="108"/>
      <c r="L37" s="108"/>
      <c r="M37" s="38"/>
      <c r="N37" s="38"/>
      <c r="O37" s="55"/>
      <c r="P37" s="55"/>
    </row>
    <row r="38" spans="1:16" ht="15.9" customHeight="1">
      <c r="A38" s="108"/>
      <c r="B38" s="108"/>
      <c r="C38" s="19" t="s">
        <v>0</v>
      </c>
      <c r="D38" s="175"/>
      <c r="E38" s="19" t="s">
        <v>1</v>
      </c>
      <c r="F38" s="19" t="s">
        <v>2</v>
      </c>
      <c r="G38" s="19" t="s">
        <v>3</v>
      </c>
      <c r="H38" s="19" t="s">
        <v>4</v>
      </c>
      <c r="I38" s="19" t="s">
        <v>234</v>
      </c>
      <c r="J38" s="19" t="s">
        <v>5</v>
      </c>
      <c r="K38" s="19" t="s">
        <v>235</v>
      </c>
      <c r="L38" s="19" t="s">
        <v>220</v>
      </c>
      <c r="M38" s="38"/>
      <c r="N38" s="38"/>
      <c r="O38" s="38"/>
      <c r="P38" s="38"/>
    </row>
    <row r="39" spans="1:16" ht="15.9" customHeight="1">
      <c r="A39" s="43" t="s">
        <v>236</v>
      </c>
      <c r="B39" s="43" t="s">
        <v>7</v>
      </c>
      <c r="C39" s="44">
        <v>8.8179999999999996</v>
      </c>
      <c r="D39" s="44">
        <v>67.8</v>
      </c>
      <c r="E39" s="44">
        <v>0</v>
      </c>
      <c r="F39" s="44">
        <v>1.28</v>
      </c>
      <c r="G39" s="44">
        <v>75.3</v>
      </c>
      <c r="H39" s="44">
        <v>12.2</v>
      </c>
      <c r="I39" s="44">
        <v>2.92</v>
      </c>
      <c r="J39" s="44">
        <v>1.17</v>
      </c>
      <c r="K39" s="44">
        <v>20.100000000000001</v>
      </c>
      <c r="L39" s="44">
        <v>4.47</v>
      </c>
      <c r="M39" s="56"/>
      <c r="N39" s="56"/>
      <c r="O39" s="56"/>
      <c r="P39" s="56"/>
    </row>
    <row r="40" spans="1:16" ht="15.9" customHeight="1">
      <c r="A40" s="43" t="s">
        <v>8</v>
      </c>
      <c r="B40" s="43" t="s">
        <v>9</v>
      </c>
      <c r="C40" s="44">
        <v>11.92</v>
      </c>
      <c r="D40" s="44">
        <v>91.7</v>
      </c>
      <c r="E40" s="44">
        <v>0</v>
      </c>
      <c r="F40" s="44">
        <v>1.54</v>
      </c>
      <c r="G40" s="57">
        <v>188</v>
      </c>
      <c r="H40" s="57">
        <v>26</v>
      </c>
      <c r="I40" s="44">
        <v>3.97</v>
      </c>
      <c r="J40" s="44">
        <v>1.48</v>
      </c>
      <c r="K40" s="44">
        <v>37.6</v>
      </c>
      <c r="L40" s="44">
        <v>7.52</v>
      </c>
      <c r="M40" s="56"/>
      <c r="N40" s="56"/>
      <c r="O40" s="56"/>
      <c r="P40" s="56"/>
    </row>
    <row r="41" spans="1:16" ht="15.9" customHeight="1">
      <c r="A41" s="46" t="s">
        <v>10</v>
      </c>
      <c r="B41" s="46" t="s">
        <v>11</v>
      </c>
      <c r="C41" s="48">
        <v>17.11</v>
      </c>
      <c r="D41" s="48">
        <v>131.30000000000001</v>
      </c>
      <c r="E41" s="48">
        <v>0</v>
      </c>
      <c r="F41" s="50">
        <v>1.9</v>
      </c>
      <c r="G41" s="58">
        <v>424</v>
      </c>
      <c r="H41" s="48">
        <v>61.8</v>
      </c>
      <c r="I41" s="48">
        <v>4.9800000000000004</v>
      </c>
      <c r="J41" s="50">
        <v>1.9</v>
      </c>
      <c r="K41" s="48">
        <v>67.8</v>
      </c>
      <c r="L41" s="48">
        <v>13.4</v>
      </c>
      <c r="M41" s="54"/>
      <c r="N41" s="54"/>
      <c r="O41" s="56"/>
      <c r="P41" s="56"/>
    </row>
    <row r="42" spans="1:16" ht="15.9" customHeight="1">
      <c r="A42" s="43" t="s">
        <v>237</v>
      </c>
      <c r="B42" s="43" t="s">
        <v>12</v>
      </c>
      <c r="C42" s="44">
        <v>23.71</v>
      </c>
      <c r="D42" s="44">
        <v>182.3</v>
      </c>
      <c r="E42" s="44">
        <v>0</v>
      </c>
      <c r="F42" s="44">
        <v>2.2799999999999998</v>
      </c>
      <c r="G42" s="57">
        <v>861</v>
      </c>
      <c r="H42" s="57">
        <v>117</v>
      </c>
      <c r="I42" s="49">
        <v>6.03</v>
      </c>
      <c r="J42" s="49">
        <v>2.2200000000000002</v>
      </c>
      <c r="K42" s="57">
        <v>115</v>
      </c>
      <c r="L42" s="44">
        <v>22.4</v>
      </c>
      <c r="M42" s="59"/>
      <c r="N42" s="59"/>
      <c r="O42" s="60"/>
      <c r="P42" s="56"/>
    </row>
    <row r="43" spans="1:16" ht="15.9" customHeight="1">
      <c r="A43" s="43" t="s">
        <v>238</v>
      </c>
      <c r="B43" s="43" t="s">
        <v>239</v>
      </c>
      <c r="C43" s="44">
        <v>30.59</v>
      </c>
      <c r="D43" s="45">
        <v>235.2</v>
      </c>
      <c r="E43" s="44">
        <v>0</v>
      </c>
      <c r="F43" s="44">
        <v>2.31</v>
      </c>
      <c r="G43" s="57">
        <v>1050</v>
      </c>
      <c r="H43" s="44">
        <v>147</v>
      </c>
      <c r="I43" s="44">
        <v>5.86</v>
      </c>
      <c r="J43" s="44">
        <v>2.19</v>
      </c>
      <c r="K43" s="44">
        <v>140</v>
      </c>
      <c r="L43" s="44">
        <v>28.3</v>
      </c>
      <c r="M43" s="56"/>
      <c r="N43" s="56"/>
      <c r="O43" s="56"/>
      <c r="P43" s="56"/>
    </row>
    <row r="44" spans="1:16" ht="15.9" customHeight="1">
      <c r="A44" s="46" t="s">
        <v>13</v>
      </c>
      <c r="B44" s="46" t="s">
        <v>240</v>
      </c>
      <c r="C44" s="48">
        <v>27.2</v>
      </c>
      <c r="D44" s="48">
        <v>209.7</v>
      </c>
      <c r="E44" s="48">
        <v>0</v>
      </c>
      <c r="F44" s="48">
        <v>2.13</v>
      </c>
      <c r="G44" s="58">
        <v>1380</v>
      </c>
      <c r="H44" s="50">
        <v>131</v>
      </c>
      <c r="I44" s="50">
        <v>7.12</v>
      </c>
      <c r="J44" s="50">
        <v>2.19</v>
      </c>
      <c r="K44" s="48">
        <v>153</v>
      </c>
      <c r="L44" s="48">
        <v>24.3</v>
      </c>
      <c r="M44" s="54"/>
      <c r="N44" s="54"/>
      <c r="O44" s="56"/>
      <c r="P44" s="56"/>
    </row>
    <row r="45" spans="1:16" ht="15.9" customHeight="1">
      <c r="A45" s="43" t="s">
        <v>241</v>
      </c>
      <c r="B45" s="43" t="s">
        <v>14</v>
      </c>
      <c r="C45" s="44">
        <v>26.92</v>
      </c>
      <c r="D45" s="44">
        <v>206.8</v>
      </c>
      <c r="E45" s="44">
        <v>0</v>
      </c>
      <c r="F45" s="44">
        <v>2.21</v>
      </c>
      <c r="G45" s="57">
        <v>1950</v>
      </c>
      <c r="H45" s="45">
        <v>168</v>
      </c>
      <c r="I45" s="44">
        <v>7.88</v>
      </c>
      <c r="J45" s="44">
        <v>2.3199999999999998</v>
      </c>
      <c r="K45" s="44">
        <v>195</v>
      </c>
      <c r="L45" s="44">
        <v>29.1</v>
      </c>
      <c r="M45" s="56"/>
      <c r="N45" s="56"/>
      <c r="O45" s="56"/>
      <c r="P45" s="56"/>
    </row>
    <row r="46" spans="1:16" ht="15.9" customHeight="1">
      <c r="A46" s="43" t="s">
        <v>15</v>
      </c>
      <c r="B46" s="43" t="s">
        <v>242</v>
      </c>
      <c r="C46" s="44">
        <v>38.65</v>
      </c>
      <c r="D46" s="44">
        <v>296.89999999999998</v>
      </c>
      <c r="E46" s="44">
        <v>0</v>
      </c>
      <c r="F46" s="44">
        <v>2.74</v>
      </c>
      <c r="G46" s="57">
        <v>2490</v>
      </c>
      <c r="H46" s="45">
        <v>277</v>
      </c>
      <c r="I46" s="44">
        <v>8.02</v>
      </c>
      <c r="J46" s="44">
        <v>2.68</v>
      </c>
      <c r="K46" s="44">
        <v>249</v>
      </c>
      <c r="L46" s="44">
        <v>44.2</v>
      </c>
      <c r="M46" s="56"/>
      <c r="N46" s="56"/>
      <c r="O46" s="56"/>
      <c r="P46" s="56"/>
    </row>
    <row r="47" spans="1:16" ht="15.9" customHeight="1">
      <c r="A47" s="16"/>
      <c r="B47" s="16"/>
      <c r="C47" s="56"/>
      <c r="D47" s="56"/>
      <c r="E47" s="54"/>
      <c r="F47" s="54"/>
      <c r="G47" s="56"/>
      <c r="H47" s="56"/>
      <c r="I47" s="56"/>
      <c r="J47" s="56"/>
      <c r="K47" s="54"/>
      <c r="L47" s="54"/>
      <c r="M47" s="54"/>
      <c r="N47" s="54"/>
      <c r="O47" s="10"/>
      <c r="P47" s="10"/>
    </row>
    <row r="48" spans="1:16" ht="15.9" customHeight="1">
      <c r="A48" s="10"/>
      <c r="B48" s="10"/>
      <c r="C48" s="10"/>
      <c r="D48" s="56"/>
      <c r="E48" s="54"/>
      <c r="F48" s="54"/>
      <c r="G48" s="56"/>
      <c r="H48" s="56"/>
      <c r="I48" s="56"/>
      <c r="J48" s="56"/>
      <c r="K48" s="54"/>
      <c r="L48" s="54"/>
      <c r="M48" s="54"/>
      <c r="N48" s="54"/>
      <c r="O48" s="10"/>
      <c r="P48" s="10"/>
    </row>
    <row r="49" spans="1:16" ht="15.9" customHeight="1">
      <c r="A49" s="10"/>
      <c r="B49" s="10"/>
      <c r="C49" s="10"/>
      <c r="D49" s="56"/>
      <c r="E49" s="54"/>
      <c r="F49" s="54"/>
      <c r="G49" s="56"/>
      <c r="H49" s="56"/>
      <c r="I49" s="56"/>
      <c r="J49" s="56"/>
      <c r="K49" s="54"/>
      <c r="L49" s="54"/>
      <c r="M49" s="54"/>
      <c r="N49" s="54"/>
      <c r="O49" s="10"/>
      <c r="P49" s="10"/>
    </row>
    <row r="50" spans="1:16" ht="15.9" customHeight="1">
      <c r="A50" s="16"/>
      <c r="B50" s="16"/>
      <c r="C50" s="56"/>
      <c r="D50" s="56"/>
      <c r="E50" s="54"/>
      <c r="F50" s="54"/>
      <c r="G50" s="56"/>
      <c r="H50" s="56"/>
      <c r="I50" s="56"/>
      <c r="J50" s="56"/>
      <c r="K50" s="54"/>
      <c r="L50" s="54"/>
      <c r="M50" s="54"/>
      <c r="N50" s="54"/>
      <c r="O50" s="10"/>
      <c r="P50" s="10"/>
    </row>
    <row r="51" spans="1:16" ht="15.9" customHeight="1">
      <c r="A51" s="10"/>
      <c r="B51" s="10"/>
      <c r="C51" s="10"/>
      <c r="D51" s="56"/>
      <c r="E51" s="54"/>
      <c r="F51" s="54"/>
      <c r="G51" s="56"/>
      <c r="H51" s="56"/>
      <c r="I51" s="56"/>
      <c r="J51" s="56"/>
      <c r="K51" s="54"/>
      <c r="L51" s="54"/>
      <c r="M51" s="54"/>
      <c r="N51" s="54"/>
      <c r="O51" s="10"/>
      <c r="P51" s="10"/>
    </row>
    <row r="52" spans="1:16" ht="15.9" customHeight="1">
      <c r="A52" s="10"/>
      <c r="B52" s="10"/>
      <c r="C52" s="10"/>
      <c r="D52" s="56"/>
      <c r="E52" s="54"/>
      <c r="F52" s="54"/>
      <c r="G52" s="56"/>
      <c r="H52" s="56"/>
      <c r="I52" s="56"/>
      <c r="J52" s="56"/>
      <c r="K52" s="54"/>
      <c r="L52" s="54"/>
      <c r="M52" s="54"/>
      <c r="N52" s="54"/>
      <c r="O52" s="10"/>
      <c r="P52" s="10"/>
    </row>
    <row r="53" spans="1:16" ht="15.9" customHeight="1">
      <c r="A53" s="16"/>
      <c r="B53" s="16"/>
      <c r="C53" s="56"/>
      <c r="D53" s="56"/>
      <c r="E53" s="54"/>
      <c r="F53" s="54"/>
      <c r="G53" s="56"/>
      <c r="H53" s="56"/>
      <c r="I53" s="56"/>
      <c r="J53" s="56"/>
      <c r="K53" s="54"/>
      <c r="L53" s="54"/>
      <c r="M53" s="54"/>
      <c r="N53" s="54"/>
      <c r="O53" s="10"/>
      <c r="P53" s="10"/>
    </row>
    <row r="54" spans="1:16" ht="15.9" customHeight="1">
      <c r="A54" s="10"/>
      <c r="B54" s="10"/>
      <c r="C54" s="10"/>
      <c r="D54" s="56"/>
      <c r="E54" s="54"/>
      <c r="F54" s="54"/>
      <c r="G54" s="56"/>
      <c r="H54" s="56"/>
      <c r="I54" s="56"/>
      <c r="J54" s="56"/>
      <c r="K54" s="54"/>
      <c r="L54" s="54"/>
      <c r="M54" s="54"/>
      <c r="N54" s="54"/>
      <c r="O54" s="10"/>
      <c r="P54" s="10"/>
    </row>
    <row r="55" spans="1:16" ht="15.9" customHeight="1">
      <c r="A55" s="10"/>
      <c r="B55" s="10"/>
      <c r="C55" s="10"/>
      <c r="D55" s="56"/>
      <c r="E55" s="54"/>
      <c r="F55" s="54"/>
      <c r="G55" s="56"/>
      <c r="H55" s="56"/>
      <c r="I55" s="56"/>
      <c r="J55" s="56"/>
      <c r="K55" s="54"/>
      <c r="L55" s="54"/>
      <c r="M55" s="54"/>
      <c r="N55" s="54"/>
      <c r="O55" s="10"/>
      <c r="P55" s="10"/>
    </row>
    <row r="56" spans="1:16" ht="15.9" customHeight="1">
      <c r="A56" s="16"/>
      <c r="B56" s="16"/>
      <c r="C56" s="56"/>
      <c r="D56" s="56"/>
      <c r="E56" s="54"/>
      <c r="F56" s="54"/>
      <c r="G56" s="56"/>
      <c r="H56" s="56"/>
      <c r="I56" s="56"/>
      <c r="J56" s="56"/>
      <c r="K56" s="54"/>
      <c r="L56" s="54"/>
      <c r="M56" s="54"/>
      <c r="N56" s="54"/>
      <c r="O56" s="10"/>
      <c r="P56" s="10"/>
    </row>
    <row r="57" spans="1:16" ht="15.9" customHeight="1">
      <c r="A57" s="10"/>
      <c r="B57" s="10"/>
      <c r="C57" s="10"/>
      <c r="D57" s="56"/>
      <c r="E57" s="54"/>
      <c r="F57" s="54"/>
      <c r="G57" s="56"/>
      <c r="H57" s="56"/>
      <c r="I57" s="56"/>
      <c r="J57" s="56"/>
      <c r="K57" s="54"/>
      <c r="L57" s="54"/>
      <c r="M57" s="54"/>
      <c r="N57" s="54"/>
      <c r="O57" s="10"/>
      <c r="P57" s="10"/>
    </row>
    <row r="58" spans="1:16" ht="15.9" customHeight="1">
      <c r="A58" s="10"/>
      <c r="B58" s="10"/>
      <c r="C58" s="10"/>
      <c r="D58" s="56"/>
      <c r="E58" s="54"/>
      <c r="F58" s="54"/>
      <c r="G58" s="56"/>
      <c r="H58" s="56"/>
      <c r="I58" s="56"/>
      <c r="J58" s="56"/>
      <c r="K58" s="54"/>
      <c r="L58" s="54"/>
      <c r="M58" s="54"/>
      <c r="N58" s="54"/>
      <c r="O58" s="10"/>
      <c r="P58" s="10"/>
    </row>
    <row r="59" spans="1:16" ht="15.9" customHeight="1">
      <c r="A59" s="16"/>
      <c r="B59" s="16"/>
      <c r="C59" s="56"/>
      <c r="D59" s="56"/>
      <c r="E59" s="54"/>
      <c r="F59" s="54"/>
      <c r="G59" s="56"/>
      <c r="H59" s="56"/>
      <c r="I59" s="56"/>
      <c r="J59" s="56"/>
      <c r="K59" s="54"/>
      <c r="L59" s="54"/>
      <c r="M59" s="54"/>
      <c r="N59" s="54"/>
      <c r="O59" s="10"/>
      <c r="P59" s="10"/>
    </row>
    <row r="60" spans="1:16" ht="15.9" customHeight="1">
      <c r="A60" s="10"/>
      <c r="B60" s="10"/>
      <c r="C60" s="10"/>
      <c r="D60" s="56"/>
      <c r="E60" s="54"/>
      <c r="F60" s="54"/>
      <c r="G60" s="56"/>
      <c r="H60" s="56"/>
      <c r="I60" s="56"/>
      <c r="J60" s="56"/>
      <c r="K60" s="54"/>
      <c r="L60" s="54"/>
      <c r="M60" s="54"/>
      <c r="N60" s="54"/>
      <c r="O60" s="10"/>
      <c r="P60" s="10"/>
    </row>
    <row r="61" spans="1:16" ht="15.9" customHeight="1">
      <c r="A61" s="16"/>
      <c r="B61" s="16"/>
      <c r="C61" s="56"/>
      <c r="D61" s="56"/>
      <c r="E61" s="54"/>
      <c r="F61" s="54"/>
      <c r="G61" s="56"/>
      <c r="H61" s="56"/>
      <c r="I61" s="56"/>
      <c r="J61" s="56"/>
      <c r="K61" s="54"/>
      <c r="L61" s="54"/>
      <c r="M61" s="54"/>
      <c r="N61" s="54"/>
      <c r="O61" s="10"/>
      <c r="P61" s="10"/>
    </row>
    <row r="62" spans="1:16" ht="15.9" customHeight="1">
      <c r="A62" s="10"/>
      <c r="B62" s="10"/>
      <c r="C62" s="10"/>
      <c r="D62" s="56"/>
      <c r="E62" s="54"/>
      <c r="F62" s="54"/>
      <c r="G62" s="56"/>
      <c r="H62" s="56"/>
      <c r="I62" s="56"/>
      <c r="J62" s="56"/>
      <c r="K62" s="54"/>
      <c r="L62" s="54"/>
      <c r="M62" s="54"/>
      <c r="N62" s="54"/>
      <c r="O62" s="10"/>
      <c r="P62" s="10"/>
    </row>
    <row r="63" spans="1:16" ht="15.9" customHeight="1">
      <c r="A63" s="10"/>
      <c r="B63" s="10"/>
      <c r="C63" s="10"/>
      <c r="D63" s="56"/>
      <c r="E63" s="54"/>
      <c r="F63" s="54"/>
      <c r="G63" s="56"/>
      <c r="H63" s="56"/>
      <c r="I63" s="56"/>
      <c r="J63" s="56"/>
      <c r="K63" s="54"/>
      <c r="L63" s="54"/>
      <c r="M63" s="54"/>
      <c r="N63" s="54"/>
      <c r="O63" s="10"/>
      <c r="P63" s="10"/>
    </row>
    <row r="64" spans="1:16" ht="15.9" customHeight="1">
      <c r="A64" s="16"/>
      <c r="B64" s="16"/>
      <c r="C64" s="56"/>
      <c r="D64" s="56"/>
      <c r="E64" s="54"/>
      <c r="F64" s="54"/>
      <c r="G64" s="56"/>
      <c r="H64" s="56"/>
      <c r="I64" s="56"/>
      <c r="J64" s="56"/>
      <c r="K64" s="54"/>
      <c r="L64" s="54"/>
      <c r="M64" s="54"/>
      <c r="N64" s="54"/>
      <c r="O64" s="10"/>
      <c r="P64" s="10"/>
    </row>
    <row r="65" spans="1:16" ht="15.9" customHeight="1">
      <c r="A65" s="10"/>
      <c r="B65" s="10"/>
      <c r="C65" s="10"/>
      <c r="D65" s="56"/>
      <c r="E65" s="54"/>
      <c r="F65" s="54"/>
      <c r="G65" s="56"/>
      <c r="H65" s="56"/>
      <c r="I65" s="56"/>
      <c r="J65" s="56"/>
      <c r="K65" s="54"/>
      <c r="L65" s="54"/>
      <c r="M65" s="54"/>
      <c r="N65" s="54"/>
      <c r="O65" s="10"/>
      <c r="P65" s="10"/>
    </row>
    <row r="66" spans="1:16" ht="15.9" customHeight="1">
      <c r="A66" s="10"/>
      <c r="B66" s="10"/>
      <c r="C66" s="10"/>
      <c r="D66" s="56"/>
      <c r="E66" s="54"/>
      <c r="F66" s="54"/>
      <c r="G66" s="56"/>
      <c r="H66" s="56"/>
      <c r="I66" s="56"/>
      <c r="J66" s="56"/>
      <c r="K66" s="54"/>
      <c r="L66" s="54"/>
      <c r="M66" s="54"/>
      <c r="N66" s="54"/>
      <c r="O66" s="10"/>
      <c r="P66" s="10"/>
    </row>
    <row r="67" spans="1:16" ht="15.9" customHeight="1">
      <c r="A67" s="140" t="s">
        <v>413</v>
      </c>
      <c r="B67" s="95"/>
      <c r="C67" s="95"/>
      <c r="D67" s="95"/>
      <c r="E67" s="95"/>
      <c r="F67" s="95"/>
      <c r="G67" s="95"/>
      <c r="H67" s="95"/>
      <c r="I67" s="95"/>
      <c r="J67" s="95"/>
      <c r="K67" s="95"/>
      <c r="L67" s="95"/>
      <c r="M67" s="10"/>
      <c r="N67" s="10"/>
      <c r="O67" s="10"/>
      <c r="P67" s="10"/>
    </row>
    <row r="68" spans="1:16" ht="15.9" customHeight="1">
      <c r="A68" s="108" t="s">
        <v>122</v>
      </c>
      <c r="B68" s="108" t="s">
        <v>233</v>
      </c>
      <c r="C68" s="154" t="s">
        <v>123</v>
      </c>
      <c r="D68" s="174" t="s">
        <v>124</v>
      </c>
      <c r="E68" s="185" t="s">
        <v>126</v>
      </c>
      <c r="F68" s="185"/>
      <c r="G68" s="157" t="s">
        <v>127</v>
      </c>
      <c r="H68" s="159"/>
      <c r="I68" s="108" t="s">
        <v>128</v>
      </c>
      <c r="J68" s="108"/>
      <c r="K68" s="55"/>
      <c r="L68" s="55"/>
      <c r="M68" s="38"/>
      <c r="N68" s="38"/>
      <c r="O68" s="10"/>
      <c r="P68" s="10"/>
    </row>
    <row r="69" spans="1:16" ht="15.9" customHeight="1">
      <c r="A69" s="108"/>
      <c r="B69" s="108"/>
      <c r="C69" s="156"/>
      <c r="D69" s="184"/>
      <c r="E69" s="185"/>
      <c r="F69" s="185"/>
      <c r="G69" s="163"/>
      <c r="H69" s="165"/>
      <c r="I69" s="108"/>
      <c r="J69" s="108"/>
      <c r="K69" s="55"/>
      <c r="L69" s="55"/>
      <c r="M69" s="38"/>
      <c r="N69" s="38"/>
      <c r="O69" s="10"/>
      <c r="P69" s="10"/>
    </row>
    <row r="70" spans="1:16" ht="15.9" customHeight="1">
      <c r="A70" s="108"/>
      <c r="B70" s="108"/>
      <c r="C70" s="19" t="s">
        <v>0</v>
      </c>
      <c r="D70" s="175"/>
      <c r="E70" s="19" t="s">
        <v>3</v>
      </c>
      <c r="F70" s="19" t="s">
        <v>4</v>
      </c>
      <c r="G70" s="19" t="s">
        <v>216</v>
      </c>
      <c r="H70" s="19" t="s">
        <v>5</v>
      </c>
      <c r="I70" s="14" t="s">
        <v>235</v>
      </c>
      <c r="J70" s="14" t="s">
        <v>220</v>
      </c>
      <c r="K70" s="16"/>
      <c r="L70" s="16"/>
      <c r="M70" s="16"/>
      <c r="N70" s="16"/>
      <c r="O70" s="10"/>
      <c r="P70" s="10"/>
    </row>
    <row r="71" spans="1:16" ht="15.9" customHeight="1">
      <c r="A71" s="43" t="s">
        <v>8</v>
      </c>
      <c r="B71" s="43" t="s">
        <v>7</v>
      </c>
      <c r="C71" s="44">
        <v>11.85</v>
      </c>
      <c r="D71" s="44">
        <v>91.1</v>
      </c>
      <c r="E71" s="44">
        <v>187</v>
      </c>
      <c r="F71" s="44">
        <v>14.8</v>
      </c>
      <c r="G71" s="44">
        <v>3.98</v>
      </c>
      <c r="H71" s="44">
        <v>1.1200000000000001</v>
      </c>
      <c r="I71" s="44">
        <v>37.5</v>
      </c>
      <c r="J71" s="44">
        <v>5.61</v>
      </c>
      <c r="K71" s="56"/>
      <c r="L71" s="56"/>
      <c r="M71" s="56"/>
      <c r="N71" s="56"/>
      <c r="O71" s="10"/>
      <c r="P71" s="10"/>
    </row>
    <row r="72" spans="1:16" ht="15.9" customHeight="1">
      <c r="A72" s="43" t="s">
        <v>243</v>
      </c>
      <c r="B72" s="43" t="s">
        <v>244</v>
      </c>
      <c r="C72" s="44">
        <v>21.59</v>
      </c>
      <c r="D72" s="44">
        <v>165.6</v>
      </c>
      <c r="E72" s="57">
        <v>378</v>
      </c>
      <c r="F72" s="57">
        <v>134</v>
      </c>
      <c r="G72" s="44">
        <v>4.18</v>
      </c>
      <c r="H72" s="44">
        <v>2.4900000000000002</v>
      </c>
      <c r="I72" s="44">
        <v>75.599999999999994</v>
      </c>
      <c r="J72" s="44">
        <v>26.7</v>
      </c>
      <c r="K72" s="56"/>
      <c r="L72" s="56"/>
      <c r="M72" s="56"/>
      <c r="N72" s="56"/>
      <c r="O72" s="10"/>
      <c r="P72" s="10"/>
    </row>
    <row r="73" spans="1:16" ht="15.9" customHeight="1">
      <c r="A73" s="46" t="s">
        <v>245</v>
      </c>
      <c r="B73" s="46" t="s">
        <v>11</v>
      </c>
      <c r="C73" s="48">
        <v>16.690000000000001</v>
      </c>
      <c r="D73" s="48">
        <v>128.4</v>
      </c>
      <c r="E73" s="58">
        <v>409</v>
      </c>
      <c r="F73" s="48">
        <v>29.1</v>
      </c>
      <c r="G73" s="48">
        <v>4.95</v>
      </c>
      <c r="H73" s="50">
        <v>1.32</v>
      </c>
      <c r="I73" s="48">
        <v>65.5</v>
      </c>
      <c r="J73" s="48">
        <v>9.7100000000000009</v>
      </c>
      <c r="K73" s="56"/>
      <c r="L73" s="56"/>
      <c r="M73" s="56"/>
      <c r="N73" s="56"/>
      <c r="O73" s="10"/>
      <c r="P73" s="10"/>
    </row>
    <row r="74" spans="1:16" ht="15.9" customHeight="1">
      <c r="A74" s="43" t="s">
        <v>246</v>
      </c>
      <c r="B74" s="43" t="s">
        <v>247</v>
      </c>
      <c r="C74" s="45">
        <v>30</v>
      </c>
      <c r="D74" s="44">
        <v>231.3</v>
      </c>
      <c r="E74" s="57">
        <v>839</v>
      </c>
      <c r="F74" s="57">
        <v>293</v>
      </c>
      <c r="G74" s="49">
        <v>5.29</v>
      </c>
      <c r="H74" s="49">
        <v>3.13</v>
      </c>
      <c r="I74" s="57">
        <v>134</v>
      </c>
      <c r="J74" s="44">
        <v>46.9</v>
      </c>
      <c r="K74" s="60"/>
      <c r="L74" s="56"/>
      <c r="M74" s="56"/>
      <c r="N74" s="56"/>
      <c r="O74" s="10"/>
      <c r="P74" s="10"/>
    </row>
    <row r="75" spans="1:16" ht="15.9" customHeight="1">
      <c r="A75" s="43" t="s">
        <v>238</v>
      </c>
      <c r="B75" s="43" t="s">
        <v>7</v>
      </c>
      <c r="C75" s="44">
        <v>17.850000000000001</v>
      </c>
      <c r="D75" s="45">
        <v>137.19999999999999</v>
      </c>
      <c r="E75" s="57">
        <v>666</v>
      </c>
      <c r="F75" s="44">
        <v>49.5</v>
      </c>
      <c r="G75" s="44">
        <v>6.11</v>
      </c>
      <c r="H75" s="44">
        <v>1.66</v>
      </c>
      <c r="I75" s="44">
        <v>88.8</v>
      </c>
      <c r="J75" s="44">
        <v>13.2</v>
      </c>
      <c r="K75" s="56"/>
      <c r="L75" s="56"/>
      <c r="M75" s="56"/>
      <c r="N75" s="56"/>
      <c r="O75" s="10"/>
      <c r="P75" s="10"/>
    </row>
    <row r="76" spans="1:16" ht="15.9" customHeight="1">
      <c r="A76" s="46" t="s">
        <v>18</v>
      </c>
      <c r="B76" s="46" t="s">
        <v>19</v>
      </c>
      <c r="C76" s="48">
        <v>26.35</v>
      </c>
      <c r="D76" s="48">
        <v>202.9</v>
      </c>
      <c r="E76" s="58">
        <v>1000</v>
      </c>
      <c r="F76" s="58">
        <v>150</v>
      </c>
      <c r="G76" s="51">
        <v>6.17</v>
      </c>
      <c r="H76" s="50">
        <v>2.39</v>
      </c>
      <c r="I76" s="58">
        <v>135</v>
      </c>
      <c r="J76" s="48">
        <v>30.1</v>
      </c>
      <c r="K76" s="60"/>
      <c r="L76" s="56"/>
      <c r="M76" s="56"/>
      <c r="N76" s="56"/>
      <c r="O76" s="10"/>
      <c r="P76" s="10"/>
    </row>
    <row r="77" spans="1:16" ht="15.9" customHeight="1">
      <c r="A77" s="43" t="s">
        <v>248</v>
      </c>
      <c r="B77" s="43" t="s">
        <v>249</v>
      </c>
      <c r="C77" s="44">
        <v>39.65</v>
      </c>
      <c r="D77" s="44">
        <v>304.8</v>
      </c>
      <c r="E77" s="57">
        <v>1620</v>
      </c>
      <c r="F77" s="45">
        <v>563</v>
      </c>
      <c r="G77" s="44">
        <v>6.4</v>
      </c>
      <c r="H77" s="44">
        <v>3.77</v>
      </c>
      <c r="I77" s="57">
        <v>216</v>
      </c>
      <c r="J77" s="44">
        <v>75.099999999999994</v>
      </c>
      <c r="K77" s="60"/>
      <c r="L77" s="56"/>
      <c r="M77" s="56"/>
      <c r="N77" s="56"/>
      <c r="O77" s="10"/>
      <c r="P77" s="10"/>
    </row>
    <row r="78" spans="1:16" ht="15.9" customHeight="1">
      <c r="A78" s="43" t="s">
        <v>250</v>
      </c>
      <c r="B78" s="43" t="s">
        <v>21</v>
      </c>
      <c r="C78" s="44">
        <v>22.9</v>
      </c>
      <c r="D78" s="45">
        <v>176.4</v>
      </c>
      <c r="E78" s="57">
        <v>1210</v>
      </c>
      <c r="F78" s="45">
        <v>97.5</v>
      </c>
      <c r="G78" s="44">
        <v>7.26</v>
      </c>
      <c r="H78" s="44">
        <v>2.06</v>
      </c>
      <c r="I78" s="57">
        <v>138</v>
      </c>
      <c r="J78" s="44">
        <v>21.7</v>
      </c>
      <c r="K78" s="60"/>
      <c r="L78" s="56"/>
      <c r="M78" s="56"/>
      <c r="N78" s="56"/>
      <c r="O78" s="10"/>
      <c r="P78" s="10"/>
    </row>
    <row r="79" spans="1:16" ht="15.9" customHeight="1">
      <c r="A79" s="46" t="s">
        <v>22</v>
      </c>
      <c r="B79" s="46" t="s">
        <v>251</v>
      </c>
      <c r="C79" s="48">
        <v>51.42</v>
      </c>
      <c r="D79" s="48">
        <v>395.9</v>
      </c>
      <c r="E79" s="61">
        <v>2900</v>
      </c>
      <c r="F79" s="61">
        <v>984</v>
      </c>
      <c r="G79" s="62">
        <v>7.5</v>
      </c>
      <c r="H79" s="62">
        <v>4.37</v>
      </c>
      <c r="I79" s="61">
        <v>331</v>
      </c>
      <c r="J79" s="62">
        <v>112</v>
      </c>
      <c r="K79" s="63"/>
      <c r="L79" s="10"/>
      <c r="M79" s="10"/>
      <c r="N79" s="10"/>
      <c r="O79" s="10"/>
      <c r="P79" s="10"/>
    </row>
    <row r="80" spans="1:16" ht="15.9" customHeight="1">
      <c r="A80" s="43" t="s">
        <v>29</v>
      </c>
      <c r="B80" s="43" t="s">
        <v>30</v>
      </c>
      <c r="C80" s="44">
        <v>22.69</v>
      </c>
      <c r="D80" s="44">
        <v>174.4</v>
      </c>
      <c r="E80" s="64">
        <v>1540</v>
      </c>
      <c r="F80" s="64">
        <v>113</v>
      </c>
      <c r="G80" s="65">
        <v>8.25</v>
      </c>
      <c r="H80" s="65">
        <v>2.2400000000000002</v>
      </c>
      <c r="I80" s="64">
        <v>156</v>
      </c>
      <c r="J80" s="65">
        <v>22.9</v>
      </c>
      <c r="K80" s="63"/>
      <c r="L80" s="10"/>
      <c r="M80" s="10"/>
      <c r="N80" s="10"/>
      <c r="O80" s="10"/>
      <c r="P80" s="10"/>
    </row>
    <row r="81" spans="1:16" ht="15.9" customHeight="1">
      <c r="A81" s="43" t="s">
        <v>31</v>
      </c>
      <c r="B81" s="43" t="s">
        <v>32</v>
      </c>
      <c r="C81" s="44">
        <v>26.67</v>
      </c>
      <c r="D81" s="44">
        <v>204.8</v>
      </c>
      <c r="E81" s="57">
        <v>1810</v>
      </c>
      <c r="F81" s="57">
        <v>134</v>
      </c>
      <c r="G81" s="49">
        <v>8.23</v>
      </c>
      <c r="H81" s="44">
        <v>2.2400000000000002</v>
      </c>
      <c r="I81" s="57">
        <v>181</v>
      </c>
      <c r="J81" s="44">
        <v>26.7</v>
      </c>
      <c r="K81" s="60"/>
      <c r="L81" s="56"/>
      <c r="M81" s="56"/>
      <c r="N81" s="56"/>
      <c r="O81" s="10"/>
      <c r="P81" s="10"/>
    </row>
    <row r="82" spans="1:16" ht="15.9" customHeight="1">
      <c r="A82" s="46" t="s">
        <v>252</v>
      </c>
      <c r="B82" s="46" t="s">
        <v>19</v>
      </c>
      <c r="C82" s="48">
        <v>38.11</v>
      </c>
      <c r="D82" s="50">
        <v>293</v>
      </c>
      <c r="E82" s="58">
        <v>2630</v>
      </c>
      <c r="F82" s="58">
        <v>507</v>
      </c>
      <c r="G82" s="48">
        <v>8.3000000000000007</v>
      </c>
      <c r="H82" s="48">
        <v>3.65</v>
      </c>
      <c r="I82" s="58">
        <v>271</v>
      </c>
      <c r="J82" s="48">
        <v>67.599999999999994</v>
      </c>
      <c r="K82" s="60"/>
      <c r="L82" s="56"/>
      <c r="M82" s="56"/>
      <c r="N82" s="56"/>
      <c r="O82" s="10"/>
      <c r="P82" s="10"/>
    </row>
    <row r="83" spans="1:16" ht="15.9" customHeight="1">
      <c r="A83" s="43" t="s">
        <v>232</v>
      </c>
      <c r="B83" s="43" t="s">
        <v>34</v>
      </c>
      <c r="C83" s="44">
        <v>63.53</v>
      </c>
      <c r="D83" s="45">
        <v>489</v>
      </c>
      <c r="E83" s="57">
        <v>4720</v>
      </c>
      <c r="F83" s="57">
        <v>1600</v>
      </c>
      <c r="G83" s="44">
        <v>8.6199999999999992</v>
      </c>
      <c r="H83" s="44">
        <v>5.0199999999999996</v>
      </c>
      <c r="I83" s="57">
        <v>472</v>
      </c>
      <c r="J83" s="57">
        <v>160</v>
      </c>
      <c r="K83" s="60"/>
      <c r="L83" s="60"/>
      <c r="M83" s="60"/>
      <c r="N83" s="60"/>
      <c r="O83" s="10"/>
      <c r="P83" s="10"/>
    </row>
    <row r="84" spans="1:16" ht="15.9" customHeight="1">
      <c r="A84" s="43" t="s">
        <v>35</v>
      </c>
      <c r="B84" s="43" t="s">
        <v>253</v>
      </c>
      <c r="C84" s="44">
        <v>55.49</v>
      </c>
      <c r="D84" s="44">
        <v>427.3</v>
      </c>
      <c r="E84" s="57">
        <v>6040</v>
      </c>
      <c r="F84" s="57">
        <v>984</v>
      </c>
      <c r="G84" s="44">
        <v>10.4</v>
      </c>
      <c r="H84" s="44">
        <v>4.21</v>
      </c>
      <c r="I84" s="57">
        <v>495</v>
      </c>
      <c r="J84" s="57">
        <v>112</v>
      </c>
      <c r="K84" s="60"/>
      <c r="L84" s="60"/>
      <c r="M84" s="60"/>
      <c r="N84" s="60"/>
      <c r="O84" s="10"/>
      <c r="P84" s="10"/>
    </row>
    <row r="85" spans="1:16" ht="15.9" customHeight="1">
      <c r="A85" s="46" t="s">
        <v>254</v>
      </c>
      <c r="B85" s="46" t="s">
        <v>255</v>
      </c>
      <c r="C85" s="48">
        <v>91.43</v>
      </c>
      <c r="D85" s="48">
        <v>703.6</v>
      </c>
      <c r="E85" s="58">
        <v>10700</v>
      </c>
      <c r="F85" s="58">
        <v>3650</v>
      </c>
      <c r="G85" s="48">
        <v>10.8</v>
      </c>
      <c r="H85" s="48">
        <v>6.32</v>
      </c>
      <c r="I85" s="58">
        <v>860</v>
      </c>
      <c r="J85" s="58">
        <v>292</v>
      </c>
      <c r="K85" s="60"/>
      <c r="L85" s="60"/>
      <c r="M85" s="60"/>
      <c r="N85" s="60"/>
      <c r="O85" s="10"/>
      <c r="P85" s="10"/>
    </row>
    <row r="86" spans="1:16" ht="15.9" customHeight="1">
      <c r="A86" s="43" t="s">
        <v>37</v>
      </c>
      <c r="B86" s="43" t="s">
        <v>32</v>
      </c>
      <c r="C86" s="44">
        <v>40.799999999999997</v>
      </c>
      <c r="D86" s="45">
        <v>313.60000000000002</v>
      </c>
      <c r="E86" s="57">
        <v>6320</v>
      </c>
      <c r="F86" s="57">
        <v>442</v>
      </c>
      <c r="G86" s="44">
        <v>12.4</v>
      </c>
      <c r="H86" s="44">
        <v>3.29</v>
      </c>
      <c r="I86" s="57">
        <v>424</v>
      </c>
      <c r="J86" s="44">
        <v>59.3</v>
      </c>
      <c r="K86" s="60"/>
      <c r="L86" s="56"/>
      <c r="M86" s="56"/>
      <c r="N86" s="56"/>
      <c r="O86" s="10"/>
      <c r="P86" s="10"/>
    </row>
    <row r="87" spans="1:16" ht="15.9" customHeight="1">
      <c r="A87" s="43" t="s">
        <v>256</v>
      </c>
      <c r="B87" s="43" t="s">
        <v>17</v>
      </c>
      <c r="C87" s="44">
        <v>46.78</v>
      </c>
      <c r="D87" s="44">
        <v>359.7</v>
      </c>
      <c r="E87" s="57">
        <v>7210</v>
      </c>
      <c r="F87" s="57">
        <v>508</v>
      </c>
      <c r="G87" s="44">
        <v>12.4</v>
      </c>
      <c r="H87" s="44">
        <v>3.29</v>
      </c>
      <c r="I87" s="57">
        <v>481</v>
      </c>
      <c r="J87" s="44">
        <v>67.7</v>
      </c>
      <c r="K87" s="60"/>
      <c r="L87" s="56"/>
      <c r="M87" s="56"/>
      <c r="N87" s="56"/>
      <c r="O87" s="10"/>
      <c r="P87" s="10"/>
    </row>
    <row r="88" spans="1:16" ht="15.9" customHeight="1">
      <c r="A88" s="46" t="s">
        <v>38</v>
      </c>
      <c r="B88" s="46" t="s">
        <v>19</v>
      </c>
      <c r="C88" s="48">
        <v>52.45</v>
      </c>
      <c r="D88" s="48">
        <v>403.8</v>
      </c>
      <c r="E88" s="58">
        <v>11000</v>
      </c>
      <c r="F88" s="58">
        <v>791</v>
      </c>
      <c r="G88" s="48">
        <v>14.5</v>
      </c>
      <c r="H88" s="48">
        <v>3.88</v>
      </c>
      <c r="I88" s="58">
        <v>638</v>
      </c>
      <c r="J88" s="58">
        <v>91</v>
      </c>
      <c r="K88" s="60"/>
      <c r="L88" s="60"/>
      <c r="M88" s="60"/>
      <c r="N88" s="60"/>
      <c r="O88" s="10"/>
      <c r="P88" s="10"/>
    </row>
    <row r="89" spans="1:16" ht="15.9" customHeight="1">
      <c r="A89" s="43" t="s">
        <v>257</v>
      </c>
      <c r="B89" s="43" t="s">
        <v>36</v>
      </c>
      <c r="C89" s="44">
        <v>62.91</v>
      </c>
      <c r="D89" s="44">
        <v>484.1</v>
      </c>
      <c r="E89" s="57">
        <v>13500</v>
      </c>
      <c r="F89" s="57">
        <v>984</v>
      </c>
      <c r="G89" s="44">
        <v>14.6</v>
      </c>
      <c r="H89" s="44">
        <v>3.96</v>
      </c>
      <c r="I89" s="57">
        <v>771</v>
      </c>
      <c r="J89" s="57">
        <v>112</v>
      </c>
      <c r="K89" s="60"/>
      <c r="L89" s="60"/>
      <c r="M89" s="60"/>
      <c r="N89" s="60"/>
      <c r="O89" s="10"/>
      <c r="P89" s="10"/>
    </row>
    <row r="90" spans="1:16" ht="15.9" customHeight="1">
      <c r="A90" s="43" t="s">
        <v>258</v>
      </c>
      <c r="B90" s="43" t="s">
        <v>36</v>
      </c>
      <c r="C90" s="44">
        <v>71.41</v>
      </c>
      <c r="D90" s="44">
        <v>549.79999999999995</v>
      </c>
      <c r="E90" s="57">
        <v>19800</v>
      </c>
      <c r="F90" s="57">
        <v>1450</v>
      </c>
      <c r="G90" s="44">
        <v>16.600000000000001</v>
      </c>
      <c r="H90" s="44">
        <v>4.5</v>
      </c>
      <c r="I90" s="57">
        <v>999</v>
      </c>
      <c r="J90" s="57">
        <v>145</v>
      </c>
      <c r="K90" s="60"/>
      <c r="L90" s="60"/>
      <c r="M90" s="60"/>
      <c r="N90" s="60"/>
      <c r="O90" s="10"/>
      <c r="P90" s="10"/>
    </row>
    <row r="91" spans="1:16" ht="15.9" customHeight="1">
      <c r="A91" s="46" t="s">
        <v>39</v>
      </c>
      <c r="B91" s="46" t="s">
        <v>259</v>
      </c>
      <c r="C91" s="48">
        <v>83.37</v>
      </c>
      <c r="D91" s="48">
        <v>640.9</v>
      </c>
      <c r="E91" s="58">
        <v>23500</v>
      </c>
      <c r="F91" s="58">
        <v>1740</v>
      </c>
      <c r="G91" s="48">
        <v>16.8</v>
      </c>
      <c r="H91" s="48">
        <v>4.5599999999999996</v>
      </c>
      <c r="I91" s="58">
        <v>1170</v>
      </c>
      <c r="J91" s="58">
        <v>174</v>
      </c>
      <c r="K91" s="60"/>
      <c r="L91" s="60"/>
      <c r="M91" s="60"/>
      <c r="N91" s="60"/>
      <c r="O91" s="10"/>
      <c r="P91" s="10"/>
    </row>
    <row r="92" spans="1:16" ht="15.9" customHeight="1">
      <c r="A92" s="16"/>
      <c r="B92" s="16"/>
      <c r="C92" s="60"/>
      <c r="D92" s="60"/>
      <c r="E92" s="56"/>
      <c r="F92" s="56"/>
      <c r="G92" s="60"/>
      <c r="H92" s="60"/>
      <c r="I92" s="60"/>
      <c r="J92" s="60"/>
      <c r="K92" s="10"/>
      <c r="L92" s="10"/>
      <c r="M92" s="10"/>
      <c r="N92" s="10"/>
      <c r="O92" s="10"/>
      <c r="P92" s="10"/>
    </row>
    <row r="93" spans="1:16" ht="15.9" customHeight="1">
      <c r="A93" s="10"/>
      <c r="B93" s="10"/>
      <c r="C93" s="10"/>
      <c r="D93" s="16"/>
      <c r="E93" s="16"/>
      <c r="F93" s="16"/>
      <c r="G93" s="16"/>
      <c r="H93" s="10"/>
      <c r="I93" s="10"/>
      <c r="J93" s="10"/>
      <c r="K93" s="10"/>
      <c r="L93" s="10"/>
      <c r="M93" s="10"/>
      <c r="N93" s="10"/>
      <c r="O93" s="10"/>
      <c r="P93" s="10"/>
    </row>
    <row r="94" spans="1:16" ht="15.9" customHeight="1">
      <c r="A94" s="10"/>
      <c r="B94" s="10"/>
      <c r="C94" s="10"/>
      <c r="D94" s="16"/>
      <c r="E94" s="16"/>
      <c r="F94" s="16"/>
      <c r="G94" s="16"/>
      <c r="H94" s="10"/>
      <c r="I94" s="10"/>
      <c r="J94" s="10"/>
      <c r="K94" s="10"/>
      <c r="L94" s="10"/>
      <c r="M94" s="10"/>
      <c r="N94" s="10"/>
      <c r="O94" s="10"/>
      <c r="P94" s="10"/>
    </row>
    <row r="95" spans="1:16" ht="15.9" customHeight="1">
      <c r="A95" s="183" t="s">
        <v>414</v>
      </c>
      <c r="B95" s="183"/>
      <c r="C95" s="183"/>
      <c r="D95" s="183"/>
      <c r="E95" s="183"/>
      <c r="F95" s="183"/>
      <c r="G95" s="183"/>
      <c r="H95" s="183"/>
      <c r="I95" s="183"/>
      <c r="J95" s="183"/>
      <c r="K95" s="183"/>
      <c r="L95" s="183"/>
      <c r="M95" s="183"/>
      <c r="N95" s="183"/>
      <c r="O95" s="16"/>
      <c r="P95" s="16"/>
    </row>
    <row r="96" spans="1:16" ht="15.9" customHeight="1">
      <c r="A96" s="154" t="s">
        <v>23</v>
      </c>
      <c r="B96" s="154" t="s">
        <v>155</v>
      </c>
      <c r="C96" s="154" t="s">
        <v>260</v>
      </c>
      <c r="D96" s="154" t="s">
        <v>261</v>
      </c>
      <c r="E96" s="154" t="s">
        <v>262</v>
      </c>
      <c r="F96" s="154" t="s">
        <v>156</v>
      </c>
      <c r="G96" s="154" t="s">
        <v>157</v>
      </c>
      <c r="H96" s="154" t="s">
        <v>158</v>
      </c>
      <c r="I96" s="154" t="s">
        <v>159</v>
      </c>
      <c r="J96" s="154" t="s">
        <v>263</v>
      </c>
      <c r="K96" s="154" t="s">
        <v>160</v>
      </c>
      <c r="L96" s="154" t="s">
        <v>161</v>
      </c>
      <c r="M96" s="154" t="s">
        <v>264</v>
      </c>
      <c r="N96" s="154" t="s">
        <v>162</v>
      </c>
      <c r="O96" s="10"/>
      <c r="P96" s="10"/>
    </row>
    <row r="97" spans="1:16" ht="15.9" customHeight="1">
      <c r="A97" s="156"/>
      <c r="B97" s="156"/>
      <c r="C97" s="180"/>
      <c r="D97" s="180"/>
      <c r="E97" s="180"/>
      <c r="F97" s="180"/>
      <c r="G97" s="180"/>
      <c r="H97" s="180"/>
      <c r="I97" s="180"/>
      <c r="J97" s="180"/>
      <c r="K97" s="180"/>
      <c r="L97" s="180"/>
      <c r="M97" s="180"/>
      <c r="N97" s="180"/>
      <c r="O97" s="10"/>
      <c r="P97" s="10"/>
    </row>
    <row r="98" spans="1:16" ht="15.9" customHeight="1">
      <c r="A98" s="14" t="s">
        <v>26</v>
      </c>
      <c r="B98" s="14">
        <v>7.1879999999999997</v>
      </c>
      <c r="C98" s="44">
        <v>9.0259999999999998</v>
      </c>
      <c r="D98" s="44">
        <v>10.863</v>
      </c>
      <c r="E98" s="44">
        <v>14.701000000000001</v>
      </c>
      <c r="F98" s="44">
        <v>18.376000000000001</v>
      </c>
      <c r="G98" s="44">
        <v>20.376000000000001</v>
      </c>
      <c r="H98" s="44">
        <v>22.050999999999998</v>
      </c>
      <c r="I98" s="44">
        <v>25.050999999999998</v>
      </c>
      <c r="J98" s="14">
        <v>27.727</v>
      </c>
      <c r="K98" s="44">
        <v>30.727</v>
      </c>
      <c r="L98" s="44">
        <v>33.402000000000001</v>
      </c>
      <c r="M98" s="44">
        <v>36.402000000000001</v>
      </c>
      <c r="N98" s="44">
        <v>39.076999999999998</v>
      </c>
      <c r="O98" s="10"/>
      <c r="P98" s="10"/>
    </row>
    <row r="99" spans="1:16" ht="15.9" customHeight="1">
      <c r="A99" s="16"/>
      <c r="B99" s="16"/>
      <c r="C99" s="56"/>
      <c r="D99" s="56"/>
      <c r="E99" s="56"/>
      <c r="F99" s="56"/>
      <c r="G99" s="56"/>
      <c r="H99" s="56"/>
      <c r="I99" s="56"/>
      <c r="J99" s="56"/>
      <c r="K99" s="56"/>
      <c r="L99" s="56"/>
      <c r="M99" s="56"/>
      <c r="N99" s="56"/>
      <c r="O99" s="10"/>
      <c r="P99" s="10"/>
    </row>
    <row r="100" spans="1:16" ht="15.9" customHeight="1">
      <c r="A100" s="10"/>
      <c r="B100" s="10"/>
      <c r="C100" s="10"/>
      <c r="D100" s="10"/>
      <c r="E100" s="10"/>
      <c r="F100" s="10"/>
      <c r="G100" s="10"/>
      <c r="H100" s="10"/>
      <c r="I100" s="10"/>
      <c r="J100" s="10"/>
      <c r="K100" s="10"/>
      <c r="L100" s="10"/>
      <c r="M100" s="10"/>
      <c r="N100" s="10"/>
      <c r="O100" s="10"/>
      <c r="P100" s="10"/>
    </row>
    <row r="101" spans="1:16" ht="15.9" customHeight="1">
      <c r="A101" s="10"/>
      <c r="B101" s="10"/>
      <c r="C101" s="10"/>
      <c r="D101" s="10"/>
      <c r="E101" s="10"/>
      <c r="F101" s="10"/>
      <c r="G101" s="10"/>
      <c r="H101" s="10"/>
      <c r="I101" s="10"/>
      <c r="J101" s="10"/>
      <c r="K101" s="10"/>
      <c r="L101" s="10"/>
      <c r="M101" s="10"/>
      <c r="N101" s="10"/>
      <c r="O101" s="10"/>
      <c r="P101" s="10"/>
    </row>
    <row r="102" spans="1:16" ht="13.2" customHeight="1">
      <c r="A102" s="181" t="s">
        <v>415</v>
      </c>
      <c r="B102" s="182"/>
      <c r="C102" s="182"/>
      <c r="D102" s="182"/>
      <c r="E102" s="182"/>
      <c r="F102" s="182"/>
      <c r="G102" s="182"/>
      <c r="H102" s="182"/>
      <c r="I102" s="10"/>
      <c r="J102" s="10"/>
      <c r="K102" s="10"/>
      <c r="L102" s="10"/>
      <c r="M102" s="10"/>
      <c r="N102" s="10"/>
      <c r="O102" s="10"/>
      <c r="P102" s="10"/>
    </row>
    <row r="103" spans="1:16" ht="39" customHeight="1">
      <c r="A103" s="67" t="s">
        <v>27</v>
      </c>
      <c r="B103" s="67" t="s">
        <v>28</v>
      </c>
      <c r="C103" s="32" t="s">
        <v>124</v>
      </c>
      <c r="D103" s="19" t="s">
        <v>123</v>
      </c>
      <c r="E103" s="66"/>
      <c r="F103" s="10"/>
      <c r="G103" s="10"/>
      <c r="H103" s="10"/>
      <c r="I103" s="10"/>
      <c r="J103" s="10"/>
      <c r="K103" s="10"/>
      <c r="L103" s="10"/>
      <c r="M103" s="10"/>
      <c r="N103" s="10"/>
      <c r="O103" s="10"/>
      <c r="P103" s="10"/>
    </row>
    <row r="104" spans="1:16">
      <c r="A104" s="100" t="s">
        <v>163</v>
      </c>
      <c r="B104" s="14">
        <v>50</v>
      </c>
      <c r="C104" s="19">
        <v>17.3</v>
      </c>
      <c r="D104" s="19">
        <v>2.25</v>
      </c>
      <c r="E104" s="10"/>
      <c r="F104" s="38"/>
      <c r="G104" s="10"/>
      <c r="H104" s="10"/>
      <c r="I104" s="10"/>
      <c r="J104" s="10"/>
      <c r="K104" s="10"/>
      <c r="L104" s="10"/>
      <c r="M104" s="10"/>
      <c r="N104" s="10"/>
      <c r="O104" s="10"/>
      <c r="P104" s="10"/>
    </row>
    <row r="105" spans="1:16">
      <c r="A105" s="100"/>
      <c r="B105" s="14">
        <v>65</v>
      </c>
      <c r="C105" s="19">
        <v>22.5</v>
      </c>
      <c r="D105" s="14">
        <v>2.92</v>
      </c>
      <c r="E105" s="10"/>
      <c r="F105" s="38"/>
      <c r="G105" s="10"/>
      <c r="H105" s="10"/>
      <c r="I105" s="10"/>
      <c r="J105" s="10"/>
      <c r="K105" s="10"/>
      <c r="L105" s="10"/>
      <c r="M105" s="10"/>
      <c r="N105" s="10"/>
      <c r="O105" s="10"/>
      <c r="P105" s="10"/>
    </row>
    <row r="106" spans="1:16">
      <c r="A106" s="100"/>
      <c r="B106" s="14">
        <v>75</v>
      </c>
      <c r="C106" s="17">
        <v>26</v>
      </c>
      <c r="D106" s="14">
        <v>3.37</v>
      </c>
      <c r="E106" s="10"/>
      <c r="F106" s="68"/>
      <c r="G106" s="10"/>
      <c r="H106" s="10"/>
      <c r="I106" s="10"/>
      <c r="J106" s="10"/>
      <c r="K106" s="10"/>
      <c r="L106" s="10"/>
      <c r="M106" s="10"/>
      <c r="N106" s="10"/>
      <c r="O106" s="10"/>
      <c r="P106" s="10"/>
    </row>
    <row r="107" spans="1:16">
      <c r="A107" s="100"/>
      <c r="B107" s="14">
        <v>90</v>
      </c>
      <c r="C107" s="14">
        <v>31.2</v>
      </c>
      <c r="D107" s="14">
        <v>4.05</v>
      </c>
      <c r="E107" s="10"/>
      <c r="F107" s="16"/>
      <c r="G107" s="10"/>
      <c r="H107" s="10"/>
      <c r="I107" s="10"/>
      <c r="J107" s="10"/>
      <c r="K107" s="10"/>
      <c r="L107" s="10"/>
      <c r="M107" s="10"/>
      <c r="N107" s="10"/>
      <c r="O107" s="10"/>
      <c r="P107" s="10"/>
    </row>
    <row r="108" spans="1:16">
      <c r="A108" s="100"/>
      <c r="B108" s="14">
        <v>100</v>
      </c>
      <c r="C108" s="14">
        <v>34.6</v>
      </c>
      <c r="D108" s="14">
        <v>4.5</v>
      </c>
      <c r="E108" s="10"/>
      <c r="F108" s="16"/>
      <c r="G108" s="10"/>
      <c r="H108" s="10"/>
      <c r="I108" s="10"/>
      <c r="J108" s="10"/>
      <c r="K108" s="10"/>
      <c r="L108" s="10"/>
      <c r="M108" s="10"/>
      <c r="N108" s="10"/>
      <c r="O108" s="10"/>
      <c r="P108" s="10"/>
    </row>
    <row r="109" spans="1:16">
      <c r="A109" s="101" t="s">
        <v>164</v>
      </c>
      <c r="B109" s="14">
        <v>50</v>
      </c>
      <c r="C109" s="14">
        <v>23.1</v>
      </c>
      <c r="D109" s="17">
        <v>3</v>
      </c>
      <c r="E109" s="10"/>
      <c r="F109" s="16"/>
      <c r="G109" s="10"/>
      <c r="H109" s="10"/>
      <c r="I109" s="10"/>
      <c r="J109" s="10"/>
      <c r="K109" s="10"/>
      <c r="L109" s="10"/>
      <c r="M109" s="10"/>
      <c r="N109" s="10"/>
      <c r="O109" s="10"/>
      <c r="P109" s="10"/>
    </row>
    <row r="110" spans="1:16">
      <c r="A110" s="179"/>
      <c r="B110" s="14">
        <v>65</v>
      </c>
      <c r="C110" s="17">
        <v>30</v>
      </c>
      <c r="D110" s="14">
        <v>3.9</v>
      </c>
      <c r="E110" s="10"/>
      <c r="F110" s="68"/>
      <c r="G110" s="10"/>
      <c r="H110" s="10"/>
      <c r="I110" s="10"/>
      <c r="J110" s="10"/>
      <c r="K110" s="10"/>
      <c r="L110" s="10"/>
      <c r="M110" s="10"/>
      <c r="N110" s="10"/>
      <c r="O110" s="10"/>
      <c r="P110" s="10"/>
    </row>
    <row r="111" spans="1:16">
      <c r="A111" s="179"/>
      <c r="B111" s="14">
        <v>75</v>
      </c>
      <c r="C111" s="14">
        <v>34.6</v>
      </c>
      <c r="D111" s="14">
        <v>4.5</v>
      </c>
      <c r="E111" s="10"/>
      <c r="F111" s="16"/>
      <c r="G111" s="10"/>
      <c r="H111" s="10"/>
      <c r="I111" s="10"/>
      <c r="J111" s="10"/>
      <c r="K111" s="10"/>
      <c r="L111" s="10"/>
      <c r="M111" s="10"/>
      <c r="N111" s="10"/>
      <c r="O111" s="10"/>
      <c r="P111" s="10"/>
    </row>
    <row r="112" spans="1:16">
      <c r="A112" s="179"/>
      <c r="B112" s="14">
        <v>90</v>
      </c>
      <c r="C112" s="14">
        <v>41.6</v>
      </c>
      <c r="D112" s="14">
        <v>5.4</v>
      </c>
      <c r="E112" s="10"/>
      <c r="F112" s="16"/>
      <c r="G112" s="10"/>
      <c r="H112" s="10"/>
      <c r="I112" s="10"/>
      <c r="J112" s="10"/>
      <c r="K112" s="10"/>
      <c r="L112" s="10"/>
      <c r="M112" s="10"/>
      <c r="N112" s="10"/>
      <c r="O112" s="10"/>
      <c r="P112" s="10"/>
    </row>
    <row r="113" spans="1:16">
      <c r="A113" s="179"/>
      <c r="B113" s="14">
        <v>100</v>
      </c>
      <c r="C113" s="14">
        <v>46.2</v>
      </c>
      <c r="D113" s="17">
        <v>6</v>
      </c>
      <c r="E113" s="10"/>
      <c r="F113" s="16"/>
      <c r="G113" s="10"/>
      <c r="H113" s="10"/>
      <c r="I113" s="10"/>
      <c r="J113" s="10"/>
      <c r="K113" s="10"/>
      <c r="L113" s="10"/>
      <c r="M113" s="10"/>
      <c r="N113" s="10"/>
      <c r="O113" s="10"/>
      <c r="P113" s="10"/>
    </row>
    <row r="114" spans="1:16">
      <c r="A114" s="179"/>
      <c r="B114" s="14">
        <v>125</v>
      </c>
      <c r="C114" s="14">
        <v>57.7</v>
      </c>
      <c r="D114" s="14">
        <v>7.5</v>
      </c>
      <c r="E114" s="10"/>
      <c r="F114" s="16"/>
      <c r="G114" s="10"/>
      <c r="H114" s="10"/>
      <c r="I114" s="10"/>
      <c r="J114" s="10"/>
      <c r="K114" s="10"/>
      <c r="L114" s="10"/>
      <c r="M114" s="10"/>
      <c r="N114" s="10"/>
      <c r="O114" s="10"/>
      <c r="P114" s="10"/>
    </row>
    <row r="115" spans="1:16">
      <c r="A115" s="180"/>
      <c r="B115" s="14">
        <v>150</v>
      </c>
      <c r="C115" s="14">
        <v>69.2</v>
      </c>
      <c r="D115" s="17">
        <v>9</v>
      </c>
      <c r="E115" s="10"/>
      <c r="F115" s="16"/>
      <c r="G115" s="10"/>
      <c r="H115" s="10"/>
      <c r="I115" s="10"/>
      <c r="J115" s="10"/>
      <c r="K115" s="10"/>
      <c r="L115" s="10"/>
      <c r="M115" s="10"/>
      <c r="N115" s="10"/>
      <c r="O115" s="10"/>
      <c r="P115" s="10"/>
    </row>
    <row r="116" spans="1:16">
      <c r="A116" s="101" t="s">
        <v>165</v>
      </c>
      <c r="B116" s="14">
        <v>50</v>
      </c>
      <c r="C116" s="14">
        <v>34.6</v>
      </c>
      <c r="D116" s="14">
        <v>4.5</v>
      </c>
      <c r="E116" s="10"/>
      <c r="F116" s="16"/>
      <c r="G116" s="10"/>
      <c r="H116" s="10"/>
      <c r="I116" s="10"/>
      <c r="J116" s="10"/>
      <c r="K116" s="10"/>
      <c r="L116" s="10"/>
      <c r="M116" s="10"/>
      <c r="N116" s="10"/>
      <c r="O116" s="10"/>
      <c r="P116" s="10"/>
    </row>
    <row r="117" spans="1:16">
      <c r="A117" s="179"/>
      <c r="B117" s="14">
        <v>65</v>
      </c>
      <c r="C117" s="17">
        <v>45</v>
      </c>
      <c r="D117" s="14">
        <v>5.85</v>
      </c>
      <c r="E117" s="10"/>
      <c r="F117" s="68"/>
      <c r="G117" s="10"/>
      <c r="H117" s="10"/>
      <c r="I117" s="10"/>
      <c r="J117" s="10"/>
      <c r="K117" s="10"/>
      <c r="L117" s="10"/>
      <c r="M117" s="10"/>
      <c r="N117" s="10"/>
      <c r="O117" s="10"/>
      <c r="P117" s="10"/>
    </row>
    <row r="118" spans="1:16">
      <c r="A118" s="179"/>
      <c r="B118" s="14">
        <v>75</v>
      </c>
      <c r="C118" s="14">
        <v>51.9</v>
      </c>
      <c r="D118" s="14">
        <v>6.75</v>
      </c>
      <c r="E118" s="10"/>
      <c r="F118" s="16"/>
      <c r="G118" s="10"/>
      <c r="H118" s="10"/>
      <c r="I118" s="10"/>
      <c r="J118" s="10"/>
      <c r="K118" s="10"/>
      <c r="L118" s="10"/>
      <c r="M118" s="10"/>
      <c r="N118" s="10"/>
      <c r="O118" s="10"/>
      <c r="P118" s="10"/>
    </row>
    <row r="119" spans="1:16">
      <c r="A119" s="179"/>
      <c r="B119" s="14">
        <v>90</v>
      </c>
      <c r="C119" s="14">
        <v>62.3</v>
      </c>
      <c r="D119" s="14">
        <v>8.1</v>
      </c>
      <c r="E119" s="10"/>
      <c r="F119" s="16"/>
      <c r="G119" s="10"/>
      <c r="H119" s="10"/>
      <c r="I119" s="10"/>
      <c r="J119" s="10"/>
      <c r="K119" s="10"/>
      <c r="L119" s="10"/>
      <c r="M119" s="10"/>
      <c r="N119" s="10"/>
      <c r="O119" s="10"/>
      <c r="P119" s="10"/>
    </row>
    <row r="120" spans="1:16">
      <c r="A120" s="179"/>
      <c r="B120" s="14">
        <v>100</v>
      </c>
      <c r="C120" s="14">
        <v>69.2</v>
      </c>
      <c r="D120" s="17">
        <v>9</v>
      </c>
      <c r="E120" s="10"/>
      <c r="F120" s="16"/>
      <c r="G120" s="10"/>
      <c r="H120" s="10"/>
      <c r="I120" s="10"/>
      <c r="J120" s="10"/>
      <c r="K120" s="10"/>
      <c r="L120" s="10"/>
      <c r="M120" s="10"/>
      <c r="N120" s="10"/>
      <c r="O120" s="10"/>
      <c r="P120" s="10"/>
    </row>
    <row r="121" spans="1:16">
      <c r="A121" s="179"/>
      <c r="B121" s="14">
        <v>125</v>
      </c>
      <c r="C121" s="14">
        <v>86.5</v>
      </c>
      <c r="D121" s="14">
        <v>11.25</v>
      </c>
      <c r="E121" s="10"/>
      <c r="F121" s="16"/>
      <c r="G121" s="10"/>
      <c r="H121" s="10"/>
      <c r="I121" s="10"/>
      <c r="J121" s="10"/>
      <c r="K121" s="10"/>
      <c r="L121" s="10"/>
      <c r="M121" s="10"/>
      <c r="N121" s="10"/>
      <c r="O121" s="10"/>
      <c r="P121" s="10"/>
    </row>
    <row r="122" spans="1:16">
      <c r="A122" s="180"/>
      <c r="B122" s="14">
        <v>150</v>
      </c>
      <c r="C122" s="14">
        <v>103.9</v>
      </c>
      <c r="D122" s="14">
        <v>13.5</v>
      </c>
      <c r="E122" s="10"/>
      <c r="F122" s="16"/>
      <c r="G122" s="10"/>
      <c r="H122" s="10"/>
      <c r="I122" s="10"/>
      <c r="J122" s="10"/>
      <c r="K122" s="10"/>
      <c r="L122" s="10"/>
      <c r="M122" s="10"/>
      <c r="N122" s="10"/>
      <c r="O122" s="10"/>
      <c r="P122" s="10"/>
    </row>
    <row r="123" spans="1:16">
      <c r="A123" s="10"/>
      <c r="B123" s="10"/>
      <c r="C123" s="10"/>
      <c r="D123" s="10"/>
      <c r="E123" s="10"/>
      <c r="F123" s="10"/>
      <c r="G123" s="10"/>
      <c r="H123" s="10"/>
      <c r="I123" s="10"/>
      <c r="J123" s="10"/>
      <c r="K123" s="10"/>
      <c r="L123" s="10"/>
      <c r="M123" s="10"/>
      <c r="N123" s="10"/>
      <c r="O123" s="10"/>
      <c r="P123" s="10"/>
    </row>
    <row r="124" spans="1:16">
      <c r="A124" s="10"/>
      <c r="B124" s="10"/>
      <c r="C124" s="10"/>
      <c r="D124" s="10"/>
      <c r="E124" s="10"/>
      <c r="F124" s="10"/>
      <c r="G124" s="10"/>
      <c r="H124" s="10"/>
      <c r="I124" s="10"/>
      <c r="J124" s="10"/>
      <c r="K124" s="10"/>
      <c r="L124" s="10"/>
      <c r="M124" s="10"/>
      <c r="N124" s="10"/>
      <c r="O124" s="10"/>
      <c r="P124" s="10"/>
    </row>
    <row r="125" spans="1:16">
      <c r="A125" s="10"/>
      <c r="B125" s="10"/>
      <c r="C125" s="10"/>
      <c r="D125" s="10"/>
      <c r="E125" s="10"/>
      <c r="F125" s="10"/>
      <c r="G125" s="10"/>
      <c r="H125" s="10"/>
      <c r="I125" s="10"/>
      <c r="J125" s="10"/>
      <c r="K125" s="10"/>
      <c r="L125" s="10"/>
      <c r="M125" s="10"/>
      <c r="N125" s="10"/>
      <c r="O125" s="10"/>
      <c r="P125" s="10"/>
    </row>
    <row r="126" spans="1:16">
      <c r="A126" s="10"/>
      <c r="B126" s="10"/>
      <c r="C126" s="10"/>
      <c r="D126" s="10"/>
      <c r="E126" s="10"/>
      <c r="F126" s="10"/>
      <c r="G126" s="10"/>
      <c r="H126" s="10"/>
      <c r="I126" s="10"/>
      <c r="J126" s="10"/>
      <c r="K126" s="10"/>
      <c r="L126" s="10"/>
      <c r="M126" s="10"/>
      <c r="N126" s="10"/>
      <c r="O126" s="10"/>
      <c r="P126" s="10"/>
    </row>
    <row r="127" spans="1:16">
      <c r="A127" s="10"/>
      <c r="B127" s="10"/>
      <c r="C127" s="10"/>
      <c r="D127" s="10"/>
      <c r="E127" s="10"/>
      <c r="F127" s="10"/>
      <c r="G127" s="10"/>
      <c r="H127" s="10"/>
      <c r="I127" s="10"/>
      <c r="J127" s="10"/>
      <c r="K127" s="10"/>
      <c r="L127" s="10"/>
      <c r="M127" s="10"/>
      <c r="N127" s="10"/>
      <c r="O127" s="10"/>
      <c r="P127" s="10"/>
    </row>
    <row r="128" spans="1:16">
      <c r="A128" s="10"/>
      <c r="B128" s="10"/>
      <c r="C128" s="10"/>
      <c r="D128" s="10"/>
      <c r="E128" s="10"/>
      <c r="F128" s="10"/>
      <c r="G128" s="10"/>
      <c r="H128" s="10"/>
      <c r="I128" s="10"/>
      <c r="J128" s="10"/>
      <c r="K128" s="10"/>
      <c r="L128" s="10"/>
      <c r="M128" s="10"/>
      <c r="N128" s="10"/>
      <c r="O128" s="10"/>
      <c r="P128" s="10"/>
    </row>
    <row r="129" spans="1:16">
      <c r="A129" s="10"/>
      <c r="B129" s="10"/>
      <c r="C129" s="10"/>
      <c r="D129" s="10"/>
      <c r="E129" s="10"/>
      <c r="F129" s="10"/>
      <c r="G129" s="10"/>
      <c r="H129" s="10"/>
      <c r="I129" s="10"/>
      <c r="J129" s="10"/>
      <c r="K129" s="10"/>
      <c r="L129" s="10"/>
      <c r="M129" s="10"/>
      <c r="N129" s="10"/>
      <c r="O129" s="10"/>
      <c r="P129" s="10"/>
    </row>
    <row r="130" spans="1:16">
      <c r="A130" s="10"/>
      <c r="B130" s="10"/>
      <c r="C130" s="10"/>
      <c r="D130" s="10"/>
      <c r="E130" s="10"/>
      <c r="F130" s="10"/>
      <c r="G130" s="10"/>
      <c r="H130" s="10"/>
      <c r="I130" s="10"/>
      <c r="J130" s="10"/>
      <c r="K130" s="10"/>
      <c r="L130" s="10"/>
      <c r="M130" s="10"/>
      <c r="N130" s="10"/>
      <c r="O130" s="10"/>
      <c r="P130" s="10"/>
    </row>
    <row r="131" spans="1:16">
      <c r="A131" s="10"/>
      <c r="B131" s="10"/>
      <c r="C131" s="10"/>
      <c r="D131" s="10"/>
      <c r="E131" s="10"/>
      <c r="F131" s="10"/>
      <c r="G131" s="10"/>
      <c r="H131" s="10"/>
      <c r="I131" s="10"/>
      <c r="J131" s="10"/>
      <c r="K131" s="10"/>
      <c r="L131" s="10"/>
      <c r="M131" s="10"/>
      <c r="N131" s="10"/>
      <c r="O131" s="10"/>
      <c r="P131" s="10"/>
    </row>
    <row r="132" spans="1:16">
      <c r="A132" s="10"/>
      <c r="B132" s="10"/>
      <c r="C132" s="10"/>
      <c r="D132" s="10"/>
      <c r="E132" s="10"/>
      <c r="F132" s="10"/>
      <c r="G132" s="10"/>
      <c r="H132" s="10"/>
      <c r="I132" s="10"/>
      <c r="J132" s="10"/>
      <c r="K132" s="10"/>
      <c r="L132" s="10"/>
      <c r="M132" s="10"/>
      <c r="N132" s="10"/>
      <c r="O132" s="10"/>
      <c r="P132" s="10"/>
    </row>
    <row r="133" spans="1:16">
      <c r="A133" s="10"/>
      <c r="B133" s="10"/>
      <c r="C133" s="10"/>
      <c r="D133" s="10"/>
      <c r="E133" s="10"/>
      <c r="F133" s="10"/>
      <c r="G133" s="10"/>
      <c r="H133" s="10"/>
      <c r="I133" s="10"/>
      <c r="J133" s="10"/>
      <c r="K133" s="10"/>
      <c r="L133" s="10"/>
      <c r="M133" s="10"/>
      <c r="N133" s="10"/>
      <c r="O133" s="10"/>
      <c r="P133" s="10"/>
    </row>
    <row r="134" spans="1:16">
      <c r="A134" s="10"/>
      <c r="B134" s="10"/>
      <c r="C134" s="10"/>
      <c r="D134" s="10"/>
      <c r="E134" s="10"/>
      <c r="F134" s="10"/>
      <c r="G134" s="10"/>
      <c r="H134" s="10"/>
      <c r="I134" s="10"/>
      <c r="J134" s="10"/>
      <c r="K134" s="10"/>
      <c r="L134" s="10"/>
      <c r="M134" s="10"/>
      <c r="N134" s="10"/>
      <c r="O134" s="10"/>
      <c r="P134" s="10"/>
    </row>
    <row r="135" spans="1:16">
      <c r="A135" s="10"/>
      <c r="B135" s="10"/>
      <c r="C135" s="10"/>
      <c r="D135" s="10"/>
      <c r="E135" s="10"/>
      <c r="F135" s="10"/>
      <c r="G135" s="10"/>
      <c r="H135" s="10"/>
      <c r="I135" s="10"/>
      <c r="J135" s="10"/>
      <c r="K135" s="10"/>
      <c r="L135" s="10"/>
      <c r="M135" s="10"/>
      <c r="N135" s="10"/>
      <c r="O135" s="10"/>
      <c r="P135" s="10"/>
    </row>
    <row r="136" spans="1:16">
      <c r="A136" s="10"/>
      <c r="B136" s="10"/>
      <c r="C136" s="10"/>
      <c r="D136" s="10"/>
      <c r="E136" s="10"/>
      <c r="F136" s="10"/>
      <c r="G136" s="10"/>
      <c r="H136" s="10"/>
      <c r="I136" s="10"/>
      <c r="J136" s="10"/>
      <c r="K136" s="10"/>
      <c r="L136" s="10"/>
      <c r="M136" s="10"/>
      <c r="N136" s="10"/>
      <c r="O136" s="10"/>
      <c r="P136" s="10"/>
    </row>
    <row r="137" spans="1:16">
      <c r="A137" s="10"/>
      <c r="B137" s="10"/>
      <c r="C137" s="10"/>
      <c r="D137" s="10"/>
      <c r="E137" s="10"/>
      <c r="F137" s="10"/>
      <c r="G137" s="10"/>
      <c r="H137" s="10"/>
      <c r="I137" s="10"/>
      <c r="J137" s="10"/>
      <c r="K137" s="10"/>
      <c r="L137" s="10"/>
      <c r="M137" s="10"/>
      <c r="N137" s="10"/>
      <c r="O137" s="10"/>
      <c r="P137" s="10"/>
    </row>
    <row r="138" spans="1:16">
      <c r="A138" s="10"/>
      <c r="B138" s="10"/>
      <c r="C138" s="10"/>
      <c r="D138" s="10"/>
      <c r="E138" s="10"/>
      <c r="F138" s="10"/>
      <c r="G138" s="10"/>
      <c r="H138" s="10"/>
      <c r="I138" s="10"/>
      <c r="J138" s="10"/>
      <c r="K138" s="10"/>
      <c r="L138" s="10"/>
      <c r="M138" s="10"/>
      <c r="N138" s="10"/>
      <c r="O138" s="10"/>
      <c r="P138" s="10"/>
    </row>
    <row r="139" spans="1:16">
      <c r="A139" s="10"/>
      <c r="B139" s="10"/>
      <c r="C139" s="10"/>
      <c r="D139" s="10"/>
      <c r="E139" s="10"/>
      <c r="F139" s="10"/>
      <c r="G139" s="10"/>
      <c r="H139" s="10"/>
      <c r="I139" s="10"/>
      <c r="J139" s="10"/>
      <c r="K139" s="10"/>
      <c r="L139" s="10"/>
      <c r="M139" s="10"/>
      <c r="N139" s="10"/>
      <c r="O139" s="10"/>
      <c r="P139" s="10"/>
    </row>
    <row r="140" spans="1:16">
      <c r="A140" s="10"/>
      <c r="B140" s="10"/>
      <c r="C140" s="10"/>
      <c r="D140" s="10"/>
      <c r="E140" s="10"/>
      <c r="F140" s="10"/>
      <c r="G140" s="10"/>
      <c r="H140" s="10"/>
      <c r="I140" s="10"/>
      <c r="J140" s="10"/>
      <c r="K140" s="10"/>
      <c r="L140" s="10"/>
      <c r="M140" s="10"/>
      <c r="N140" s="10"/>
      <c r="O140" s="10"/>
      <c r="P140" s="10"/>
    </row>
    <row r="141" spans="1:16">
      <c r="A141" s="10"/>
      <c r="B141" s="10"/>
      <c r="C141" s="10"/>
      <c r="D141" s="10"/>
      <c r="E141" s="10"/>
      <c r="F141" s="10"/>
      <c r="G141" s="10"/>
      <c r="H141" s="10"/>
      <c r="I141" s="10"/>
      <c r="J141" s="10"/>
      <c r="K141" s="10"/>
      <c r="L141" s="10"/>
      <c r="M141" s="10"/>
      <c r="N141" s="10"/>
      <c r="O141" s="10"/>
      <c r="P141" s="10"/>
    </row>
    <row r="142" spans="1:16">
      <c r="A142" s="10"/>
      <c r="B142" s="10"/>
      <c r="C142" s="10"/>
      <c r="D142" s="10"/>
      <c r="E142" s="10"/>
      <c r="F142" s="10"/>
      <c r="G142" s="10"/>
      <c r="H142" s="10"/>
      <c r="I142" s="10"/>
      <c r="J142" s="10"/>
      <c r="K142" s="10"/>
      <c r="L142" s="10"/>
      <c r="M142" s="10"/>
      <c r="N142" s="10"/>
      <c r="O142" s="10"/>
      <c r="P142" s="10"/>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3"/>
  <pageMargins left="0.69" right="0.36" top="0.63" bottom="0.75" header="0.42" footer="0.51200000000000001"/>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5"/>
  </sheetPr>
  <dimension ref="A1:Q152"/>
  <sheetViews>
    <sheetView view="pageBreakPreview" topLeftCell="A22" zoomScaleNormal="100" workbookViewId="0">
      <selection activeCell="S15" sqref="S15"/>
    </sheetView>
  </sheetViews>
  <sheetFormatPr defaultRowHeight="13.2"/>
  <cols>
    <col min="1" max="17" width="7.6640625" customWidth="1"/>
  </cols>
  <sheetData>
    <row r="1" spans="1:17" ht="15.9" customHeight="1">
      <c r="A1" s="140" t="s">
        <v>416</v>
      </c>
      <c r="B1" s="140"/>
      <c r="C1" s="140"/>
      <c r="D1" s="140"/>
      <c r="E1" s="140"/>
      <c r="F1" s="140"/>
      <c r="G1" s="140"/>
      <c r="H1" s="140"/>
      <c r="I1" s="140"/>
      <c r="J1" s="140"/>
      <c r="K1" s="140"/>
      <c r="L1" s="140"/>
      <c r="M1" s="140"/>
      <c r="N1" s="140"/>
      <c r="O1" s="140"/>
      <c r="P1" s="140"/>
      <c r="Q1" s="140"/>
    </row>
    <row r="2" spans="1:17" ht="15.9" customHeight="1">
      <c r="A2" s="157" t="s">
        <v>166</v>
      </c>
      <c r="B2" s="113"/>
      <c r="C2" s="127" t="s">
        <v>88</v>
      </c>
      <c r="D2" s="128"/>
      <c r="E2" s="128"/>
      <c r="F2" s="129"/>
      <c r="G2" s="108" t="s">
        <v>167</v>
      </c>
      <c r="H2" s="108"/>
      <c r="I2" s="108" t="s">
        <v>168</v>
      </c>
      <c r="J2" s="108"/>
      <c r="K2" s="199" t="s">
        <v>169</v>
      </c>
      <c r="L2" s="200"/>
      <c r="M2" s="10"/>
      <c r="N2" s="10"/>
      <c r="O2" s="10"/>
      <c r="P2" s="10"/>
      <c r="Q2" s="10"/>
    </row>
    <row r="3" spans="1:17" ht="15.9" customHeight="1">
      <c r="A3" s="114"/>
      <c r="B3" s="116"/>
      <c r="C3" s="14">
        <v>120</v>
      </c>
      <c r="D3" s="14">
        <v>150</v>
      </c>
      <c r="E3" s="14">
        <v>180</v>
      </c>
      <c r="F3" s="14">
        <v>200</v>
      </c>
      <c r="G3" s="108"/>
      <c r="H3" s="108"/>
      <c r="I3" s="108"/>
      <c r="J3" s="108"/>
      <c r="K3" s="177"/>
      <c r="L3" s="201"/>
      <c r="M3" s="10"/>
      <c r="N3" s="10"/>
      <c r="O3" s="10"/>
      <c r="P3" s="10"/>
      <c r="Q3" s="10"/>
    </row>
    <row r="4" spans="1:17" ht="15.9" customHeight="1">
      <c r="A4" s="127" t="s">
        <v>265</v>
      </c>
      <c r="B4" s="129"/>
      <c r="C4" s="42">
        <v>9</v>
      </c>
      <c r="D4" s="42">
        <v>9</v>
      </c>
      <c r="E4" s="42">
        <v>9</v>
      </c>
      <c r="F4" s="42">
        <v>9</v>
      </c>
      <c r="G4" s="127">
        <v>0.55000000000000004</v>
      </c>
      <c r="H4" s="129"/>
      <c r="I4" s="127">
        <v>1.3</v>
      </c>
      <c r="J4" s="129"/>
      <c r="K4" s="127">
        <v>0.71879999999999999</v>
      </c>
      <c r="L4" s="129"/>
      <c r="M4" s="10"/>
      <c r="N4" s="10"/>
      <c r="O4" s="10"/>
      <c r="P4" s="10"/>
      <c r="Q4" s="10"/>
    </row>
    <row r="5" spans="1:17" ht="15.9" customHeight="1">
      <c r="A5" s="100" t="s">
        <v>266</v>
      </c>
      <c r="B5" s="100"/>
      <c r="C5" s="17">
        <v>12</v>
      </c>
      <c r="D5" s="17">
        <v>12</v>
      </c>
      <c r="E5" s="17">
        <v>12</v>
      </c>
      <c r="F5" s="17">
        <v>12</v>
      </c>
      <c r="G5" s="100">
        <v>0.7</v>
      </c>
      <c r="H5" s="100"/>
      <c r="I5" s="100">
        <v>1.7</v>
      </c>
      <c r="J5" s="100"/>
      <c r="K5" s="127">
        <v>0.90259999999999996</v>
      </c>
      <c r="L5" s="129"/>
      <c r="M5" s="10"/>
      <c r="N5" s="10"/>
      <c r="O5" s="10"/>
      <c r="P5" s="10"/>
      <c r="Q5" s="10"/>
    </row>
    <row r="6" spans="1:17" ht="15.9" customHeight="1">
      <c r="A6" s="100" t="s">
        <v>267</v>
      </c>
      <c r="B6" s="100"/>
      <c r="C6" s="17">
        <v>12</v>
      </c>
      <c r="D6" s="17">
        <v>12</v>
      </c>
      <c r="E6" s="17">
        <v>12</v>
      </c>
      <c r="F6" s="17">
        <v>12</v>
      </c>
      <c r="G6" s="100">
        <v>0.8</v>
      </c>
      <c r="H6" s="100"/>
      <c r="I6" s="100">
        <v>1.9</v>
      </c>
      <c r="J6" s="100"/>
      <c r="K6" s="127">
        <v>1.0863</v>
      </c>
      <c r="L6" s="129"/>
      <c r="M6" s="10"/>
      <c r="N6" s="10"/>
      <c r="O6" s="10"/>
      <c r="P6" s="10"/>
      <c r="Q6" s="10"/>
    </row>
    <row r="7" spans="1:17" ht="15.9" customHeight="1">
      <c r="A7" s="100" t="s">
        <v>268</v>
      </c>
      <c r="B7" s="100"/>
      <c r="C7" s="14"/>
      <c r="D7" s="17">
        <v>12</v>
      </c>
      <c r="E7" s="17">
        <v>12</v>
      </c>
      <c r="F7" s="17">
        <v>12</v>
      </c>
      <c r="G7" s="208">
        <v>1</v>
      </c>
      <c r="H7" s="208"/>
      <c r="I7" s="100">
        <v>2.4</v>
      </c>
      <c r="J7" s="100"/>
      <c r="K7" s="197">
        <v>1.4701</v>
      </c>
      <c r="L7" s="198"/>
      <c r="M7" s="10"/>
      <c r="N7" s="10"/>
      <c r="O7" s="10"/>
      <c r="P7" s="10"/>
      <c r="Q7" s="10"/>
    </row>
    <row r="8" spans="1:17" ht="15.9" customHeight="1">
      <c r="A8" s="100" t="s">
        <v>269</v>
      </c>
      <c r="B8" s="100"/>
      <c r="C8" s="14"/>
      <c r="D8" s="14"/>
      <c r="E8" s="17">
        <v>12</v>
      </c>
      <c r="F8" s="17">
        <v>12</v>
      </c>
      <c r="G8" s="208">
        <v>1.3</v>
      </c>
      <c r="H8" s="208"/>
      <c r="I8" s="208">
        <v>3</v>
      </c>
      <c r="J8" s="208"/>
      <c r="K8" s="127">
        <v>1.8375999999999999</v>
      </c>
      <c r="L8" s="129"/>
      <c r="M8" s="10"/>
      <c r="N8" s="10"/>
      <c r="O8" s="10"/>
      <c r="P8" s="10"/>
      <c r="Q8" s="10"/>
    </row>
    <row r="9" spans="1:17" ht="15.9" customHeight="1">
      <c r="A9" s="127" t="s">
        <v>270</v>
      </c>
      <c r="B9" s="129"/>
      <c r="C9" s="14"/>
      <c r="D9" s="14"/>
      <c r="E9" s="14"/>
      <c r="F9" s="17">
        <v>12</v>
      </c>
      <c r="G9" s="127">
        <v>1.5</v>
      </c>
      <c r="H9" s="129"/>
      <c r="I9" s="127">
        <v>3.6</v>
      </c>
      <c r="J9" s="129"/>
      <c r="K9" s="127">
        <v>2.2050999999999998</v>
      </c>
      <c r="L9" s="129"/>
      <c r="M9" s="10"/>
      <c r="N9" s="10"/>
      <c r="O9" s="10"/>
      <c r="P9" s="10"/>
      <c r="Q9" s="10"/>
    </row>
    <row r="10" spans="1:17" ht="33.75" customHeight="1">
      <c r="A10" s="206" t="s">
        <v>170</v>
      </c>
      <c r="B10" s="207"/>
      <c r="C10" s="14" t="s">
        <v>271</v>
      </c>
      <c r="D10" s="14" t="s">
        <v>272</v>
      </c>
      <c r="E10" s="14" t="s">
        <v>273</v>
      </c>
      <c r="F10" s="14" t="s">
        <v>274</v>
      </c>
      <c r="G10" s="127"/>
      <c r="H10" s="129"/>
      <c r="I10" s="100"/>
      <c r="J10" s="100"/>
      <c r="K10" s="100"/>
      <c r="L10" s="100"/>
      <c r="M10" s="10"/>
      <c r="N10" s="10"/>
      <c r="O10" s="10"/>
      <c r="P10" s="10"/>
      <c r="Q10" s="10"/>
    </row>
    <row r="11" spans="1:17" ht="15.75" customHeight="1">
      <c r="A11" s="10"/>
      <c r="B11" s="10"/>
      <c r="C11" s="10"/>
      <c r="D11" s="10"/>
      <c r="E11" s="10"/>
      <c r="F11" s="10"/>
      <c r="G11" s="10"/>
      <c r="H11" s="10"/>
      <c r="I11" s="10"/>
      <c r="J11" s="10"/>
      <c r="K11" s="10"/>
      <c r="L11" s="10"/>
      <c r="M11" s="10"/>
      <c r="N11" s="10"/>
      <c r="O11" s="10"/>
      <c r="P11" s="10"/>
      <c r="Q11" s="10"/>
    </row>
    <row r="12" spans="1:17" ht="15.75" customHeight="1">
      <c r="A12" s="10"/>
      <c r="B12" s="10"/>
      <c r="C12" s="10"/>
      <c r="D12" s="10"/>
      <c r="E12" s="10"/>
      <c r="F12" s="10"/>
      <c r="G12" s="10"/>
      <c r="H12" s="10"/>
      <c r="I12" s="10"/>
      <c r="J12" s="10"/>
      <c r="K12" s="10"/>
      <c r="L12" s="10"/>
      <c r="M12" s="10"/>
      <c r="N12" s="10"/>
      <c r="O12" s="10"/>
      <c r="P12" s="10"/>
      <c r="Q12" s="10"/>
    </row>
    <row r="13" spans="1:17" ht="15.9" customHeight="1">
      <c r="A13" s="140" t="s">
        <v>417</v>
      </c>
      <c r="B13" s="140"/>
      <c r="C13" s="140"/>
      <c r="D13" s="140"/>
      <c r="E13" s="140"/>
      <c r="F13" s="140"/>
      <c r="G13" s="140"/>
      <c r="H13" s="140"/>
      <c r="I13" s="140"/>
      <c r="J13" s="140"/>
      <c r="K13" s="140"/>
      <c r="L13" s="140"/>
      <c r="M13" s="140"/>
      <c r="N13" s="140"/>
      <c r="O13" s="140"/>
      <c r="P13" s="140"/>
      <c r="Q13" s="140"/>
    </row>
    <row r="14" spans="1:17" ht="15.9" customHeight="1">
      <c r="A14" s="157" t="s">
        <v>166</v>
      </c>
      <c r="B14" s="113"/>
      <c r="C14" s="127" t="s">
        <v>88</v>
      </c>
      <c r="D14" s="128"/>
      <c r="E14" s="128"/>
      <c r="F14" s="129"/>
      <c r="G14" s="108" t="s">
        <v>167</v>
      </c>
      <c r="H14" s="108"/>
      <c r="I14" s="108" t="s">
        <v>168</v>
      </c>
      <c r="J14" s="108"/>
      <c r="K14" s="199" t="s">
        <v>169</v>
      </c>
      <c r="L14" s="200"/>
      <c r="M14" s="10"/>
      <c r="N14" s="10"/>
      <c r="O14" s="10"/>
      <c r="P14" s="10"/>
      <c r="Q14" s="10"/>
    </row>
    <row r="15" spans="1:17" ht="15.9" customHeight="1">
      <c r="A15" s="114"/>
      <c r="B15" s="116"/>
      <c r="C15" s="14">
        <v>120</v>
      </c>
      <c r="D15" s="14">
        <v>150</v>
      </c>
      <c r="E15" s="14">
        <v>180</v>
      </c>
      <c r="F15" s="14">
        <v>200</v>
      </c>
      <c r="G15" s="108"/>
      <c r="H15" s="108"/>
      <c r="I15" s="108"/>
      <c r="J15" s="108"/>
      <c r="K15" s="177"/>
      <c r="L15" s="201"/>
      <c r="M15" s="10"/>
      <c r="N15" s="10"/>
      <c r="O15" s="10"/>
      <c r="P15" s="10"/>
      <c r="Q15" s="10"/>
    </row>
    <row r="16" spans="1:17" ht="15.9" customHeight="1">
      <c r="A16" s="100" t="s">
        <v>275</v>
      </c>
      <c r="B16" s="100"/>
      <c r="C16" s="17">
        <v>6</v>
      </c>
      <c r="D16" s="17">
        <v>6</v>
      </c>
      <c r="E16" s="17">
        <v>6</v>
      </c>
      <c r="F16" s="17">
        <v>6</v>
      </c>
      <c r="G16" s="100">
        <v>0.55000000000000004</v>
      </c>
      <c r="H16" s="100"/>
      <c r="I16" s="100">
        <v>1.3</v>
      </c>
      <c r="J16" s="100"/>
      <c r="K16" s="127">
        <v>0.71879999999999999</v>
      </c>
      <c r="L16" s="129"/>
      <c r="M16" s="10"/>
      <c r="N16" s="10"/>
      <c r="O16" s="10"/>
      <c r="P16" s="10"/>
      <c r="Q16" s="10"/>
    </row>
    <row r="17" spans="1:17" ht="15.9" customHeight="1">
      <c r="A17" s="100" t="s">
        <v>276</v>
      </c>
      <c r="B17" s="100"/>
      <c r="C17" s="17">
        <v>8</v>
      </c>
      <c r="D17" s="17">
        <v>8</v>
      </c>
      <c r="E17" s="17">
        <v>8</v>
      </c>
      <c r="F17" s="17">
        <v>8</v>
      </c>
      <c r="G17" s="100">
        <v>0.7</v>
      </c>
      <c r="H17" s="100"/>
      <c r="I17" s="100">
        <v>1.7</v>
      </c>
      <c r="J17" s="100"/>
      <c r="K17" s="127">
        <v>0.90259999999999996</v>
      </c>
      <c r="L17" s="129"/>
      <c r="M17" s="10"/>
      <c r="N17" s="10"/>
      <c r="O17" s="10"/>
      <c r="P17" s="10"/>
      <c r="Q17" s="10"/>
    </row>
    <row r="18" spans="1:17" ht="15.9" customHeight="1">
      <c r="A18" s="100" t="s">
        <v>277</v>
      </c>
      <c r="B18" s="100"/>
      <c r="C18" s="17">
        <v>8</v>
      </c>
      <c r="D18" s="17">
        <v>8</v>
      </c>
      <c r="E18" s="17">
        <v>8</v>
      </c>
      <c r="F18" s="17">
        <v>8</v>
      </c>
      <c r="G18" s="100">
        <v>0.8</v>
      </c>
      <c r="H18" s="100"/>
      <c r="I18" s="100">
        <v>1.9</v>
      </c>
      <c r="J18" s="100"/>
      <c r="K18" s="127">
        <v>1.0863</v>
      </c>
      <c r="L18" s="129"/>
      <c r="M18" s="10"/>
      <c r="N18" s="10"/>
      <c r="O18" s="10"/>
      <c r="P18" s="10"/>
      <c r="Q18" s="10"/>
    </row>
    <row r="19" spans="1:17" ht="15.9" customHeight="1">
      <c r="A19" s="100" t="s">
        <v>278</v>
      </c>
      <c r="B19" s="100"/>
      <c r="C19" s="14"/>
      <c r="D19" s="17">
        <v>8</v>
      </c>
      <c r="E19" s="17">
        <v>8</v>
      </c>
      <c r="F19" s="17">
        <v>8</v>
      </c>
      <c r="G19" s="208">
        <v>1</v>
      </c>
      <c r="H19" s="208"/>
      <c r="I19" s="100">
        <v>2.4</v>
      </c>
      <c r="J19" s="100"/>
      <c r="K19" s="197">
        <v>1.4701</v>
      </c>
      <c r="L19" s="198"/>
      <c r="M19" s="10"/>
      <c r="N19" s="10"/>
      <c r="O19" s="10"/>
      <c r="P19" s="10"/>
      <c r="Q19" s="10"/>
    </row>
    <row r="20" spans="1:17" ht="15.9" customHeight="1">
      <c r="A20" s="100" t="s">
        <v>279</v>
      </c>
      <c r="B20" s="100"/>
      <c r="C20" s="14"/>
      <c r="D20" s="14"/>
      <c r="E20" s="17">
        <v>8</v>
      </c>
      <c r="F20" s="17">
        <v>8</v>
      </c>
      <c r="G20" s="208">
        <v>1.3</v>
      </c>
      <c r="H20" s="208"/>
      <c r="I20" s="208">
        <v>3</v>
      </c>
      <c r="J20" s="208"/>
      <c r="K20" s="127">
        <v>1.8375999999999999</v>
      </c>
      <c r="L20" s="129"/>
      <c r="M20" s="10"/>
      <c r="N20" s="10"/>
      <c r="O20" s="10"/>
      <c r="P20" s="10"/>
      <c r="Q20" s="10"/>
    </row>
    <row r="21" spans="1:17" ht="15.9" customHeight="1">
      <c r="A21" s="100" t="s">
        <v>280</v>
      </c>
      <c r="B21" s="100"/>
      <c r="C21" s="14"/>
      <c r="D21" s="14"/>
      <c r="E21" s="14"/>
      <c r="F21" s="17">
        <v>8</v>
      </c>
      <c r="G21" s="100">
        <v>1.5</v>
      </c>
      <c r="H21" s="100"/>
      <c r="I21" s="100">
        <v>3.6</v>
      </c>
      <c r="J21" s="100"/>
      <c r="K21" s="127">
        <v>2.2050999999999998</v>
      </c>
      <c r="L21" s="129"/>
      <c r="M21" s="10"/>
      <c r="N21" s="10"/>
      <c r="O21" s="10"/>
      <c r="P21" s="10"/>
      <c r="Q21" s="10"/>
    </row>
    <row r="22" spans="1:17" ht="33.75" customHeight="1">
      <c r="A22" s="206" t="s">
        <v>170</v>
      </c>
      <c r="B22" s="207"/>
      <c r="C22" s="14" t="s">
        <v>271</v>
      </c>
      <c r="D22" s="14" t="s">
        <v>281</v>
      </c>
      <c r="E22" s="14" t="s">
        <v>282</v>
      </c>
      <c r="F22" s="14" t="s">
        <v>274</v>
      </c>
      <c r="G22" s="127"/>
      <c r="H22" s="129"/>
      <c r="I22" s="100"/>
      <c r="J22" s="100"/>
      <c r="K22" s="100"/>
      <c r="L22" s="100"/>
      <c r="M22" s="10"/>
      <c r="N22" s="10"/>
      <c r="O22" s="10"/>
      <c r="P22" s="10"/>
      <c r="Q22" s="10"/>
    </row>
    <row r="23" spans="1:17" ht="15.9" customHeight="1">
      <c r="A23" s="10"/>
      <c r="B23" s="10"/>
      <c r="C23" s="10"/>
      <c r="D23" s="10"/>
      <c r="E23" s="10"/>
      <c r="F23" s="10"/>
      <c r="G23" s="10"/>
      <c r="H23" s="10"/>
      <c r="I23" s="10"/>
      <c r="J23" s="10"/>
      <c r="K23" s="10"/>
      <c r="L23" s="10"/>
      <c r="M23" s="10"/>
      <c r="N23" s="10"/>
      <c r="O23" s="10"/>
      <c r="P23" s="10"/>
      <c r="Q23" s="10"/>
    </row>
    <row r="24" spans="1:17" ht="15.9" customHeight="1">
      <c r="A24" s="10"/>
      <c r="B24" s="10"/>
      <c r="C24" s="10"/>
      <c r="D24" s="10"/>
      <c r="E24" s="10"/>
      <c r="F24" s="10"/>
      <c r="G24" s="10"/>
      <c r="H24" s="10"/>
      <c r="I24" s="10"/>
      <c r="J24" s="10"/>
      <c r="K24" s="10"/>
      <c r="L24" s="10"/>
      <c r="M24" s="10"/>
      <c r="N24" s="10"/>
      <c r="O24" s="10"/>
      <c r="P24" s="10"/>
      <c r="Q24" s="10"/>
    </row>
    <row r="25" spans="1:17" ht="15.9" customHeight="1">
      <c r="A25" s="140" t="s">
        <v>418</v>
      </c>
      <c r="B25" s="140"/>
      <c r="C25" s="140"/>
      <c r="D25" s="140"/>
      <c r="E25" s="140"/>
      <c r="F25" s="140"/>
      <c r="G25" s="140"/>
      <c r="H25" s="140"/>
      <c r="I25" s="140"/>
      <c r="J25" s="140"/>
      <c r="K25" s="140"/>
      <c r="L25" s="140"/>
      <c r="M25" s="140"/>
      <c r="N25" s="140"/>
      <c r="O25" s="140"/>
      <c r="P25" s="140"/>
      <c r="Q25" s="140"/>
    </row>
    <row r="26" spans="1:17" ht="15.75" customHeight="1">
      <c r="A26" s="95" t="s">
        <v>419</v>
      </c>
      <c r="B26" s="95"/>
      <c r="C26" s="95"/>
      <c r="D26" s="95"/>
      <c r="E26" s="95"/>
      <c r="F26" s="95"/>
      <c r="G26" s="95"/>
      <c r="H26" s="95"/>
      <c r="I26" s="95"/>
      <c r="J26" s="95"/>
      <c r="K26" s="10"/>
      <c r="L26" s="10"/>
      <c r="M26" s="10"/>
      <c r="N26" s="10"/>
      <c r="O26" s="10"/>
      <c r="P26" s="10"/>
      <c r="Q26" s="10"/>
    </row>
    <row r="27" spans="1:17" ht="15.75" customHeight="1">
      <c r="A27" s="108" t="s">
        <v>87</v>
      </c>
      <c r="B27" s="108"/>
      <c r="C27" s="100" t="s">
        <v>88</v>
      </c>
      <c r="D27" s="100"/>
      <c r="E27" s="100"/>
      <c r="F27" s="100"/>
      <c r="G27" s="199" t="s">
        <v>89</v>
      </c>
      <c r="H27" s="200"/>
      <c r="I27" s="199" t="s">
        <v>90</v>
      </c>
      <c r="J27" s="202"/>
      <c r="K27" s="199" t="s">
        <v>169</v>
      </c>
      <c r="L27" s="202"/>
      <c r="M27" s="10"/>
      <c r="N27" s="10"/>
      <c r="O27" s="10"/>
      <c r="P27" s="10"/>
      <c r="Q27" s="10"/>
    </row>
    <row r="28" spans="1:17" ht="15.75" customHeight="1">
      <c r="A28" s="108"/>
      <c r="B28" s="108"/>
      <c r="C28" s="14">
        <v>120</v>
      </c>
      <c r="D28" s="14">
        <v>150</v>
      </c>
      <c r="E28" s="14">
        <v>180</v>
      </c>
      <c r="F28" s="14">
        <v>200</v>
      </c>
      <c r="G28" s="177"/>
      <c r="H28" s="201"/>
      <c r="I28" s="203"/>
      <c r="J28" s="204"/>
      <c r="K28" s="203"/>
      <c r="L28" s="204"/>
      <c r="M28" s="10"/>
      <c r="N28" s="10"/>
      <c r="O28" s="10"/>
      <c r="P28" s="10"/>
      <c r="Q28" s="10"/>
    </row>
    <row r="29" spans="1:17" ht="15.75" customHeight="1">
      <c r="A29" s="100" t="s">
        <v>283</v>
      </c>
      <c r="B29" s="100"/>
      <c r="C29" s="42">
        <v>7.6</v>
      </c>
      <c r="D29" s="42">
        <v>7.6</v>
      </c>
      <c r="E29" s="42">
        <v>7.6</v>
      </c>
      <c r="F29" s="42">
        <v>7.6</v>
      </c>
      <c r="G29" s="127">
        <v>80</v>
      </c>
      <c r="H29" s="129"/>
      <c r="I29" s="127">
        <v>13.5</v>
      </c>
      <c r="J29" s="129"/>
      <c r="K29" s="100">
        <v>0.90259999999999996</v>
      </c>
      <c r="L29" s="100"/>
      <c r="M29" s="10"/>
      <c r="N29" s="10"/>
      <c r="O29" s="10"/>
      <c r="P29" s="10"/>
      <c r="Q29" s="10"/>
    </row>
    <row r="30" spans="1:17" ht="15.75" customHeight="1">
      <c r="A30" s="100" t="s">
        <v>277</v>
      </c>
      <c r="B30" s="100"/>
      <c r="C30" s="42">
        <v>9.1999999999999993</v>
      </c>
      <c r="D30" s="42">
        <v>9.1999999999999993</v>
      </c>
      <c r="E30" s="42">
        <v>9.1999999999999993</v>
      </c>
      <c r="F30" s="42">
        <v>9.1999999999999993</v>
      </c>
      <c r="G30" s="127">
        <v>90</v>
      </c>
      <c r="H30" s="129"/>
      <c r="I30" s="127">
        <v>14.5</v>
      </c>
      <c r="J30" s="129"/>
      <c r="K30" s="100">
        <v>1.0863</v>
      </c>
      <c r="L30" s="100"/>
      <c r="M30" s="10"/>
      <c r="N30" s="10"/>
      <c r="O30" s="10"/>
      <c r="P30" s="10"/>
      <c r="Q30" s="10"/>
    </row>
    <row r="31" spans="1:17" ht="15.75" customHeight="1">
      <c r="A31" s="100" t="s">
        <v>268</v>
      </c>
      <c r="B31" s="100"/>
      <c r="C31" s="14"/>
      <c r="D31" s="17">
        <v>12</v>
      </c>
      <c r="E31" s="17">
        <v>12</v>
      </c>
      <c r="F31" s="17">
        <v>12</v>
      </c>
      <c r="G31" s="127">
        <v>110</v>
      </c>
      <c r="H31" s="129"/>
      <c r="I31" s="127">
        <v>20</v>
      </c>
      <c r="J31" s="129"/>
      <c r="K31" s="205">
        <v>1.4701</v>
      </c>
      <c r="L31" s="205"/>
      <c r="M31" s="10"/>
      <c r="N31" s="10"/>
      <c r="O31" s="10"/>
      <c r="P31" s="10"/>
      <c r="Q31" s="10"/>
    </row>
    <row r="32" spans="1:17" ht="15.75" customHeight="1">
      <c r="A32" s="100" t="s">
        <v>284</v>
      </c>
      <c r="B32" s="100"/>
      <c r="C32" s="14"/>
      <c r="D32" s="17"/>
      <c r="E32" s="17">
        <v>12</v>
      </c>
      <c r="F32" s="17">
        <v>12</v>
      </c>
      <c r="G32" s="127">
        <v>120</v>
      </c>
      <c r="H32" s="129"/>
      <c r="I32" s="127">
        <v>24</v>
      </c>
      <c r="J32" s="129"/>
      <c r="K32" s="100">
        <v>1.8375999999999999</v>
      </c>
      <c r="L32" s="100"/>
      <c r="M32" s="10"/>
      <c r="N32" s="10"/>
      <c r="O32" s="10"/>
      <c r="P32" s="10"/>
      <c r="Q32" s="10"/>
    </row>
    <row r="33" spans="1:17" ht="15.75" customHeight="1">
      <c r="A33" s="10"/>
      <c r="B33" s="10"/>
      <c r="C33" s="10"/>
      <c r="D33" s="10"/>
      <c r="E33" s="10"/>
      <c r="F33" s="10"/>
      <c r="G33" s="10"/>
      <c r="H33" s="10"/>
      <c r="I33" s="10"/>
      <c r="J33" s="10"/>
      <c r="K33" s="10"/>
      <c r="L33" s="10"/>
      <c r="M33" s="10"/>
      <c r="N33" s="10"/>
      <c r="O33" s="10"/>
      <c r="P33" s="10"/>
      <c r="Q33" s="10"/>
    </row>
    <row r="34" spans="1:17" ht="15.9" customHeight="1">
      <c r="A34" s="140" t="s">
        <v>420</v>
      </c>
      <c r="B34" s="140"/>
      <c r="C34" s="140"/>
      <c r="D34" s="140"/>
      <c r="E34" s="140"/>
      <c r="F34" s="140"/>
      <c r="G34" s="140"/>
      <c r="H34" s="140"/>
      <c r="I34" s="140"/>
      <c r="J34" s="140"/>
      <c r="K34" s="140"/>
      <c r="L34" s="140"/>
      <c r="M34" s="140"/>
      <c r="N34" s="140"/>
      <c r="O34" s="140"/>
      <c r="P34" s="140"/>
      <c r="Q34" s="140"/>
    </row>
    <row r="35" spans="1:17" ht="15.75" customHeight="1">
      <c r="A35" s="95" t="s">
        <v>421</v>
      </c>
      <c r="B35" s="95"/>
      <c r="C35" s="95"/>
      <c r="D35" s="95"/>
      <c r="E35" s="95"/>
      <c r="F35" s="95"/>
      <c r="G35" s="95"/>
      <c r="H35" s="95"/>
      <c r="I35" s="95"/>
      <c r="J35" s="95"/>
      <c r="K35" s="10"/>
      <c r="L35" s="10"/>
      <c r="M35" s="10"/>
      <c r="N35" s="10"/>
      <c r="O35" s="10"/>
      <c r="P35" s="10"/>
      <c r="Q35" s="10"/>
    </row>
    <row r="36" spans="1:17" ht="15.75" customHeight="1">
      <c r="A36" s="108" t="s">
        <v>87</v>
      </c>
      <c r="B36" s="108"/>
      <c r="C36" s="100" t="s">
        <v>88</v>
      </c>
      <c r="D36" s="100"/>
      <c r="E36" s="100"/>
      <c r="F36" s="100"/>
      <c r="G36" s="199" t="s">
        <v>89</v>
      </c>
      <c r="H36" s="200"/>
      <c r="I36" s="199" t="s">
        <v>90</v>
      </c>
      <c r="J36" s="202"/>
      <c r="K36" s="199" t="s">
        <v>169</v>
      </c>
      <c r="L36" s="202"/>
      <c r="M36" s="10"/>
      <c r="N36" s="10"/>
      <c r="O36" s="10"/>
      <c r="P36" s="10"/>
      <c r="Q36" s="10"/>
    </row>
    <row r="37" spans="1:17" ht="15.75" customHeight="1">
      <c r="A37" s="108"/>
      <c r="B37" s="108"/>
      <c r="C37" s="14">
        <v>120</v>
      </c>
      <c r="D37" s="14">
        <v>150</v>
      </c>
      <c r="E37" s="14">
        <v>180</v>
      </c>
      <c r="F37" s="14">
        <v>200</v>
      </c>
      <c r="G37" s="177"/>
      <c r="H37" s="201"/>
      <c r="I37" s="203"/>
      <c r="J37" s="204"/>
      <c r="K37" s="203"/>
      <c r="L37" s="204"/>
      <c r="M37" s="10"/>
      <c r="N37" s="10"/>
      <c r="O37" s="10"/>
      <c r="P37" s="10"/>
      <c r="Q37" s="10"/>
    </row>
    <row r="38" spans="1:17" ht="15.75" customHeight="1">
      <c r="A38" s="100" t="s">
        <v>266</v>
      </c>
      <c r="B38" s="100"/>
      <c r="C38" s="42">
        <v>5</v>
      </c>
      <c r="D38" s="42">
        <v>5</v>
      </c>
      <c r="E38" s="42">
        <v>5</v>
      </c>
      <c r="F38" s="42">
        <v>5</v>
      </c>
      <c r="G38" s="127">
        <v>80</v>
      </c>
      <c r="H38" s="129"/>
      <c r="I38" s="127">
        <v>13.5</v>
      </c>
      <c r="J38" s="129"/>
      <c r="K38" s="100">
        <v>0.90259999999999996</v>
      </c>
      <c r="L38" s="100"/>
      <c r="M38" s="10"/>
      <c r="N38" s="10"/>
      <c r="O38" s="10"/>
      <c r="P38" s="10"/>
      <c r="Q38" s="10"/>
    </row>
    <row r="39" spans="1:17" ht="15.75" customHeight="1">
      <c r="A39" s="100" t="s">
        <v>277</v>
      </c>
      <c r="B39" s="100"/>
      <c r="C39" s="42">
        <v>6.1</v>
      </c>
      <c r="D39" s="42">
        <v>6.1</v>
      </c>
      <c r="E39" s="42">
        <v>6.1</v>
      </c>
      <c r="F39" s="42">
        <v>6.1</v>
      </c>
      <c r="G39" s="127">
        <v>90</v>
      </c>
      <c r="H39" s="129"/>
      <c r="I39" s="127">
        <v>14.5</v>
      </c>
      <c r="J39" s="129"/>
      <c r="K39" s="100">
        <v>1.0863</v>
      </c>
      <c r="L39" s="100"/>
      <c r="M39" s="10"/>
      <c r="N39" s="10"/>
      <c r="O39" s="10"/>
      <c r="P39" s="10"/>
      <c r="Q39" s="10"/>
    </row>
    <row r="40" spans="1:17" ht="15.75" customHeight="1">
      <c r="A40" s="100" t="s">
        <v>285</v>
      </c>
      <c r="B40" s="100"/>
      <c r="C40" s="14"/>
      <c r="D40" s="42">
        <v>8</v>
      </c>
      <c r="E40" s="42">
        <v>8</v>
      </c>
      <c r="F40" s="42">
        <v>8</v>
      </c>
      <c r="G40" s="127">
        <v>110</v>
      </c>
      <c r="H40" s="129"/>
      <c r="I40" s="127">
        <v>20</v>
      </c>
      <c r="J40" s="129"/>
      <c r="K40" s="205">
        <v>1.4701</v>
      </c>
      <c r="L40" s="205"/>
      <c r="M40" s="10"/>
      <c r="N40" s="10"/>
      <c r="O40" s="10"/>
      <c r="P40" s="10"/>
      <c r="Q40" s="10"/>
    </row>
    <row r="41" spans="1:17" ht="15.75" customHeight="1">
      <c r="A41" s="100" t="s">
        <v>279</v>
      </c>
      <c r="B41" s="100"/>
      <c r="C41" s="14"/>
      <c r="D41" s="14"/>
      <c r="E41" s="42">
        <v>8</v>
      </c>
      <c r="F41" s="42">
        <v>8</v>
      </c>
      <c r="G41" s="127">
        <v>120</v>
      </c>
      <c r="H41" s="129"/>
      <c r="I41" s="127">
        <v>24</v>
      </c>
      <c r="J41" s="129"/>
      <c r="K41" s="100">
        <v>1.8375999999999999</v>
      </c>
      <c r="L41" s="100"/>
      <c r="M41" s="10"/>
      <c r="N41" s="10"/>
      <c r="O41" s="10"/>
      <c r="P41" s="10"/>
      <c r="Q41" s="10"/>
    </row>
    <row r="42" spans="1:17" ht="15.75" customHeight="1">
      <c r="A42" s="10"/>
      <c r="B42" s="10"/>
      <c r="C42" s="10"/>
      <c r="D42" s="10"/>
      <c r="E42" s="10"/>
      <c r="F42" s="10"/>
      <c r="G42" s="10"/>
      <c r="H42" s="10"/>
      <c r="I42" s="10"/>
      <c r="J42" s="10"/>
      <c r="K42" s="10"/>
      <c r="L42" s="10"/>
      <c r="M42" s="10"/>
      <c r="N42" s="10"/>
      <c r="O42" s="10"/>
      <c r="P42" s="10"/>
      <c r="Q42" s="10"/>
    </row>
    <row r="43" spans="1:17" ht="15.75" customHeight="1">
      <c r="A43" s="10"/>
      <c r="B43" s="10"/>
      <c r="C43" s="10"/>
      <c r="D43" s="10"/>
      <c r="E43" s="10"/>
      <c r="F43" s="10"/>
      <c r="G43" s="10"/>
      <c r="H43" s="10"/>
      <c r="I43" s="10"/>
      <c r="J43" s="10"/>
      <c r="K43" s="10"/>
      <c r="L43" s="10"/>
      <c r="M43" s="10"/>
      <c r="N43" s="10"/>
      <c r="O43" s="10"/>
      <c r="P43" s="10"/>
      <c r="Q43" s="10"/>
    </row>
    <row r="44" spans="1:17" ht="15.9" customHeight="1">
      <c r="A44" s="140" t="s">
        <v>422</v>
      </c>
      <c r="B44" s="140"/>
      <c r="C44" s="140"/>
      <c r="D44" s="140"/>
      <c r="E44" s="140"/>
      <c r="F44" s="140"/>
      <c r="G44" s="140"/>
      <c r="H44" s="140"/>
      <c r="I44" s="140"/>
      <c r="J44" s="140"/>
      <c r="K44" s="140"/>
      <c r="L44" s="140"/>
      <c r="M44" s="140"/>
      <c r="N44" s="140"/>
      <c r="O44" s="140"/>
      <c r="P44" s="140"/>
      <c r="Q44" s="140"/>
    </row>
    <row r="45" spans="1:17" ht="15.75" customHeight="1">
      <c r="A45" s="95" t="s">
        <v>423</v>
      </c>
      <c r="B45" s="95"/>
      <c r="C45" s="95"/>
      <c r="D45" s="95"/>
      <c r="E45" s="95"/>
      <c r="F45" s="95"/>
      <c r="G45" s="95"/>
      <c r="H45" s="95"/>
      <c r="I45" s="95"/>
      <c r="J45" s="95"/>
      <c r="K45" s="10"/>
      <c r="L45" s="10"/>
      <c r="M45" s="10"/>
      <c r="N45" s="10"/>
      <c r="O45" s="10"/>
      <c r="P45" s="10"/>
      <c r="Q45" s="10"/>
    </row>
    <row r="46" spans="1:17" ht="15.75" customHeight="1">
      <c r="A46" s="108" t="s">
        <v>87</v>
      </c>
      <c r="B46" s="108"/>
      <c r="C46" s="100" t="s">
        <v>88</v>
      </c>
      <c r="D46" s="100"/>
      <c r="E46" s="100"/>
      <c r="F46" s="100"/>
      <c r="G46" s="199" t="s">
        <v>89</v>
      </c>
      <c r="H46" s="200"/>
      <c r="I46" s="199" t="s">
        <v>90</v>
      </c>
      <c r="J46" s="202"/>
      <c r="K46" s="199" t="s">
        <v>169</v>
      </c>
      <c r="L46" s="202"/>
      <c r="M46" s="10"/>
      <c r="N46" s="10"/>
      <c r="O46" s="10"/>
      <c r="P46" s="10"/>
      <c r="Q46" s="10"/>
    </row>
    <row r="47" spans="1:17" ht="15.75" customHeight="1">
      <c r="A47" s="108"/>
      <c r="B47" s="108"/>
      <c r="C47" s="14">
        <v>120</v>
      </c>
      <c r="D47" s="14">
        <v>150</v>
      </c>
      <c r="E47" s="14">
        <v>180</v>
      </c>
      <c r="F47" s="14">
        <v>200</v>
      </c>
      <c r="G47" s="177"/>
      <c r="H47" s="201"/>
      <c r="I47" s="203"/>
      <c r="J47" s="204"/>
      <c r="K47" s="203"/>
      <c r="L47" s="204"/>
      <c r="M47" s="10"/>
      <c r="N47" s="10"/>
      <c r="O47" s="10"/>
      <c r="P47" s="10"/>
      <c r="Q47" s="10"/>
    </row>
    <row r="48" spans="1:17" ht="15.75" customHeight="1">
      <c r="A48" s="100" t="s">
        <v>275</v>
      </c>
      <c r="B48" s="100"/>
      <c r="C48" s="42">
        <v>3</v>
      </c>
      <c r="D48" s="42">
        <v>3</v>
      </c>
      <c r="E48" s="42">
        <v>3</v>
      </c>
      <c r="F48" s="42">
        <v>3</v>
      </c>
      <c r="G48" s="191">
        <v>40</v>
      </c>
      <c r="H48" s="192"/>
      <c r="I48" s="127"/>
      <c r="J48" s="129"/>
      <c r="K48" s="127">
        <v>0.71879999999999999</v>
      </c>
      <c r="L48" s="129"/>
      <c r="M48" s="10"/>
      <c r="N48" s="10"/>
      <c r="O48" s="10"/>
      <c r="P48" s="10"/>
      <c r="Q48" s="10"/>
    </row>
    <row r="49" spans="1:17" ht="15.75" customHeight="1">
      <c r="A49" s="100" t="s">
        <v>276</v>
      </c>
      <c r="B49" s="100"/>
      <c r="C49" s="42">
        <v>3.8</v>
      </c>
      <c r="D49" s="42">
        <v>3.8</v>
      </c>
      <c r="E49" s="42">
        <v>3.8</v>
      </c>
      <c r="F49" s="42">
        <v>3.8</v>
      </c>
      <c r="G49" s="127">
        <v>45</v>
      </c>
      <c r="H49" s="129"/>
      <c r="I49" s="127"/>
      <c r="J49" s="129"/>
      <c r="K49" s="127">
        <v>0.90259999999999996</v>
      </c>
      <c r="L49" s="129"/>
      <c r="M49" s="10"/>
      <c r="N49" s="10"/>
      <c r="O49" s="10"/>
      <c r="P49" s="10"/>
      <c r="Q49" s="10"/>
    </row>
    <row r="50" spans="1:17" ht="15.75" customHeight="1">
      <c r="A50" s="100" t="s">
        <v>286</v>
      </c>
      <c r="B50" s="100"/>
      <c r="C50" s="42">
        <v>6.7</v>
      </c>
      <c r="D50" s="42">
        <v>6.7</v>
      </c>
      <c r="E50" s="42">
        <v>6.7</v>
      </c>
      <c r="F50" s="42">
        <v>6.7</v>
      </c>
      <c r="G50" s="127">
        <v>60</v>
      </c>
      <c r="H50" s="129"/>
      <c r="I50" s="127"/>
      <c r="J50" s="129"/>
      <c r="K50" s="127">
        <v>1.0863</v>
      </c>
      <c r="L50" s="129"/>
      <c r="M50" s="10"/>
      <c r="N50" s="10"/>
      <c r="O50" s="10"/>
      <c r="P50" s="10"/>
      <c r="Q50" s="10"/>
    </row>
    <row r="51" spans="1:17" ht="15.75" customHeight="1">
      <c r="A51" s="100" t="s">
        <v>278</v>
      </c>
      <c r="B51" s="100"/>
      <c r="C51" s="42">
        <v>9.1999999999999993</v>
      </c>
      <c r="D51" s="42">
        <v>9.1999999999999993</v>
      </c>
      <c r="E51" s="42">
        <v>9.1999999999999993</v>
      </c>
      <c r="F51" s="42">
        <v>9.1999999999999993</v>
      </c>
      <c r="G51" s="127">
        <v>70</v>
      </c>
      <c r="H51" s="129"/>
      <c r="I51" s="127"/>
      <c r="J51" s="129"/>
      <c r="K51" s="197">
        <v>1.4701</v>
      </c>
      <c r="L51" s="198"/>
      <c r="M51" s="10"/>
      <c r="N51" s="10"/>
      <c r="O51" s="10"/>
      <c r="P51" s="10"/>
      <c r="Q51" s="10"/>
    </row>
    <row r="52" spans="1:17" ht="15.75" customHeight="1">
      <c r="A52" s="100" t="s">
        <v>287</v>
      </c>
      <c r="B52" s="100"/>
      <c r="C52" s="17">
        <v>12</v>
      </c>
      <c r="D52" s="17">
        <v>12</v>
      </c>
      <c r="E52" s="17">
        <v>12</v>
      </c>
      <c r="F52" s="17">
        <v>12</v>
      </c>
      <c r="G52" s="127">
        <v>90</v>
      </c>
      <c r="H52" s="129"/>
      <c r="I52" s="127"/>
      <c r="J52" s="129"/>
      <c r="K52" s="127">
        <v>1.8375999999999999</v>
      </c>
      <c r="L52" s="129"/>
      <c r="M52" s="10"/>
      <c r="N52" s="10"/>
      <c r="O52" s="10"/>
      <c r="P52" s="10"/>
      <c r="Q52" s="10"/>
    </row>
    <row r="53" spans="1:17" ht="15.75" customHeight="1">
      <c r="A53" s="100" t="s">
        <v>288</v>
      </c>
      <c r="B53" s="100"/>
      <c r="C53" s="17">
        <v>12</v>
      </c>
      <c r="D53" s="17">
        <v>12</v>
      </c>
      <c r="E53" s="17">
        <v>12</v>
      </c>
      <c r="F53" s="17">
        <v>12</v>
      </c>
      <c r="G53" s="127">
        <v>100</v>
      </c>
      <c r="H53" s="129"/>
      <c r="I53" s="127"/>
      <c r="J53" s="129"/>
      <c r="K53" s="127">
        <v>2.2050999999999998</v>
      </c>
      <c r="L53" s="129"/>
      <c r="M53" s="10"/>
      <c r="N53" s="10"/>
      <c r="O53" s="10"/>
      <c r="P53" s="10"/>
      <c r="Q53" s="10"/>
    </row>
    <row r="54" spans="1:17" ht="15.75" customHeight="1">
      <c r="A54" s="10"/>
      <c r="B54" s="10"/>
      <c r="C54" s="10"/>
      <c r="D54" s="10"/>
      <c r="E54" s="10"/>
      <c r="F54" s="10"/>
      <c r="G54" s="10"/>
      <c r="H54" s="10"/>
      <c r="I54" s="10"/>
      <c r="J54" s="10"/>
      <c r="K54" s="10"/>
      <c r="L54" s="10"/>
      <c r="M54" s="10"/>
      <c r="N54" s="10"/>
      <c r="O54" s="10"/>
      <c r="P54" s="10"/>
      <c r="Q54" s="10"/>
    </row>
    <row r="55" spans="1:17" ht="15.9" customHeight="1">
      <c r="A55" s="25"/>
      <c r="B55" s="25"/>
      <c r="C55" s="25"/>
      <c r="D55" s="25"/>
      <c r="E55" s="25"/>
      <c r="F55" s="25"/>
      <c r="G55" s="25"/>
      <c r="H55" s="25"/>
      <c r="I55" s="25"/>
      <c r="J55" s="25"/>
      <c r="K55" s="25"/>
      <c r="L55" s="25"/>
      <c r="M55" s="10"/>
      <c r="N55" s="10"/>
      <c r="O55" s="10"/>
      <c r="P55" s="10"/>
      <c r="Q55" s="10"/>
    </row>
    <row r="56" spans="1:17" ht="15.9" customHeight="1">
      <c r="A56" s="140" t="s">
        <v>424</v>
      </c>
      <c r="B56" s="140"/>
      <c r="C56" s="140"/>
      <c r="D56" s="140"/>
      <c r="E56" s="140"/>
      <c r="F56" s="140"/>
      <c r="G56" s="140"/>
      <c r="H56" s="140"/>
      <c r="I56" s="140"/>
      <c r="J56" s="140"/>
      <c r="K56" s="140"/>
      <c r="L56" s="140"/>
      <c r="M56" s="140"/>
      <c r="N56" s="140"/>
      <c r="O56" s="140"/>
      <c r="P56" s="140"/>
      <c r="Q56" s="140"/>
    </row>
    <row r="57" spans="1:17" ht="15.75" customHeight="1">
      <c r="A57" s="95" t="s">
        <v>425</v>
      </c>
      <c r="B57" s="95"/>
      <c r="C57" s="95"/>
      <c r="D57" s="95"/>
      <c r="E57" s="95"/>
      <c r="F57" s="95"/>
      <c r="G57" s="95"/>
      <c r="H57" s="95"/>
      <c r="I57" s="95"/>
      <c r="J57" s="95"/>
      <c r="K57" s="10"/>
      <c r="L57" s="10"/>
      <c r="M57" s="10"/>
      <c r="N57" s="10"/>
      <c r="O57" s="10"/>
      <c r="P57" s="10"/>
      <c r="Q57" s="10"/>
    </row>
    <row r="58" spans="1:17" ht="15.75" customHeight="1">
      <c r="A58" s="108" t="s">
        <v>87</v>
      </c>
      <c r="B58" s="108"/>
      <c r="C58" s="100" t="s">
        <v>88</v>
      </c>
      <c r="D58" s="100"/>
      <c r="E58" s="100"/>
      <c r="F58" s="100"/>
      <c r="G58" s="199" t="s">
        <v>89</v>
      </c>
      <c r="H58" s="200"/>
      <c r="I58" s="199" t="s">
        <v>90</v>
      </c>
      <c r="J58" s="202"/>
      <c r="K58" s="199" t="s">
        <v>169</v>
      </c>
      <c r="L58" s="202"/>
      <c r="M58" s="10"/>
      <c r="N58" s="10"/>
      <c r="O58" s="10"/>
      <c r="P58" s="10"/>
      <c r="Q58" s="10"/>
    </row>
    <row r="59" spans="1:17" ht="15.75" customHeight="1">
      <c r="A59" s="108"/>
      <c r="B59" s="108"/>
      <c r="C59" s="14">
        <v>120</v>
      </c>
      <c r="D59" s="14">
        <v>150</v>
      </c>
      <c r="E59" s="14">
        <v>180</v>
      </c>
      <c r="F59" s="14">
        <v>200</v>
      </c>
      <c r="G59" s="177"/>
      <c r="H59" s="201"/>
      <c r="I59" s="203"/>
      <c r="J59" s="204"/>
      <c r="K59" s="203"/>
      <c r="L59" s="204"/>
      <c r="M59" s="10"/>
      <c r="N59" s="10"/>
      <c r="O59" s="10"/>
      <c r="P59" s="10"/>
      <c r="Q59" s="10"/>
    </row>
    <row r="60" spans="1:17" ht="15.75" customHeight="1">
      <c r="A60" s="100" t="s">
        <v>289</v>
      </c>
      <c r="B60" s="100"/>
      <c r="C60" s="42">
        <v>2</v>
      </c>
      <c r="D60" s="42">
        <v>2</v>
      </c>
      <c r="E60" s="42">
        <v>2</v>
      </c>
      <c r="F60" s="42">
        <v>2</v>
      </c>
      <c r="G60" s="191">
        <v>40</v>
      </c>
      <c r="H60" s="192"/>
      <c r="I60" s="127"/>
      <c r="J60" s="129"/>
      <c r="K60" s="127">
        <v>0.71879999999999999</v>
      </c>
      <c r="L60" s="129"/>
      <c r="M60" s="10"/>
      <c r="N60" s="10"/>
      <c r="O60" s="10"/>
      <c r="P60" s="10"/>
      <c r="Q60" s="10"/>
    </row>
    <row r="61" spans="1:17" ht="15.75" customHeight="1">
      <c r="A61" s="100" t="s">
        <v>266</v>
      </c>
      <c r="B61" s="100"/>
      <c r="C61" s="42">
        <v>2.5</v>
      </c>
      <c r="D61" s="42">
        <v>2.5</v>
      </c>
      <c r="E61" s="42">
        <v>2.5</v>
      </c>
      <c r="F61" s="42">
        <v>2.5</v>
      </c>
      <c r="G61" s="127">
        <v>45</v>
      </c>
      <c r="H61" s="129"/>
      <c r="I61" s="127"/>
      <c r="J61" s="129"/>
      <c r="K61" s="127">
        <v>0.90259999999999996</v>
      </c>
      <c r="L61" s="129"/>
      <c r="M61" s="10"/>
      <c r="N61" s="10"/>
      <c r="O61" s="10"/>
      <c r="P61" s="10"/>
      <c r="Q61" s="10"/>
    </row>
    <row r="62" spans="1:17" ht="15.75" customHeight="1">
      <c r="A62" s="100" t="s">
        <v>290</v>
      </c>
      <c r="B62" s="100"/>
      <c r="C62" s="42">
        <v>4.5</v>
      </c>
      <c r="D62" s="42">
        <v>4.5</v>
      </c>
      <c r="E62" s="42">
        <v>4.5</v>
      </c>
      <c r="F62" s="42">
        <v>4.5</v>
      </c>
      <c r="G62" s="127">
        <v>60</v>
      </c>
      <c r="H62" s="129"/>
      <c r="I62" s="127"/>
      <c r="J62" s="129"/>
      <c r="K62" s="127">
        <v>1.0863</v>
      </c>
      <c r="L62" s="129"/>
      <c r="M62" s="10"/>
      <c r="N62" s="10"/>
      <c r="O62" s="10"/>
      <c r="P62" s="10"/>
      <c r="Q62" s="10"/>
    </row>
    <row r="63" spans="1:17" ht="15.75" customHeight="1">
      <c r="A63" s="100" t="s">
        <v>278</v>
      </c>
      <c r="B63" s="100"/>
      <c r="C63" s="42">
        <v>6.1</v>
      </c>
      <c r="D63" s="42">
        <v>6.1</v>
      </c>
      <c r="E63" s="42">
        <v>6.1</v>
      </c>
      <c r="F63" s="42">
        <v>6.1</v>
      </c>
      <c r="G63" s="127">
        <v>70</v>
      </c>
      <c r="H63" s="129"/>
      <c r="I63" s="127"/>
      <c r="J63" s="129"/>
      <c r="K63" s="197">
        <v>1.4701</v>
      </c>
      <c r="L63" s="198"/>
      <c r="M63" s="10"/>
      <c r="N63" s="10"/>
      <c r="O63" s="10"/>
      <c r="P63" s="10"/>
      <c r="Q63" s="10"/>
    </row>
    <row r="64" spans="1:17" ht="15.75" customHeight="1">
      <c r="A64" s="100" t="s">
        <v>284</v>
      </c>
      <c r="B64" s="100"/>
      <c r="C64" s="42">
        <v>8</v>
      </c>
      <c r="D64" s="42">
        <v>8</v>
      </c>
      <c r="E64" s="42">
        <v>8</v>
      </c>
      <c r="F64" s="42">
        <v>8</v>
      </c>
      <c r="G64" s="127">
        <v>90</v>
      </c>
      <c r="H64" s="129"/>
      <c r="I64" s="127"/>
      <c r="J64" s="129"/>
      <c r="K64" s="127">
        <v>1.8375999999999999</v>
      </c>
      <c r="L64" s="129"/>
      <c r="M64" s="10"/>
      <c r="N64" s="10"/>
      <c r="O64" s="10"/>
      <c r="P64" s="10"/>
      <c r="Q64" s="10"/>
    </row>
    <row r="65" spans="1:17" ht="15.75" customHeight="1">
      <c r="A65" s="100" t="s">
        <v>270</v>
      </c>
      <c r="B65" s="100"/>
      <c r="C65" s="42">
        <v>8</v>
      </c>
      <c r="D65" s="42">
        <v>8</v>
      </c>
      <c r="E65" s="42">
        <v>8</v>
      </c>
      <c r="F65" s="42">
        <v>8</v>
      </c>
      <c r="G65" s="127">
        <v>100</v>
      </c>
      <c r="H65" s="129"/>
      <c r="I65" s="127"/>
      <c r="J65" s="129"/>
      <c r="K65" s="127">
        <v>2.2050999999999998</v>
      </c>
      <c r="L65" s="129"/>
      <c r="M65" s="10"/>
      <c r="N65" s="10"/>
      <c r="O65" s="10"/>
      <c r="P65" s="10"/>
      <c r="Q65" s="10"/>
    </row>
    <row r="66" spans="1:17" ht="15.75" customHeight="1">
      <c r="A66" s="10"/>
      <c r="B66" s="10"/>
      <c r="C66" s="10"/>
      <c r="D66" s="10"/>
      <c r="E66" s="10"/>
      <c r="F66" s="10"/>
      <c r="G66" s="10"/>
      <c r="H66" s="10"/>
      <c r="I66" s="10"/>
      <c r="J66" s="10"/>
      <c r="K66" s="10"/>
      <c r="L66" s="10"/>
      <c r="M66" s="10"/>
      <c r="N66" s="10"/>
      <c r="O66" s="10"/>
      <c r="P66" s="10"/>
      <c r="Q66" s="10"/>
    </row>
    <row r="67" spans="1:17" ht="15.75" customHeight="1">
      <c r="A67" s="10"/>
      <c r="B67" s="10"/>
      <c r="C67" s="10"/>
      <c r="D67" s="10"/>
      <c r="E67" s="10"/>
      <c r="F67" s="10"/>
      <c r="G67" s="10"/>
      <c r="H67" s="10"/>
      <c r="I67" s="10"/>
      <c r="J67" s="10"/>
      <c r="K67" s="10"/>
      <c r="L67" s="10"/>
      <c r="M67" s="10"/>
      <c r="N67" s="10"/>
      <c r="O67" s="10"/>
      <c r="P67" s="10"/>
      <c r="Q67" s="10"/>
    </row>
    <row r="68" spans="1:17" ht="15.75" customHeight="1">
      <c r="A68" s="10"/>
      <c r="B68" s="10"/>
      <c r="C68" s="10"/>
      <c r="D68" s="10"/>
      <c r="E68" s="10"/>
      <c r="F68" s="10"/>
      <c r="G68" s="10"/>
      <c r="H68" s="10"/>
      <c r="I68" s="10"/>
      <c r="J68" s="10"/>
      <c r="K68" s="10"/>
      <c r="L68" s="10"/>
      <c r="M68" s="10"/>
      <c r="N68" s="10"/>
      <c r="O68" s="10"/>
      <c r="P68" s="10"/>
      <c r="Q68" s="10"/>
    </row>
    <row r="69" spans="1:17" ht="15.9" customHeight="1">
      <c r="A69" s="25"/>
      <c r="B69" s="25"/>
      <c r="C69" s="25"/>
      <c r="D69" s="25"/>
      <c r="E69" s="25"/>
      <c r="F69" s="25"/>
      <c r="G69" s="25"/>
      <c r="H69" s="25"/>
      <c r="I69" s="25"/>
      <c r="J69" s="25"/>
      <c r="K69" s="25"/>
      <c r="L69" s="25"/>
      <c r="M69" s="10"/>
      <c r="N69" s="10"/>
      <c r="O69" s="10"/>
      <c r="P69" s="10"/>
      <c r="Q69" s="10"/>
    </row>
    <row r="70" spans="1:17" ht="15.9" customHeight="1">
      <c r="A70" s="140" t="s">
        <v>426</v>
      </c>
      <c r="B70" s="140"/>
      <c r="C70" s="140"/>
      <c r="D70" s="140"/>
      <c r="E70" s="140"/>
      <c r="F70" s="140"/>
      <c r="G70" s="140"/>
      <c r="H70" s="140"/>
      <c r="I70" s="140"/>
      <c r="J70" s="140"/>
      <c r="K70" s="140"/>
      <c r="L70" s="140"/>
      <c r="M70" s="140"/>
      <c r="N70" s="140"/>
      <c r="O70" s="140"/>
      <c r="P70" s="140"/>
      <c r="Q70" s="140"/>
    </row>
    <row r="71" spans="1:17" ht="15.75" customHeight="1">
      <c r="A71" s="95" t="s">
        <v>427</v>
      </c>
      <c r="B71" s="95"/>
      <c r="C71" s="95"/>
      <c r="D71" s="95"/>
      <c r="E71" s="95"/>
      <c r="F71" s="95"/>
      <c r="G71" s="95"/>
      <c r="H71" s="95"/>
      <c r="I71" s="95"/>
      <c r="J71" s="95"/>
      <c r="K71" s="10"/>
      <c r="L71" s="10"/>
      <c r="M71" s="10"/>
      <c r="N71" s="10"/>
      <c r="O71" s="10"/>
      <c r="P71" s="10"/>
      <c r="Q71" s="10"/>
    </row>
    <row r="72" spans="1:17" ht="15.75" customHeight="1">
      <c r="A72" s="108" t="s">
        <v>87</v>
      </c>
      <c r="B72" s="108"/>
      <c r="C72" s="157" t="s">
        <v>91</v>
      </c>
      <c r="D72" s="170" t="s">
        <v>90</v>
      </c>
      <c r="E72" s="10"/>
      <c r="F72" s="10"/>
      <c r="G72" s="69"/>
      <c r="H72" s="69"/>
      <c r="I72" s="10"/>
      <c r="J72" s="10"/>
      <c r="K72" s="10"/>
      <c r="L72" s="10"/>
      <c r="M72" s="10"/>
      <c r="N72" s="10"/>
      <c r="O72" s="10"/>
      <c r="P72" s="10"/>
      <c r="Q72" s="10"/>
    </row>
    <row r="73" spans="1:17" ht="15.75" customHeight="1">
      <c r="A73" s="108"/>
      <c r="B73" s="108"/>
      <c r="C73" s="163"/>
      <c r="D73" s="170"/>
      <c r="E73" s="16"/>
      <c r="F73" s="16"/>
      <c r="G73" s="69"/>
      <c r="H73" s="69"/>
      <c r="I73" s="10"/>
      <c r="J73" s="10"/>
      <c r="K73" s="10"/>
      <c r="L73" s="10"/>
      <c r="M73" s="10"/>
      <c r="N73" s="10"/>
      <c r="O73" s="10"/>
      <c r="P73" s="10"/>
      <c r="Q73" s="10"/>
    </row>
    <row r="74" spans="1:17" ht="15.75" customHeight="1">
      <c r="A74" s="193" t="s">
        <v>92</v>
      </c>
      <c r="B74" s="194"/>
      <c r="C74" s="14">
        <v>0.75</v>
      </c>
      <c r="D74" s="28"/>
      <c r="E74" s="16"/>
      <c r="F74" s="16"/>
      <c r="G74" s="70"/>
      <c r="H74" s="70"/>
      <c r="I74" s="10"/>
      <c r="J74" s="10"/>
      <c r="K74" s="10"/>
      <c r="L74" s="10"/>
      <c r="M74" s="10"/>
      <c r="N74" s="10"/>
      <c r="O74" s="10"/>
      <c r="P74" s="10"/>
      <c r="Q74" s="10"/>
    </row>
    <row r="75" spans="1:17" ht="15.75" customHeight="1">
      <c r="A75" s="100" t="s">
        <v>93</v>
      </c>
      <c r="B75" s="100"/>
      <c r="C75" s="42">
        <v>1.2</v>
      </c>
      <c r="D75" s="14"/>
      <c r="E75" s="16"/>
      <c r="F75" s="16"/>
      <c r="G75" s="16"/>
      <c r="H75" s="16"/>
      <c r="I75" s="10"/>
      <c r="J75" s="10"/>
      <c r="K75" s="10"/>
      <c r="L75" s="10"/>
      <c r="M75" s="10"/>
      <c r="N75" s="10"/>
      <c r="O75" s="10"/>
      <c r="P75" s="10"/>
      <c r="Q75" s="10"/>
    </row>
    <row r="76" spans="1:17" ht="15.75" customHeight="1">
      <c r="A76" s="10"/>
      <c r="B76" s="10"/>
      <c r="C76" s="10"/>
      <c r="D76" s="10"/>
      <c r="E76" s="10"/>
      <c r="F76" s="10"/>
      <c r="G76" s="10"/>
      <c r="H76" s="10"/>
      <c r="I76" s="10"/>
      <c r="J76" s="10"/>
      <c r="K76" s="10"/>
      <c r="L76" s="10"/>
      <c r="M76" s="10"/>
      <c r="N76" s="10"/>
      <c r="O76" s="10"/>
      <c r="P76" s="10"/>
      <c r="Q76" s="10"/>
    </row>
    <row r="77" spans="1:17" ht="15.9" customHeight="1">
      <c r="A77" s="25"/>
      <c r="B77" s="25"/>
      <c r="C77" s="25"/>
      <c r="D77" s="25"/>
      <c r="E77" s="25"/>
      <c r="F77" s="25"/>
      <c r="G77" s="25"/>
      <c r="H77" s="25"/>
      <c r="I77" s="25"/>
      <c r="J77" s="25"/>
      <c r="K77" s="25"/>
      <c r="L77" s="25"/>
      <c r="M77" s="10"/>
      <c r="N77" s="10"/>
      <c r="O77" s="10"/>
      <c r="P77" s="10"/>
      <c r="Q77" s="10"/>
    </row>
    <row r="78" spans="1:17" ht="15.9" customHeight="1">
      <c r="A78" s="140" t="s">
        <v>428</v>
      </c>
      <c r="B78" s="140"/>
      <c r="C78" s="140"/>
      <c r="D78" s="140"/>
      <c r="E78" s="140"/>
      <c r="F78" s="140"/>
      <c r="G78" s="140"/>
      <c r="H78" s="140"/>
      <c r="I78" s="140"/>
      <c r="J78" s="140"/>
      <c r="K78" s="140"/>
      <c r="L78" s="140"/>
      <c r="M78" s="140"/>
      <c r="N78" s="140"/>
      <c r="O78" s="140"/>
      <c r="P78" s="140"/>
      <c r="Q78" s="140"/>
    </row>
    <row r="79" spans="1:17" ht="15.75" customHeight="1">
      <c r="A79" s="95" t="s">
        <v>429</v>
      </c>
      <c r="B79" s="95"/>
      <c r="C79" s="95"/>
      <c r="D79" s="95"/>
      <c r="E79" s="95"/>
      <c r="F79" s="95"/>
      <c r="G79" s="95"/>
      <c r="H79" s="95"/>
      <c r="I79" s="95"/>
      <c r="J79" s="95"/>
      <c r="K79" s="95"/>
      <c r="L79" s="95"/>
      <c r="M79" s="10"/>
      <c r="N79" s="10"/>
      <c r="O79" s="10"/>
      <c r="P79" s="10"/>
      <c r="Q79" s="10"/>
    </row>
    <row r="80" spans="1:17" ht="15.75" customHeight="1">
      <c r="A80" s="108" t="s">
        <v>87</v>
      </c>
      <c r="B80" s="108"/>
      <c r="C80" s="157" t="s">
        <v>91</v>
      </c>
      <c r="D80" s="170" t="s">
        <v>90</v>
      </c>
      <c r="E80" s="10"/>
      <c r="F80" s="10"/>
      <c r="G80" s="69"/>
      <c r="H80" s="69"/>
      <c r="I80" s="10"/>
      <c r="J80" s="10"/>
      <c r="K80" s="10"/>
      <c r="L80" s="10"/>
      <c r="M80" s="10"/>
      <c r="N80" s="10"/>
      <c r="O80" s="10"/>
      <c r="P80" s="10"/>
      <c r="Q80" s="10"/>
    </row>
    <row r="81" spans="1:17" ht="15.75" customHeight="1">
      <c r="A81" s="108"/>
      <c r="B81" s="108"/>
      <c r="C81" s="163"/>
      <c r="D81" s="170"/>
      <c r="E81" s="16"/>
      <c r="F81" s="16"/>
      <c r="G81" s="69"/>
      <c r="H81" s="69"/>
      <c r="I81" s="10"/>
      <c r="J81" s="10"/>
      <c r="K81" s="10"/>
      <c r="L81" s="10"/>
      <c r="M81" s="10"/>
      <c r="N81" s="10"/>
      <c r="O81" s="10"/>
      <c r="P81" s="10"/>
      <c r="Q81" s="10"/>
    </row>
    <row r="82" spans="1:17" ht="15.75" customHeight="1">
      <c r="A82" s="193" t="s">
        <v>291</v>
      </c>
      <c r="B82" s="194"/>
      <c r="C82" s="42">
        <v>0.5</v>
      </c>
      <c r="D82" s="28"/>
      <c r="E82" s="16"/>
      <c r="F82" s="16"/>
      <c r="G82" s="70"/>
      <c r="H82" s="70"/>
      <c r="I82" s="10"/>
      <c r="J82" s="10"/>
      <c r="K82" s="10"/>
      <c r="L82" s="10"/>
      <c r="M82" s="10"/>
      <c r="N82" s="10"/>
      <c r="O82" s="10"/>
      <c r="P82" s="10"/>
      <c r="Q82" s="10"/>
    </row>
    <row r="83" spans="1:17" ht="15.75" customHeight="1">
      <c r="A83" s="100" t="s">
        <v>93</v>
      </c>
      <c r="B83" s="100"/>
      <c r="C83" s="42">
        <v>0.8</v>
      </c>
      <c r="D83" s="14"/>
      <c r="E83" s="16"/>
      <c r="F83" s="16"/>
      <c r="G83" s="16"/>
      <c r="H83" s="16"/>
      <c r="I83" s="10"/>
      <c r="J83" s="10"/>
      <c r="K83" s="10"/>
      <c r="L83" s="10"/>
      <c r="M83" s="10"/>
      <c r="N83" s="10"/>
      <c r="O83" s="10"/>
      <c r="P83" s="10"/>
      <c r="Q83" s="10"/>
    </row>
    <row r="84" spans="1:17" ht="15.75" customHeight="1">
      <c r="A84" s="16"/>
      <c r="B84" s="16"/>
      <c r="C84" s="16"/>
      <c r="D84" s="16"/>
      <c r="E84" s="16"/>
      <c r="F84" s="16"/>
      <c r="G84" s="16"/>
      <c r="H84" s="16"/>
      <c r="I84" s="10"/>
      <c r="J84" s="10"/>
      <c r="K84" s="10"/>
      <c r="L84" s="10"/>
      <c r="M84" s="10"/>
      <c r="N84" s="10"/>
      <c r="O84" s="10"/>
      <c r="P84" s="10"/>
      <c r="Q84" s="10"/>
    </row>
    <row r="85" spans="1:17" ht="15.9" customHeight="1">
      <c r="A85" s="25"/>
      <c r="B85" s="25"/>
      <c r="C85" s="25"/>
      <c r="D85" s="25"/>
      <c r="E85" s="25"/>
      <c r="F85" s="25"/>
      <c r="G85" s="25"/>
      <c r="H85" s="25"/>
      <c r="I85" s="25"/>
      <c r="J85" s="25"/>
      <c r="K85" s="25"/>
      <c r="L85" s="25"/>
      <c r="M85" s="10"/>
      <c r="N85" s="10"/>
      <c r="O85" s="10"/>
      <c r="P85" s="10"/>
      <c r="Q85" s="10"/>
    </row>
    <row r="86" spans="1:17" ht="15.9" customHeight="1">
      <c r="A86" s="140" t="s">
        <v>430</v>
      </c>
      <c r="B86" s="140"/>
      <c r="C86" s="140"/>
      <c r="D86" s="140"/>
      <c r="E86" s="140"/>
      <c r="F86" s="140"/>
      <c r="G86" s="140"/>
      <c r="H86" s="140"/>
      <c r="I86" s="140"/>
      <c r="J86" s="140"/>
      <c r="K86" s="140"/>
      <c r="L86" s="140"/>
      <c r="M86" s="140"/>
      <c r="N86" s="140"/>
      <c r="O86" s="140"/>
      <c r="P86" s="140"/>
      <c r="Q86" s="140"/>
    </row>
    <row r="87" spans="1:17" ht="15.75" customHeight="1">
      <c r="A87" s="140" t="s">
        <v>431</v>
      </c>
      <c r="B87" s="95"/>
      <c r="C87" s="95"/>
      <c r="D87" s="95"/>
      <c r="E87" s="95"/>
      <c r="F87" s="95"/>
      <c r="G87" s="95"/>
      <c r="H87" s="95"/>
      <c r="I87" s="95"/>
      <c r="J87" s="95"/>
      <c r="K87" s="10"/>
      <c r="L87" s="10"/>
      <c r="M87" s="10"/>
      <c r="N87" s="10"/>
      <c r="O87" s="10"/>
      <c r="P87" s="10"/>
      <c r="Q87" s="10"/>
    </row>
    <row r="88" spans="1:17" ht="15.75" customHeight="1">
      <c r="A88" s="108" t="s">
        <v>87</v>
      </c>
      <c r="B88" s="108"/>
      <c r="C88" s="157" t="s">
        <v>91</v>
      </c>
      <c r="D88" s="170" t="s">
        <v>94</v>
      </c>
      <c r="E88" s="170"/>
      <c r="F88" s="170"/>
      <c r="G88" s="170"/>
      <c r="H88" s="69"/>
      <c r="I88" s="10"/>
      <c r="J88" s="10"/>
      <c r="K88" s="10"/>
      <c r="L88" s="10"/>
      <c r="M88" s="10"/>
      <c r="N88" s="10"/>
      <c r="O88" s="10"/>
      <c r="P88" s="10"/>
      <c r="Q88" s="10"/>
    </row>
    <row r="89" spans="1:17" ht="15.75" customHeight="1">
      <c r="A89" s="108"/>
      <c r="B89" s="108"/>
      <c r="C89" s="163"/>
      <c r="D89" s="170" t="s">
        <v>95</v>
      </c>
      <c r="E89" s="170"/>
      <c r="F89" s="196" t="s">
        <v>96</v>
      </c>
      <c r="G89" s="196"/>
      <c r="H89" s="69"/>
      <c r="I89" s="10"/>
      <c r="J89" s="10"/>
      <c r="K89" s="10"/>
      <c r="L89" s="10"/>
      <c r="M89" s="10"/>
      <c r="N89" s="10"/>
      <c r="O89" s="10"/>
      <c r="P89" s="10"/>
      <c r="Q89" s="10"/>
    </row>
    <row r="90" spans="1:17" ht="15.75" customHeight="1">
      <c r="A90" s="193" t="s">
        <v>292</v>
      </c>
      <c r="B90" s="194"/>
      <c r="C90" s="42">
        <v>3</v>
      </c>
      <c r="D90" s="170">
        <v>28</v>
      </c>
      <c r="E90" s="170"/>
      <c r="F90" s="100">
        <v>28</v>
      </c>
      <c r="G90" s="100"/>
      <c r="H90" s="70"/>
      <c r="I90" s="10"/>
      <c r="J90" s="10"/>
      <c r="K90" s="10"/>
      <c r="L90" s="10"/>
      <c r="M90" s="10"/>
      <c r="N90" s="10"/>
      <c r="O90" s="10"/>
      <c r="P90" s="10"/>
      <c r="Q90" s="10"/>
    </row>
    <row r="91" spans="1:17" ht="15.75" customHeight="1">
      <c r="A91" s="100" t="s">
        <v>293</v>
      </c>
      <c r="B91" s="100"/>
      <c r="C91" s="42">
        <v>6.6</v>
      </c>
      <c r="D91" s="100">
        <v>45</v>
      </c>
      <c r="E91" s="100"/>
      <c r="F91" s="100">
        <v>33</v>
      </c>
      <c r="G91" s="100"/>
      <c r="H91" s="16"/>
      <c r="I91" s="10"/>
      <c r="J91" s="10"/>
      <c r="K91" s="10"/>
      <c r="L91" s="10"/>
      <c r="M91" s="10"/>
      <c r="N91" s="10"/>
      <c r="O91" s="10"/>
      <c r="P91" s="10"/>
      <c r="Q91" s="10"/>
    </row>
    <row r="92" spans="1:17" ht="15.75" customHeight="1">
      <c r="A92" s="100" t="s">
        <v>25</v>
      </c>
      <c r="B92" s="100"/>
      <c r="C92" s="42">
        <v>9.8000000000000007</v>
      </c>
      <c r="D92" s="100">
        <v>56</v>
      </c>
      <c r="E92" s="100"/>
      <c r="F92" s="100">
        <v>37</v>
      </c>
      <c r="G92" s="100"/>
      <c r="H92" s="16"/>
      <c r="I92" s="10"/>
      <c r="J92" s="10"/>
      <c r="K92" s="10"/>
      <c r="L92" s="10"/>
      <c r="M92" s="10"/>
      <c r="N92" s="10"/>
      <c r="O92" s="10"/>
      <c r="P92" s="10"/>
      <c r="Q92" s="10"/>
    </row>
    <row r="93" spans="1:17" ht="15.6" customHeight="1">
      <c r="A93" s="10"/>
      <c r="B93" s="10"/>
      <c r="C93" s="10"/>
      <c r="D93" s="10"/>
      <c r="E93" s="10"/>
      <c r="F93" s="10"/>
      <c r="G93" s="10"/>
      <c r="H93" s="10"/>
      <c r="I93" s="10"/>
      <c r="J93" s="10"/>
      <c r="K93" s="10"/>
      <c r="L93" s="10"/>
      <c r="M93" s="10"/>
      <c r="N93" s="10"/>
      <c r="O93" s="10"/>
      <c r="P93" s="10"/>
      <c r="Q93" s="10"/>
    </row>
    <row r="94" spans="1:17" ht="15.9" customHeight="1">
      <c r="A94" s="25"/>
      <c r="B94" s="25"/>
      <c r="C94" s="25"/>
      <c r="D94" s="25"/>
      <c r="E94" s="25"/>
      <c r="F94" s="25"/>
      <c r="G94" s="25"/>
      <c r="H94" s="25"/>
      <c r="I94" s="25"/>
      <c r="J94" s="25"/>
      <c r="K94" s="25"/>
      <c r="L94" s="25"/>
      <c r="M94" s="10"/>
      <c r="N94" s="10"/>
      <c r="O94" s="10"/>
      <c r="P94" s="10"/>
      <c r="Q94" s="10"/>
    </row>
    <row r="95" spans="1:17" ht="15.9" customHeight="1">
      <c r="A95" s="140" t="s">
        <v>432</v>
      </c>
      <c r="B95" s="140"/>
      <c r="C95" s="140"/>
      <c r="D95" s="140"/>
      <c r="E95" s="140"/>
      <c r="F95" s="140"/>
      <c r="G95" s="140"/>
      <c r="H95" s="140"/>
      <c r="I95" s="140"/>
      <c r="J95" s="140"/>
      <c r="K95" s="140"/>
      <c r="L95" s="140"/>
      <c r="M95" s="140"/>
      <c r="N95" s="140"/>
      <c r="O95" s="140"/>
      <c r="P95" s="140"/>
      <c r="Q95" s="140"/>
    </row>
    <row r="96" spans="1:17" ht="15" customHeight="1">
      <c r="A96" s="95" t="s">
        <v>294</v>
      </c>
      <c r="B96" s="95"/>
      <c r="C96" s="95"/>
      <c r="D96" s="95"/>
      <c r="E96" s="95"/>
      <c r="F96" s="95"/>
      <c r="G96" s="95"/>
      <c r="H96" s="95"/>
      <c r="I96" s="95"/>
      <c r="J96" s="10"/>
      <c r="K96" s="10"/>
      <c r="L96" s="10"/>
      <c r="M96" s="10"/>
      <c r="N96" s="10"/>
      <c r="O96" s="10"/>
      <c r="P96" s="10"/>
      <c r="Q96" s="10"/>
    </row>
    <row r="97" spans="1:17" ht="15.75" customHeight="1">
      <c r="A97" s="140" t="s">
        <v>433</v>
      </c>
      <c r="B97" s="95"/>
      <c r="C97" s="95"/>
      <c r="D97" s="95"/>
      <c r="E97" s="95"/>
      <c r="F97" s="95"/>
      <c r="G97" s="95"/>
      <c r="H97" s="95"/>
      <c r="I97" s="95"/>
      <c r="J97" s="95"/>
      <c r="K97" s="10"/>
      <c r="L97" s="10"/>
      <c r="M97" s="10"/>
      <c r="N97" s="10"/>
      <c r="O97" s="10"/>
      <c r="P97" s="10"/>
      <c r="Q97" s="10"/>
    </row>
    <row r="98" spans="1:17" ht="15.75" customHeight="1">
      <c r="A98" s="108" t="s">
        <v>87</v>
      </c>
      <c r="B98" s="108"/>
      <c r="C98" s="157" t="s">
        <v>91</v>
      </c>
      <c r="D98" s="170" t="s">
        <v>94</v>
      </c>
      <c r="E98" s="170"/>
      <c r="F98" s="170"/>
      <c r="G98" s="170"/>
      <c r="H98" s="69"/>
      <c r="I98" s="10"/>
      <c r="J98" s="10"/>
      <c r="K98" s="10"/>
      <c r="L98" s="10"/>
      <c r="M98" s="10"/>
      <c r="N98" s="10"/>
      <c r="O98" s="10"/>
      <c r="P98" s="10"/>
      <c r="Q98" s="10"/>
    </row>
    <row r="99" spans="1:17" ht="15.75" customHeight="1">
      <c r="A99" s="108"/>
      <c r="B99" s="108"/>
      <c r="C99" s="163"/>
      <c r="D99" s="170" t="s">
        <v>95</v>
      </c>
      <c r="E99" s="170"/>
      <c r="F99" s="196" t="s">
        <v>96</v>
      </c>
      <c r="G99" s="196"/>
      <c r="H99" s="69"/>
      <c r="I99" s="10"/>
      <c r="J99" s="10"/>
      <c r="K99" s="10"/>
      <c r="L99" s="10"/>
      <c r="M99" s="10"/>
      <c r="N99" s="10"/>
      <c r="O99" s="10"/>
      <c r="P99" s="10"/>
      <c r="Q99" s="10"/>
    </row>
    <row r="100" spans="1:17" ht="15.75" customHeight="1">
      <c r="A100" s="193" t="s">
        <v>295</v>
      </c>
      <c r="B100" s="194"/>
      <c r="C100" s="42">
        <v>2</v>
      </c>
      <c r="D100" s="170">
        <v>28</v>
      </c>
      <c r="E100" s="170"/>
      <c r="F100" s="100">
        <v>28</v>
      </c>
      <c r="G100" s="100"/>
      <c r="H100" s="70"/>
      <c r="I100" s="10"/>
      <c r="J100" s="10"/>
      <c r="K100" s="10"/>
      <c r="L100" s="10"/>
      <c r="M100" s="10"/>
      <c r="N100" s="10"/>
      <c r="O100" s="10"/>
      <c r="P100" s="10"/>
      <c r="Q100" s="10"/>
    </row>
    <row r="101" spans="1:17" ht="15.75" customHeight="1">
      <c r="A101" s="100" t="s">
        <v>293</v>
      </c>
      <c r="B101" s="100"/>
      <c r="C101" s="42">
        <v>4.4000000000000004</v>
      </c>
      <c r="D101" s="100">
        <v>45</v>
      </c>
      <c r="E101" s="100"/>
      <c r="F101" s="100">
        <v>33</v>
      </c>
      <c r="G101" s="100"/>
      <c r="H101" s="16"/>
      <c r="I101" s="10"/>
      <c r="J101" s="10"/>
      <c r="K101" s="10"/>
      <c r="L101" s="10"/>
      <c r="M101" s="10"/>
      <c r="N101" s="10"/>
      <c r="O101" s="10"/>
      <c r="P101" s="10"/>
      <c r="Q101" s="10"/>
    </row>
    <row r="102" spans="1:17" ht="15.75" customHeight="1">
      <c r="A102" s="100" t="s">
        <v>25</v>
      </c>
      <c r="B102" s="100"/>
      <c r="C102" s="42">
        <v>6.5</v>
      </c>
      <c r="D102" s="100">
        <v>56</v>
      </c>
      <c r="E102" s="100"/>
      <c r="F102" s="100">
        <v>37</v>
      </c>
      <c r="G102" s="100"/>
      <c r="H102" s="16"/>
      <c r="I102" s="10"/>
      <c r="J102" s="10"/>
      <c r="K102" s="10"/>
      <c r="L102" s="10"/>
      <c r="M102" s="10"/>
      <c r="N102" s="10"/>
      <c r="O102" s="10"/>
      <c r="P102" s="10"/>
      <c r="Q102" s="10"/>
    </row>
    <row r="103" spans="1:17" ht="15.75" customHeight="1">
      <c r="A103" s="10"/>
      <c r="B103" s="10"/>
      <c r="C103" s="10"/>
      <c r="D103" s="10"/>
      <c r="E103" s="10"/>
      <c r="F103" s="10"/>
      <c r="G103" s="10"/>
      <c r="H103" s="10"/>
      <c r="I103" s="10"/>
      <c r="J103" s="10"/>
      <c r="K103" s="10"/>
      <c r="L103" s="10"/>
      <c r="M103" s="10"/>
      <c r="N103" s="10"/>
      <c r="O103" s="10"/>
      <c r="P103" s="10"/>
      <c r="Q103" s="10"/>
    </row>
    <row r="104" spans="1:17" ht="15.75" customHeight="1">
      <c r="A104" s="10"/>
      <c r="B104" s="10"/>
      <c r="C104" s="10"/>
      <c r="D104" s="10"/>
      <c r="E104" s="10"/>
      <c r="F104" s="10"/>
      <c r="G104" s="10"/>
      <c r="H104" s="10"/>
      <c r="I104" s="10"/>
      <c r="J104" s="10"/>
      <c r="K104" s="10"/>
      <c r="L104" s="10"/>
      <c r="M104" s="10"/>
      <c r="N104" s="10"/>
      <c r="O104" s="10"/>
      <c r="P104" s="10"/>
      <c r="Q104" s="10"/>
    </row>
    <row r="105" spans="1:17" ht="15.9" customHeight="1">
      <c r="A105" s="25"/>
      <c r="B105" s="25"/>
      <c r="C105" s="25"/>
      <c r="D105" s="25"/>
      <c r="E105" s="25"/>
      <c r="F105" s="25"/>
      <c r="G105" s="25"/>
      <c r="H105" s="25"/>
      <c r="I105" s="25"/>
      <c r="J105" s="25"/>
      <c r="K105" s="25"/>
      <c r="L105" s="25"/>
      <c r="M105" s="10"/>
      <c r="N105" s="10"/>
      <c r="O105" s="10"/>
      <c r="P105" s="10"/>
      <c r="Q105" s="10"/>
    </row>
    <row r="106" spans="1:17" ht="15.9" customHeight="1">
      <c r="A106" s="140" t="s">
        <v>434</v>
      </c>
      <c r="B106" s="140"/>
      <c r="C106" s="140"/>
      <c r="D106" s="140"/>
      <c r="E106" s="140"/>
      <c r="F106" s="140"/>
      <c r="G106" s="140"/>
      <c r="H106" s="140"/>
      <c r="I106" s="140"/>
      <c r="J106" s="140"/>
      <c r="K106" s="140"/>
      <c r="L106" s="140"/>
      <c r="M106" s="140"/>
      <c r="N106" s="140"/>
      <c r="O106" s="140"/>
      <c r="P106" s="140"/>
      <c r="Q106" s="140"/>
    </row>
    <row r="107" spans="1:17" ht="15.75" customHeight="1">
      <c r="A107" s="140" t="s">
        <v>435</v>
      </c>
      <c r="B107" s="95"/>
      <c r="C107" s="95"/>
      <c r="D107" s="95"/>
      <c r="E107" s="95"/>
      <c r="F107" s="95"/>
      <c r="G107" s="95"/>
      <c r="H107" s="95"/>
      <c r="I107" s="95"/>
      <c r="J107" s="95"/>
      <c r="K107" s="10"/>
      <c r="L107" s="10"/>
      <c r="M107" s="10"/>
      <c r="N107" s="10"/>
      <c r="O107" s="10"/>
      <c r="P107" s="10"/>
      <c r="Q107" s="10"/>
    </row>
    <row r="108" spans="1:17" ht="15.75" customHeight="1">
      <c r="A108" s="108" t="s">
        <v>87</v>
      </c>
      <c r="B108" s="108"/>
      <c r="C108" s="157" t="s">
        <v>91</v>
      </c>
      <c r="D108" s="170" t="s">
        <v>94</v>
      </c>
      <c r="E108" s="170"/>
      <c r="F108" s="170"/>
      <c r="G108" s="170"/>
      <c r="H108" s="69"/>
      <c r="I108" s="10"/>
      <c r="J108" s="10"/>
      <c r="K108" s="10"/>
      <c r="L108" s="10"/>
      <c r="M108" s="10"/>
      <c r="N108" s="10"/>
      <c r="O108" s="10"/>
      <c r="P108" s="10"/>
      <c r="Q108" s="10"/>
    </row>
    <row r="109" spans="1:17" ht="15.75" customHeight="1">
      <c r="A109" s="108"/>
      <c r="B109" s="108"/>
      <c r="C109" s="163"/>
      <c r="D109" s="170" t="s">
        <v>95</v>
      </c>
      <c r="E109" s="170"/>
      <c r="F109" s="196" t="s">
        <v>96</v>
      </c>
      <c r="G109" s="196"/>
      <c r="H109" s="69"/>
      <c r="I109" s="10"/>
      <c r="J109" s="10"/>
      <c r="K109" s="10"/>
      <c r="L109" s="10"/>
      <c r="M109" s="10"/>
      <c r="N109" s="10"/>
      <c r="O109" s="10"/>
      <c r="P109" s="10"/>
      <c r="Q109" s="10"/>
    </row>
    <row r="110" spans="1:17" ht="15.75" customHeight="1">
      <c r="A110" s="193" t="s">
        <v>24</v>
      </c>
      <c r="B110" s="194"/>
      <c r="C110" s="42">
        <v>1.5</v>
      </c>
      <c r="D110" s="170">
        <v>20</v>
      </c>
      <c r="E110" s="170"/>
      <c r="F110" s="100">
        <v>21</v>
      </c>
      <c r="G110" s="100"/>
      <c r="H110" s="70"/>
      <c r="I110" s="10"/>
      <c r="J110" s="10"/>
      <c r="K110" s="10"/>
      <c r="L110" s="10"/>
      <c r="M110" s="10"/>
      <c r="N110" s="10"/>
      <c r="O110" s="10"/>
      <c r="P110" s="10"/>
      <c r="Q110" s="10"/>
    </row>
    <row r="111" spans="1:17" ht="15.75" customHeight="1">
      <c r="A111" s="100" t="s">
        <v>293</v>
      </c>
      <c r="B111" s="100"/>
      <c r="C111" s="42">
        <v>2</v>
      </c>
      <c r="D111" s="100">
        <v>22</v>
      </c>
      <c r="E111" s="100"/>
      <c r="F111" s="100">
        <v>27</v>
      </c>
      <c r="G111" s="100"/>
      <c r="H111" s="16"/>
      <c r="I111" s="10"/>
      <c r="J111" s="10"/>
      <c r="K111" s="10"/>
      <c r="L111" s="10"/>
      <c r="M111" s="10"/>
      <c r="N111" s="10"/>
      <c r="O111" s="10"/>
      <c r="P111" s="10"/>
      <c r="Q111" s="10"/>
    </row>
    <row r="112" spans="1:17" ht="15.75" customHeight="1">
      <c r="A112" s="100" t="s">
        <v>296</v>
      </c>
      <c r="B112" s="100"/>
      <c r="C112" s="42">
        <v>2.8</v>
      </c>
      <c r="D112" s="100">
        <v>25</v>
      </c>
      <c r="E112" s="100"/>
      <c r="F112" s="100">
        <v>35</v>
      </c>
      <c r="G112" s="100"/>
      <c r="H112" s="16"/>
      <c r="I112" s="10"/>
      <c r="J112" s="10"/>
      <c r="K112" s="10"/>
      <c r="L112" s="10"/>
      <c r="M112" s="10"/>
      <c r="N112" s="10"/>
      <c r="O112" s="10"/>
      <c r="P112" s="10"/>
      <c r="Q112" s="10"/>
    </row>
    <row r="113" spans="1:17" ht="15.75" customHeight="1">
      <c r="A113" s="10"/>
      <c r="B113" s="10"/>
      <c r="C113" s="10"/>
      <c r="D113" s="10"/>
      <c r="E113" s="10"/>
      <c r="F113" s="10"/>
      <c r="G113" s="10"/>
      <c r="H113" s="10"/>
      <c r="I113" s="10"/>
      <c r="J113" s="10"/>
      <c r="K113" s="10"/>
      <c r="L113" s="10"/>
      <c r="M113" s="10"/>
      <c r="N113" s="10"/>
      <c r="O113" s="10"/>
      <c r="P113" s="10"/>
      <c r="Q113" s="10"/>
    </row>
    <row r="114" spans="1:17" ht="15.75" customHeight="1">
      <c r="A114" s="10"/>
      <c r="B114" s="10"/>
      <c r="C114" s="10"/>
      <c r="D114" s="10"/>
      <c r="E114" s="10"/>
      <c r="F114" s="10"/>
      <c r="G114" s="10"/>
      <c r="H114" s="10"/>
      <c r="I114" s="10"/>
      <c r="J114" s="10"/>
      <c r="K114" s="10"/>
      <c r="L114" s="10"/>
      <c r="M114" s="10"/>
      <c r="N114" s="10"/>
      <c r="O114" s="10"/>
      <c r="P114" s="10"/>
      <c r="Q114" s="10"/>
    </row>
    <row r="115" spans="1:17" ht="15.9" customHeight="1">
      <c r="A115" s="25"/>
      <c r="B115" s="25"/>
      <c r="C115" s="25"/>
      <c r="D115" s="25"/>
      <c r="E115" s="25"/>
      <c r="F115" s="25"/>
      <c r="G115" s="25"/>
      <c r="H115" s="25"/>
      <c r="I115" s="25"/>
      <c r="J115" s="25"/>
      <c r="K115" s="25"/>
      <c r="L115" s="25"/>
      <c r="M115" s="10"/>
      <c r="N115" s="10"/>
      <c r="O115" s="10"/>
      <c r="P115" s="10"/>
      <c r="Q115" s="10"/>
    </row>
    <row r="116" spans="1:17" ht="15.9" customHeight="1">
      <c r="A116" s="140" t="s">
        <v>436</v>
      </c>
      <c r="B116" s="140"/>
      <c r="C116" s="140"/>
      <c r="D116" s="140"/>
      <c r="E116" s="140"/>
      <c r="F116" s="140"/>
      <c r="G116" s="140"/>
      <c r="H116" s="140"/>
      <c r="I116" s="140"/>
      <c r="J116" s="140"/>
      <c r="K116" s="140"/>
      <c r="L116" s="140"/>
      <c r="M116" s="140"/>
      <c r="N116" s="140"/>
      <c r="O116" s="140"/>
      <c r="P116" s="140"/>
      <c r="Q116" s="140"/>
    </row>
    <row r="117" spans="1:17" ht="15.75" customHeight="1">
      <c r="A117" s="140" t="s">
        <v>437</v>
      </c>
      <c r="B117" s="140"/>
      <c r="C117" s="140"/>
      <c r="D117" s="140"/>
      <c r="E117" s="140"/>
      <c r="F117" s="140"/>
      <c r="G117" s="140"/>
      <c r="H117" s="140"/>
      <c r="I117" s="140"/>
      <c r="J117" s="140"/>
      <c r="K117" s="140"/>
      <c r="L117" s="10"/>
      <c r="M117" s="10"/>
      <c r="N117" s="10"/>
      <c r="O117" s="10"/>
      <c r="P117" s="10"/>
      <c r="Q117" s="10"/>
    </row>
    <row r="118" spans="1:17" ht="15.75" customHeight="1">
      <c r="A118" s="108" t="s">
        <v>87</v>
      </c>
      <c r="B118" s="108"/>
      <c r="C118" s="157" t="s">
        <v>91</v>
      </c>
      <c r="D118" s="191" t="s">
        <v>94</v>
      </c>
      <c r="E118" s="195"/>
      <c r="F118" s="195"/>
      <c r="G118" s="192"/>
      <c r="H118" s="69"/>
      <c r="I118" s="10"/>
      <c r="J118" s="10"/>
      <c r="K118" s="10"/>
      <c r="L118" s="10"/>
      <c r="M118" s="10"/>
      <c r="N118" s="10"/>
      <c r="O118" s="10"/>
      <c r="P118" s="10"/>
      <c r="Q118" s="10"/>
    </row>
    <row r="119" spans="1:17" ht="15.75" customHeight="1">
      <c r="A119" s="108"/>
      <c r="B119" s="108"/>
      <c r="C119" s="163"/>
      <c r="D119" s="170" t="s">
        <v>95</v>
      </c>
      <c r="E119" s="170"/>
      <c r="F119" s="196" t="s">
        <v>96</v>
      </c>
      <c r="G119" s="196"/>
      <c r="H119" s="69"/>
      <c r="I119" s="10"/>
      <c r="J119" s="10"/>
      <c r="K119" s="10"/>
      <c r="L119" s="10"/>
      <c r="M119" s="10"/>
      <c r="N119" s="10"/>
      <c r="O119" s="10"/>
      <c r="P119" s="10"/>
      <c r="Q119" s="10"/>
    </row>
    <row r="120" spans="1:17" ht="15.75" customHeight="1">
      <c r="A120" s="193" t="s">
        <v>24</v>
      </c>
      <c r="B120" s="194"/>
      <c r="C120" s="42">
        <v>1</v>
      </c>
      <c r="D120" s="170">
        <v>20</v>
      </c>
      <c r="E120" s="170"/>
      <c r="F120" s="100">
        <v>21</v>
      </c>
      <c r="G120" s="100"/>
      <c r="H120" s="70"/>
      <c r="I120" s="10"/>
      <c r="J120" s="10"/>
      <c r="K120" s="10"/>
      <c r="L120" s="10"/>
      <c r="M120" s="10"/>
      <c r="N120" s="10"/>
      <c r="O120" s="10"/>
      <c r="P120" s="10"/>
      <c r="Q120" s="10"/>
    </row>
    <row r="121" spans="1:17" ht="15.75" customHeight="1">
      <c r="A121" s="100" t="s">
        <v>297</v>
      </c>
      <c r="B121" s="100"/>
      <c r="C121" s="42">
        <v>1.35</v>
      </c>
      <c r="D121" s="100">
        <v>22</v>
      </c>
      <c r="E121" s="100"/>
      <c r="F121" s="100">
        <v>27</v>
      </c>
      <c r="G121" s="100"/>
      <c r="H121" s="16"/>
      <c r="I121" s="10"/>
      <c r="J121" s="10"/>
      <c r="K121" s="10"/>
      <c r="L121" s="10"/>
      <c r="M121" s="10"/>
      <c r="N121" s="10"/>
      <c r="O121" s="10"/>
      <c r="P121" s="10"/>
      <c r="Q121" s="10"/>
    </row>
    <row r="122" spans="1:17" ht="15.75" customHeight="1">
      <c r="A122" s="100" t="s">
        <v>298</v>
      </c>
      <c r="B122" s="100"/>
      <c r="C122" s="42">
        <v>1.9</v>
      </c>
      <c r="D122" s="100">
        <v>25</v>
      </c>
      <c r="E122" s="100"/>
      <c r="F122" s="100">
        <v>35</v>
      </c>
      <c r="G122" s="100"/>
      <c r="H122" s="16"/>
      <c r="I122" s="10"/>
      <c r="J122" s="10"/>
      <c r="K122" s="10"/>
      <c r="L122" s="10"/>
      <c r="M122" s="10"/>
      <c r="N122" s="10"/>
      <c r="O122" s="10"/>
      <c r="P122" s="10"/>
      <c r="Q122" s="10"/>
    </row>
    <row r="123" spans="1:17">
      <c r="A123" s="10"/>
      <c r="B123" s="10"/>
      <c r="C123" s="10"/>
      <c r="D123" s="10"/>
      <c r="E123" s="10"/>
      <c r="F123" s="10"/>
      <c r="G123" s="10"/>
      <c r="H123" s="10"/>
      <c r="I123" s="10"/>
      <c r="J123" s="10"/>
      <c r="K123" s="10"/>
      <c r="L123" s="10"/>
      <c r="M123" s="10"/>
      <c r="N123" s="10"/>
      <c r="O123" s="10"/>
      <c r="P123" s="10"/>
      <c r="Q123" s="10"/>
    </row>
    <row r="124" spans="1:17">
      <c r="A124" s="10"/>
      <c r="B124" s="10"/>
      <c r="C124" s="10"/>
      <c r="D124" s="10"/>
      <c r="E124" s="10"/>
      <c r="F124" s="10"/>
      <c r="G124" s="10"/>
      <c r="H124" s="10"/>
      <c r="I124" s="10"/>
      <c r="J124" s="10"/>
      <c r="K124" s="10"/>
      <c r="L124" s="10"/>
      <c r="M124" s="10"/>
      <c r="N124" s="10"/>
      <c r="O124" s="10"/>
      <c r="P124" s="10"/>
      <c r="Q124" s="10"/>
    </row>
    <row r="125" spans="1:17">
      <c r="A125" s="10"/>
      <c r="B125" s="10"/>
      <c r="C125" s="10"/>
      <c r="D125" s="10"/>
      <c r="E125" s="10"/>
      <c r="F125" s="10"/>
      <c r="G125" s="10"/>
      <c r="H125" s="10"/>
      <c r="I125" s="10"/>
      <c r="J125" s="10"/>
      <c r="K125" s="10"/>
      <c r="L125" s="10"/>
      <c r="M125" s="10"/>
      <c r="N125" s="10"/>
      <c r="O125" s="10"/>
      <c r="P125" s="10"/>
      <c r="Q125" s="10"/>
    </row>
    <row r="126" spans="1:17">
      <c r="A126" s="10"/>
      <c r="B126" s="10"/>
      <c r="C126" s="10"/>
      <c r="D126" s="10"/>
      <c r="E126" s="10"/>
      <c r="F126" s="10"/>
      <c r="G126" s="10"/>
      <c r="H126" s="10"/>
      <c r="I126" s="10"/>
      <c r="J126" s="10"/>
      <c r="K126" s="10"/>
      <c r="L126" s="10"/>
      <c r="M126" s="10"/>
      <c r="N126" s="10"/>
      <c r="O126" s="10"/>
      <c r="P126" s="10"/>
      <c r="Q126" s="10"/>
    </row>
    <row r="127" spans="1:17">
      <c r="A127" s="10"/>
      <c r="B127" s="10"/>
      <c r="C127" s="10"/>
      <c r="D127" s="10"/>
      <c r="E127" s="10"/>
      <c r="F127" s="10"/>
      <c r="G127" s="10"/>
      <c r="H127" s="10"/>
      <c r="I127" s="10"/>
      <c r="J127" s="10"/>
      <c r="K127" s="10"/>
      <c r="L127" s="10"/>
      <c r="M127" s="10"/>
      <c r="N127" s="10"/>
      <c r="O127" s="10"/>
      <c r="P127" s="10"/>
      <c r="Q127" s="10"/>
    </row>
    <row r="128" spans="1:17">
      <c r="A128" s="10"/>
      <c r="B128" s="10"/>
      <c r="C128" s="10"/>
      <c r="D128" s="10"/>
      <c r="E128" s="10"/>
      <c r="F128" s="10"/>
      <c r="G128" s="10"/>
      <c r="H128" s="10"/>
      <c r="I128" s="10"/>
      <c r="J128" s="10"/>
      <c r="K128" s="10"/>
      <c r="L128" s="10"/>
      <c r="M128" s="10"/>
      <c r="N128" s="10"/>
      <c r="O128" s="10"/>
      <c r="P128" s="10"/>
      <c r="Q128" s="10"/>
    </row>
    <row r="129" spans="1:17">
      <c r="A129" s="10"/>
      <c r="B129" s="10"/>
      <c r="C129" s="10"/>
      <c r="D129" s="10"/>
      <c r="E129" s="10"/>
      <c r="F129" s="10"/>
      <c r="G129" s="10"/>
      <c r="H129" s="10"/>
      <c r="I129" s="10"/>
      <c r="J129" s="10"/>
      <c r="K129" s="10"/>
      <c r="L129" s="10"/>
      <c r="M129" s="10"/>
      <c r="N129" s="10"/>
      <c r="O129" s="10"/>
      <c r="P129" s="10"/>
      <c r="Q129" s="10"/>
    </row>
    <row r="130" spans="1:17">
      <c r="A130" s="10"/>
      <c r="B130" s="10"/>
      <c r="C130" s="10"/>
      <c r="D130" s="10"/>
      <c r="E130" s="10"/>
      <c r="F130" s="10"/>
      <c r="G130" s="10"/>
      <c r="H130" s="10"/>
      <c r="I130" s="10"/>
      <c r="J130" s="10"/>
      <c r="K130" s="10"/>
      <c r="L130" s="10"/>
      <c r="M130" s="10"/>
      <c r="N130" s="10"/>
      <c r="O130" s="10"/>
      <c r="P130" s="10"/>
      <c r="Q130" s="10"/>
    </row>
    <row r="131" spans="1:17">
      <c r="A131" s="10"/>
      <c r="B131" s="10"/>
      <c r="C131" s="10"/>
      <c r="D131" s="10"/>
      <c r="E131" s="10"/>
      <c r="F131" s="10"/>
      <c r="G131" s="10"/>
      <c r="H131" s="10"/>
      <c r="I131" s="10"/>
      <c r="J131" s="10"/>
      <c r="K131" s="10"/>
      <c r="L131" s="10"/>
      <c r="M131" s="10"/>
      <c r="N131" s="10"/>
      <c r="O131" s="10"/>
      <c r="P131" s="10"/>
      <c r="Q131" s="10"/>
    </row>
    <row r="132" spans="1:17">
      <c r="A132" s="10"/>
      <c r="B132" s="10"/>
      <c r="C132" s="10"/>
      <c r="D132" s="10"/>
      <c r="E132" s="10"/>
      <c r="F132" s="10"/>
      <c r="G132" s="10"/>
      <c r="H132" s="10"/>
      <c r="I132" s="10"/>
      <c r="J132" s="10"/>
      <c r="K132" s="10"/>
      <c r="L132" s="10"/>
      <c r="M132" s="10"/>
      <c r="N132" s="10"/>
      <c r="O132" s="10"/>
      <c r="P132" s="10"/>
      <c r="Q132" s="10"/>
    </row>
    <row r="133" spans="1:17">
      <c r="A133" s="10"/>
      <c r="B133" s="10"/>
      <c r="C133" s="10"/>
      <c r="D133" s="10"/>
      <c r="E133" s="10"/>
      <c r="F133" s="10"/>
      <c r="G133" s="10"/>
      <c r="H133" s="10"/>
      <c r="I133" s="10"/>
      <c r="J133" s="10"/>
      <c r="K133" s="10"/>
      <c r="L133" s="10"/>
      <c r="M133" s="10"/>
      <c r="N133" s="10"/>
      <c r="O133" s="10"/>
      <c r="P133" s="10"/>
      <c r="Q133" s="10"/>
    </row>
    <row r="134" spans="1:17">
      <c r="A134" s="10"/>
      <c r="B134" s="10"/>
      <c r="C134" s="10"/>
      <c r="D134" s="10"/>
      <c r="E134" s="10"/>
      <c r="F134" s="10"/>
      <c r="G134" s="10"/>
      <c r="H134" s="10"/>
      <c r="I134" s="10"/>
      <c r="J134" s="10"/>
      <c r="K134" s="10"/>
      <c r="L134" s="10"/>
      <c r="M134" s="10"/>
      <c r="N134" s="10"/>
      <c r="O134" s="10"/>
      <c r="P134" s="10"/>
      <c r="Q134" s="10"/>
    </row>
    <row r="135" spans="1:17">
      <c r="A135" s="10"/>
      <c r="B135" s="10"/>
      <c r="C135" s="10"/>
      <c r="D135" s="10"/>
      <c r="E135" s="10"/>
      <c r="F135" s="10"/>
      <c r="G135" s="10"/>
      <c r="H135" s="10"/>
      <c r="I135" s="10"/>
      <c r="J135" s="10"/>
      <c r="K135" s="10"/>
      <c r="L135" s="10"/>
      <c r="M135" s="10"/>
      <c r="N135" s="10"/>
      <c r="O135" s="10"/>
      <c r="P135" s="10"/>
      <c r="Q135" s="10"/>
    </row>
    <row r="136" spans="1:17">
      <c r="A136" s="10"/>
      <c r="B136" s="10"/>
      <c r="C136" s="10"/>
      <c r="D136" s="10"/>
      <c r="E136" s="10"/>
      <c r="F136" s="10"/>
      <c r="G136" s="10"/>
      <c r="H136" s="10"/>
      <c r="I136" s="10"/>
      <c r="J136" s="10"/>
      <c r="K136" s="10"/>
      <c r="L136" s="10"/>
      <c r="M136" s="10"/>
      <c r="N136" s="10"/>
      <c r="O136" s="10"/>
      <c r="P136" s="10"/>
      <c r="Q136" s="10"/>
    </row>
    <row r="137" spans="1:17">
      <c r="A137" s="10"/>
      <c r="B137" s="10"/>
      <c r="C137" s="10"/>
      <c r="D137" s="10"/>
      <c r="E137" s="10"/>
      <c r="F137" s="10"/>
      <c r="G137" s="10"/>
      <c r="H137" s="10"/>
      <c r="I137" s="10"/>
      <c r="J137" s="10"/>
      <c r="K137" s="10"/>
      <c r="L137" s="10"/>
      <c r="M137" s="10"/>
      <c r="N137" s="10"/>
      <c r="O137" s="10"/>
      <c r="P137" s="10"/>
      <c r="Q137" s="10"/>
    </row>
    <row r="138" spans="1:17">
      <c r="A138" s="10"/>
      <c r="B138" s="10"/>
      <c r="C138" s="10"/>
      <c r="D138" s="10"/>
      <c r="E138" s="10"/>
      <c r="F138" s="10"/>
      <c r="G138" s="10"/>
      <c r="H138" s="10"/>
      <c r="I138" s="10"/>
      <c r="J138" s="10"/>
      <c r="K138" s="10"/>
      <c r="L138" s="10"/>
      <c r="M138" s="10"/>
      <c r="N138" s="10"/>
      <c r="O138" s="10"/>
      <c r="P138" s="10"/>
      <c r="Q138" s="10"/>
    </row>
    <row r="139" spans="1:17">
      <c r="A139" s="10"/>
      <c r="B139" s="10"/>
      <c r="C139" s="10"/>
      <c r="D139" s="10"/>
      <c r="E139" s="10"/>
      <c r="F139" s="10"/>
      <c r="G139" s="10"/>
      <c r="H139" s="10"/>
      <c r="I139" s="10"/>
      <c r="J139" s="10"/>
      <c r="K139" s="10"/>
      <c r="L139" s="10"/>
      <c r="M139" s="10"/>
      <c r="N139" s="10"/>
      <c r="O139" s="10"/>
      <c r="P139" s="10"/>
      <c r="Q139" s="10"/>
    </row>
    <row r="140" spans="1:17">
      <c r="A140" s="10"/>
      <c r="B140" s="10"/>
      <c r="C140" s="10"/>
      <c r="D140" s="10"/>
      <c r="E140" s="10"/>
      <c r="F140" s="10"/>
      <c r="G140" s="10"/>
      <c r="H140" s="10"/>
      <c r="I140" s="10"/>
      <c r="J140" s="10"/>
      <c r="K140" s="10"/>
      <c r="L140" s="10"/>
      <c r="M140" s="10"/>
      <c r="N140" s="10"/>
      <c r="O140" s="10"/>
      <c r="P140" s="10"/>
      <c r="Q140" s="10"/>
    </row>
    <row r="141" spans="1:17">
      <c r="A141" s="10"/>
      <c r="B141" s="10"/>
      <c r="C141" s="10"/>
      <c r="D141" s="10"/>
      <c r="E141" s="10"/>
      <c r="F141" s="10"/>
      <c r="G141" s="10"/>
      <c r="H141" s="10"/>
      <c r="I141" s="10"/>
      <c r="J141" s="10"/>
      <c r="K141" s="10"/>
      <c r="L141" s="10"/>
      <c r="M141" s="10"/>
      <c r="N141" s="10"/>
      <c r="O141" s="10"/>
      <c r="P141" s="10"/>
      <c r="Q141" s="10"/>
    </row>
    <row r="142" spans="1:17">
      <c r="A142" s="10"/>
      <c r="B142" s="10"/>
      <c r="C142" s="10"/>
      <c r="D142" s="10"/>
      <c r="E142" s="10"/>
      <c r="F142" s="10"/>
      <c r="G142" s="10"/>
      <c r="H142" s="10"/>
      <c r="I142" s="10"/>
      <c r="J142" s="10"/>
      <c r="K142" s="10"/>
      <c r="L142" s="10"/>
      <c r="M142" s="10"/>
      <c r="N142" s="10"/>
      <c r="O142" s="10"/>
      <c r="P142" s="10"/>
      <c r="Q142" s="10"/>
    </row>
    <row r="143" spans="1:17">
      <c r="A143" s="10"/>
      <c r="B143" s="10"/>
      <c r="C143" s="10"/>
      <c r="D143" s="10"/>
      <c r="E143" s="10"/>
      <c r="F143" s="10"/>
      <c r="G143" s="10"/>
      <c r="H143" s="10"/>
      <c r="I143" s="10"/>
      <c r="J143" s="10"/>
      <c r="K143" s="10"/>
      <c r="L143" s="10"/>
      <c r="M143" s="10"/>
      <c r="N143" s="10"/>
      <c r="O143" s="10"/>
      <c r="P143" s="10"/>
      <c r="Q143" s="10"/>
    </row>
    <row r="144" spans="1:17">
      <c r="A144" s="10"/>
      <c r="B144" s="10"/>
      <c r="C144" s="10"/>
      <c r="D144" s="10"/>
      <c r="E144" s="10"/>
      <c r="F144" s="10"/>
      <c r="G144" s="10"/>
      <c r="H144" s="10"/>
      <c r="I144" s="10"/>
      <c r="J144" s="10"/>
      <c r="K144" s="10"/>
      <c r="L144" s="10"/>
      <c r="M144" s="10"/>
      <c r="N144" s="10"/>
      <c r="O144" s="10"/>
      <c r="P144" s="10"/>
      <c r="Q144" s="10"/>
    </row>
    <row r="145" spans="1:17">
      <c r="A145" s="10"/>
      <c r="B145" s="10"/>
      <c r="C145" s="10"/>
      <c r="D145" s="10"/>
      <c r="E145" s="10"/>
      <c r="F145" s="10"/>
      <c r="G145" s="10"/>
      <c r="H145" s="10"/>
      <c r="I145" s="10"/>
      <c r="J145" s="10"/>
      <c r="K145" s="10"/>
      <c r="L145" s="10"/>
      <c r="M145" s="10"/>
      <c r="N145" s="10"/>
      <c r="O145" s="10"/>
      <c r="P145" s="10"/>
      <c r="Q145" s="10"/>
    </row>
    <row r="146" spans="1:17">
      <c r="A146" s="10"/>
      <c r="B146" s="10"/>
      <c r="C146" s="10"/>
      <c r="D146" s="10"/>
      <c r="E146" s="10"/>
      <c r="F146" s="10"/>
      <c r="G146" s="10"/>
      <c r="H146" s="10"/>
      <c r="I146" s="10"/>
      <c r="J146" s="10"/>
      <c r="K146" s="10"/>
      <c r="L146" s="10"/>
      <c r="M146" s="10"/>
      <c r="N146" s="10"/>
      <c r="O146" s="10"/>
      <c r="P146" s="10"/>
      <c r="Q146" s="10"/>
    </row>
    <row r="147" spans="1:17">
      <c r="A147" s="10"/>
      <c r="B147" s="10"/>
      <c r="C147" s="10"/>
      <c r="D147" s="10"/>
      <c r="E147" s="10"/>
      <c r="F147" s="10"/>
      <c r="G147" s="10"/>
      <c r="H147" s="10"/>
      <c r="I147" s="10"/>
      <c r="J147" s="10"/>
      <c r="K147" s="10"/>
      <c r="L147" s="10"/>
      <c r="M147" s="10"/>
      <c r="N147" s="10"/>
      <c r="O147" s="10"/>
      <c r="P147" s="10"/>
      <c r="Q147" s="10"/>
    </row>
    <row r="148" spans="1:17">
      <c r="A148" s="10"/>
      <c r="B148" s="10"/>
      <c r="C148" s="10"/>
      <c r="D148" s="10"/>
      <c r="E148" s="10"/>
      <c r="F148" s="10"/>
      <c r="G148" s="10"/>
      <c r="H148" s="10"/>
      <c r="I148" s="10"/>
      <c r="J148" s="10"/>
      <c r="K148" s="10"/>
      <c r="L148" s="10"/>
      <c r="M148" s="10"/>
      <c r="N148" s="10"/>
      <c r="O148" s="10"/>
      <c r="P148" s="10"/>
      <c r="Q148" s="10"/>
    </row>
    <row r="149" spans="1:17">
      <c r="A149" s="10"/>
      <c r="B149" s="10"/>
      <c r="C149" s="10"/>
      <c r="D149" s="10"/>
      <c r="E149" s="10"/>
      <c r="F149" s="10"/>
      <c r="G149" s="10"/>
      <c r="H149" s="10"/>
      <c r="I149" s="10"/>
      <c r="J149" s="10"/>
      <c r="K149" s="10"/>
      <c r="L149" s="10"/>
      <c r="M149" s="10"/>
      <c r="N149" s="10"/>
      <c r="O149" s="10"/>
      <c r="P149" s="10"/>
      <c r="Q149" s="10"/>
    </row>
    <row r="150" spans="1:17">
      <c r="A150" s="10"/>
      <c r="B150" s="10"/>
      <c r="C150" s="10"/>
      <c r="D150" s="10"/>
      <c r="E150" s="10"/>
      <c r="F150" s="10"/>
      <c r="G150" s="10"/>
      <c r="H150" s="10"/>
      <c r="I150" s="10"/>
      <c r="J150" s="10"/>
      <c r="K150" s="10"/>
      <c r="L150" s="10"/>
      <c r="M150" s="10"/>
      <c r="N150" s="10"/>
      <c r="O150" s="10"/>
      <c r="P150" s="10"/>
      <c r="Q150" s="10"/>
    </row>
    <row r="151" spans="1:17">
      <c r="A151" s="10"/>
      <c r="B151" s="10"/>
      <c r="C151" s="10"/>
      <c r="D151" s="10"/>
      <c r="E151" s="10"/>
      <c r="F151" s="10"/>
      <c r="G151" s="10"/>
      <c r="H151" s="10"/>
      <c r="I151" s="10"/>
      <c r="J151" s="10"/>
      <c r="K151" s="10"/>
      <c r="L151" s="10"/>
      <c r="M151" s="10"/>
      <c r="N151" s="10"/>
      <c r="O151" s="10"/>
      <c r="P151" s="10"/>
      <c r="Q151" s="10"/>
    </row>
    <row r="152" spans="1:17">
      <c r="A152" s="10"/>
      <c r="B152" s="10"/>
      <c r="C152" s="10"/>
      <c r="D152" s="10"/>
      <c r="E152" s="10"/>
      <c r="F152" s="10"/>
      <c r="G152" s="10"/>
      <c r="H152" s="10"/>
      <c r="I152" s="10"/>
      <c r="J152" s="10"/>
      <c r="K152" s="10"/>
      <c r="L152" s="10"/>
      <c r="M152" s="10"/>
      <c r="N152" s="10"/>
      <c r="O152" s="10"/>
      <c r="P152" s="10"/>
      <c r="Q152" s="10"/>
    </row>
  </sheetData>
  <sheetProtection formatCells="0" selectLockedCells="1" selectUnlockedCells="1"/>
  <mergeCells count="255">
    <mergeCell ref="A4:B4"/>
    <mergeCell ref="G4:H4"/>
    <mergeCell ref="I4:J4"/>
    <mergeCell ref="K4:L4"/>
    <mergeCell ref="A5:B5"/>
    <mergeCell ref="G5:H5"/>
    <mergeCell ref="I5:J5"/>
    <mergeCell ref="K5:L5"/>
    <mergeCell ref="A1:Q1"/>
    <mergeCell ref="A2:B3"/>
    <mergeCell ref="C2:F2"/>
    <mergeCell ref="G2:H3"/>
    <mergeCell ref="I2:J3"/>
    <mergeCell ref="K2:L3"/>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10:B10"/>
    <mergeCell ref="G10:H10"/>
    <mergeCell ref="I10:J10"/>
    <mergeCell ref="K10:L10"/>
    <mergeCell ref="A13:Q13"/>
    <mergeCell ref="A14:B15"/>
    <mergeCell ref="C14:F14"/>
    <mergeCell ref="G14:H15"/>
    <mergeCell ref="I14:J15"/>
    <mergeCell ref="K14:L15"/>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27:B28"/>
    <mergeCell ref="C27:F27"/>
    <mergeCell ref="G27:H28"/>
    <mergeCell ref="I27:J28"/>
    <mergeCell ref="K27:L28"/>
    <mergeCell ref="A29:B29"/>
    <mergeCell ref="G29:H29"/>
    <mergeCell ref="I29:J29"/>
    <mergeCell ref="K29:L29"/>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36:B37"/>
    <mergeCell ref="C36:F36"/>
    <mergeCell ref="G36:H37"/>
    <mergeCell ref="I36:J37"/>
    <mergeCell ref="K36:L37"/>
    <mergeCell ref="A38:B38"/>
    <mergeCell ref="G38:H38"/>
    <mergeCell ref="I38:J38"/>
    <mergeCell ref="K38:L3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58:B59"/>
    <mergeCell ref="C58:F58"/>
    <mergeCell ref="G58:H59"/>
    <mergeCell ref="I58:J59"/>
    <mergeCell ref="K58:L59"/>
    <mergeCell ref="A60:B60"/>
    <mergeCell ref="G60:H60"/>
    <mergeCell ref="I60:J60"/>
    <mergeCell ref="K60:L60"/>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72:B73"/>
    <mergeCell ref="C72:C73"/>
    <mergeCell ref="D72:D73"/>
    <mergeCell ref="A74:B74"/>
    <mergeCell ref="A75:B75"/>
    <mergeCell ref="A78:Q78"/>
    <mergeCell ref="A65:B65"/>
    <mergeCell ref="G65:H65"/>
    <mergeCell ref="I65:J65"/>
    <mergeCell ref="K65:L65"/>
    <mergeCell ref="A70:Q70"/>
    <mergeCell ref="A71:J71"/>
    <mergeCell ref="A86:Q86"/>
    <mergeCell ref="A87:J87"/>
    <mergeCell ref="A88:B89"/>
    <mergeCell ref="C88:C89"/>
    <mergeCell ref="D88:G88"/>
    <mergeCell ref="D89:E89"/>
    <mergeCell ref="F89:G89"/>
    <mergeCell ref="A79:L79"/>
    <mergeCell ref="A80:B81"/>
    <mergeCell ref="C80:C81"/>
    <mergeCell ref="D80:D81"/>
    <mergeCell ref="A82:B82"/>
    <mergeCell ref="A83:B83"/>
    <mergeCell ref="A92:B92"/>
    <mergeCell ref="D92:E92"/>
    <mergeCell ref="F92:G92"/>
    <mergeCell ref="A95:Q95"/>
    <mergeCell ref="A96:I96"/>
    <mergeCell ref="A97:J97"/>
    <mergeCell ref="A90:B90"/>
    <mergeCell ref="D90:E90"/>
    <mergeCell ref="F90:G90"/>
    <mergeCell ref="A91:B91"/>
    <mergeCell ref="D91:E91"/>
    <mergeCell ref="F91:G91"/>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3"/>
  <pageMargins left="0.69" right="0.36" top="0.5" bottom="0.42" header="0.42" footer="0.34"/>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395EA-16BC-4467-A59C-0B1DD66CFB8F}">
  <sheetPr>
    <tabColor rgb="FF92D050"/>
  </sheetPr>
  <dimension ref="A1:S60"/>
  <sheetViews>
    <sheetView view="pageBreakPreview" topLeftCell="A48" zoomScale="118" zoomScaleNormal="100" zoomScaleSheetLayoutView="118" workbookViewId="0">
      <selection activeCell="N51" sqref="N51"/>
    </sheetView>
  </sheetViews>
  <sheetFormatPr defaultColWidth="9" defaultRowHeight="13.2"/>
  <cols>
    <col min="1" max="18" width="7.6640625" style="9" customWidth="1"/>
    <col min="19" max="20" width="8.6640625" style="9" customWidth="1"/>
    <col min="21" max="16384" width="9" style="9"/>
  </cols>
  <sheetData>
    <row r="1" spans="1:18" ht="16.2">
      <c r="A1" s="220" t="s">
        <v>442</v>
      </c>
      <c r="B1" s="220"/>
      <c r="C1" s="220"/>
      <c r="D1" s="220"/>
      <c r="E1" s="220"/>
      <c r="F1" s="220"/>
      <c r="G1" s="220"/>
      <c r="H1" s="220"/>
      <c r="I1" s="220"/>
      <c r="J1" s="73"/>
      <c r="K1" s="73"/>
      <c r="L1" s="73"/>
      <c r="M1" s="73"/>
      <c r="N1" s="73"/>
      <c r="O1" s="73"/>
      <c r="P1" s="73"/>
      <c r="Q1" s="73"/>
      <c r="R1" s="73"/>
    </row>
    <row r="2" spans="1:18">
      <c r="A2" s="73"/>
      <c r="B2" s="73"/>
      <c r="C2" s="73"/>
      <c r="D2" s="73"/>
      <c r="E2" s="73"/>
      <c r="F2" s="73"/>
      <c r="G2" s="73"/>
      <c r="H2" s="73"/>
      <c r="I2" s="73"/>
      <c r="J2" s="73"/>
      <c r="K2" s="73"/>
      <c r="L2" s="73"/>
      <c r="M2" s="73"/>
      <c r="N2" s="73"/>
      <c r="O2" s="73"/>
      <c r="P2" s="73"/>
      <c r="Q2" s="73"/>
      <c r="R2" s="73"/>
    </row>
    <row r="3" spans="1:18">
      <c r="A3" s="73"/>
      <c r="B3" s="73"/>
      <c r="C3" s="73"/>
      <c r="D3" s="73"/>
      <c r="E3" s="73"/>
      <c r="F3" s="73"/>
      <c r="G3" s="73"/>
      <c r="H3" s="73"/>
      <c r="I3" s="73"/>
      <c r="J3" s="73"/>
      <c r="K3" s="73"/>
      <c r="L3" s="73"/>
      <c r="M3" s="73"/>
      <c r="N3" s="73"/>
      <c r="O3" s="73"/>
      <c r="P3" s="73"/>
      <c r="Q3" s="73"/>
      <c r="R3" s="73"/>
    </row>
    <row r="4" spans="1:18">
      <c r="A4" s="73"/>
      <c r="B4" s="73"/>
      <c r="C4" s="73"/>
      <c r="D4" s="73"/>
      <c r="E4" s="73"/>
      <c r="F4" s="73"/>
      <c r="G4" s="73"/>
      <c r="H4" s="73"/>
      <c r="I4" s="73"/>
      <c r="J4" s="73"/>
      <c r="K4" s="73"/>
      <c r="L4" s="73"/>
      <c r="M4" s="73"/>
      <c r="N4" s="73"/>
      <c r="O4" s="73"/>
      <c r="P4" s="73"/>
      <c r="Q4" s="73"/>
      <c r="R4" s="73"/>
    </row>
    <row r="5" spans="1:18">
      <c r="A5" s="73"/>
      <c r="B5" s="73"/>
      <c r="C5" s="73"/>
      <c r="D5" s="73"/>
      <c r="E5" s="73"/>
      <c r="F5" s="73"/>
      <c r="G5" s="73"/>
      <c r="H5" s="73"/>
      <c r="I5" s="73"/>
      <c r="J5" s="73"/>
      <c r="K5" s="73"/>
      <c r="L5" s="73"/>
      <c r="M5" s="73"/>
      <c r="N5" s="73"/>
      <c r="O5" s="73"/>
      <c r="P5" s="73"/>
      <c r="Q5" s="73"/>
      <c r="R5" s="73"/>
    </row>
    <row r="6" spans="1:18">
      <c r="A6" s="73"/>
      <c r="B6" s="73"/>
      <c r="C6" s="73"/>
      <c r="D6" s="73"/>
      <c r="E6" s="73"/>
      <c r="F6" s="73"/>
      <c r="G6" s="73"/>
      <c r="H6" s="73"/>
      <c r="I6" s="73"/>
      <c r="J6" s="73"/>
      <c r="K6" s="73"/>
      <c r="L6" s="73"/>
      <c r="M6" s="73"/>
      <c r="N6" s="73"/>
      <c r="O6" s="73"/>
      <c r="P6" s="73"/>
      <c r="Q6" s="73"/>
      <c r="R6" s="73"/>
    </row>
    <row r="7" spans="1:18">
      <c r="A7" s="73"/>
      <c r="B7" s="73"/>
      <c r="C7" s="73"/>
      <c r="D7" s="73"/>
      <c r="E7" s="73"/>
      <c r="F7" s="73"/>
      <c r="G7" s="73"/>
      <c r="H7" s="73"/>
      <c r="I7" s="73"/>
      <c r="J7" s="73"/>
      <c r="K7" s="73"/>
      <c r="L7" s="73"/>
      <c r="M7" s="73"/>
      <c r="N7" s="73"/>
      <c r="O7" s="73"/>
      <c r="P7" s="73"/>
      <c r="Q7" s="73"/>
      <c r="R7" s="73"/>
    </row>
    <row r="8" spans="1:18">
      <c r="A8" s="73"/>
      <c r="B8" s="73"/>
      <c r="C8" s="73"/>
      <c r="D8" s="73"/>
      <c r="E8" s="73"/>
      <c r="F8" s="73"/>
      <c r="G8" s="73"/>
      <c r="H8" s="73"/>
      <c r="I8" s="73"/>
      <c r="J8" s="73"/>
      <c r="K8" s="73"/>
      <c r="L8" s="73"/>
      <c r="M8" s="73"/>
      <c r="N8" s="73"/>
      <c r="O8" s="73"/>
      <c r="P8" s="73"/>
      <c r="Q8" s="73"/>
      <c r="R8" s="73"/>
    </row>
    <row r="9" spans="1:18">
      <c r="A9" s="73"/>
      <c r="B9" s="73"/>
      <c r="C9" s="73"/>
      <c r="D9" s="73"/>
      <c r="E9" s="73"/>
      <c r="F9" s="73"/>
      <c r="G9" s="73"/>
      <c r="H9" s="73"/>
      <c r="I9" s="73"/>
      <c r="J9" s="73"/>
      <c r="K9" s="73"/>
      <c r="L9" s="73"/>
      <c r="M9" s="73"/>
      <c r="N9" s="73"/>
      <c r="O9" s="73"/>
      <c r="P9" s="73"/>
      <c r="Q9" s="73"/>
      <c r="R9" s="73"/>
    </row>
    <row r="10" spans="1:18">
      <c r="A10" s="73"/>
      <c r="B10" s="73"/>
      <c r="C10" s="73"/>
      <c r="D10" s="73"/>
      <c r="E10" s="73"/>
      <c r="F10" s="73"/>
      <c r="G10" s="73"/>
      <c r="H10" s="73"/>
      <c r="I10" s="73"/>
      <c r="J10" s="73"/>
      <c r="K10" s="73"/>
      <c r="L10" s="73"/>
      <c r="M10" s="73"/>
      <c r="N10" s="73"/>
      <c r="O10" s="73"/>
      <c r="P10" s="73"/>
      <c r="Q10" s="73"/>
      <c r="R10" s="73"/>
    </row>
    <row r="11" spans="1:18">
      <c r="A11" s="73"/>
      <c r="B11" s="73"/>
      <c r="C11" s="73"/>
      <c r="D11" s="73"/>
      <c r="E11" s="73"/>
      <c r="F11" s="73"/>
      <c r="G11" s="73"/>
      <c r="H11" s="73"/>
      <c r="I11" s="73"/>
      <c r="J11" s="73"/>
      <c r="K11" s="73"/>
      <c r="L11" s="73"/>
      <c r="M11" s="73"/>
      <c r="N11" s="73"/>
      <c r="O11" s="73"/>
      <c r="P11" s="73"/>
      <c r="Q11" s="73"/>
      <c r="R11" s="73"/>
    </row>
    <row r="12" spans="1:18">
      <c r="A12" s="73"/>
      <c r="B12" s="73"/>
      <c r="C12" s="73"/>
      <c r="D12" s="73"/>
      <c r="E12" s="73"/>
      <c r="F12" s="73"/>
      <c r="G12" s="73"/>
      <c r="H12" s="73"/>
      <c r="I12" s="73"/>
      <c r="J12" s="73"/>
      <c r="K12" s="73"/>
      <c r="L12" s="73"/>
      <c r="M12" s="73"/>
      <c r="N12" s="73"/>
      <c r="O12" s="73"/>
      <c r="P12" s="73"/>
      <c r="Q12" s="73"/>
      <c r="R12" s="73"/>
    </row>
    <row r="13" spans="1:18">
      <c r="A13" s="73"/>
      <c r="B13" s="73"/>
      <c r="C13" s="73"/>
      <c r="D13" s="73"/>
      <c r="E13" s="73"/>
      <c r="F13" s="73"/>
      <c r="G13" s="73"/>
      <c r="H13" s="73"/>
      <c r="I13" s="73"/>
      <c r="J13" s="73"/>
      <c r="K13" s="73"/>
      <c r="L13" s="73"/>
      <c r="M13" s="73"/>
      <c r="N13" s="73"/>
      <c r="O13" s="73"/>
      <c r="P13" s="73"/>
      <c r="Q13" s="73"/>
      <c r="R13" s="73"/>
    </row>
    <row r="14" spans="1:18">
      <c r="A14" s="73"/>
      <c r="B14" s="73"/>
      <c r="C14" s="73"/>
      <c r="D14" s="73"/>
      <c r="E14" s="73"/>
      <c r="F14" s="73"/>
      <c r="G14" s="73"/>
      <c r="H14" s="73"/>
      <c r="I14" s="73"/>
      <c r="J14" s="73"/>
      <c r="K14" s="73"/>
      <c r="L14" s="73"/>
      <c r="M14" s="73"/>
      <c r="N14" s="73"/>
      <c r="O14" s="73"/>
      <c r="P14" s="73"/>
      <c r="Q14" s="73"/>
      <c r="R14" s="73"/>
    </row>
    <row r="15" spans="1:18">
      <c r="A15" s="73"/>
      <c r="B15" s="73"/>
      <c r="C15" s="73"/>
      <c r="D15" s="73"/>
      <c r="E15" s="73"/>
      <c r="F15" s="73"/>
      <c r="G15" s="73"/>
      <c r="H15" s="73"/>
      <c r="I15" s="73"/>
      <c r="J15" s="73"/>
      <c r="K15" s="73"/>
      <c r="L15" s="73"/>
      <c r="M15" s="73"/>
      <c r="N15" s="73"/>
      <c r="O15" s="73"/>
      <c r="P15" s="73"/>
      <c r="Q15" s="73"/>
      <c r="R15" s="73"/>
    </row>
    <row r="16" spans="1:18">
      <c r="A16" s="73"/>
      <c r="B16" s="73"/>
      <c r="C16" s="73"/>
      <c r="D16" s="73"/>
      <c r="E16" s="73"/>
      <c r="F16" s="73"/>
      <c r="G16" s="73"/>
      <c r="H16" s="73"/>
      <c r="I16" s="73"/>
      <c r="J16" s="73"/>
      <c r="K16" s="73"/>
      <c r="L16" s="73"/>
      <c r="M16" s="73"/>
      <c r="N16" s="73"/>
      <c r="O16" s="73"/>
      <c r="P16" s="73"/>
      <c r="Q16" s="73"/>
      <c r="R16" s="73"/>
    </row>
    <row r="17" spans="1:18">
      <c r="A17" s="73"/>
      <c r="B17" s="73"/>
      <c r="C17" s="73"/>
      <c r="D17" s="73"/>
      <c r="E17" s="73"/>
      <c r="F17" s="73"/>
      <c r="G17" s="73"/>
      <c r="H17" s="73"/>
      <c r="I17" s="73"/>
      <c r="J17" s="73"/>
      <c r="K17" s="73"/>
      <c r="L17" s="73"/>
      <c r="M17" s="73"/>
      <c r="N17" s="73"/>
      <c r="O17" s="73"/>
      <c r="P17" s="73"/>
      <c r="Q17" s="73"/>
      <c r="R17" s="73"/>
    </row>
    <row r="18" spans="1:18">
      <c r="A18" s="73"/>
      <c r="B18" s="73"/>
      <c r="C18" s="73"/>
      <c r="D18" s="73"/>
      <c r="E18" s="73"/>
      <c r="F18" s="73"/>
      <c r="G18" s="73"/>
      <c r="H18" s="73"/>
      <c r="I18" s="73"/>
      <c r="J18" s="73"/>
      <c r="K18" s="73"/>
      <c r="L18" s="73"/>
      <c r="M18" s="73"/>
      <c r="N18" s="73"/>
      <c r="O18" s="73"/>
      <c r="P18" s="73"/>
      <c r="Q18" s="73"/>
      <c r="R18" s="73"/>
    </row>
    <row r="19" spans="1:18">
      <c r="A19" s="73"/>
      <c r="B19" s="73"/>
      <c r="C19" s="73"/>
      <c r="D19" s="73"/>
      <c r="E19" s="73"/>
      <c r="F19" s="73"/>
      <c r="G19" s="73"/>
      <c r="H19" s="73"/>
      <c r="I19" s="73"/>
      <c r="J19" s="73"/>
      <c r="K19" s="73"/>
      <c r="L19" s="73"/>
      <c r="M19" s="73"/>
      <c r="N19" s="73"/>
      <c r="O19" s="73"/>
      <c r="P19" s="73"/>
      <c r="Q19" s="73"/>
      <c r="R19" s="73"/>
    </row>
    <row r="20" spans="1:18">
      <c r="A20" s="73"/>
      <c r="B20" s="73"/>
      <c r="C20" s="73"/>
      <c r="D20" s="73"/>
      <c r="E20" s="73"/>
      <c r="F20" s="73"/>
      <c r="G20" s="73"/>
      <c r="H20" s="73"/>
      <c r="I20" s="73"/>
      <c r="J20" s="73"/>
      <c r="K20" s="73"/>
      <c r="L20" s="73"/>
      <c r="M20" s="73"/>
      <c r="N20" s="73"/>
      <c r="O20" s="73"/>
      <c r="P20" s="73"/>
      <c r="Q20" s="73"/>
      <c r="R20" s="73"/>
    </row>
    <row r="21" spans="1:18">
      <c r="A21" s="73"/>
      <c r="B21" s="73"/>
      <c r="C21" s="73"/>
      <c r="D21" s="73"/>
      <c r="E21" s="73"/>
      <c r="F21" s="73"/>
      <c r="G21" s="73"/>
      <c r="H21" s="73"/>
      <c r="I21" s="73"/>
      <c r="J21" s="73"/>
      <c r="K21" s="73"/>
      <c r="L21" s="73"/>
      <c r="M21" s="73"/>
      <c r="N21" s="73"/>
      <c r="O21" s="73"/>
      <c r="P21" s="73"/>
      <c r="Q21" s="73"/>
      <c r="R21" s="73"/>
    </row>
    <row r="22" spans="1:18">
      <c r="A22" s="73"/>
      <c r="B22" s="73"/>
      <c r="C22" s="73"/>
      <c r="D22" s="73"/>
      <c r="E22" s="73"/>
      <c r="F22" s="73"/>
      <c r="G22" s="73"/>
      <c r="H22" s="73"/>
      <c r="I22" s="73"/>
      <c r="J22" s="73"/>
      <c r="K22" s="73"/>
      <c r="L22" s="73"/>
      <c r="M22" s="73"/>
      <c r="N22" s="73"/>
      <c r="O22" s="73"/>
      <c r="P22" s="73"/>
      <c r="Q22" s="73"/>
      <c r="R22" s="73"/>
    </row>
    <row r="23" spans="1:18">
      <c r="A23" s="73"/>
      <c r="B23" s="73"/>
      <c r="C23" s="73"/>
      <c r="D23" s="73"/>
      <c r="E23" s="73"/>
      <c r="F23" s="73"/>
      <c r="G23" s="73"/>
      <c r="H23" s="73"/>
      <c r="I23" s="73"/>
      <c r="J23" s="73"/>
      <c r="K23" s="73"/>
      <c r="L23" s="73"/>
      <c r="M23" s="73"/>
      <c r="N23" s="73"/>
      <c r="O23" s="73"/>
      <c r="P23" s="73"/>
      <c r="Q23" s="73"/>
      <c r="R23" s="73"/>
    </row>
    <row r="24" spans="1:18" ht="15.6" customHeight="1">
      <c r="A24" s="232" t="s">
        <v>438</v>
      </c>
      <c r="B24" s="232"/>
      <c r="C24" s="232"/>
      <c r="D24" s="232"/>
      <c r="E24" s="232"/>
      <c r="F24" s="232"/>
      <c r="G24" s="232"/>
      <c r="H24" s="232"/>
      <c r="I24" s="232"/>
      <c r="J24" s="232"/>
      <c r="K24" s="232"/>
      <c r="L24" s="232"/>
      <c r="M24" s="232"/>
      <c r="N24" s="73"/>
      <c r="O24" s="73"/>
      <c r="P24" s="73"/>
      <c r="Q24" s="73"/>
      <c r="R24" s="73"/>
    </row>
    <row r="25" spans="1:18" ht="15.6" customHeight="1">
      <c r="A25" s="233" t="s">
        <v>134</v>
      </c>
      <c r="B25" s="234"/>
      <c r="C25" s="210" t="s">
        <v>135</v>
      </c>
      <c r="D25" s="215"/>
      <c r="E25" s="215"/>
      <c r="F25" s="215"/>
      <c r="G25" s="215"/>
      <c r="H25" s="215"/>
      <c r="I25" s="215"/>
      <c r="J25" s="211"/>
      <c r="K25" s="233" t="s">
        <v>50</v>
      </c>
      <c r="L25" s="239"/>
      <c r="M25" s="234"/>
      <c r="N25" s="73"/>
      <c r="O25" s="73"/>
      <c r="P25" s="73"/>
      <c r="Q25" s="73"/>
      <c r="R25" s="73"/>
    </row>
    <row r="26" spans="1:18" ht="15.6" customHeight="1">
      <c r="A26" s="235"/>
      <c r="B26" s="236"/>
      <c r="C26" s="215" t="s">
        <v>136</v>
      </c>
      <c r="D26" s="215"/>
      <c r="E26" s="215"/>
      <c r="F26" s="211"/>
      <c r="G26" s="210" t="s">
        <v>137</v>
      </c>
      <c r="H26" s="215"/>
      <c r="I26" s="215"/>
      <c r="J26" s="211"/>
      <c r="K26" s="235"/>
      <c r="L26" s="226"/>
      <c r="M26" s="236"/>
      <c r="N26" s="73"/>
      <c r="O26" s="73"/>
      <c r="P26" s="73"/>
      <c r="Q26" s="73"/>
      <c r="R26" s="73"/>
    </row>
    <row r="27" spans="1:18" ht="15.6" customHeight="1">
      <c r="A27" s="237"/>
      <c r="B27" s="238"/>
      <c r="C27" s="211" t="s">
        <v>138</v>
      </c>
      <c r="D27" s="209"/>
      <c r="E27" s="209" t="s">
        <v>139</v>
      </c>
      <c r="F27" s="209"/>
      <c r="G27" s="209" t="s">
        <v>138</v>
      </c>
      <c r="H27" s="209"/>
      <c r="I27" s="209" t="s">
        <v>139</v>
      </c>
      <c r="J27" s="209"/>
      <c r="K27" s="237"/>
      <c r="L27" s="240"/>
      <c r="M27" s="238"/>
      <c r="N27" s="73"/>
      <c r="O27" s="73"/>
      <c r="P27" s="73"/>
      <c r="Q27" s="73"/>
      <c r="R27" s="73"/>
    </row>
    <row r="28" spans="1:18" ht="15.6" customHeight="1">
      <c r="A28" s="213" t="s">
        <v>54</v>
      </c>
      <c r="B28" s="213"/>
      <c r="C28" s="227">
        <v>2</v>
      </c>
      <c r="D28" s="228"/>
      <c r="E28" s="227">
        <v>1.5</v>
      </c>
      <c r="F28" s="228"/>
      <c r="G28" s="227">
        <v>1.5</v>
      </c>
      <c r="H28" s="228"/>
      <c r="I28" s="227">
        <v>1</v>
      </c>
      <c r="J28" s="228"/>
      <c r="K28" s="77"/>
      <c r="L28" s="73"/>
      <c r="M28" s="78"/>
      <c r="N28" s="73"/>
      <c r="O28" s="73"/>
      <c r="P28" s="73"/>
      <c r="Q28" s="73"/>
      <c r="R28" s="73"/>
    </row>
    <row r="29" spans="1:18" ht="15.6" customHeight="1">
      <c r="A29" s="213"/>
      <c r="B29" s="213"/>
      <c r="C29" s="229" t="s">
        <v>140</v>
      </c>
      <c r="D29" s="230"/>
      <c r="E29" s="229" t="s">
        <v>140</v>
      </c>
      <c r="F29" s="230"/>
      <c r="G29" s="229" t="s">
        <v>140</v>
      </c>
      <c r="H29" s="230"/>
      <c r="I29" s="229" t="s">
        <v>141</v>
      </c>
      <c r="J29" s="230"/>
      <c r="K29" s="77"/>
      <c r="L29" s="73"/>
      <c r="M29" s="78"/>
      <c r="N29" s="73"/>
      <c r="O29" s="73"/>
      <c r="P29" s="73"/>
      <c r="Q29" s="73"/>
      <c r="R29" s="73"/>
    </row>
    <row r="30" spans="1:18" ht="15.6" customHeight="1">
      <c r="A30" s="209" t="s">
        <v>55</v>
      </c>
      <c r="B30" s="209"/>
      <c r="C30" s="227">
        <v>1.5</v>
      </c>
      <c r="D30" s="228"/>
      <c r="E30" s="227">
        <v>1</v>
      </c>
      <c r="F30" s="228"/>
      <c r="G30" s="227">
        <v>1</v>
      </c>
      <c r="H30" s="228"/>
      <c r="I30" s="227">
        <v>0.6</v>
      </c>
      <c r="J30" s="228"/>
      <c r="K30" s="77"/>
      <c r="L30" s="73"/>
      <c r="M30" s="78"/>
      <c r="N30" s="73"/>
      <c r="O30" s="73"/>
      <c r="P30" s="73"/>
      <c r="Q30" s="73"/>
      <c r="R30" s="73"/>
    </row>
    <row r="31" spans="1:18" ht="15.6" customHeight="1">
      <c r="A31" s="209"/>
      <c r="B31" s="209"/>
      <c r="C31" s="229" t="s">
        <v>141</v>
      </c>
      <c r="D31" s="230"/>
      <c r="E31" s="229" t="s">
        <v>141</v>
      </c>
      <c r="F31" s="230"/>
      <c r="G31" s="229" t="s">
        <v>141</v>
      </c>
      <c r="H31" s="230"/>
      <c r="I31" s="229" t="s">
        <v>142</v>
      </c>
      <c r="J31" s="230"/>
      <c r="K31" s="77"/>
      <c r="L31" s="73"/>
      <c r="M31" s="78"/>
      <c r="N31" s="73"/>
      <c r="O31" s="73"/>
      <c r="P31" s="73"/>
      <c r="Q31" s="73"/>
      <c r="R31" s="73"/>
    </row>
    <row r="32" spans="1:18" ht="15.6" customHeight="1">
      <c r="A32" s="209" t="s">
        <v>56</v>
      </c>
      <c r="B32" s="209"/>
      <c r="C32" s="227">
        <v>1</v>
      </c>
      <c r="D32" s="228"/>
      <c r="E32" s="227">
        <v>0.6</v>
      </c>
      <c r="F32" s="228"/>
      <c r="G32" s="227">
        <v>0.6</v>
      </c>
      <c r="H32" s="228"/>
      <c r="I32" s="227">
        <v>0.4</v>
      </c>
      <c r="J32" s="228"/>
      <c r="K32" s="77"/>
      <c r="L32" s="73"/>
      <c r="M32" s="78"/>
      <c r="N32" s="73"/>
      <c r="O32" s="73"/>
      <c r="P32" s="73"/>
      <c r="Q32" s="73"/>
      <c r="R32" s="73"/>
    </row>
    <row r="33" spans="1:19" ht="15.6" customHeight="1">
      <c r="A33" s="209"/>
      <c r="B33" s="209"/>
      <c r="C33" s="229" t="s">
        <v>142</v>
      </c>
      <c r="D33" s="230"/>
      <c r="E33" s="229" t="s">
        <v>142</v>
      </c>
      <c r="F33" s="230"/>
      <c r="G33" s="229" t="s">
        <v>142</v>
      </c>
      <c r="H33" s="230"/>
      <c r="I33" s="229" t="s">
        <v>190</v>
      </c>
      <c r="J33" s="230"/>
      <c r="K33" s="79"/>
      <c r="L33" s="80"/>
      <c r="M33" s="81"/>
      <c r="N33" s="73"/>
      <c r="O33" s="73"/>
      <c r="P33" s="73"/>
      <c r="Q33" s="73"/>
      <c r="R33" s="73"/>
    </row>
    <row r="34" spans="1:19">
      <c r="A34" s="212"/>
      <c r="B34" s="212"/>
      <c r="C34" s="212"/>
      <c r="D34" s="212"/>
      <c r="E34" s="212"/>
      <c r="F34" s="212"/>
      <c r="G34" s="212"/>
      <c r="H34" s="212"/>
      <c r="I34" s="212"/>
      <c r="J34" s="212"/>
      <c r="K34" s="212"/>
      <c r="L34" s="212"/>
      <c r="M34" s="73"/>
      <c r="N34" s="73"/>
      <c r="O34" s="73"/>
      <c r="P34" s="73"/>
      <c r="Q34" s="73"/>
      <c r="R34" s="73"/>
    </row>
    <row r="35" spans="1:19">
      <c r="A35" s="216" t="s">
        <v>299</v>
      </c>
      <c r="B35" s="217"/>
      <c r="C35" s="218"/>
      <c r="D35" s="76" t="s">
        <v>300</v>
      </c>
      <c r="E35" s="214">
        <v>1.5</v>
      </c>
      <c r="F35" s="214"/>
      <c r="G35" s="76" t="s">
        <v>301</v>
      </c>
      <c r="H35" s="225">
        <f>E35/2</f>
        <v>0.75</v>
      </c>
      <c r="I35" s="225"/>
      <c r="J35" s="73"/>
      <c r="K35" s="73"/>
      <c r="L35" s="73"/>
      <c r="M35" s="73"/>
      <c r="N35" s="73"/>
      <c r="O35" s="73"/>
      <c r="P35" s="73"/>
      <c r="Q35" s="73"/>
      <c r="R35" s="73"/>
    </row>
    <row r="36" spans="1:19">
      <c r="A36" s="212"/>
      <c r="B36" s="212"/>
      <c r="C36" s="212"/>
      <c r="D36" s="212"/>
      <c r="E36" s="212"/>
      <c r="F36" s="212"/>
      <c r="G36" s="212"/>
      <c r="H36" s="212"/>
      <c r="I36" s="212"/>
      <c r="J36" s="212"/>
      <c r="K36" s="212"/>
      <c r="L36" s="212"/>
      <c r="M36" s="73"/>
      <c r="N36" s="73"/>
      <c r="O36" s="73"/>
      <c r="P36" s="73"/>
      <c r="Q36" s="73"/>
      <c r="R36" s="73"/>
    </row>
    <row r="37" spans="1:19">
      <c r="A37" s="73"/>
      <c r="B37" s="76" t="s">
        <v>302</v>
      </c>
      <c r="C37" s="83">
        <f>ROUND(E37/1000,1)</f>
        <v>7.8</v>
      </c>
      <c r="D37" s="76" t="s">
        <v>303</v>
      </c>
      <c r="E37" s="83">
        <f>ROUND(G37*9.8,1)</f>
        <v>7840</v>
      </c>
      <c r="F37" s="76" t="s">
        <v>304</v>
      </c>
      <c r="G37" s="82">
        <v>800</v>
      </c>
      <c r="H37" s="76" t="s">
        <v>305</v>
      </c>
      <c r="I37" s="73"/>
      <c r="J37" s="226" t="s">
        <v>306</v>
      </c>
      <c r="K37" s="226"/>
      <c r="L37" s="226" t="s">
        <v>307</v>
      </c>
      <c r="M37" s="226"/>
      <c r="N37" s="73"/>
      <c r="O37" s="73"/>
      <c r="P37" s="73"/>
      <c r="Q37" s="73"/>
      <c r="R37" s="73"/>
    </row>
    <row r="38" spans="1:19">
      <c r="A38" s="73"/>
      <c r="B38" s="76" t="s">
        <v>308</v>
      </c>
      <c r="C38" s="82">
        <v>30</v>
      </c>
      <c r="D38" s="76" t="s">
        <v>309</v>
      </c>
      <c r="E38" s="73"/>
      <c r="F38" s="73"/>
      <c r="G38" s="73"/>
      <c r="H38" s="73"/>
      <c r="I38" s="73"/>
      <c r="J38" s="73"/>
      <c r="K38" s="73"/>
      <c r="L38" s="73"/>
      <c r="M38" s="73"/>
      <c r="N38" s="73"/>
      <c r="O38" s="73"/>
      <c r="P38" s="73"/>
      <c r="Q38" s="73"/>
      <c r="R38" s="73"/>
    </row>
    <row r="39" spans="1:19">
      <c r="A39" s="73"/>
      <c r="B39" s="76" t="s">
        <v>310</v>
      </c>
      <c r="C39" s="82">
        <v>50</v>
      </c>
      <c r="D39" s="76" t="s">
        <v>309</v>
      </c>
      <c r="E39" s="73"/>
      <c r="F39" s="73"/>
      <c r="G39" s="73"/>
      <c r="H39" s="73"/>
      <c r="I39" s="73"/>
      <c r="J39" s="73"/>
      <c r="K39" s="73"/>
      <c r="L39" s="73"/>
      <c r="M39" s="73"/>
      <c r="N39" s="73"/>
      <c r="O39" s="73"/>
      <c r="P39" s="73"/>
      <c r="Q39" s="73"/>
      <c r="R39" s="73"/>
    </row>
    <row r="40" spans="1:19">
      <c r="A40" s="73"/>
      <c r="B40" s="76" t="s">
        <v>311</v>
      </c>
      <c r="C40" s="82">
        <v>40</v>
      </c>
      <c r="D40" s="76" t="s">
        <v>309</v>
      </c>
      <c r="E40" s="73"/>
      <c r="F40" s="73"/>
      <c r="G40" s="73"/>
      <c r="H40" s="73"/>
      <c r="I40" s="73"/>
      <c r="J40" s="73"/>
      <c r="K40" s="73"/>
      <c r="L40" s="73"/>
      <c r="M40" s="73"/>
      <c r="N40" s="73"/>
      <c r="O40" s="73"/>
      <c r="P40" s="73"/>
      <c r="Q40" s="73"/>
      <c r="R40" s="73"/>
    </row>
    <row r="41" spans="1:19">
      <c r="A41" s="73"/>
      <c r="B41" s="76" t="s">
        <v>312</v>
      </c>
      <c r="C41" s="82">
        <v>30</v>
      </c>
      <c r="D41" s="76" t="s">
        <v>309</v>
      </c>
      <c r="E41" s="73"/>
      <c r="F41" s="73"/>
      <c r="G41" s="73"/>
      <c r="H41" s="73"/>
      <c r="I41" s="73"/>
      <c r="J41" s="73"/>
      <c r="K41" s="73"/>
      <c r="L41" s="73"/>
      <c r="M41" s="73"/>
      <c r="N41" s="73"/>
      <c r="O41" s="73"/>
      <c r="P41" s="73"/>
      <c r="Q41" s="73"/>
      <c r="R41" s="73"/>
      <c r="S41" s="9" t="s">
        <v>313</v>
      </c>
    </row>
    <row r="42" spans="1:19">
      <c r="A42" s="73"/>
      <c r="B42" s="76" t="s">
        <v>314</v>
      </c>
      <c r="C42" s="82">
        <v>60</v>
      </c>
      <c r="D42" s="76" t="s">
        <v>309</v>
      </c>
      <c r="E42" s="73"/>
      <c r="F42" s="73"/>
      <c r="G42" s="73"/>
      <c r="H42" s="73"/>
      <c r="I42" s="73"/>
      <c r="J42" s="73"/>
      <c r="K42" s="73"/>
      <c r="L42" s="73"/>
      <c r="M42" s="73"/>
      <c r="N42" s="73"/>
      <c r="O42" s="73"/>
      <c r="P42" s="73"/>
      <c r="Q42" s="73"/>
      <c r="R42" s="73"/>
    </row>
    <row r="43" spans="1:19">
      <c r="A43" s="73"/>
      <c r="B43" s="76" t="s">
        <v>315</v>
      </c>
      <c r="C43" s="82">
        <v>15</v>
      </c>
      <c r="D43" s="76" t="s">
        <v>309</v>
      </c>
      <c r="E43" s="73"/>
      <c r="F43" s="73"/>
      <c r="G43" s="73"/>
      <c r="H43" s="73"/>
      <c r="I43" s="73"/>
      <c r="J43" s="73"/>
      <c r="K43" s="73"/>
      <c r="L43" s="73"/>
      <c r="M43" s="73"/>
      <c r="N43" s="73"/>
      <c r="O43" s="73"/>
      <c r="P43" s="73"/>
      <c r="Q43" s="73"/>
      <c r="R43" s="73"/>
    </row>
    <row r="44" spans="1:19">
      <c r="A44" s="73"/>
      <c r="B44" s="76" t="s">
        <v>316</v>
      </c>
      <c r="C44" s="82">
        <v>45</v>
      </c>
      <c r="D44" s="76" t="s">
        <v>309</v>
      </c>
      <c r="E44" s="73"/>
      <c r="F44" s="73"/>
      <c r="G44" s="73"/>
      <c r="H44" s="73"/>
      <c r="I44" s="73"/>
      <c r="J44" s="73"/>
      <c r="K44" s="73"/>
      <c r="L44" s="73"/>
      <c r="M44" s="73"/>
      <c r="N44" s="73"/>
      <c r="O44" s="73"/>
      <c r="P44" s="73"/>
      <c r="Q44" s="73"/>
      <c r="R44" s="73"/>
    </row>
    <row r="45" spans="1:19">
      <c r="A45" s="212"/>
      <c r="B45" s="212"/>
      <c r="C45" s="212"/>
      <c r="D45" s="212"/>
      <c r="E45" s="212"/>
      <c r="F45" s="212"/>
      <c r="G45" s="212"/>
      <c r="H45" s="212"/>
      <c r="I45" s="212"/>
      <c r="J45" s="73"/>
      <c r="K45" s="73"/>
      <c r="L45" s="73"/>
      <c r="M45" s="73"/>
      <c r="N45" s="73"/>
      <c r="O45" s="73"/>
      <c r="P45" s="73"/>
      <c r="Q45" s="73"/>
      <c r="R45" s="73"/>
    </row>
    <row r="46" spans="1:19" ht="16.2">
      <c r="A46" s="219" t="s">
        <v>317</v>
      </c>
      <c r="B46" s="220"/>
      <c r="C46" s="220"/>
      <c r="D46" s="220"/>
      <c r="E46" s="220"/>
      <c r="F46" s="220"/>
      <c r="G46" s="220"/>
      <c r="H46" s="220"/>
      <c r="I46" s="220"/>
      <c r="J46" s="73"/>
      <c r="K46" s="73"/>
      <c r="L46" s="73"/>
      <c r="M46" s="73"/>
      <c r="N46" s="73"/>
      <c r="O46" s="73"/>
      <c r="P46" s="73"/>
      <c r="Q46" s="73"/>
      <c r="R46" s="73"/>
    </row>
    <row r="47" spans="1:19">
      <c r="A47" s="212" t="s">
        <v>318</v>
      </c>
      <c r="B47" s="212"/>
      <c r="C47" s="212"/>
      <c r="D47" s="212"/>
      <c r="E47" s="212"/>
      <c r="F47" s="212"/>
      <c r="G47" s="212"/>
      <c r="H47" s="212"/>
      <c r="I47" s="212"/>
      <c r="J47" s="73"/>
      <c r="K47" s="73"/>
      <c r="L47" s="73"/>
      <c r="M47" s="73"/>
      <c r="N47" s="73"/>
      <c r="O47" s="73"/>
      <c r="P47" s="73"/>
      <c r="Q47" s="73"/>
      <c r="R47" s="73"/>
    </row>
    <row r="48" spans="1:19">
      <c r="A48" s="73"/>
      <c r="B48" s="216" t="s">
        <v>319</v>
      </c>
      <c r="C48" s="217"/>
      <c r="D48" s="217"/>
      <c r="E48" s="217"/>
      <c r="F48" s="217"/>
      <c r="G48" s="217"/>
      <c r="H48" s="217"/>
      <c r="I48" s="217"/>
      <c r="J48" s="218"/>
      <c r="K48" s="83">
        <f>ROUND(C37*(C40+C41)/(C38+C39+C40+C41),1)</f>
        <v>3.6</v>
      </c>
      <c r="L48" s="76" t="s">
        <v>303</v>
      </c>
      <c r="M48" s="73"/>
      <c r="N48" s="73"/>
      <c r="O48" s="73"/>
      <c r="P48" s="73"/>
      <c r="Q48" s="73"/>
      <c r="R48" s="73"/>
    </row>
    <row r="49" spans="1:18">
      <c r="A49" s="212" t="s">
        <v>320</v>
      </c>
      <c r="B49" s="212"/>
      <c r="C49" s="212"/>
      <c r="D49" s="212"/>
      <c r="E49" s="212"/>
      <c r="F49" s="212"/>
      <c r="G49" s="212"/>
      <c r="H49" s="212"/>
      <c r="I49" s="212"/>
      <c r="J49" s="73"/>
      <c r="K49" s="75"/>
      <c r="L49" s="73"/>
      <c r="M49" s="73"/>
      <c r="N49" s="73"/>
      <c r="O49" s="73"/>
      <c r="P49" s="73"/>
      <c r="Q49" s="73"/>
      <c r="R49" s="73"/>
    </row>
    <row r="50" spans="1:18">
      <c r="A50" s="73"/>
      <c r="B50" s="216" t="s">
        <v>321</v>
      </c>
      <c r="C50" s="217"/>
      <c r="D50" s="217"/>
      <c r="E50" s="217"/>
      <c r="F50" s="217"/>
      <c r="G50" s="217"/>
      <c r="H50" s="217"/>
      <c r="I50" s="217"/>
      <c r="J50" s="218"/>
      <c r="K50" s="83">
        <f>ROUND(C37*(C38+C39)/(C38+C39+C40+C41),1)</f>
        <v>4.2</v>
      </c>
      <c r="L50" s="76" t="s">
        <v>303</v>
      </c>
      <c r="M50" s="73"/>
      <c r="N50" s="73"/>
      <c r="O50" s="73"/>
      <c r="P50" s="73"/>
      <c r="Q50" s="73"/>
      <c r="R50" s="73"/>
    </row>
    <row r="51" spans="1:18">
      <c r="A51" s="212"/>
      <c r="B51" s="212"/>
      <c r="C51" s="212"/>
      <c r="D51" s="212"/>
      <c r="E51" s="212"/>
      <c r="F51" s="212"/>
      <c r="G51" s="212"/>
      <c r="H51" s="212"/>
      <c r="I51" s="212"/>
      <c r="J51" s="73"/>
      <c r="K51" s="75"/>
      <c r="L51" s="73"/>
      <c r="M51" s="73"/>
      <c r="N51" s="73"/>
      <c r="O51" s="73"/>
      <c r="P51" s="73"/>
      <c r="Q51" s="73"/>
      <c r="R51" s="73"/>
    </row>
    <row r="52" spans="1:18" ht="16.2">
      <c r="A52" s="219" t="s">
        <v>322</v>
      </c>
      <c r="B52" s="220"/>
      <c r="C52" s="220"/>
      <c r="D52" s="220"/>
      <c r="E52" s="220"/>
      <c r="F52" s="220"/>
      <c r="G52" s="220"/>
      <c r="H52" s="220"/>
      <c r="I52" s="220"/>
      <c r="J52" s="73"/>
      <c r="K52" s="75"/>
      <c r="L52" s="73"/>
      <c r="M52" s="73"/>
      <c r="N52" s="73"/>
      <c r="O52" s="73"/>
      <c r="P52" s="73"/>
      <c r="Q52" s="73"/>
      <c r="R52" s="73"/>
    </row>
    <row r="53" spans="1:18">
      <c r="A53" s="212" t="s">
        <v>463</v>
      </c>
      <c r="B53" s="212"/>
      <c r="C53" s="212"/>
      <c r="D53" s="212"/>
      <c r="E53" s="212"/>
      <c r="F53" s="212"/>
      <c r="G53" s="212"/>
      <c r="H53" s="212"/>
      <c r="I53" s="212"/>
      <c r="J53" s="73"/>
      <c r="K53" s="75"/>
      <c r="L53" s="73"/>
      <c r="M53" s="73"/>
      <c r="N53" s="73"/>
      <c r="O53" s="73"/>
      <c r="P53" s="73"/>
      <c r="Q53" s="73"/>
      <c r="R53" s="73"/>
    </row>
    <row r="54" spans="1:18">
      <c r="A54" s="73"/>
      <c r="B54" s="216" t="s">
        <v>362</v>
      </c>
      <c r="C54" s="217"/>
      <c r="D54" s="217"/>
      <c r="E54" s="217"/>
      <c r="F54" s="217"/>
      <c r="G54" s="217"/>
      <c r="H54" s="217"/>
      <c r="I54" s="217"/>
      <c r="J54" s="218"/>
      <c r="K54" s="83">
        <f>ROUND((1+H35)*K48*(C38+C39),1)</f>
        <v>504</v>
      </c>
      <c r="L54" s="84" t="s">
        <v>323</v>
      </c>
      <c r="M54" s="73"/>
      <c r="N54" s="73"/>
      <c r="O54" s="73"/>
      <c r="P54" s="73"/>
      <c r="Q54" s="73"/>
      <c r="R54" s="73"/>
    </row>
    <row r="55" spans="1:18">
      <c r="A55" s="212" t="s">
        <v>464</v>
      </c>
      <c r="B55" s="212"/>
      <c r="C55" s="212"/>
      <c r="D55" s="212"/>
      <c r="E55" s="212"/>
      <c r="F55" s="212"/>
      <c r="G55" s="212"/>
      <c r="H55" s="212"/>
      <c r="I55" s="212"/>
      <c r="J55" s="73"/>
      <c r="K55" s="75"/>
      <c r="L55" s="73"/>
      <c r="M55" s="73"/>
      <c r="N55" s="73"/>
      <c r="O55" s="73"/>
      <c r="P55" s="73"/>
      <c r="Q55" s="73"/>
      <c r="R55" s="73"/>
    </row>
    <row r="56" spans="1:18">
      <c r="A56" s="73"/>
      <c r="B56" s="216" t="s">
        <v>363</v>
      </c>
      <c r="C56" s="217"/>
      <c r="D56" s="217"/>
      <c r="E56" s="217"/>
      <c r="F56" s="217"/>
      <c r="G56" s="217"/>
      <c r="H56" s="217"/>
      <c r="I56" s="217"/>
      <c r="J56" s="218"/>
      <c r="K56" s="83">
        <f>ROUND((1+H35)*K50*(C40+C41),1)</f>
        <v>514.5</v>
      </c>
      <c r="L56" s="84" t="s">
        <v>323</v>
      </c>
      <c r="M56" s="73"/>
      <c r="N56" s="73"/>
      <c r="O56" s="73"/>
      <c r="P56" s="73"/>
      <c r="Q56" s="73"/>
      <c r="R56" s="73"/>
    </row>
    <row r="57" spans="1:18">
      <c r="A57" s="212" t="s">
        <v>465</v>
      </c>
      <c r="B57" s="212"/>
      <c r="C57" s="212"/>
      <c r="D57" s="212"/>
      <c r="E57" s="212"/>
      <c r="F57" s="212"/>
      <c r="G57" s="212"/>
      <c r="H57" s="212"/>
      <c r="I57" s="212"/>
      <c r="J57" s="73"/>
      <c r="K57" s="75"/>
      <c r="L57" s="73"/>
      <c r="M57" s="73"/>
      <c r="N57" s="73"/>
      <c r="O57" s="73"/>
      <c r="P57" s="73"/>
      <c r="Q57" s="73"/>
      <c r="R57" s="73"/>
    </row>
    <row r="58" spans="1:18">
      <c r="A58" s="73"/>
      <c r="B58" s="250" t="s">
        <v>364</v>
      </c>
      <c r="C58" s="251"/>
      <c r="D58" s="251"/>
      <c r="E58" s="251"/>
      <c r="F58" s="251"/>
      <c r="G58" s="251"/>
      <c r="H58" s="251"/>
      <c r="I58" s="251"/>
      <c r="J58" s="252"/>
      <c r="K58" s="253">
        <f>MAX(K54,K56)</f>
        <v>514.5</v>
      </c>
      <c r="L58" s="254" t="s">
        <v>323</v>
      </c>
      <c r="M58" s="73"/>
      <c r="N58" s="73"/>
      <c r="O58" s="73"/>
      <c r="P58" s="73"/>
      <c r="Q58" s="73"/>
      <c r="R58" s="73"/>
    </row>
    <row r="59" spans="1:18" s="257" customFormat="1">
      <c r="A59" s="255"/>
      <c r="B59" s="255"/>
      <c r="C59" s="255"/>
      <c r="D59" s="255"/>
      <c r="E59" s="255"/>
      <c r="F59" s="255"/>
      <c r="G59" s="255"/>
      <c r="H59" s="255"/>
      <c r="I59" s="255"/>
      <c r="J59" s="256"/>
      <c r="K59" s="256"/>
      <c r="L59" s="256"/>
      <c r="M59" s="256"/>
      <c r="N59" s="256"/>
      <c r="O59" s="256"/>
      <c r="P59" s="256"/>
      <c r="Q59" s="256"/>
      <c r="R59" s="256"/>
    </row>
    <row r="60" spans="1:18">
      <c r="A60" s="73"/>
      <c r="B60" s="73"/>
      <c r="C60" s="73"/>
      <c r="D60" s="73"/>
      <c r="E60" s="73"/>
      <c r="F60" s="73"/>
      <c r="G60" s="73"/>
      <c r="H60" s="73"/>
      <c r="I60" s="73"/>
      <c r="J60" s="73"/>
      <c r="K60" s="73"/>
      <c r="L60" s="73"/>
      <c r="M60" s="73"/>
      <c r="N60" s="73"/>
      <c r="O60" s="73"/>
      <c r="P60" s="73"/>
      <c r="Q60" s="73"/>
      <c r="R60" s="73"/>
    </row>
  </sheetData>
  <mergeCells count="60">
    <mergeCell ref="A1:I1"/>
    <mergeCell ref="A24:M24"/>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4:L34"/>
    <mergeCell ref="A35:C35"/>
    <mergeCell ref="E35:F35"/>
    <mergeCell ref="H35:I35"/>
    <mergeCell ref="A36:L36"/>
    <mergeCell ref="J37:K37"/>
    <mergeCell ref="L37:M37"/>
    <mergeCell ref="A32:B33"/>
    <mergeCell ref="C32:D32"/>
    <mergeCell ref="E32:F32"/>
    <mergeCell ref="G32:H32"/>
    <mergeCell ref="I32:J32"/>
    <mergeCell ref="C33:D33"/>
    <mergeCell ref="E33:F33"/>
    <mergeCell ref="G33:H33"/>
    <mergeCell ref="I33:J33"/>
    <mergeCell ref="A51:I51"/>
    <mergeCell ref="A52:I52"/>
    <mergeCell ref="A53:I53"/>
    <mergeCell ref="B54:J54"/>
    <mergeCell ref="A55:I55"/>
    <mergeCell ref="B56:J56"/>
    <mergeCell ref="A45:I45"/>
    <mergeCell ref="A46:I46"/>
    <mergeCell ref="A47:I47"/>
    <mergeCell ref="B48:J48"/>
    <mergeCell ref="A49:I49"/>
    <mergeCell ref="B50:J50"/>
    <mergeCell ref="A57:I57"/>
    <mergeCell ref="B58:J58"/>
    <mergeCell ref="A59:I59"/>
  </mergeCells>
  <phoneticPr fontId="3"/>
  <pageMargins left="0.70866141732283472" right="0.39370078740157483" top="0.43307086614173229" bottom="0.47244094488188981"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F4FCE-ED21-4D9D-862B-0A0895FE8116}">
  <sheetPr>
    <tabColor rgb="FF00B050"/>
  </sheetPr>
  <dimension ref="A1:T96"/>
  <sheetViews>
    <sheetView view="pageBreakPreview" topLeftCell="A74" zoomScaleNormal="100" zoomScaleSheetLayoutView="100" workbookViewId="0">
      <selection activeCell="A87" sqref="A87:XFD183"/>
    </sheetView>
  </sheetViews>
  <sheetFormatPr defaultColWidth="9" defaultRowHeight="13.2"/>
  <cols>
    <col min="1" max="18" width="7.6640625" style="9" customWidth="1"/>
    <col min="19" max="20" width="8.6640625" style="9" customWidth="1"/>
    <col min="21" max="16384" width="9" style="9"/>
  </cols>
  <sheetData>
    <row r="1" spans="1:20" ht="16.2">
      <c r="A1" s="220" t="s">
        <v>441</v>
      </c>
      <c r="B1" s="220"/>
      <c r="C1" s="220"/>
      <c r="D1" s="220"/>
      <c r="E1" s="220"/>
      <c r="F1" s="220"/>
      <c r="G1" s="220"/>
      <c r="H1" s="220"/>
      <c r="I1" s="220"/>
      <c r="J1" s="73"/>
      <c r="K1" s="73"/>
      <c r="L1" s="73"/>
      <c r="M1" s="73"/>
      <c r="N1" s="73"/>
      <c r="O1" s="73"/>
      <c r="P1" s="73"/>
      <c r="Q1" s="73"/>
      <c r="R1" s="73"/>
      <c r="S1" s="73"/>
      <c r="T1" s="73"/>
    </row>
    <row r="2" spans="1:20">
      <c r="A2" s="73"/>
      <c r="B2" s="73"/>
      <c r="C2" s="73"/>
      <c r="D2" s="73"/>
      <c r="E2" s="73"/>
      <c r="F2" s="73"/>
      <c r="G2" s="73"/>
      <c r="H2" s="73"/>
      <c r="I2" s="73"/>
      <c r="J2" s="73"/>
      <c r="K2" s="73"/>
      <c r="L2" s="73"/>
      <c r="M2" s="73"/>
      <c r="N2" s="73"/>
      <c r="O2" s="73"/>
      <c r="P2" s="73"/>
      <c r="Q2" s="73"/>
      <c r="R2" s="73"/>
      <c r="S2" s="73"/>
      <c r="T2" s="73"/>
    </row>
    <row r="3" spans="1:20">
      <c r="A3" s="73"/>
      <c r="B3" s="73"/>
      <c r="C3" s="73"/>
      <c r="D3" s="73"/>
      <c r="E3" s="73"/>
      <c r="F3" s="73"/>
      <c r="G3" s="73"/>
      <c r="H3" s="73"/>
      <c r="I3" s="73"/>
      <c r="J3" s="73"/>
      <c r="K3" s="73"/>
      <c r="L3" s="73"/>
      <c r="M3" s="73"/>
      <c r="N3" s="73"/>
      <c r="O3" s="73"/>
      <c r="P3" s="73"/>
      <c r="Q3" s="73"/>
      <c r="R3" s="73"/>
      <c r="S3" s="73"/>
      <c r="T3" s="73"/>
    </row>
    <row r="4" spans="1:20">
      <c r="A4" s="73"/>
      <c r="B4" s="73"/>
      <c r="C4" s="73"/>
      <c r="D4" s="73"/>
      <c r="E4" s="73"/>
      <c r="F4" s="73"/>
      <c r="G4" s="73"/>
      <c r="H4" s="73"/>
      <c r="I4" s="73"/>
      <c r="J4" s="73"/>
      <c r="K4" s="73"/>
      <c r="L4" s="73"/>
      <c r="M4" s="73"/>
      <c r="N4" s="73"/>
      <c r="O4" s="73"/>
      <c r="P4" s="73"/>
      <c r="Q4" s="73"/>
      <c r="R4" s="73"/>
      <c r="S4" s="73"/>
      <c r="T4" s="73"/>
    </row>
    <row r="5" spans="1:20">
      <c r="A5" s="73"/>
      <c r="B5" s="73"/>
      <c r="C5" s="73"/>
      <c r="D5" s="73"/>
      <c r="E5" s="73"/>
      <c r="F5" s="73"/>
      <c r="G5" s="73"/>
      <c r="H5" s="73"/>
      <c r="I5" s="73"/>
      <c r="J5" s="73"/>
      <c r="K5" s="73"/>
      <c r="L5" s="73"/>
      <c r="M5" s="73"/>
      <c r="N5" s="73"/>
      <c r="O5" s="73"/>
      <c r="P5" s="73"/>
      <c r="Q5" s="73"/>
      <c r="R5" s="73"/>
      <c r="S5" s="73"/>
      <c r="T5" s="73"/>
    </row>
    <row r="6" spans="1:20">
      <c r="A6" s="73"/>
      <c r="B6" s="73"/>
      <c r="C6" s="73"/>
      <c r="D6" s="73"/>
      <c r="E6" s="73"/>
      <c r="F6" s="73"/>
      <c r="G6" s="73"/>
      <c r="H6" s="73"/>
      <c r="I6" s="73"/>
      <c r="J6" s="73"/>
      <c r="K6" s="73"/>
      <c r="L6" s="73"/>
      <c r="M6" s="73"/>
      <c r="N6" s="73"/>
      <c r="O6" s="73"/>
      <c r="P6" s="73"/>
      <c r="Q6" s="73"/>
      <c r="R6" s="73"/>
      <c r="S6" s="73"/>
      <c r="T6" s="73"/>
    </row>
    <row r="7" spans="1:20">
      <c r="A7" s="73"/>
      <c r="B7" s="73"/>
      <c r="C7" s="73"/>
      <c r="D7" s="73"/>
      <c r="E7" s="73"/>
      <c r="F7" s="73"/>
      <c r="G7" s="73"/>
      <c r="H7" s="73"/>
      <c r="I7" s="73"/>
      <c r="J7" s="73"/>
      <c r="K7" s="73"/>
      <c r="L7" s="73"/>
      <c r="M7" s="73"/>
      <c r="N7" s="73"/>
      <c r="O7" s="73"/>
      <c r="P7" s="73"/>
      <c r="Q7" s="73"/>
      <c r="R7" s="73"/>
      <c r="S7" s="73"/>
      <c r="T7" s="73"/>
    </row>
    <row r="8" spans="1:20">
      <c r="A8" s="73"/>
      <c r="B8" s="73"/>
      <c r="C8" s="73"/>
      <c r="D8" s="73"/>
      <c r="E8" s="73"/>
      <c r="F8" s="73"/>
      <c r="G8" s="73"/>
      <c r="H8" s="73"/>
      <c r="I8" s="73"/>
      <c r="J8" s="73"/>
      <c r="K8" s="73"/>
      <c r="L8" s="73"/>
      <c r="M8" s="73"/>
      <c r="N8" s="73"/>
      <c r="O8" s="73"/>
      <c r="P8" s="73"/>
      <c r="Q8" s="73"/>
      <c r="R8" s="73"/>
      <c r="S8" s="73"/>
      <c r="T8" s="73"/>
    </row>
    <row r="9" spans="1:20">
      <c r="A9" s="73"/>
      <c r="B9" s="73"/>
      <c r="C9" s="73"/>
      <c r="D9" s="73"/>
      <c r="E9" s="73"/>
      <c r="F9" s="73"/>
      <c r="G9" s="73"/>
      <c r="H9" s="73"/>
      <c r="I9" s="73"/>
      <c r="J9" s="73"/>
      <c r="K9" s="73"/>
      <c r="L9" s="73"/>
      <c r="M9" s="73"/>
      <c r="N9" s="73"/>
      <c r="O9" s="73"/>
      <c r="P9" s="73"/>
      <c r="Q9" s="73"/>
      <c r="R9" s="73"/>
      <c r="S9" s="73"/>
      <c r="T9" s="73"/>
    </row>
    <row r="10" spans="1:20">
      <c r="A10" s="73"/>
      <c r="B10" s="73"/>
      <c r="C10" s="73"/>
      <c r="D10" s="73"/>
      <c r="E10" s="73"/>
      <c r="F10" s="73"/>
      <c r="G10" s="73"/>
      <c r="H10" s="73"/>
      <c r="I10" s="73"/>
      <c r="J10" s="73"/>
      <c r="K10" s="73"/>
      <c r="L10" s="73"/>
      <c r="M10" s="73"/>
      <c r="N10" s="73"/>
      <c r="O10" s="73"/>
      <c r="P10" s="73"/>
      <c r="Q10" s="73"/>
      <c r="R10" s="73"/>
      <c r="S10" s="73"/>
      <c r="T10" s="73"/>
    </row>
    <row r="11" spans="1:20">
      <c r="A11" s="73"/>
      <c r="B11" s="73"/>
      <c r="C11" s="73"/>
      <c r="D11" s="73"/>
      <c r="E11" s="73"/>
      <c r="F11" s="73"/>
      <c r="G11" s="73"/>
      <c r="H11" s="73"/>
      <c r="I11" s="73"/>
      <c r="J11" s="73"/>
      <c r="K11" s="73"/>
      <c r="L11" s="73"/>
      <c r="M11" s="73"/>
      <c r="N11" s="73"/>
      <c r="O11" s="73"/>
      <c r="P11" s="73"/>
      <c r="Q11" s="73"/>
      <c r="R11" s="73"/>
      <c r="S11" s="73"/>
      <c r="T11" s="73"/>
    </row>
    <row r="12" spans="1:20">
      <c r="A12" s="73"/>
      <c r="B12" s="73"/>
      <c r="C12" s="73"/>
      <c r="D12" s="73"/>
      <c r="E12" s="73"/>
      <c r="F12" s="73"/>
      <c r="G12" s="73"/>
      <c r="H12" s="73"/>
      <c r="I12" s="73"/>
      <c r="J12" s="73"/>
      <c r="K12" s="73"/>
      <c r="L12" s="73"/>
      <c r="M12" s="73"/>
      <c r="N12" s="73"/>
      <c r="O12" s="73"/>
      <c r="P12" s="73"/>
      <c r="Q12" s="73"/>
      <c r="R12" s="73"/>
      <c r="S12" s="73"/>
      <c r="T12" s="73"/>
    </row>
    <row r="13" spans="1:20">
      <c r="A13" s="73"/>
      <c r="B13" s="73"/>
      <c r="C13" s="73"/>
      <c r="D13" s="73"/>
      <c r="E13" s="73"/>
      <c r="F13" s="73"/>
      <c r="G13" s="73"/>
      <c r="H13" s="73"/>
      <c r="I13" s="73"/>
      <c r="J13" s="73"/>
      <c r="K13" s="73"/>
      <c r="L13" s="73"/>
      <c r="M13" s="73"/>
      <c r="N13" s="73"/>
      <c r="O13" s="73"/>
      <c r="P13" s="73"/>
      <c r="Q13" s="73"/>
      <c r="R13" s="73"/>
      <c r="S13" s="73"/>
      <c r="T13" s="73"/>
    </row>
    <row r="14" spans="1:20">
      <c r="A14" s="73"/>
      <c r="B14" s="73"/>
      <c r="C14" s="73"/>
      <c r="D14" s="73"/>
      <c r="E14" s="73"/>
      <c r="F14" s="73"/>
      <c r="G14" s="73"/>
      <c r="H14" s="73"/>
      <c r="I14" s="73"/>
      <c r="J14" s="73"/>
      <c r="K14" s="73"/>
      <c r="L14" s="73"/>
      <c r="M14" s="73"/>
      <c r="N14" s="73"/>
      <c r="O14" s="73"/>
      <c r="P14" s="73"/>
      <c r="Q14" s="73"/>
      <c r="R14" s="73"/>
      <c r="S14" s="73"/>
      <c r="T14" s="73"/>
    </row>
    <row r="15" spans="1:20">
      <c r="A15" s="73"/>
      <c r="B15" s="73"/>
      <c r="C15" s="73"/>
      <c r="D15" s="73"/>
      <c r="E15" s="73"/>
      <c r="F15" s="73"/>
      <c r="G15" s="73"/>
      <c r="H15" s="73"/>
      <c r="I15" s="73"/>
      <c r="J15" s="73"/>
      <c r="K15" s="73"/>
      <c r="L15" s="73"/>
      <c r="M15" s="73"/>
      <c r="N15" s="73"/>
      <c r="O15" s="73"/>
      <c r="P15" s="73"/>
      <c r="Q15" s="73"/>
      <c r="R15" s="73"/>
      <c r="S15" s="73"/>
      <c r="T15" s="73"/>
    </row>
    <row r="16" spans="1:20">
      <c r="A16" s="73"/>
      <c r="B16" s="73"/>
      <c r="C16" s="73"/>
      <c r="D16" s="73"/>
      <c r="E16" s="73"/>
      <c r="F16" s="73"/>
      <c r="G16" s="73"/>
      <c r="H16" s="73"/>
      <c r="I16" s="73"/>
      <c r="J16" s="73"/>
      <c r="K16" s="73"/>
      <c r="L16" s="73"/>
      <c r="M16" s="73"/>
      <c r="N16" s="73"/>
      <c r="O16" s="73"/>
      <c r="P16" s="73"/>
      <c r="Q16" s="73"/>
      <c r="R16" s="73"/>
      <c r="S16" s="73"/>
      <c r="T16" s="73"/>
    </row>
    <row r="17" spans="1:20">
      <c r="A17" s="73"/>
      <c r="B17" s="73"/>
      <c r="C17" s="73"/>
      <c r="D17" s="73"/>
      <c r="E17" s="73"/>
      <c r="F17" s="73"/>
      <c r="G17" s="73"/>
      <c r="H17" s="73"/>
      <c r="I17" s="73"/>
      <c r="J17" s="73"/>
      <c r="K17" s="73"/>
      <c r="L17" s="73"/>
      <c r="M17" s="73"/>
      <c r="N17" s="73"/>
      <c r="O17" s="73"/>
      <c r="P17" s="73"/>
      <c r="Q17" s="73"/>
      <c r="R17" s="73"/>
      <c r="S17" s="73"/>
      <c r="T17" s="73"/>
    </row>
    <row r="18" spans="1:20">
      <c r="A18" s="73"/>
      <c r="B18" s="73"/>
      <c r="C18" s="73"/>
      <c r="D18" s="73"/>
      <c r="E18" s="73"/>
      <c r="F18" s="73"/>
      <c r="G18" s="73"/>
      <c r="H18" s="73"/>
      <c r="I18" s="73"/>
      <c r="J18" s="73"/>
      <c r="K18" s="73"/>
      <c r="L18" s="73"/>
      <c r="M18" s="73"/>
      <c r="N18" s="73"/>
      <c r="O18" s="73"/>
      <c r="P18" s="73"/>
      <c r="Q18" s="73"/>
      <c r="R18" s="73"/>
      <c r="S18" s="73"/>
      <c r="T18" s="73"/>
    </row>
    <row r="19" spans="1:20">
      <c r="A19" s="73"/>
      <c r="B19" s="73"/>
      <c r="C19" s="73"/>
      <c r="D19" s="73"/>
      <c r="E19" s="73"/>
      <c r="F19" s="73"/>
      <c r="G19" s="73"/>
      <c r="H19" s="73"/>
      <c r="I19" s="73"/>
      <c r="J19" s="73"/>
      <c r="K19" s="73"/>
      <c r="L19" s="73"/>
      <c r="M19" s="73"/>
      <c r="N19" s="73"/>
      <c r="O19" s="73"/>
      <c r="P19" s="73"/>
      <c r="Q19" s="73"/>
      <c r="R19" s="73"/>
      <c r="S19" s="73"/>
      <c r="T19" s="73"/>
    </row>
    <row r="20" spans="1:20">
      <c r="A20" s="73"/>
      <c r="B20" s="73"/>
      <c r="C20" s="73"/>
      <c r="D20" s="73"/>
      <c r="E20" s="73"/>
      <c r="F20" s="73"/>
      <c r="G20" s="73"/>
      <c r="H20" s="73"/>
      <c r="I20" s="73"/>
      <c r="J20" s="73"/>
      <c r="K20" s="73"/>
      <c r="L20" s="73"/>
      <c r="M20" s="73"/>
      <c r="N20" s="73"/>
      <c r="O20" s="73"/>
      <c r="P20" s="73"/>
      <c r="Q20" s="73"/>
      <c r="R20" s="73"/>
      <c r="S20" s="73"/>
      <c r="T20" s="73"/>
    </row>
    <row r="21" spans="1:20">
      <c r="A21" s="73"/>
      <c r="B21" s="73"/>
      <c r="C21" s="73"/>
      <c r="D21" s="73"/>
      <c r="E21" s="73"/>
      <c r="F21" s="73"/>
      <c r="G21" s="73"/>
      <c r="H21" s="73"/>
      <c r="I21" s="73"/>
      <c r="J21" s="73"/>
      <c r="K21" s="73"/>
      <c r="L21" s="73"/>
      <c r="M21" s="73"/>
      <c r="N21" s="73"/>
      <c r="O21" s="73"/>
      <c r="P21" s="73"/>
      <c r="Q21" s="73"/>
      <c r="R21" s="73"/>
      <c r="S21" s="73"/>
      <c r="T21" s="73"/>
    </row>
    <row r="22" spans="1:20">
      <c r="A22" s="73"/>
      <c r="B22" s="73"/>
      <c r="C22" s="73"/>
      <c r="D22" s="73"/>
      <c r="E22" s="73"/>
      <c r="F22" s="73"/>
      <c r="G22" s="73"/>
      <c r="H22" s="73"/>
      <c r="I22" s="73"/>
      <c r="J22" s="73"/>
      <c r="K22" s="73"/>
      <c r="L22" s="73"/>
      <c r="M22" s="73"/>
      <c r="N22" s="73"/>
      <c r="O22" s="73"/>
      <c r="P22" s="73"/>
      <c r="Q22" s="73"/>
      <c r="R22" s="73"/>
      <c r="S22" s="73"/>
      <c r="T22" s="73"/>
    </row>
    <row r="23" spans="1:20">
      <c r="A23" s="73"/>
      <c r="B23" s="73"/>
      <c r="C23" s="73"/>
      <c r="D23" s="73"/>
      <c r="E23" s="73"/>
      <c r="F23" s="73"/>
      <c r="G23" s="73"/>
      <c r="H23" s="73"/>
      <c r="I23" s="73"/>
      <c r="J23" s="73"/>
      <c r="K23" s="73"/>
      <c r="L23" s="73"/>
      <c r="M23" s="73"/>
      <c r="N23" s="73"/>
      <c r="O23" s="73"/>
      <c r="P23" s="73"/>
      <c r="Q23" s="73"/>
      <c r="R23" s="73"/>
      <c r="S23" s="73"/>
      <c r="T23" s="73"/>
    </row>
    <row r="24" spans="1:20" ht="15.6" customHeight="1">
      <c r="A24" s="232" t="s">
        <v>438</v>
      </c>
      <c r="B24" s="232"/>
      <c r="C24" s="232"/>
      <c r="D24" s="232"/>
      <c r="E24" s="232"/>
      <c r="F24" s="232"/>
      <c r="G24" s="232"/>
      <c r="H24" s="232"/>
      <c r="I24" s="232"/>
      <c r="J24" s="232"/>
      <c r="K24" s="232"/>
      <c r="L24" s="232"/>
      <c r="M24" s="232"/>
      <c r="N24" s="73"/>
      <c r="O24" s="73"/>
      <c r="P24" s="73"/>
      <c r="Q24" s="73"/>
      <c r="R24" s="73"/>
      <c r="S24" s="73"/>
      <c r="T24" s="73"/>
    </row>
    <row r="25" spans="1:20" ht="15.6" customHeight="1">
      <c r="A25" s="233" t="s">
        <v>134</v>
      </c>
      <c r="B25" s="234"/>
      <c r="C25" s="210" t="s">
        <v>135</v>
      </c>
      <c r="D25" s="215"/>
      <c r="E25" s="215"/>
      <c r="F25" s="215"/>
      <c r="G25" s="215"/>
      <c r="H25" s="215"/>
      <c r="I25" s="215"/>
      <c r="J25" s="211"/>
      <c r="K25" s="233" t="s">
        <v>50</v>
      </c>
      <c r="L25" s="239"/>
      <c r="M25" s="234"/>
      <c r="N25" s="73"/>
      <c r="O25" s="73"/>
      <c r="P25" s="73"/>
      <c r="Q25" s="73"/>
      <c r="R25" s="73"/>
      <c r="S25" s="73"/>
      <c r="T25" s="73"/>
    </row>
    <row r="26" spans="1:20" ht="15.6" customHeight="1">
      <c r="A26" s="235"/>
      <c r="B26" s="236"/>
      <c r="C26" s="215" t="s">
        <v>136</v>
      </c>
      <c r="D26" s="215"/>
      <c r="E26" s="215"/>
      <c r="F26" s="211"/>
      <c r="G26" s="210" t="s">
        <v>137</v>
      </c>
      <c r="H26" s="215"/>
      <c r="I26" s="215"/>
      <c r="J26" s="211"/>
      <c r="K26" s="235"/>
      <c r="L26" s="226"/>
      <c r="M26" s="236"/>
      <c r="N26" s="73"/>
      <c r="O26" s="73"/>
      <c r="P26" s="73"/>
      <c r="Q26" s="73"/>
      <c r="R26" s="73"/>
      <c r="S26" s="73"/>
      <c r="T26" s="73"/>
    </row>
    <row r="27" spans="1:20" ht="15.6" customHeight="1">
      <c r="A27" s="237"/>
      <c r="B27" s="238"/>
      <c r="C27" s="211" t="s">
        <v>138</v>
      </c>
      <c r="D27" s="209"/>
      <c r="E27" s="209" t="s">
        <v>139</v>
      </c>
      <c r="F27" s="209"/>
      <c r="G27" s="209" t="s">
        <v>138</v>
      </c>
      <c r="H27" s="209"/>
      <c r="I27" s="209" t="s">
        <v>139</v>
      </c>
      <c r="J27" s="209"/>
      <c r="K27" s="237"/>
      <c r="L27" s="240"/>
      <c r="M27" s="238"/>
      <c r="N27" s="73"/>
      <c r="O27" s="73"/>
      <c r="P27" s="73"/>
      <c r="Q27" s="73"/>
      <c r="R27" s="73"/>
      <c r="S27" s="73"/>
      <c r="T27" s="73"/>
    </row>
    <row r="28" spans="1:20" ht="15.6" customHeight="1">
      <c r="A28" s="213" t="s">
        <v>54</v>
      </c>
      <c r="B28" s="213"/>
      <c r="C28" s="227">
        <v>2</v>
      </c>
      <c r="D28" s="228"/>
      <c r="E28" s="227">
        <v>1.5</v>
      </c>
      <c r="F28" s="228"/>
      <c r="G28" s="227">
        <v>1.5</v>
      </c>
      <c r="H28" s="228"/>
      <c r="I28" s="227">
        <v>1</v>
      </c>
      <c r="J28" s="228"/>
      <c r="K28" s="77"/>
      <c r="L28" s="73"/>
      <c r="M28" s="78"/>
      <c r="N28" s="73"/>
      <c r="O28" s="73"/>
      <c r="P28" s="73"/>
      <c r="Q28" s="73"/>
      <c r="R28" s="73"/>
      <c r="S28" s="73"/>
      <c r="T28" s="73"/>
    </row>
    <row r="29" spans="1:20" ht="15.6" customHeight="1">
      <c r="A29" s="213"/>
      <c r="B29" s="213"/>
      <c r="C29" s="229" t="s">
        <v>140</v>
      </c>
      <c r="D29" s="230"/>
      <c r="E29" s="229" t="s">
        <v>140</v>
      </c>
      <c r="F29" s="230"/>
      <c r="G29" s="229" t="s">
        <v>140</v>
      </c>
      <c r="H29" s="230"/>
      <c r="I29" s="229" t="s">
        <v>141</v>
      </c>
      <c r="J29" s="230"/>
      <c r="K29" s="77"/>
      <c r="L29" s="73"/>
      <c r="M29" s="78"/>
      <c r="N29" s="73"/>
      <c r="O29" s="73"/>
      <c r="P29" s="73"/>
      <c r="Q29" s="73"/>
      <c r="R29" s="73"/>
      <c r="S29" s="73"/>
      <c r="T29" s="73"/>
    </row>
    <row r="30" spans="1:20" ht="15.6" customHeight="1">
      <c r="A30" s="209" t="s">
        <v>55</v>
      </c>
      <c r="B30" s="209"/>
      <c r="C30" s="227">
        <v>1.5</v>
      </c>
      <c r="D30" s="228"/>
      <c r="E30" s="227">
        <v>1</v>
      </c>
      <c r="F30" s="228"/>
      <c r="G30" s="227">
        <v>1</v>
      </c>
      <c r="H30" s="228"/>
      <c r="I30" s="227">
        <v>0.6</v>
      </c>
      <c r="J30" s="228"/>
      <c r="K30" s="77"/>
      <c r="L30" s="73"/>
      <c r="M30" s="78"/>
      <c r="N30" s="73"/>
      <c r="O30" s="73"/>
      <c r="P30" s="73"/>
      <c r="Q30" s="73"/>
      <c r="R30" s="73"/>
      <c r="S30" s="73"/>
      <c r="T30" s="73"/>
    </row>
    <row r="31" spans="1:20" ht="15.6" customHeight="1">
      <c r="A31" s="209"/>
      <c r="B31" s="209"/>
      <c r="C31" s="229" t="s">
        <v>141</v>
      </c>
      <c r="D31" s="230"/>
      <c r="E31" s="229" t="s">
        <v>141</v>
      </c>
      <c r="F31" s="230"/>
      <c r="G31" s="229" t="s">
        <v>141</v>
      </c>
      <c r="H31" s="230"/>
      <c r="I31" s="229" t="s">
        <v>142</v>
      </c>
      <c r="J31" s="230"/>
      <c r="K31" s="77"/>
      <c r="L31" s="73"/>
      <c r="M31" s="78"/>
      <c r="N31" s="73"/>
      <c r="O31" s="73"/>
      <c r="P31" s="73"/>
      <c r="Q31" s="73"/>
      <c r="R31" s="73"/>
      <c r="S31" s="73"/>
      <c r="T31" s="73"/>
    </row>
    <row r="32" spans="1:20" ht="15.6" customHeight="1">
      <c r="A32" s="209" t="s">
        <v>56</v>
      </c>
      <c r="B32" s="209"/>
      <c r="C32" s="227">
        <v>1</v>
      </c>
      <c r="D32" s="228"/>
      <c r="E32" s="227">
        <v>0.6</v>
      </c>
      <c r="F32" s="228"/>
      <c r="G32" s="227">
        <v>0.6</v>
      </c>
      <c r="H32" s="228"/>
      <c r="I32" s="227">
        <v>0.4</v>
      </c>
      <c r="J32" s="228"/>
      <c r="K32" s="77"/>
      <c r="L32" s="73"/>
      <c r="M32" s="78"/>
      <c r="N32" s="73"/>
      <c r="O32" s="73"/>
      <c r="P32" s="73"/>
      <c r="Q32" s="73"/>
      <c r="R32" s="73"/>
      <c r="S32" s="73"/>
      <c r="T32" s="73"/>
    </row>
    <row r="33" spans="1:20" ht="15.6" customHeight="1">
      <c r="A33" s="209"/>
      <c r="B33" s="209"/>
      <c r="C33" s="229" t="s">
        <v>142</v>
      </c>
      <c r="D33" s="230"/>
      <c r="E33" s="229" t="s">
        <v>142</v>
      </c>
      <c r="F33" s="230"/>
      <c r="G33" s="229" t="s">
        <v>142</v>
      </c>
      <c r="H33" s="230"/>
      <c r="I33" s="229" t="s">
        <v>190</v>
      </c>
      <c r="J33" s="230"/>
      <c r="K33" s="79"/>
      <c r="L33" s="80"/>
      <c r="M33" s="81"/>
      <c r="N33" s="73"/>
      <c r="O33" s="73"/>
      <c r="P33" s="73"/>
      <c r="Q33" s="73"/>
      <c r="R33" s="73"/>
      <c r="S33" s="73"/>
      <c r="T33" s="73"/>
    </row>
    <row r="34" spans="1:20">
      <c r="A34" s="212"/>
      <c r="B34" s="212"/>
      <c r="C34" s="212"/>
      <c r="D34" s="212"/>
      <c r="E34" s="212"/>
      <c r="F34" s="212"/>
      <c r="G34" s="212"/>
      <c r="H34" s="212"/>
      <c r="I34" s="212"/>
      <c r="J34" s="212"/>
      <c r="K34" s="212"/>
      <c r="L34" s="212"/>
      <c r="M34" s="73"/>
      <c r="N34" s="73"/>
      <c r="O34" s="73"/>
      <c r="P34" s="73"/>
      <c r="Q34" s="73"/>
      <c r="R34" s="73"/>
      <c r="S34" s="73"/>
      <c r="T34" s="73"/>
    </row>
    <row r="35" spans="1:20">
      <c r="A35" s="216" t="s">
        <v>299</v>
      </c>
      <c r="B35" s="217"/>
      <c r="C35" s="218"/>
      <c r="D35" s="76" t="s">
        <v>300</v>
      </c>
      <c r="E35" s="214">
        <v>1.5</v>
      </c>
      <c r="F35" s="214"/>
      <c r="G35" s="76" t="s">
        <v>301</v>
      </c>
      <c r="H35" s="225">
        <f>E35/2</f>
        <v>0.75</v>
      </c>
      <c r="I35" s="225"/>
      <c r="J35" s="73"/>
      <c r="K35" s="73"/>
      <c r="L35" s="73"/>
      <c r="M35" s="73"/>
      <c r="N35" s="73"/>
      <c r="O35" s="73"/>
      <c r="P35" s="73"/>
      <c r="Q35" s="73"/>
      <c r="R35" s="73"/>
      <c r="S35" s="73"/>
      <c r="T35" s="73"/>
    </row>
    <row r="36" spans="1:20">
      <c r="A36" s="212"/>
      <c r="B36" s="212"/>
      <c r="C36" s="212"/>
      <c r="D36" s="212"/>
      <c r="E36" s="212"/>
      <c r="F36" s="212"/>
      <c r="G36" s="212"/>
      <c r="H36" s="212"/>
      <c r="I36" s="212"/>
      <c r="J36" s="73"/>
      <c r="K36" s="73"/>
      <c r="L36" s="73"/>
      <c r="M36" s="73"/>
      <c r="N36" s="73"/>
      <c r="O36" s="73"/>
      <c r="P36" s="73"/>
      <c r="Q36" s="73"/>
      <c r="R36" s="73"/>
      <c r="S36" s="73"/>
      <c r="T36" s="73"/>
    </row>
    <row r="37" spans="1:20">
      <c r="A37" s="73"/>
      <c r="B37" s="76" t="s">
        <v>302</v>
      </c>
      <c r="C37" s="83">
        <f>ROUND(E37/1000,1)</f>
        <v>7.8</v>
      </c>
      <c r="D37" s="76" t="s">
        <v>303</v>
      </c>
      <c r="E37" s="83">
        <f>ROUND(G37*9.8,1)</f>
        <v>7840</v>
      </c>
      <c r="F37" s="76" t="s">
        <v>304</v>
      </c>
      <c r="G37" s="82">
        <v>800</v>
      </c>
      <c r="H37" s="76" t="s">
        <v>305</v>
      </c>
      <c r="I37" s="73"/>
      <c r="J37" s="226" t="s">
        <v>306</v>
      </c>
      <c r="K37" s="226"/>
      <c r="L37" s="226" t="s">
        <v>307</v>
      </c>
      <c r="M37" s="226"/>
      <c r="N37" s="73"/>
      <c r="O37" s="73"/>
      <c r="P37" s="73"/>
      <c r="Q37" s="73"/>
      <c r="R37" s="73"/>
      <c r="S37" s="73"/>
      <c r="T37" s="73"/>
    </row>
    <row r="38" spans="1:20">
      <c r="A38" s="73"/>
      <c r="B38" s="76" t="s">
        <v>308</v>
      </c>
      <c r="C38" s="82">
        <v>30</v>
      </c>
      <c r="D38" s="76" t="s">
        <v>309</v>
      </c>
      <c r="E38" s="73"/>
      <c r="F38" s="73"/>
      <c r="G38" s="73"/>
      <c r="H38" s="73"/>
      <c r="I38" s="73"/>
      <c r="J38" s="73"/>
      <c r="K38" s="73"/>
      <c r="L38" s="73"/>
      <c r="M38" s="73"/>
      <c r="N38" s="73"/>
      <c r="O38" s="73"/>
      <c r="P38" s="73"/>
      <c r="Q38" s="73"/>
      <c r="R38" s="73"/>
      <c r="S38" s="73"/>
      <c r="T38" s="73"/>
    </row>
    <row r="39" spans="1:20">
      <c r="A39" s="73"/>
      <c r="B39" s="76" t="s">
        <v>310</v>
      </c>
      <c r="C39" s="82">
        <v>50</v>
      </c>
      <c r="D39" s="76" t="s">
        <v>309</v>
      </c>
      <c r="E39" s="73"/>
      <c r="F39" s="73"/>
      <c r="G39" s="73"/>
      <c r="H39" s="73"/>
      <c r="I39" s="73"/>
      <c r="J39" s="73"/>
      <c r="K39" s="73"/>
      <c r="L39" s="73"/>
      <c r="M39" s="73"/>
      <c r="N39" s="73"/>
      <c r="O39" s="73"/>
      <c r="P39" s="73"/>
      <c r="Q39" s="73"/>
      <c r="R39" s="73"/>
      <c r="S39" s="73"/>
      <c r="T39" s="73"/>
    </row>
    <row r="40" spans="1:20">
      <c r="A40" s="73"/>
      <c r="B40" s="76" t="s">
        <v>311</v>
      </c>
      <c r="C40" s="82">
        <v>40</v>
      </c>
      <c r="D40" s="76" t="s">
        <v>309</v>
      </c>
      <c r="E40" s="73"/>
      <c r="F40" s="73"/>
      <c r="G40" s="73"/>
      <c r="H40" s="73"/>
      <c r="I40" s="73"/>
      <c r="J40" s="73"/>
      <c r="K40" s="73"/>
      <c r="L40" s="73"/>
      <c r="M40" s="73"/>
      <c r="N40" s="73"/>
      <c r="O40" s="73"/>
      <c r="P40" s="73"/>
      <c r="Q40" s="73"/>
      <c r="R40" s="73"/>
      <c r="S40" s="73"/>
      <c r="T40" s="73"/>
    </row>
    <row r="41" spans="1:20">
      <c r="A41" s="73"/>
      <c r="B41" s="76" t="s">
        <v>312</v>
      </c>
      <c r="C41" s="82">
        <v>30</v>
      </c>
      <c r="D41" s="76" t="s">
        <v>309</v>
      </c>
      <c r="E41" s="73"/>
      <c r="F41" s="73"/>
      <c r="G41" s="73"/>
      <c r="H41" s="73"/>
      <c r="I41" s="73"/>
      <c r="J41" s="73"/>
      <c r="K41" s="73"/>
      <c r="L41" s="73"/>
      <c r="M41" s="73"/>
      <c r="N41" s="73"/>
      <c r="O41" s="73"/>
      <c r="P41" s="73"/>
      <c r="Q41" s="73"/>
      <c r="R41" s="73"/>
      <c r="S41" s="73"/>
      <c r="T41" s="73"/>
    </row>
    <row r="42" spans="1:20">
      <c r="A42" s="73"/>
      <c r="B42" s="76" t="s">
        <v>455</v>
      </c>
      <c r="C42" s="82">
        <v>60</v>
      </c>
      <c r="D42" s="76" t="s">
        <v>309</v>
      </c>
      <c r="E42" s="73"/>
      <c r="F42" s="73"/>
      <c r="G42" s="73"/>
      <c r="H42" s="73"/>
      <c r="I42" s="73"/>
      <c r="J42" s="73"/>
      <c r="K42" s="73"/>
      <c r="L42" s="73"/>
      <c r="M42" s="73"/>
      <c r="N42" s="73"/>
      <c r="O42" s="73"/>
      <c r="P42" s="73"/>
      <c r="Q42" s="73"/>
      <c r="R42" s="73"/>
      <c r="S42" s="73"/>
      <c r="T42" s="73"/>
    </row>
    <row r="43" spans="1:20">
      <c r="A43" s="73"/>
      <c r="B43" s="76" t="s">
        <v>315</v>
      </c>
      <c r="C43" s="82">
        <v>15</v>
      </c>
      <c r="D43" s="76" t="s">
        <v>309</v>
      </c>
      <c r="E43" s="73"/>
      <c r="F43" s="73"/>
      <c r="G43" s="73"/>
      <c r="H43" s="73"/>
      <c r="I43" s="73"/>
      <c r="J43" s="73"/>
      <c r="K43" s="73"/>
      <c r="L43" s="73"/>
      <c r="M43" s="73"/>
      <c r="N43" s="73"/>
      <c r="O43" s="73"/>
      <c r="P43" s="73"/>
      <c r="Q43" s="73"/>
      <c r="R43" s="73"/>
      <c r="S43" s="73"/>
      <c r="T43" s="73"/>
    </row>
    <row r="44" spans="1:20">
      <c r="A44" s="73"/>
      <c r="B44" s="76" t="s">
        <v>316</v>
      </c>
      <c r="C44" s="82">
        <v>45</v>
      </c>
      <c r="D44" s="76" t="s">
        <v>309</v>
      </c>
      <c r="E44" s="73"/>
      <c r="F44" s="73"/>
      <c r="G44" s="73"/>
      <c r="H44" s="73"/>
      <c r="I44" s="73"/>
      <c r="J44" s="73"/>
      <c r="K44" s="73"/>
      <c r="L44" s="73"/>
      <c r="M44" s="73"/>
      <c r="N44" s="73"/>
      <c r="O44" s="73"/>
      <c r="P44" s="73"/>
      <c r="Q44" s="73"/>
      <c r="R44" s="73"/>
      <c r="S44" s="73"/>
      <c r="T44" s="73"/>
    </row>
    <row r="45" spans="1:20">
      <c r="A45" s="73"/>
      <c r="B45" s="76" t="s">
        <v>392</v>
      </c>
      <c r="C45" s="82">
        <v>50</v>
      </c>
      <c r="D45" s="76" t="s">
        <v>309</v>
      </c>
      <c r="E45" s="73"/>
      <c r="F45" s="73"/>
      <c r="G45" s="73"/>
      <c r="H45" s="73"/>
      <c r="I45" s="73"/>
      <c r="J45" s="73"/>
      <c r="K45" s="73"/>
      <c r="L45" s="73"/>
      <c r="M45" s="73"/>
      <c r="N45" s="73"/>
      <c r="O45" s="73"/>
      <c r="P45" s="73"/>
      <c r="Q45" s="73"/>
      <c r="R45" s="73"/>
      <c r="S45" s="73"/>
      <c r="T45" s="73"/>
    </row>
    <row r="46" spans="1:20">
      <c r="A46" s="73"/>
      <c r="B46" s="76" t="s">
        <v>393</v>
      </c>
      <c r="C46" s="82">
        <v>45</v>
      </c>
      <c r="D46" s="76" t="s">
        <v>309</v>
      </c>
      <c r="E46" s="73"/>
      <c r="F46" s="73"/>
      <c r="G46" s="73"/>
      <c r="H46" s="73"/>
      <c r="I46" s="73"/>
      <c r="J46" s="73"/>
      <c r="K46" s="73"/>
      <c r="L46" s="73"/>
      <c r="M46" s="73"/>
      <c r="N46" s="73"/>
      <c r="O46" s="73"/>
      <c r="P46" s="73"/>
      <c r="Q46" s="73"/>
      <c r="R46" s="73"/>
      <c r="S46" s="73"/>
      <c r="T46" s="73"/>
    </row>
    <row r="47" spans="1:20">
      <c r="A47" s="73"/>
      <c r="B47" s="73"/>
      <c r="C47" s="73"/>
      <c r="D47" s="73"/>
      <c r="E47" s="73"/>
      <c r="F47" s="73"/>
      <c r="G47" s="73"/>
      <c r="H47" s="73"/>
      <c r="I47" s="73"/>
      <c r="J47" s="73"/>
      <c r="K47" s="73"/>
      <c r="L47" s="73"/>
      <c r="M47" s="73"/>
      <c r="N47" s="73"/>
      <c r="O47" s="73"/>
      <c r="P47" s="73"/>
      <c r="Q47" s="73"/>
      <c r="R47" s="73"/>
      <c r="S47" s="73"/>
      <c r="T47" s="73"/>
    </row>
    <row r="48" spans="1:20">
      <c r="A48" s="73"/>
      <c r="B48" s="73"/>
      <c r="C48" s="73"/>
      <c r="D48" s="73"/>
      <c r="E48" s="73"/>
      <c r="F48" s="73"/>
      <c r="G48" s="73"/>
      <c r="H48" s="73"/>
      <c r="I48" s="73"/>
      <c r="J48" s="73"/>
      <c r="K48" s="73"/>
      <c r="L48" s="73"/>
      <c r="M48" s="73"/>
      <c r="N48" s="73"/>
      <c r="O48" s="73"/>
      <c r="P48" s="73"/>
      <c r="Q48" s="73"/>
      <c r="R48" s="73"/>
      <c r="S48" s="73"/>
      <c r="T48" s="73"/>
    </row>
    <row r="49" spans="1:20">
      <c r="A49" s="73"/>
      <c r="B49" s="73"/>
      <c r="C49" s="73"/>
      <c r="D49" s="73"/>
      <c r="E49" s="73"/>
      <c r="F49" s="73"/>
      <c r="G49" s="73"/>
      <c r="H49" s="73"/>
      <c r="I49" s="73"/>
      <c r="J49" s="73"/>
      <c r="K49" s="73"/>
      <c r="L49" s="73"/>
      <c r="M49" s="73"/>
      <c r="N49" s="73"/>
      <c r="O49" s="73"/>
      <c r="P49" s="73"/>
      <c r="Q49" s="73"/>
      <c r="R49" s="73"/>
      <c r="S49" s="73"/>
      <c r="T49" s="73"/>
    </row>
    <row r="50" spans="1:20">
      <c r="A50" s="212"/>
      <c r="B50" s="212"/>
      <c r="C50" s="212"/>
      <c r="D50" s="212"/>
      <c r="E50" s="212"/>
      <c r="F50" s="212"/>
      <c r="G50" s="212"/>
      <c r="H50" s="212"/>
      <c r="I50" s="212"/>
      <c r="J50" s="73"/>
      <c r="K50" s="73"/>
      <c r="L50" s="73"/>
      <c r="M50" s="73"/>
      <c r="N50" s="73"/>
      <c r="O50" s="73"/>
      <c r="P50" s="73"/>
      <c r="Q50" s="73"/>
      <c r="R50" s="73"/>
      <c r="S50" s="73"/>
      <c r="T50" s="73"/>
    </row>
    <row r="51" spans="1:20" ht="16.2">
      <c r="A51" s="220" t="s">
        <v>329</v>
      </c>
      <c r="B51" s="220"/>
      <c r="C51" s="220"/>
      <c r="D51" s="220"/>
      <c r="E51" s="220"/>
      <c r="F51" s="220"/>
      <c r="G51" s="220"/>
      <c r="H51" s="220"/>
      <c r="I51" s="220"/>
      <c r="J51" s="73"/>
      <c r="K51" s="73"/>
      <c r="L51" s="73"/>
      <c r="M51" s="73"/>
      <c r="N51" s="73"/>
      <c r="O51" s="73"/>
      <c r="P51" s="73"/>
      <c r="Q51" s="73"/>
      <c r="R51" s="73"/>
      <c r="S51" s="73"/>
      <c r="T51" s="73"/>
    </row>
    <row r="52" spans="1:20">
      <c r="A52" s="212" t="s">
        <v>446</v>
      </c>
      <c r="B52" s="212"/>
      <c r="C52" s="212"/>
      <c r="D52" s="212"/>
      <c r="E52" s="212"/>
      <c r="F52" s="212"/>
      <c r="G52" s="212"/>
      <c r="H52" s="212"/>
      <c r="I52" s="212"/>
      <c r="J52" s="73"/>
      <c r="K52" s="73"/>
      <c r="L52" s="73"/>
      <c r="M52" s="73"/>
      <c r="N52" s="73"/>
      <c r="O52" s="73"/>
      <c r="P52" s="73"/>
      <c r="Q52" s="73"/>
      <c r="R52" s="73"/>
      <c r="S52" s="73"/>
      <c r="T52" s="73"/>
    </row>
    <row r="53" spans="1:20">
      <c r="A53" s="223" t="s">
        <v>456</v>
      </c>
      <c r="B53" s="223"/>
      <c r="C53" s="223"/>
      <c r="D53" s="223"/>
      <c r="E53" s="223"/>
      <c r="F53" s="223"/>
      <c r="G53" s="223"/>
      <c r="H53" s="86">
        <f>ROUND(C37*C46/(C45+C46),2)</f>
        <v>3.69</v>
      </c>
      <c r="I53" s="76" t="s">
        <v>303</v>
      </c>
      <c r="J53" s="73"/>
      <c r="K53" s="73"/>
      <c r="L53" s="73"/>
      <c r="M53" s="73"/>
      <c r="N53" s="73"/>
      <c r="O53" s="73"/>
      <c r="P53" s="73"/>
      <c r="Q53" s="73"/>
      <c r="R53" s="73"/>
      <c r="S53" s="73"/>
      <c r="T53" s="73"/>
    </row>
    <row r="54" spans="1:20">
      <c r="A54" s="212"/>
      <c r="B54" s="212"/>
      <c r="C54" s="212"/>
      <c r="D54" s="212"/>
      <c r="E54" s="212"/>
      <c r="F54" s="212"/>
      <c r="G54" s="212"/>
      <c r="H54" s="73"/>
      <c r="I54" s="73"/>
      <c r="J54" s="73"/>
      <c r="K54" s="73"/>
      <c r="L54" s="73"/>
      <c r="M54" s="73"/>
      <c r="N54" s="73"/>
      <c r="O54" s="73"/>
      <c r="P54" s="73"/>
      <c r="Q54" s="73"/>
      <c r="R54" s="73"/>
      <c r="S54" s="73"/>
      <c r="T54" s="73"/>
    </row>
    <row r="55" spans="1:20">
      <c r="A55" s="212" t="s">
        <v>447</v>
      </c>
      <c r="B55" s="212"/>
      <c r="C55" s="212"/>
      <c r="D55" s="212"/>
      <c r="E55" s="212"/>
      <c r="F55" s="212"/>
      <c r="G55" s="212"/>
      <c r="H55" s="73"/>
      <c r="I55" s="73"/>
      <c r="J55" s="73"/>
      <c r="K55" s="73"/>
      <c r="L55" s="73"/>
      <c r="M55" s="73"/>
      <c r="N55" s="73"/>
      <c r="O55" s="73"/>
      <c r="P55" s="73"/>
      <c r="Q55" s="73"/>
      <c r="R55" s="73"/>
      <c r="S55" s="73"/>
      <c r="T55" s="73"/>
    </row>
    <row r="56" spans="1:20">
      <c r="A56" s="223" t="s">
        <v>457</v>
      </c>
      <c r="B56" s="223"/>
      <c r="C56" s="223"/>
      <c r="D56" s="223"/>
      <c r="E56" s="223"/>
      <c r="F56" s="223"/>
      <c r="G56" s="223"/>
      <c r="H56" s="86">
        <f>ROUND(C37*C45/(C45+C46),2)</f>
        <v>4.1100000000000003</v>
      </c>
      <c r="I56" s="76" t="s">
        <v>303</v>
      </c>
      <c r="J56" s="73"/>
      <c r="K56" s="73"/>
      <c r="L56" s="73"/>
      <c r="M56" s="73"/>
      <c r="N56" s="73"/>
      <c r="O56" s="73"/>
      <c r="P56" s="73"/>
      <c r="Q56" s="73"/>
      <c r="R56" s="73"/>
      <c r="S56" s="73"/>
      <c r="T56" s="73"/>
    </row>
    <row r="57" spans="1:20">
      <c r="A57" s="212"/>
      <c r="B57" s="212"/>
      <c r="C57" s="212"/>
      <c r="D57" s="212"/>
      <c r="E57" s="212"/>
      <c r="F57" s="212"/>
      <c r="G57" s="212"/>
      <c r="H57" s="73"/>
      <c r="I57" s="73"/>
      <c r="J57" s="73"/>
      <c r="K57" s="73"/>
      <c r="L57" s="73"/>
      <c r="M57" s="73"/>
      <c r="N57" s="73"/>
      <c r="O57" s="73"/>
      <c r="P57" s="73"/>
      <c r="Q57" s="73"/>
      <c r="R57" s="73"/>
      <c r="S57" s="73"/>
      <c r="T57" s="73"/>
    </row>
    <row r="58" spans="1:20" ht="16.2">
      <c r="A58" s="220" t="s">
        <v>330</v>
      </c>
      <c r="B58" s="220"/>
      <c r="C58" s="220"/>
      <c r="D58" s="220"/>
      <c r="E58" s="220"/>
      <c r="F58" s="220"/>
      <c r="G58" s="220"/>
      <c r="H58" s="220"/>
      <c r="I58" s="220"/>
      <c r="J58" s="73"/>
      <c r="K58" s="73"/>
      <c r="L58" s="73"/>
      <c r="M58" s="73"/>
      <c r="N58" s="73"/>
      <c r="O58" s="73"/>
      <c r="P58" s="73"/>
      <c r="Q58" s="73"/>
      <c r="R58" s="73"/>
      <c r="S58" s="73"/>
      <c r="T58" s="73"/>
    </row>
    <row r="59" spans="1:20">
      <c r="A59" s="212" t="s">
        <v>448</v>
      </c>
      <c r="B59" s="212"/>
      <c r="C59" s="212"/>
      <c r="D59" s="212"/>
      <c r="E59" s="212"/>
      <c r="F59" s="212"/>
      <c r="G59" s="212"/>
      <c r="H59" s="73"/>
      <c r="I59" s="73"/>
      <c r="J59" s="73"/>
      <c r="K59" s="73"/>
      <c r="L59" s="73"/>
      <c r="M59" s="73"/>
      <c r="N59" s="73"/>
      <c r="O59" s="73"/>
      <c r="P59" s="73"/>
      <c r="Q59" s="73"/>
      <c r="R59" s="73"/>
      <c r="S59" s="73"/>
      <c r="T59" s="73"/>
    </row>
    <row r="60" spans="1:20">
      <c r="A60" s="223" t="s">
        <v>458</v>
      </c>
      <c r="B60" s="223"/>
      <c r="C60" s="223"/>
      <c r="D60" s="223"/>
      <c r="E60" s="223"/>
      <c r="F60" s="223"/>
      <c r="G60" s="223"/>
      <c r="H60" s="86">
        <f>ROUND((1+H35)*C37*C46/(C45+C46),2)</f>
        <v>6.47</v>
      </c>
      <c r="I60" s="76" t="s">
        <v>303</v>
      </c>
      <c r="J60" s="73"/>
      <c r="K60" s="73"/>
      <c r="L60" s="73"/>
      <c r="M60" s="73"/>
      <c r="N60" s="73"/>
      <c r="O60" s="73"/>
      <c r="P60" s="73"/>
      <c r="Q60" s="73"/>
      <c r="R60" s="73"/>
      <c r="S60" s="73"/>
      <c r="T60" s="73"/>
    </row>
    <row r="61" spans="1:20">
      <c r="A61" s="212"/>
      <c r="B61" s="212"/>
      <c r="C61" s="212"/>
      <c r="D61" s="212"/>
      <c r="E61" s="212"/>
      <c r="F61" s="212"/>
      <c r="G61" s="212"/>
      <c r="H61" s="73"/>
      <c r="I61" s="73"/>
      <c r="J61" s="73"/>
      <c r="K61" s="73"/>
      <c r="L61" s="73"/>
      <c r="M61" s="73"/>
      <c r="N61" s="73"/>
      <c r="O61" s="73"/>
      <c r="P61" s="73"/>
      <c r="Q61" s="73"/>
      <c r="R61" s="73"/>
      <c r="S61" s="73"/>
      <c r="T61" s="73"/>
    </row>
    <row r="62" spans="1:20">
      <c r="A62" s="212" t="s">
        <v>447</v>
      </c>
      <c r="B62" s="212"/>
      <c r="C62" s="212"/>
      <c r="D62" s="212"/>
      <c r="E62" s="212"/>
      <c r="F62" s="212"/>
      <c r="G62" s="212"/>
      <c r="H62" s="73"/>
      <c r="I62" s="73"/>
      <c r="J62" s="73"/>
      <c r="K62" s="73"/>
      <c r="L62" s="73"/>
      <c r="M62" s="73"/>
      <c r="N62" s="73"/>
      <c r="O62" s="73"/>
      <c r="P62" s="73"/>
      <c r="Q62" s="73"/>
      <c r="R62" s="73"/>
      <c r="S62" s="73"/>
      <c r="T62" s="73"/>
    </row>
    <row r="63" spans="1:20">
      <c r="A63" s="223" t="s">
        <v>459</v>
      </c>
      <c r="B63" s="223"/>
      <c r="C63" s="223"/>
      <c r="D63" s="223"/>
      <c r="E63" s="223"/>
      <c r="F63" s="223"/>
      <c r="G63" s="223"/>
      <c r="H63" s="86">
        <f>ROUND((1+H35)*C37*C45/(C45+C46),2)</f>
        <v>7.18</v>
      </c>
      <c r="I63" s="76" t="s">
        <v>303</v>
      </c>
      <c r="J63" s="73"/>
      <c r="K63" s="73"/>
      <c r="L63" s="73"/>
      <c r="M63" s="73"/>
      <c r="N63" s="73"/>
      <c r="O63" s="73"/>
      <c r="P63" s="73"/>
      <c r="Q63" s="73"/>
      <c r="R63" s="73"/>
      <c r="S63" s="73"/>
      <c r="T63" s="73"/>
    </row>
    <row r="64" spans="1:20">
      <c r="A64" s="212"/>
      <c r="B64" s="212"/>
      <c r="C64" s="212"/>
      <c r="D64" s="212"/>
      <c r="E64" s="212"/>
      <c r="F64" s="212"/>
      <c r="G64" s="212"/>
      <c r="H64" s="73"/>
      <c r="I64" s="73"/>
      <c r="J64" s="73"/>
      <c r="K64" s="73"/>
      <c r="L64" s="73"/>
      <c r="M64" s="73"/>
      <c r="N64" s="73"/>
      <c r="O64" s="73"/>
      <c r="P64" s="73"/>
      <c r="Q64" s="73"/>
      <c r="R64" s="73"/>
      <c r="S64" s="73"/>
      <c r="T64" s="73"/>
    </row>
    <row r="65" spans="1:20">
      <c r="A65" s="212"/>
      <c r="B65" s="212"/>
      <c r="C65" s="212"/>
      <c r="D65" s="212"/>
      <c r="E65" s="212"/>
      <c r="F65" s="212"/>
      <c r="G65" s="212"/>
      <c r="H65" s="73"/>
      <c r="I65" s="73"/>
      <c r="J65" s="73"/>
      <c r="K65" s="73"/>
      <c r="L65" s="73"/>
      <c r="M65" s="73"/>
      <c r="N65" s="73"/>
      <c r="O65" s="73"/>
      <c r="P65" s="73"/>
      <c r="Q65" s="73"/>
      <c r="R65" s="73"/>
      <c r="S65" s="73"/>
      <c r="T65" s="73"/>
    </row>
    <row r="66" spans="1:20">
      <c r="A66" s="73"/>
      <c r="B66" s="73"/>
      <c r="C66" s="73"/>
      <c r="D66" s="73"/>
      <c r="E66" s="73"/>
      <c r="F66" s="73"/>
      <c r="G66" s="73"/>
      <c r="H66" s="73"/>
      <c r="I66" s="73"/>
      <c r="J66" s="73"/>
      <c r="K66" s="73"/>
      <c r="L66" s="73"/>
      <c r="M66" s="73"/>
      <c r="N66" s="73"/>
      <c r="O66" s="73"/>
      <c r="P66" s="73"/>
      <c r="Q66" s="73"/>
      <c r="R66" s="73"/>
      <c r="S66" s="73"/>
      <c r="T66" s="73"/>
    </row>
    <row r="67" spans="1:20">
      <c r="A67" s="73"/>
      <c r="B67" s="73"/>
      <c r="C67" s="73"/>
      <c r="D67" s="73"/>
      <c r="E67" s="73"/>
      <c r="F67" s="73"/>
      <c r="G67" s="73"/>
      <c r="H67" s="73"/>
      <c r="I67" s="73"/>
      <c r="J67" s="73"/>
      <c r="K67" s="73"/>
      <c r="L67" s="73"/>
      <c r="M67" s="73"/>
      <c r="N67" s="73"/>
      <c r="O67" s="73"/>
      <c r="P67" s="73"/>
      <c r="Q67" s="73"/>
      <c r="R67" s="73"/>
      <c r="S67" s="73"/>
      <c r="T67" s="73"/>
    </row>
    <row r="68" spans="1:20">
      <c r="A68" s="73"/>
      <c r="B68" s="73"/>
      <c r="C68" s="73"/>
      <c r="D68" s="73"/>
      <c r="E68" s="73"/>
      <c r="F68" s="73"/>
      <c r="G68" s="73"/>
      <c r="H68" s="73"/>
      <c r="I68" s="73"/>
      <c r="J68" s="73"/>
      <c r="K68" s="73"/>
      <c r="L68" s="73"/>
      <c r="M68" s="73"/>
      <c r="N68" s="73"/>
      <c r="O68" s="73"/>
      <c r="P68" s="73"/>
      <c r="Q68" s="73"/>
      <c r="R68" s="73"/>
      <c r="S68" s="73"/>
      <c r="T68" s="73"/>
    </row>
    <row r="69" spans="1:20">
      <c r="A69" s="73"/>
      <c r="B69" s="73"/>
      <c r="C69" s="73"/>
      <c r="D69" s="73"/>
      <c r="E69" s="73"/>
      <c r="F69" s="73"/>
      <c r="G69" s="73"/>
      <c r="H69" s="73"/>
      <c r="I69" s="73"/>
      <c r="J69" s="73"/>
      <c r="K69" s="73"/>
      <c r="L69" s="73"/>
      <c r="M69" s="73"/>
      <c r="N69" s="73"/>
      <c r="O69" s="73"/>
      <c r="P69" s="73"/>
      <c r="Q69" s="73"/>
      <c r="R69" s="73"/>
      <c r="S69" s="73"/>
      <c r="T69" s="73"/>
    </row>
    <row r="70" spans="1:20">
      <c r="A70" s="73"/>
      <c r="B70" s="73"/>
      <c r="C70" s="73"/>
      <c r="D70" s="73"/>
      <c r="E70" s="73"/>
      <c r="F70" s="73"/>
      <c r="G70" s="73"/>
      <c r="H70" s="73"/>
      <c r="I70" s="73"/>
      <c r="J70" s="73"/>
      <c r="K70" s="73"/>
      <c r="L70" s="73"/>
      <c r="M70" s="73"/>
      <c r="N70" s="73"/>
      <c r="O70" s="73"/>
      <c r="P70" s="73"/>
      <c r="Q70" s="73"/>
      <c r="R70" s="73"/>
      <c r="S70" s="73"/>
      <c r="T70" s="73"/>
    </row>
    <row r="71" spans="1:20" ht="24" customHeight="1">
      <c r="A71" s="220" t="s">
        <v>331</v>
      </c>
      <c r="B71" s="220"/>
      <c r="C71" s="220"/>
      <c r="D71" s="220"/>
      <c r="E71" s="220"/>
      <c r="F71" s="220"/>
      <c r="G71" s="220"/>
      <c r="H71" s="220"/>
      <c r="I71" s="220"/>
      <c r="J71" s="220"/>
      <c r="K71" s="220"/>
      <c r="L71" s="220"/>
      <c r="M71" s="73"/>
      <c r="N71" s="73"/>
      <c r="O71" s="73"/>
      <c r="P71" s="73"/>
      <c r="Q71" s="73"/>
      <c r="R71" s="73"/>
      <c r="S71" s="73"/>
      <c r="T71" s="73"/>
    </row>
    <row r="72" spans="1:20" ht="15.6" customHeight="1">
      <c r="A72" s="232" t="s">
        <v>438</v>
      </c>
      <c r="B72" s="232"/>
      <c r="C72" s="232"/>
      <c r="D72" s="232"/>
      <c r="E72" s="232"/>
      <c r="F72" s="232"/>
      <c r="G72" s="232"/>
      <c r="H72" s="232"/>
      <c r="I72" s="232"/>
      <c r="J72" s="232"/>
      <c r="K72" s="232"/>
      <c r="L72" s="232"/>
      <c r="M72" s="232"/>
      <c r="N72" s="73"/>
      <c r="O72" s="73"/>
      <c r="P72" s="73"/>
      <c r="Q72" s="73"/>
      <c r="R72" s="73"/>
      <c r="S72" s="73"/>
      <c r="T72" s="73"/>
    </row>
    <row r="73" spans="1:20" ht="15.6" customHeight="1">
      <c r="A73" s="233" t="s">
        <v>134</v>
      </c>
      <c r="B73" s="234"/>
      <c r="C73" s="210" t="s">
        <v>135</v>
      </c>
      <c r="D73" s="215"/>
      <c r="E73" s="215"/>
      <c r="F73" s="215"/>
      <c r="G73" s="215"/>
      <c r="H73" s="215"/>
      <c r="I73" s="215"/>
      <c r="J73" s="211"/>
      <c r="K73" s="233" t="s">
        <v>50</v>
      </c>
      <c r="L73" s="239"/>
      <c r="M73" s="234"/>
      <c r="N73" s="73"/>
      <c r="O73" s="73"/>
      <c r="P73" s="73"/>
      <c r="Q73" s="73"/>
      <c r="R73" s="73"/>
      <c r="S73" s="73"/>
      <c r="T73" s="73"/>
    </row>
    <row r="74" spans="1:20" ht="15.6" customHeight="1">
      <c r="A74" s="235"/>
      <c r="B74" s="236"/>
      <c r="C74" s="215" t="s">
        <v>136</v>
      </c>
      <c r="D74" s="215"/>
      <c r="E74" s="215"/>
      <c r="F74" s="211"/>
      <c r="G74" s="210" t="s">
        <v>137</v>
      </c>
      <c r="H74" s="215"/>
      <c r="I74" s="215"/>
      <c r="J74" s="211"/>
      <c r="K74" s="235"/>
      <c r="L74" s="226"/>
      <c r="M74" s="236"/>
      <c r="N74" s="73"/>
      <c r="O74" s="73"/>
      <c r="P74" s="73"/>
      <c r="Q74" s="73"/>
      <c r="R74" s="73"/>
      <c r="S74" s="73"/>
      <c r="T74" s="73"/>
    </row>
    <row r="75" spans="1:20" ht="15.6" customHeight="1">
      <c r="A75" s="237"/>
      <c r="B75" s="238"/>
      <c r="C75" s="211" t="s">
        <v>138</v>
      </c>
      <c r="D75" s="209"/>
      <c r="E75" s="209" t="s">
        <v>139</v>
      </c>
      <c r="F75" s="209"/>
      <c r="G75" s="209" t="s">
        <v>138</v>
      </c>
      <c r="H75" s="209"/>
      <c r="I75" s="209" t="s">
        <v>139</v>
      </c>
      <c r="J75" s="209"/>
      <c r="K75" s="237"/>
      <c r="L75" s="240"/>
      <c r="M75" s="238"/>
      <c r="N75" s="73"/>
      <c r="O75" s="73"/>
      <c r="P75" s="73"/>
      <c r="Q75" s="73"/>
      <c r="R75" s="73"/>
      <c r="S75" s="73"/>
      <c r="T75" s="73"/>
    </row>
    <row r="76" spans="1:20" ht="15.6" customHeight="1">
      <c r="A76" s="213" t="s">
        <v>54</v>
      </c>
      <c r="B76" s="213"/>
      <c r="C76" s="227">
        <v>2</v>
      </c>
      <c r="D76" s="228"/>
      <c r="E76" s="227">
        <v>1.5</v>
      </c>
      <c r="F76" s="228"/>
      <c r="G76" s="227">
        <v>1.5</v>
      </c>
      <c r="H76" s="228"/>
      <c r="I76" s="227">
        <v>1</v>
      </c>
      <c r="J76" s="228"/>
      <c r="K76" s="77"/>
      <c r="L76" s="73"/>
      <c r="M76" s="78"/>
      <c r="N76" s="73"/>
      <c r="O76" s="73"/>
      <c r="P76" s="73"/>
      <c r="Q76" s="73"/>
      <c r="R76" s="73"/>
      <c r="S76" s="73"/>
      <c r="T76" s="73"/>
    </row>
    <row r="77" spans="1:20" ht="15.6" customHeight="1">
      <c r="A77" s="213"/>
      <c r="B77" s="213"/>
      <c r="C77" s="229" t="s">
        <v>140</v>
      </c>
      <c r="D77" s="230"/>
      <c r="E77" s="229" t="s">
        <v>140</v>
      </c>
      <c r="F77" s="230"/>
      <c r="G77" s="229" t="s">
        <v>140</v>
      </c>
      <c r="H77" s="230"/>
      <c r="I77" s="229" t="s">
        <v>141</v>
      </c>
      <c r="J77" s="230"/>
      <c r="K77" s="77"/>
      <c r="L77" s="73"/>
      <c r="M77" s="78"/>
      <c r="N77" s="73"/>
      <c r="O77" s="73"/>
      <c r="P77" s="73"/>
      <c r="Q77" s="73"/>
      <c r="R77" s="73"/>
      <c r="S77" s="73"/>
      <c r="T77" s="73"/>
    </row>
    <row r="78" spans="1:20" ht="15.6" customHeight="1">
      <c r="A78" s="209" t="s">
        <v>55</v>
      </c>
      <c r="B78" s="209"/>
      <c r="C78" s="227">
        <v>1.5</v>
      </c>
      <c r="D78" s="228"/>
      <c r="E78" s="227">
        <v>1</v>
      </c>
      <c r="F78" s="228"/>
      <c r="G78" s="227">
        <v>1</v>
      </c>
      <c r="H78" s="228"/>
      <c r="I78" s="227">
        <v>0.6</v>
      </c>
      <c r="J78" s="228"/>
      <c r="K78" s="77"/>
      <c r="L78" s="73"/>
      <c r="M78" s="78"/>
      <c r="N78" s="73"/>
      <c r="O78" s="73"/>
      <c r="P78" s="73"/>
      <c r="Q78" s="73"/>
      <c r="R78" s="73"/>
      <c r="S78" s="73"/>
      <c r="T78" s="73"/>
    </row>
    <row r="79" spans="1:20" ht="15.6" customHeight="1">
      <c r="A79" s="209"/>
      <c r="B79" s="209"/>
      <c r="C79" s="229" t="s">
        <v>141</v>
      </c>
      <c r="D79" s="230"/>
      <c r="E79" s="229" t="s">
        <v>141</v>
      </c>
      <c r="F79" s="230"/>
      <c r="G79" s="229" t="s">
        <v>141</v>
      </c>
      <c r="H79" s="230"/>
      <c r="I79" s="229" t="s">
        <v>142</v>
      </c>
      <c r="J79" s="230"/>
      <c r="K79" s="77"/>
      <c r="L79" s="73"/>
      <c r="M79" s="78"/>
      <c r="N79" s="73"/>
      <c r="O79" s="73"/>
      <c r="P79" s="73"/>
      <c r="Q79" s="73"/>
      <c r="R79" s="73"/>
      <c r="S79" s="73"/>
      <c r="T79" s="73"/>
    </row>
    <row r="80" spans="1:20" ht="15.6" customHeight="1">
      <c r="A80" s="209" t="s">
        <v>56</v>
      </c>
      <c r="B80" s="209"/>
      <c r="C80" s="227">
        <v>1</v>
      </c>
      <c r="D80" s="228"/>
      <c r="E80" s="227">
        <v>0.6</v>
      </c>
      <c r="F80" s="228"/>
      <c r="G80" s="227">
        <v>0.6</v>
      </c>
      <c r="H80" s="228"/>
      <c r="I80" s="227">
        <v>0.4</v>
      </c>
      <c r="J80" s="228"/>
      <c r="K80" s="77"/>
      <c r="L80" s="73"/>
      <c r="M80" s="78"/>
      <c r="N80" s="73"/>
      <c r="O80" s="73"/>
      <c r="P80" s="73"/>
      <c r="Q80" s="73"/>
      <c r="R80" s="73"/>
      <c r="S80" s="73"/>
      <c r="T80" s="73"/>
    </row>
    <row r="81" spans="1:20" ht="15.6" customHeight="1">
      <c r="A81" s="209"/>
      <c r="B81" s="209"/>
      <c r="C81" s="229" t="s">
        <v>142</v>
      </c>
      <c r="D81" s="230"/>
      <c r="E81" s="229" t="s">
        <v>142</v>
      </c>
      <c r="F81" s="230"/>
      <c r="G81" s="229" t="s">
        <v>142</v>
      </c>
      <c r="H81" s="230"/>
      <c r="I81" s="229" t="s">
        <v>190</v>
      </c>
      <c r="J81" s="230"/>
      <c r="K81" s="79"/>
      <c r="L81" s="80"/>
      <c r="M81" s="81"/>
      <c r="N81" s="73"/>
      <c r="O81" s="73"/>
      <c r="P81" s="73"/>
      <c r="Q81" s="73"/>
      <c r="R81" s="73"/>
      <c r="S81" s="73"/>
      <c r="T81" s="73"/>
    </row>
    <row r="82" spans="1:20">
      <c r="A82" s="212"/>
      <c r="B82" s="212"/>
      <c r="C82" s="212"/>
      <c r="D82" s="212"/>
      <c r="E82" s="212"/>
      <c r="F82" s="212"/>
      <c r="G82" s="212"/>
      <c r="H82" s="212"/>
      <c r="I82" s="212"/>
      <c r="J82" s="212"/>
      <c r="K82" s="212"/>
      <c r="L82" s="212"/>
      <c r="M82" s="73"/>
      <c r="N82" s="73"/>
      <c r="O82" s="73"/>
      <c r="P82" s="73"/>
      <c r="Q82" s="73"/>
      <c r="R82" s="73"/>
      <c r="S82" s="73"/>
      <c r="T82" s="73"/>
    </row>
    <row r="83" spans="1:20">
      <c r="A83" s="216" t="s">
        <v>299</v>
      </c>
      <c r="B83" s="217"/>
      <c r="C83" s="218"/>
      <c r="D83" s="76" t="s">
        <v>300</v>
      </c>
      <c r="E83" s="214">
        <v>1.5</v>
      </c>
      <c r="F83" s="214"/>
      <c r="G83" s="76" t="s">
        <v>301</v>
      </c>
      <c r="H83" s="225">
        <f>E83/2</f>
        <v>0.75</v>
      </c>
      <c r="I83" s="225"/>
      <c r="J83" s="73"/>
      <c r="K83" s="73"/>
      <c r="L83" s="73"/>
      <c r="M83" s="73"/>
      <c r="N83" s="73"/>
      <c r="O83" s="73"/>
      <c r="P83" s="73"/>
      <c r="Q83" s="73"/>
      <c r="R83" s="73"/>
      <c r="S83" s="73"/>
      <c r="T83" s="73"/>
    </row>
    <row r="84" spans="1:20">
      <c r="A84" s="210" t="s">
        <v>324</v>
      </c>
      <c r="B84" s="215"/>
      <c r="C84" s="211"/>
      <c r="D84" s="76" t="s">
        <v>325</v>
      </c>
      <c r="E84" s="214">
        <v>2</v>
      </c>
      <c r="F84" s="214"/>
      <c r="G84" s="85" t="s">
        <v>326</v>
      </c>
      <c r="H84" s="73"/>
      <c r="I84" s="73"/>
      <c r="J84" s="73"/>
      <c r="K84" s="73"/>
      <c r="L84" s="73"/>
      <c r="M84" s="73"/>
      <c r="N84" s="73"/>
      <c r="O84" s="73"/>
      <c r="P84" s="73"/>
      <c r="Q84" s="73"/>
      <c r="R84" s="73"/>
      <c r="S84" s="73"/>
      <c r="T84" s="73"/>
    </row>
    <row r="85" spans="1:20" ht="15.75" customHeight="1">
      <c r="A85" s="241" t="s">
        <v>332</v>
      </c>
      <c r="B85" s="241"/>
      <c r="C85" s="241"/>
      <c r="D85" s="241"/>
      <c r="E85" s="241"/>
      <c r="F85" s="241"/>
      <c r="G85" s="242"/>
      <c r="H85" s="242"/>
      <c r="I85" s="73"/>
      <c r="J85" s="73"/>
      <c r="K85" s="73"/>
      <c r="L85" s="73"/>
      <c r="M85" s="73"/>
      <c r="N85" s="73"/>
      <c r="O85" s="73"/>
      <c r="P85" s="73"/>
      <c r="Q85" s="73"/>
      <c r="R85" s="73"/>
      <c r="S85" s="73"/>
      <c r="T85" s="73"/>
    </row>
    <row r="86" spans="1:20">
      <c r="A86" s="212"/>
      <c r="B86" s="212"/>
      <c r="C86" s="212"/>
      <c r="D86" s="212"/>
      <c r="E86" s="212"/>
      <c r="F86" s="212"/>
      <c r="G86" s="212"/>
      <c r="H86" s="212"/>
      <c r="I86" s="212"/>
      <c r="J86" s="212"/>
      <c r="K86" s="212"/>
      <c r="L86" s="212"/>
      <c r="M86" s="73"/>
      <c r="N86" s="73"/>
      <c r="O86" s="73"/>
      <c r="P86" s="73"/>
      <c r="Q86" s="73"/>
      <c r="R86" s="73"/>
      <c r="S86" s="73"/>
      <c r="T86" s="73"/>
    </row>
    <row r="87" spans="1:20">
      <c r="A87" s="73"/>
      <c r="B87" s="73"/>
      <c r="C87" s="73"/>
      <c r="D87" s="73"/>
      <c r="E87" s="73"/>
      <c r="F87" s="73"/>
      <c r="G87" s="73"/>
      <c r="H87" s="73"/>
      <c r="I87" s="73"/>
      <c r="J87" s="73"/>
      <c r="K87" s="73"/>
      <c r="L87" s="73"/>
      <c r="M87" s="73"/>
      <c r="N87" s="73"/>
      <c r="O87" s="73"/>
      <c r="P87" s="73"/>
      <c r="Q87" s="73"/>
      <c r="R87" s="73"/>
      <c r="S87" s="73"/>
      <c r="T87" s="73"/>
    </row>
    <row r="88" spans="1:20">
      <c r="A88" s="73"/>
      <c r="B88" s="73"/>
      <c r="C88" s="73"/>
      <c r="D88" s="73"/>
      <c r="E88" s="73"/>
      <c r="F88" s="73"/>
      <c r="G88" s="73"/>
      <c r="H88" s="73"/>
      <c r="I88" s="73"/>
      <c r="J88" s="73"/>
      <c r="K88" s="73"/>
      <c r="L88" s="73"/>
      <c r="M88" s="73"/>
      <c r="N88" s="73"/>
      <c r="O88" s="73"/>
      <c r="P88" s="73"/>
      <c r="Q88" s="73"/>
      <c r="R88" s="73"/>
      <c r="S88" s="73"/>
      <c r="T88" s="73"/>
    </row>
    <row r="89" spans="1:20">
      <c r="A89" s="73"/>
      <c r="B89" s="73"/>
      <c r="C89" s="73"/>
      <c r="D89" s="73"/>
      <c r="E89" s="73"/>
      <c r="F89" s="73"/>
      <c r="G89" s="73"/>
      <c r="H89" s="73"/>
      <c r="I89" s="73"/>
      <c r="J89" s="73"/>
      <c r="K89" s="73"/>
      <c r="L89" s="73"/>
      <c r="M89" s="73"/>
      <c r="N89" s="73"/>
      <c r="O89" s="73"/>
      <c r="P89" s="73"/>
      <c r="Q89" s="73"/>
      <c r="R89" s="73"/>
      <c r="S89" s="73"/>
      <c r="T89" s="73"/>
    </row>
    <row r="90" spans="1:20">
      <c r="A90" s="73"/>
      <c r="B90" s="73"/>
      <c r="C90" s="73"/>
      <c r="D90" s="73"/>
      <c r="E90" s="73"/>
      <c r="F90" s="73"/>
      <c r="G90" s="73"/>
      <c r="H90" s="73"/>
      <c r="I90" s="73"/>
      <c r="J90" s="73"/>
      <c r="K90" s="73"/>
      <c r="L90" s="73"/>
      <c r="M90" s="73"/>
      <c r="N90" s="73"/>
      <c r="O90" s="73"/>
      <c r="P90" s="73"/>
      <c r="Q90" s="73"/>
      <c r="R90" s="73"/>
      <c r="S90" s="73"/>
      <c r="T90" s="73"/>
    </row>
    <row r="91" spans="1:20">
      <c r="A91" s="73"/>
      <c r="B91" s="73"/>
      <c r="C91" s="73"/>
      <c r="D91" s="73"/>
      <c r="E91" s="73"/>
      <c r="F91" s="73"/>
      <c r="G91" s="73"/>
      <c r="H91" s="73"/>
      <c r="I91" s="73"/>
      <c r="J91" s="73"/>
      <c r="K91" s="73"/>
      <c r="L91" s="73"/>
      <c r="M91" s="73"/>
      <c r="N91" s="73"/>
      <c r="O91" s="73"/>
      <c r="P91" s="73"/>
      <c r="Q91" s="73"/>
      <c r="R91" s="73"/>
      <c r="S91" s="73"/>
      <c r="T91" s="73"/>
    </row>
    <row r="92" spans="1:20">
      <c r="A92" s="73"/>
      <c r="B92" s="73"/>
      <c r="C92" s="73"/>
      <c r="D92" s="73"/>
      <c r="E92" s="73"/>
      <c r="F92" s="73"/>
      <c r="G92" s="73"/>
      <c r="H92" s="73"/>
      <c r="I92" s="73"/>
      <c r="J92" s="73"/>
      <c r="K92" s="73"/>
      <c r="L92" s="73"/>
      <c r="M92" s="73"/>
      <c r="N92" s="73"/>
      <c r="O92" s="73"/>
      <c r="P92" s="73"/>
      <c r="Q92" s="73"/>
      <c r="R92" s="73"/>
      <c r="S92" s="73"/>
      <c r="T92" s="73"/>
    </row>
    <row r="93" spans="1:20">
      <c r="A93" s="73"/>
      <c r="B93" s="73"/>
      <c r="C93" s="73"/>
      <c r="D93" s="73"/>
      <c r="E93" s="73"/>
      <c r="F93" s="73"/>
      <c r="G93" s="73"/>
      <c r="H93" s="73"/>
      <c r="I93" s="73"/>
      <c r="J93" s="73"/>
      <c r="K93" s="73"/>
      <c r="L93" s="73"/>
      <c r="M93" s="73"/>
      <c r="N93" s="73"/>
      <c r="O93" s="73"/>
      <c r="P93" s="73"/>
      <c r="Q93" s="73"/>
      <c r="R93" s="73"/>
      <c r="S93" s="73"/>
      <c r="T93" s="73"/>
    </row>
    <row r="94" spans="1:20">
      <c r="A94" s="73"/>
      <c r="B94" s="73"/>
      <c r="C94" s="73"/>
      <c r="D94" s="73"/>
      <c r="E94" s="73"/>
      <c r="F94" s="73"/>
      <c r="G94" s="73"/>
      <c r="H94" s="73"/>
      <c r="I94" s="73"/>
      <c r="J94" s="73"/>
      <c r="K94" s="73"/>
      <c r="L94" s="73"/>
      <c r="M94" s="73"/>
      <c r="N94" s="73"/>
      <c r="O94" s="73"/>
      <c r="P94" s="73"/>
      <c r="Q94" s="73"/>
      <c r="R94" s="73"/>
      <c r="S94" s="73"/>
      <c r="T94" s="73"/>
    </row>
    <row r="95" spans="1:20">
      <c r="A95" s="73"/>
      <c r="B95" s="73"/>
      <c r="C95" s="73"/>
      <c r="D95" s="73"/>
      <c r="E95" s="73"/>
      <c r="F95" s="73"/>
      <c r="G95" s="73"/>
      <c r="H95" s="73"/>
      <c r="I95" s="73"/>
      <c r="J95" s="73"/>
      <c r="K95" s="73"/>
      <c r="L95" s="73"/>
      <c r="M95" s="73"/>
      <c r="N95" s="73"/>
      <c r="O95" s="73"/>
      <c r="P95" s="73"/>
      <c r="Q95" s="73"/>
      <c r="R95" s="73"/>
      <c r="S95" s="73"/>
      <c r="T95" s="73"/>
    </row>
    <row r="96" spans="1:20">
      <c r="A96" s="73"/>
      <c r="B96" s="73"/>
      <c r="C96" s="73"/>
      <c r="D96" s="73"/>
      <c r="E96" s="73"/>
      <c r="F96" s="73"/>
      <c r="G96" s="73"/>
      <c r="H96" s="73"/>
      <c r="I96" s="73"/>
      <c r="J96" s="73"/>
      <c r="K96" s="73"/>
      <c r="L96" s="73"/>
      <c r="M96" s="73"/>
      <c r="N96" s="73"/>
      <c r="O96" s="73"/>
      <c r="P96" s="73"/>
      <c r="Q96" s="73"/>
      <c r="R96" s="73"/>
      <c r="S96" s="73"/>
      <c r="T96" s="73"/>
    </row>
  </sheetData>
  <mergeCells count="107">
    <mergeCell ref="A1:I1"/>
    <mergeCell ref="A24:M24"/>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J37:K37"/>
    <mergeCell ref="L37:M37"/>
    <mergeCell ref="C30:D30"/>
    <mergeCell ref="E30:F30"/>
    <mergeCell ref="G30:H30"/>
    <mergeCell ref="I30:J30"/>
    <mergeCell ref="C31:D31"/>
    <mergeCell ref="E31:F31"/>
    <mergeCell ref="G31:H31"/>
    <mergeCell ref="I31:J31"/>
    <mergeCell ref="A34:L34"/>
    <mergeCell ref="A35:C35"/>
    <mergeCell ref="E35:F35"/>
    <mergeCell ref="H35:I35"/>
    <mergeCell ref="A36:I36"/>
    <mergeCell ref="A32:B33"/>
    <mergeCell ref="C32:D32"/>
    <mergeCell ref="E32:F32"/>
    <mergeCell ref="G32:H32"/>
    <mergeCell ref="I32:J32"/>
    <mergeCell ref="C33:D33"/>
    <mergeCell ref="E33:F33"/>
    <mergeCell ref="G33:H33"/>
    <mergeCell ref="I33:J33"/>
    <mergeCell ref="A71:L71"/>
    <mergeCell ref="A72:M72"/>
    <mergeCell ref="A73:B75"/>
    <mergeCell ref="C73:J73"/>
    <mergeCell ref="K73:M75"/>
    <mergeCell ref="C74:F74"/>
    <mergeCell ref="G74:J74"/>
    <mergeCell ref="C75:D75"/>
    <mergeCell ref="A50:I50"/>
    <mergeCell ref="A51:I51"/>
    <mergeCell ref="A52:I52"/>
    <mergeCell ref="A61:G61"/>
    <mergeCell ref="A62:G62"/>
    <mergeCell ref="A63:G63"/>
    <mergeCell ref="A64:G64"/>
    <mergeCell ref="E75:F75"/>
    <mergeCell ref="G75:H75"/>
    <mergeCell ref="I75:J75"/>
    <mergeCell ref="A65:G65"/>
    <mergeCell ref="A58:I58"/>
    <mergeCell ref="A76:B77"/>
    <mergeCell ref="C76:D76"/>
    <mergeCell ref="E76:F76"/>
    <mergeCell ref="G76:H76"/>
    <mergeCell ref="I76:J76"/>
    <mergeCell ref="C77:D77"/>
    <mergeCell ref="E77:F77"/>
    <mergeCell ref="G77:H77"/>
    <mergeCell ref="I77:J77"/>
    <mergeCell ref="A83:C83"/>
    <mergeCell ref="E83:F83"/>
    <mergeCell ref="A84:C84"/>
    <mergeCell ref="E84:F84"/>
    <mergeCell ref="A85:H85"/>
    <mergeCell ref="I79:J79"/>
    <mergeCell ref="A80:B81"/>
    <mergeCell ref="C80:D80"/>
    <mergeCell ref="E80:F80"/>
    <mergeCell ref="G80:H80"/>
    <mergeCell ref="I80:J80"/>
    <mergeCell ref="C81:D81"/>
    <mergeCell ref="E81:F81"/>
    <mergeCell ref="G81:H81"/>
    <mergeCell ref="I81:J81"/>
    <mergeCell ref="A78:B79"/>
    <mergeCell ref="C78:D78"/>
    <mergeCell ref="E78:F78"/>
    <mergeCell ref="G78:H78"/>
    <mergeCell ref="I78:J78"/>
    <mergeCell ref="C79:D79"/>
    <mergeCell ref="E79:F79"/>
    <mergeCell ref="G79:H79"/>
    <mergeCell ref="A82:L82"/>
    <mergeCell ref="A86:L86"/>
    <mergeCell ref="A53:G53"/>
    <mergeCell ref="A54:G54"/>
    <mergeCell ref="A55:G55"/>
    <mergeCell ref="A56:G56"/>
    <mergeCell ref="A57:G57"/>
    <mergeCell ref="A59:G59"/>
    <mergeCell ref="A60:G60"/>
    <mergeCell ref="H83:I83"/>
  </mergeCells>
  <phoneticPr fontId="3"/>
  <pageMargins left="0.70866141732283472" right="0.39370078740157483" top="0.43307086614173229" bottom="0.47244094488188981"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DAC3F-C0C4-4260-9512-BEA7714ABC0E}">
  <sheetPr>
    <tabColor rgb="FF00B0F0"/>
  </sheetPr>
  <dimension ref="A1:V78"/>
  <sheetViews>
    <sheetView view="pageBreakPreview" topLeftCell="A16" zoomScale="106" zoomScaleNormal="100" zoomScaleSheetLayoutView="106" workbookViewId="0">
      <selection activeCell="A76" sqref="A76:XFD141"/>
    </sheetView>
  </sheetViews>
  <sheetFormatPr defaultColWidth="9" defaultRowHeight="13.2"/>
  <cols>
    <col min="1" max="18" width="7.6640625" style="9" customWidth="1"/>
    <col min="19" max="20" width="8.6640625" style="9" customWidth="1"/>
    <col min="21" max="16384" width="9" style="9"/>
  </cols>
  <sheetData>
    <row r="1" spans="1:18" ht="25.5" customHeight="1">
      <c r="A1" s="220" t="s">
        <v>440</v>
      </c>
      <c r="B1" s="220"/>
      <c r="C1" s="220"/>
      <c r="D1" s="220"/>
      <c r="E1" s="220"/>
      <c r="F1" s="220"/>
      <c r="G1" s="220"/>
      <c r="H1" s="220"/>
      <c r="I1" s="220"/>
      <c r="J1" s="73"/>
      <c r="K1" s="73"/>
      <c r="L1" s="73"/>
      <c r="M1" s="73"/>
      <c r="N1" s="73"/>
      <c r="O1" s="73"/>
      <c r="P1" s="73"/>
      <c r="Q1" s="73"/>
      <c r="R1" s="73"/>
    </row>
    <row r="2" spans="1:18">
      <c r="A2" s="73"/>
      <c r="B2" s="73"/>
      <c r="C2" s="73"/>
      <c r="D2" s="73"/>
      <c r="E2" s="73"/>
      <c r="F2" s="73"/>
      <c r="G2" s="73"/>
      <c r="H2" s="73"/>
      <c r="I2" s="73"/>
      <c r="J2" s="73"/>
      <c r="K2" s="73"/>
      <c r="L2" s="73"/>
      <c r="M2" s="73"/>
      <c r="N2" s="73"/>
      <c r="O2" s="73"/>
      <c r="P2" s="73"/>
      <c r="Q2" s="73"/>
      <c r="R2" s="73"/>
    </row>
    <row r="3" spans="1:18">
      <c r="A3" s="73"/>
      <c r="B3" s="73"/>
      <c r="C3" s="73"/>
      <c r="D3" s="73"/>
      <c r="E3" s="73"/>
      <c r="F3" s="73"/>
      <c r="G3" s="73"/>
      <c r="H3" s="73"/>
      <c r="I3" s="73"/>
      <c r="J3" s="73"/>
      <c r="K3" s="73"/>
      <c r="L3" s="73"/>
      <c r="M3" s="73"/>
      <c r="N3" s="73"/>
      <c r="O3" s="73"/>
      <c r="P3" s="73"/>
      <c r="Q3" s="73"/>
      <c r="R3" s="73"/>
    </row>
    <row r="4" spans="1:18">
      <c r="A4" s="73"/>
      <c r="B4" s="73"/>
      <c r="C4" s="73"/>
      <c r="D4" s="73"/>
      <c r="E4" s="73"/>
      <c r="F4" s="73"/>
      <c r="G4" s="73"/>
      <c r="H4" s="73"/>
      <c r="I4" s="73"/>
      <c r="J4" s="73"/>
      <c r="K4" s="73"/>
      <c r="L4" s="73"/>
      <c r="M4" s="73"/>
      <c r="N4" s="73"/>
      <c r="O4" s="73"/>
      <c r="P4" s="73"/>
      <c r="Q4" s="73"/>
      <c r="R4" s="73"/>
    </row>
    <row r="5" spans="1:18">
      <c r="A5" s="73"/>
      <c r="B5" s="73"/>
      <c r="C5" s="73"/>
      <c r="D5" s="73"/>
      <c r="E5" s="73"/>
      <c r="F5" s="73"/>
      <c r="G5" s="73"/>
      <c r="H5" s="73"/>
      <c r="I5" s="73"/>
      <c r="J5" s="73"/>
      <c r="K5" s="73"/>
      <c r="L5" s="73"/>
      <c r="M5" s="73"/>
      <c r="N5" s="73"/>
      <c r="O5" s="73"/>
      <c r="P5" s="73"/>
      <c r="Q5" s="73"/>
      <c r="R5" s="73"/>
    </row>
    <row r="6" spans="1:18">
      <c r="A6" s="73"/>
      <c r="B6" s="73"/>
      <c r="C6" s="73"/>
      <c r="D6" s="73"/>
      <c r="E6" s="73"/>
      <c r="F6" s="73"/>
      <c r="G6" s="73"/>
      <c r="H6" s="73"/>
      <c r="I6" s="73"/>
      <c r="J6" s="73"/>
      <c r="K6" s="73"/>
      <c r="L6" s="73"/>
      <c r="M6" s="73"/>
      <c r="N6" s="73"/>
      <c r="O6" s="73"/>
      <c r="P6" s="73"/>
      <c r="Q6" s="73"/>
      <c r="R6" s="73"/>
    </row>
    <row r="7" spans="1:18">
      <c r="A7" s="73"/>
      <c r="B7" s="73"/>
      <c r="C7" s="73"/>
      <c r="D7" s="73"/>
      <c r="E7" s="73"/>
      <c r="F7" s="73"/>
      <c r="G7" s="73"/>
      <c r="H7" s="73"/>
      <c r="I7" s="73"/>
      <c r="J7" s="73"/>
      <c r="K7" s="73"/>
      <c r="L7" s="73"/>
      <c r="M7" s="73"/>
      <c r="N7" s="73"/>
      <c r="O7" s="73"/>
      <c r="P7" s="73"/>
      <c r="Q7" s="73"/>
      <c r="R7" s="73"/>
    </row>
    <row r="8" spans="1:18">
      <c r="A8" s="73"/>
      <c r="B8" s="73"/>
      <c r="C8" s="73"/>
      <c r="D8" s="73"/>
      <c r="E8" s="73"/>
      <c r="F8" s="73"/>
      <c r="G8" s="73"/>
      <c r="H8" s="73"/>
      <c r="I8" s="73"/>
      <c r="J8" s="73"/>
      <c r="K8" s="73"/>
      <c r="L8" s="73"/>
      <c r="M8" s="73"/>
      <c r="N8" s="73"/>
      <c r="O8" s="73"/>
      <c r="P8" s="73"/>
      <c r="Q8" s="73"/>
      <c r="R8" s="73"/>
    </row>
    <row r="9" spans="1:18">
      <c r="A9" s="73"/>
      <c r="B9" s="73"/>
      <c r="C9" s="73"/>
      <c r="D9" s="73"/>
      <c r="E9" s="73"/>
      <c r="F9" s="73"/>
      <c r="G9" s="73"/>
      <c r="H9" s="73"/>
      <c r="I9" s="73"/>
      <c r="J9" s="73"/>
      <c r="K9" s="73"/>
      <c r="L9" s="73"/>
      <c r="M9" s="73"/>
      <c r="N9" s="73"/>
      <c r="O9" s="73"/>
      <c r="P9" s="73"/>
      <c r="Q9" s="73"/>
      <c r="R9" s="73"/>
    </row>
    <row r="10" spans="1:18">
      <c r="A10" s="73"/>
      <c r="B10" s="73"/>
      <c r="C10" s="73"/>
      <c r="D10" s="73"/>
      <c r="E10" s="73"/>
      <c r="F10" s="73"/>
      <c r="G10" s="73"/>
      <c r="H10" s="73"/>
      <c r="I10" s="73"/>
      <c r="J10" s="73"/>
      <c r="K10" s="73"/>
      <c r="L10" s="73"/>
      <c r="M10" s="73"/>
      <c r="N10" s="73"/>
      <c r="O10" s="73"/>
      <c r="P10" s="73"/>
      <c r="Q10" s="73"/>
      <c r="R10" s="73"/>
    </row>
    <row r="11" spans="1:18">
      <c r="A11" s="73"/>
      <c r="B11" s="73"/>
      <c r="C11" s="73"/>
      <c r="D11" s="73"/>
      <c r="E11" s="73"/>
      <c r="F11" s="73"/>
      <c r="G11" s="73"/>
      <c r="H11" s="73"/>
      <c r="I11" s="73"/>
      <c r="J11" s="73"/>
      <c r="K11" s="73"/>
      <c r="L11" s="73"/>
      <c r="M11" s="73"/>
      <c r="N11" s="73"/>
      <c r="O11" s="73"/>
      <c r="P11" s="73"/>
      <c r="Q11" s="73"/>
      <c r="R11" s="73"/>
    </row>
    <row r="12" spans="1:18">
      <c r="A12" s="73"/>
      <c r="B12" s="73"/>
      <c r="C12" s="73"/>
      <c r="D12" s="73"/>
      <c r="E12" s="73"/>
      <c r="F12" s="73"/>
      <c r="G12" s="73"/>
      <c r="H12" s="73"/>
      <c r="I12" s="73"/>
      <c r="J12" s="73"/>
      <c r="K12" s="73"/>
      <c r="L12" s="73"/>
      <c r="M12" s="73"/>
      <c r="N12" s="73"/>
      <c r="O12" s="73"/>
      <c r="P12" s="73"/>
      <c r="Q12" s="73"/>
      <c r="R12" s="73"/>
    </row>
    <row r="13" spans="1:18">
      <c r="A13" s="73"/>
      <c r="B13" s="73"/>
      <c r="C13" s="73"/>
      <c r="D13" s="73"/>
      <c r="E13" s="73"/>
      <c r="F13" s="73"/>
      <c r="G13" s="73"/>
      <c r="H13" s="73"/>
      <c r="I13" s="73"/>
      <c r="J13" s="73"/>
      <c r="K13" s="73"/>
      <c r="L13" s="73"/>
      <c r="M13" s="73"/>
      <c r="N13" s="73"/>
      <c r="O13" s="73"/>
      <c r="P13" s="73"/>
      <c r="Q13" s="73"/>
      <c r="R13" s="73"/>
    </row>
    <row r="14" spans="1:18">
      <c r="A14" s="73"/>
      <c r="B14" s="73"/>
      <c r="C14" s="73"/>
      <c r="D14" s="73"/>
      <c r="E14" s="73"/>
      <c r="F14" s="73"/>
      <c r="G14" s="73"/>
      <c r="H14" s="73"/>
      <c r="I14" s="73"/>
      <c r="J14" s="73"/>
      <c r="K14" s="73"/>
      <c r="L14" s="73"/>
      <c r="M14" s="73"/>
      <c r="N14" s="73"/>
      <c r="O14" s="73"/>
      <c r="P14" s="73"/>
      <c r="Q14" s="73"/>
      <c r="R14" s="73"/>
    </row>
    <row r="15" spans="1:18">
      <c r="A15" s="73"/>
      <c r="B15" s="73"/>
      <c r="C15" s="73"/>
      <c r="D15" s="73"/>
      <c r="E15" s="73"/>
      <c r="F15" s="73"/>
      <c r="G15" s="73"/>
      <c r="H15" s="73"/>
      <c r="I15" s="73"/>
      <c r="J15" s="73"/>
      <c r="K15" s="73"/>
      <c r="L15" s="73"/>
      <c r="M15" s="73"/>
      <c r="N15" s="73"/>
      <c r="O15" s="73"/>
      <c r="P15" s="73"/>
      <c r="Q15" s="73"/>
      <c r="R15" s="73"/>
    </row>
    <row r="16" spans="1:18">
      <c r="A16" s="73"/>
      <c r="B16" s="73"/>
      <c r="C16" s="73"/>
      <c r="D16" s="73"/>
      <c r="E16" s="73"/>
      <c r="F16" s="73"/>
      <c r="G16" s="73"/>
      <c r="H16" s="73"/>
      <c r="I16" s="73"/>
      <c r="J16" s="73"/>
      <c r="K16" s="73"/>
      <c r="L16" s="73"/>
      <c r="M16" s="73"/>
      <c r="N16" s="73"/>
      <c r="O16" s="73"/>
      <c r="P16" s="73"/>
      <c r="Q16" s="73"/>
      <c r="R16" s="73"/>
    </row>
    <row r="17" spans="1:18">
      <c r="A17" s="73"/>
      <c r="B17" s="73"/>
      <c r="C17" s="73"/>
      <c r="D17" s="73"/>
      <c r="E17" s="73"/>
      <c r="F17" s="73"/>
      <c r="G17" s="73"/>
      <c r="H17" s="73"/>
      <c r="I17" s="73"/>
      <c r="J17" s="73"/>
      <c r="K17" s="73"/>
      <c r="L17" s="73"/>
      <c r="M17" s="73"/>
      <c r="N17" s="73"/>
      <c r="O17" s="73"/>
      <c r="P17" s="73"/>
      <c r="Q17" s="73"/>
      <c r="R17" s="73"/>
    </row>
    <row r="18" spans="1:18">
      <c r="A18" s="73"/>
      <c r="B18" s="73"/>
      <c r="C18" s="73"/>
      <c r="D18" s="73"/>
      <c r="E18" s="73"/>
      <c r="F18" s="73"/>
      <c r="G18" s="73"/>
      <c r="H18" s="73"/>
      <c r="I18" s="73"/>
      <c r="J18" s="73"/>
      <c r="K18" s="73"/>
      <c r="L18" s="73"/>
      <c r="M18" s="73"/>
      <c r="N18" s="73"/>
      <c r="O18" s="73"/>
      <c r="P18" s="73"/>
      <c r="Q18" s="73"/>
      <c r="R18" s="73"/>
    </row>
    <row r="19" spans="1:18">
      <c r="A19" s="73"/>
      <c r="B19" s="73"/>
      <c r="C19" s="73"/>
      <c r="D19" s="73"/>
      <c r="E19" s="73"/>
      <c r="F19" s="73"/>
      <c r="G19" s="73"/>
      <c r="H19" s="73"/>
      <c r="I19" s="73"/>
      <c r="J19" s="73"/>
      <c r="K19" s="73"/>
      <c r="L19" s="73"/>
      <c r="M19" s="73"/>
      <c r="N19" s="73"/>
      <c r="O19" s="73"/>
      <c r="P19" s="73"/>
      <c r="Q19" s="73"/>
      <c r="R19" s="73"/>
    </row>
    <row r="20" spans="1:18">
      <c r="A20" s="73"/>
      <c r="B20" s="73"/>
      <c r="C20" s="73"/>
      <c r="D20" s="73"/>
      <c r="E20" s="73"/>
      <c r="F20" s="73"/>
      <c r="G20" s="73"/>
      <c r="H20" s="73"/>
      <c r="I20" s="73"/>
      <c r="J20" s="73"/>
      <c r="K20" s="73"/>
      <c r="L20" s="73"/>
      <c r="M20" s="73"/>
      <c r="N20" s="73"/>
      <c r="O20" s="73"/>
      <c r="P20" s="73"/>
      <c r="Q20" s="73"/>
      <c r="R20" s="73"/>
    </row>
    <row r="21" spans="1:18">
      <c r="A21" s="73"/>
      <c r="B21" s="73"/>
      <c r="C21" s="73"/>
      <c r="D21" s="73"/>
      <c r="E21" s="73"/>
      <c r="F21" s="73"/>
      <c r="G21" s="73"/>
      <c r="H21" s="73"/>
      <c r="I21" s="73"/>
      <c r="J21" s="73"/>
      <c r="K21" s="73"/>
      <c r="L21" s="73"/>
      <c r="M21" s="73"/>
      <c r="N21" s="73"/>
      <c r="O21" s="73"/>
      <c r="P21" s="73"/>
      <c r="Q21" s="73"/>
      <c r="R21" s="73"/>
    </row>
    <row r="22" spans="1:18">
      <c r="A22" s="73"/>
      <c r="B22" s="73"/>
      <c r="C22" s="73"/>
      <c r="D22" s="73"/>
      <c r="E22" s="73"/>
      <c r="F22" s="73"/>
      <c r="G22" s="73"/>
      <c r="H22" s="73"/>
      <c r="I22" s="73"/>
      <c r="J22" s="73"/>
      <c r="K22" s="73"/>
      <c r="L22" s="73"/>
      <c r="M22" s="73"/>
      <c r="N22" s="73"/>
      <c r="O22" s="73"/>
      <c r="P22" s="73"/>
      <c r="Q22" s="73"/>
      <c r="R22" s="73"/>
    </row>
    <row r="23" spans="1:18">
      <c r="A23" s="73"/>
      <c r="B23" s="73"/>
      <c r="C23" s="73"/>
      <c r="D23" s="73"/>
      <c r="E23" s="73"/>
      <c r="F23" s="73"/>
      <c r="G23" s="73"/>
      <c r="H23" s="73"/>
      <c r="I23" s="73"/>
      <c r="J23" s="73"/>
      <c r="K23" s="73"/>
      <c r="L23" s="73"/>
      <c r="M23" s="73"/>
      <c r="N23" s="73"/>
      <c r="O23" s="73"/>
      <c r="P23" s="73"/>
      <c r="Q23" s="73"/>
      <c r="R23" s="73"/>
    </row>
    <row r="24" spans="1:18">
      <c r="A24" s="73"/>
      <c r="B24" s="73"/>
      <c r="C24" s="73"/>
      <c r="D24" s="73"/>
      <c r="E24" s="73"/>
      <c r="F24" s="73"/>
      <c r="G24" s="73"/>
      <c r="H24" s="73"/>
      <c r="I24" s="73"/>
      <c r="J24" s="73"/>
      <c r="K24" s="73"/>
      <c r="L24" s="73"/>
      <c r="M24" s="73"/>
      <c r="N24" s="73"/>
      <c r="O24" s="73"/>
      <c r="P24" s="73"/>
      <c r="Q24" s="73"/>
      <c r="R24" s="73"/>
    </row>
    <row r="25" spans="1:18">
      <c r="A25" s="73"/>
      <c r="B25" s="73"/>
      <c r="C25" s="73"/>
      <c r="D25" s="73"/>
      <c r="E25" s="73"/>
      <c r="F25" s="73"/>
      <c r="G25" s="73"/>
      <c r="H25" s="73"/>
      <c r="I25" s="73"/>
      <c r="J25" s="73"/>
      <c r="K25" s="73"/>
      <c r="L25" s="73"/>
      <c r="M25" s="73"/>
      <c r="N25" s="73"/>
      <c r="O25" s="73"/>
      <c r="P25" s="73"/>
      <c r="Q25" s="73"/>
      <c r="R25" s="73"/>
    </row>
    <row r="26" spans="1:18">
      <c r="A26" s="73"/>
      <c r="B26" s="73"/>
      <c r="C26" s="73"/>
      <c r="D26" s="73"/>
      <c r="E26" s="73"/>
      <c r="F26" s="73"/>
      <c r="G26" s="73"/>
      <c r="H26" s="73"/>
      <c r="I26" s="73"/>
      <c r="J26" s="73"/>
      <c r="K26" s="73"/>
      <c r="L26" s="73"/>
      <c r="M26" s="73"/>
      <c r="N26" s="73"/>
      <c r="O26" s="73"/>
      <c r="P26" s="73"/>
      <c r="Q26" s="73"/>
      <c r="R26" s="73"/>
    </row>
    <row r="27" spans="1:18">
      <c r="A27" s="73"/>
      <c r="B27" s="73"/>
      <c r="C27" s="73"/>
      <c r="D27" s="73"/>
      <c r="E27" s="73"/>
      <c r="F27" s="73"/>
      <c r="G27" s="73"/>
      <c r="H27" s="73"/>
      <c r="I27" s="73"/>
      <c r="J27" s="73"/>
      <c r="K27" s="73"/>
      <c r="L27" s="73"/>
      <c r="M27" s="73"/>
      <c r="N27" s="73"/>
      <c r="O27" s="73"/>
      <c r="P27" s="73"/>
      <c r="Q27" s="73"/>
      <c r="R27" s="73"/>
    </row>
    <row r="28" spans="1:18">
      <c r="A28" s="73"/>
      <c r="B28" s="73"/>
      <c r="C28" s="73"/>
      <c r="D28" s="73"/>
      <c r="E28" s="73"/>
      <c r="F28" s="73"/>
      <c r="G28" s="73"/>
      <c r="H28" s="73"/>
      <c r="I28" s="73"/>
      <c r="J28" s="73"/>
      <c r="K28" s="73"/>
      <c r="L28" s="73"/>
      <c r="M28" s="73"/>
      <c r="N28" s="73"/>
      <c r="O28" s="73"/>
      <c r="P28" s="73"/>
      <c r="Q28" s="73"/>
      <c r="R28" s="73"/>
    </row>
    <row r="29" spans="1:18">
      <c r="A29" s="73"/>
      <c r="B29" s="76" t="s">
        <v>333</v>
      </c>
      <c r="C29" s="83">
        <f>ROUND(E29/1000,2)</f>
        <v>7.84</v>
      </c>
      <c r="D29" s="76" t="s">
        <v>303</v>
      </c>
      <c r="E29" s="83">
        <f>ROUND(G29*9.8,1)</f>
        <v>7840</v>
      </c>
      <c r="F29" s="76" t="s">
        <v>304</v>
      </c>
      <c r="G29" s="82">
        <v>800</v>
      </c>
      <c r="H29" s="76" t="s">
        <v>305</v>
      </c>
      <c r="I29" s="73"/>
      <c r="J29" s="73"/>
      <c r="K29" s="73"/>
      <c r="L29" s="73"/>
      <c r="M29" s="73"/>
      <c r="N29" s="73"/>
      <c r="O29" s="73"/>
      <c r="P29" s="73"/>
      <c r="Q29" s="73"/>
      <c r="R29" s="73"/>
    </row>
    <row r="30" spans="1:18">
      <c r="A30" s="73"/>
      <c r="B30" s="76" t="s">
        <v>334</v>
      </c>
      <c r="C30" s="83">
        <f>ROUND(E30/1000,2)</f>
        <v>8.82</v>
      </c>
      <c r="D30" s="76" t="s">
        <v>303</v>
      </c>
      <c r="E30" s="83">
        <f>ROUND(G30*9.8,1)</f>
        <v>8820</v>
      </c>
      <c r="F30" s="76" t="s">
        <v>304</v>
      </c>
      <c r="G30" s="82">
        <v>900</v>
      </c>
      <c r="H30" s="76" t="s">
        <v>305</v>
      </c>
      <c r="I30" s="73"/>
      <c r="J30" s="73"/>
      <c r="K30" s="73"/>
      <c r="L30" s="73"/>
      <c r="M30" s="73"/>
      <c r="N30" s="73"/>
      <c r="O30" s="73"/>
      <c r="P30" s="73"/>
      <c r="Q30" s="73"/>
      <c r="R30" s="73"/>
    </row>
    <row r="31" spans="1:18">
      <c r="A31" s="73"/>
      <c r="B31" s="76" t="s">
        <v>308</v>
      </c>
      <c r="C31" s="82">
        <v>30</v>
      </c>
      <c r="D31" s="76" t="s">
        <v>309</v>
      </c>
      <c r="E31" s="73"/>
      <c r="F31" s="73"/>
      <c r="G31" s="73"/>
      <c r="H31" s="73"/>
      <c r="I31" s="73"/>
      <c r="J31" s="73"/>
      <c r="K31" s="73"/>
      <c r="L31" s="73"/>
      <c r="M31" s="73"/>
      <c r="N31" s="73"/>
      <c r="O31" s="73"/>
      <c r="P31" s="73"/>
      <c r="Q31" s="73"/>
      <c r="R31" s="73"/>
    </row>
    <row r="32" spans="1:18">
      <c r="A32" s="73"/>
      <c r="B32" s="76" t="s">
        <v>310</v>
      </c>
      <c r="C32" s="82">
        <v>50</v>
      </c>
      <c r="D32" s="76" t="s">
        <v>309</v>
      </c>
      <c r="E32" s="73"/>
      <c r="F32" s="73"/>
      <c r="G32" s="73"/>
      <c r="H32" s="73"/>
      <c r="I32" s="73"/>
      <c r="J32" s="73"/>
      <c r="K32" s="73"/>
      <c r="L32" s="73"/>
      <c r="M32" s="73"/>
      <c r="N32" s="73"/>
      <c r="O32" s="73"/>
      <c r="P32" s="73"/>
      <c r="Q32" s="73"/>
      <c r="R32" s="73"/>
    </row>
    <row r="33" spans="1:19">
      <c r="A33" s="73"/>
      <c r="B33" s="76" t="s">
        <v>311</v>
      </c>
      <c r="C33" s="82">
        <v>40</v>
      </c>
      <c r="D33" s="76" t="s">
        <v>309</v>
      </c>
      <c r="E33" s="73"/>
      <c r="F33" s="73"/>
      <c r="G33" s="73"/>
      <c r="H33" s="73"/>
      <c r="I33" s="73"/>
      <c r="J33" s="73"/>
      <c r="K33" s="73"/>
      <c r="L33" s="73"/>
      <c r="M33" s="73"/>
      <c r="N33" s="73"/>
      <c r="O33" s="73"/>
      <c r="P33" s="73"/>
      <c r="Q33" s="73"/>
      <c r="R33" s="73"/>
    </row>
    <row r="34" spans="1:19">
      <c r="A34" s="73"/>
      <c r="B34" s="76" t="s">
        <v>312</v>
      </c>
      <c r="C34" s="82">
        <v>45</v>
      </c>
      <c r="D34" s="76" t="s">
        <v>309</v>
      </c>
      <c r="E34" s="73"/>
      <c r="F34" s="73"/>
      <c r="G34" s="73"/>
      <c r="H34" s="73"/>
      <c r="I34" s="73"/>
      <c r="J34" s="73"/>
      <c r="K34" s="73"/>
      <c r="L34" s="73"/>
      <c r="M34" s="73"/>
      <c r="N34" s="73"/>
      <c r="O34" s="73"/>
      <c r="P34" s="73"/>
      <c r="Q34" s="73"/>
      <c r="R34" s="73"/>
      <c r="S34" s="9" t="s">
        <v>313</v>
      </c>
    </row>
    <row r="35" spans="1:19">
      <c r="A35" s="73"/>
      <c r="B35" s="76" t="s">
        <v>335</v>
      </c>
      <c r="C35" s="82">
        <v>55</v>
      </c>
      <c r="D35" s="76" t="s">
        <v>309</v>
      </c>
      <c r="E35" s="73"/>
      <c r="F35" s="73"/>
      <c r="G35" s="73"/>
      <c r="H35" s="73"/>
      <c r="I35" s="73"/>
      <c r="J35" s="73"/>
      <c r="K35" s="73"/>
      <c r="L35" s="73"/>
      <c r="M35" s="73"/>
      <c r="N35" s="73"/>
      <c r="O35" s="73"/>
      <c r="P35" s="73"/>
      <c r="Q35" s="73"/>
      <c r="R35" s="73"/>
    </row>
    <row r="36" spans="1:19">
      <c r="A36" s="73"/>
      <c r="B36" s="76" t="s">
        <v>336</v>
      </c>
      <c r="C36" s="82">
        <v>35</v>
      </c>
      <c r="D36" s="76" t="s">
        <v>309</v>
      </c>
      <c r="E36" s="73"/>
      <c r="F36" s="73"/>
      <c r="G36" s="73"/>
      <c r="H36" s="73"/>
      <c r="I36" s="73"/>
      <c r="J36" s="73"/>
      <c r="K36" s="73"/>
      <c r="L36" s="73"/>
      <c r="M36" s="73"/>
      <c r="N36" s="73"/>
      <c r="O36" s="73"/>
      <c r="P36" s="73"/>
      <c r="Q36" s="73"/>
      <c r="R36" s="73"/>
    </row>
    <row r="37" spans="1:19">
      <c r="A37" s="73"/>
      <c r="B37" s="76" t="s">
        <v>337</v>
      </c>
      <c r="C37" s="82">
        <v>30</v>
      </c>
      <c r="D37" s="76" t="s">
        <v>309</v>
      </c>
      <c r="E37" s="73"/>
      <c r="F37" s="73"/>
      <c r="G37" s="73"/>
      <c r="H37" s="73"/>
      <c r="I37" s="73"/>
      <c r="J37" s="73"/>
      <c r="K37" s="73"/>
      <c r="L37" s="73"/>
      <c r="M37" s="73"/>
      <c r="N37" s="73"/>
      <c r="O37" s="73"/>
      <c r="P37" s="73"/>
      <c r="Q37" s="73"/>
      <c r="R37" s="73"/>
    </row>
    <row r="38" spans="1:19">
      <c r="A38" s="73"/>
      <c r="B38" s="76" t="s">
        <v>348</v>
      </c>
      <c r="C38" s="83">
        <f>C31+C32+C33+C34+C35+C36+C37</f>
        <v>285</v>
      </c>
      <c r="D38" s="76" t="s">
        <v>309</v>
      </c>
      <c r="E38" s="73"/>
      <c r="F38" s="73"/>
      <c r="G38" s="73"/>
      <c r="H38" s="73"/>
      <c r="I38" s="73"/>
      <c r="J38" s="73"/>
      <c r="K38" s="73"/>
      <c r="L38" s="73"/>
      <c r="M38" s="73"/>
      <c r="N38" s="73"/>
      <c r="O38" s="73"/>
      <c r="P38" s="73"/>
      <c r="Q38" s="73"/>
      <c r="R38" s="73"/>
    </row>
    <row r="39" spans="1:19">
      <c r="A39" s="73"/>
      <c r="B39" s="76" t="s">
        <v>314</v>
      </c>
      <c r="C39" s="82">
        <v>60</v>
      </c>
      <c r="D39" s="76" t="s">
        <v>309</v>
      </c>
      <c r="E39" s="73"/>
      <c r="F39" s="73"/>
      <c r="G39" s="73"/>
      <c r="H39" s="73"/>
      <c r="I39" s="73"/>
      <c r="J39" s="73"/>
      <c r="K39" s="73"/>
      <c r="L39" s="73"/>
      <c r="M39" s="73"/>
      <c r="N39" s="73"/>
      <c r="O39" s="73"/>
      <c r="P39" s="73"/>
      <c r="Q39" s="73"/>
      <c r="R39" s="73"/>
    </row>
    <row r="40" spans="1:19">
      <c r="A40" s="73"/>
      <c r="B40" s="76" t="s">
        <v>315</v>
      </c>
      <c r="C40" s="82">
        <v>15</v>
      </c>
      <c r="D40" s="76" t="s">
        <v>309</v>
      </c>
      <c r="E40" s="73"/>
      <c r="F40" s="73"/>
      <c r="G40" s="73"/>
      <c r="H40" s="73"/>
      <c r="I40" s="73"/>
      <c r="J40" s="73"/>
      <c r="K40" s="73"/>
      <c r="L40" s="73"/>
      <c r="M40" s="73"/>
      <c r="N40" s="73"/>
      <c r="O40" s="73"/>
      <c r="P40" s="73"/>
      <c r="Q40" s="73"/>
      <c r="R40" s="73"/>
    </row>
    <row r="41" spans="1:19">
      <c r="A41" s="73"/>
      <c r="B41" s="76" t="s">
        <v>316</v>
      </c>
      <c r="C41" s="82">
        <v>45</v>
      </c>
      <c r="D41" s="76" t="s">
        <v>309</v>
      </c>
      <c r="E41" s="73"/>
      <c r="F41" s="73"/>
      <c r="G41" s="73"/>
      <c r="H41" s="73"/>
      <c r="I41" s="73"/>
      <c r="J41" s="73"/>
      <c r="K41" s="73"/>
      <c r="L41" s="73"/>
      <c r="M41" s="73"/>
      <c r="N41" s="73"/>
      <c r="O41" s="73"/>
      <c r="P41" s="73"/>
      <c r="Q41" s="73"/>
      <c r="R41" s="73"/>
    </row>
    <row r="42" spans="1:19">
      <c r="A42" s="73"/>
      <c r="B42" s="76" t="s">
        <v>338</v>
      </c>
      <c r="C42" s="82">
        <v>70</v>
      </c>
      <c r="D42" s="76" t="s">
        <v>309</v>
      </c>
      <c r="E42" s="73"/>
      <c r="F42" s="73"/>
      <c r="G42" s="73"/>
      <c r="H42" s="73"/>
      <c r="I42" s="73"/>
      <c r="J42" s="73"/>
      <c r="K42" s="73"/>
      <c r="L42" s="73"/>
      <c r="M42" s="73"/>
      <c r="N42" s="73"/>
      <c r="O42" s="73"/>
      <c r="P42" s="73"/>
      <c r="Q42" s="73"/>
      <c r="R42" s="73"/>
    </row>
    <row r="43" spans="1:19">
      <c r="A43" s="73"/>
      <c r="B43" s="73"/>
      <c r="C43" s="73"/>
      <c r="D43" s="73"/>
      <c r="E43" s="73"/>
      <c r="F43" s="73"/>
      <c r="G43" s="73"/>
      <c r="H43" s="73"/>
      <c r="I43" s="73"/>
      <c r="J43" s="73"/>
      <c r="K43" s="73"/>
      <c r="L43" s="73"/>
      <c r="M43" s="73"/>
      <c r="N43" s="73"/>
      <c r="O43" s="73"/>
      <c r="P43" s="73"/>
      <c r="Q43" s="73"/>
      <c r="R43" s="73"/>
    </row>
    <row r="44" spans="1:19" ht="15.6" customHeight="1">
      <c r="A44" s="232" t="s">
        <v>438</v>
      </c>
      <c r="B44" s="232"/>
      <c r="C44" s="232"/>
      <c r="D44" s="232"/>
      <c r="E44" s="232"/>
      <c r="F44" s="232"/>
      <c r="G44" s="232"/>
      <c r="H44" s="232"/>
      <c r="I44" s="232"/>
      <c r="J44" s="232"/>
      <c r="K44" s="232"/>
      <c r="L44" s="232"/>
      <c r="M44" s="232"/>
      <c r="N44" s="73"/>
      <c r="O44" s="73"/>
      <c r="P44" s="73"/>
      <c r="Q44" s="73"/>
      <c r="R44" s="73"/>
    </row>
    <row r="45" spans="1:19" ht="15.6" customHeight="1">
      <c r="A45" s="233" t="s">
        <v>134</v>
      </c>
      <c r="B45" s="234"/>
      <c r="C45" s="210" t="s">
        <v>135</v>
      </c>
      <c r="D45" s="215"/>
      <c r="E45" s="215"/>
      <c r="F45" s="215"/>
      <c r="G45" s="215"/>
      <c r="H45" s="215"/>
      <c r="I45" s="215"/>
      <c r="J45" s="211"/>
      <c r="K45" s="233" t="s">
        <v>50</v>
      </c>
      <c r="L45" s="239"/>
      <c r="M45" s="234"/>
      <c r="N45" s="73"/>
      <c r="O45" s="73"/>
      <c r="P45" s="73"/>
      <c r="Q45" s="73"/>
      <c r="R45" s="73"/>
    </row>
    <row r="46" spans="1:19" ht="15.6" customHeight="1">
      <c r="A46" s="235"/>
      <c r="B46" s="236"/>
      <c r="C46" s="215" t="s">
        <v>136</v>
      </c>
      <c r="D46" s="215"/>
      <c r="E46" s="215"/>
      <c r="F46" s="211"/>
      <c r="G46" s="210" t="s">
        <v>137</v>
      </c>
      <c r="H46" s="215"/>
      <c r="I46" s="215"/>
      <c r="J46" s="211"/>
      <c r="K46" s="235"/>
      <c r="L46" s="226"/>
      <c r="M46" s="236"/>
      <c r="N46" s="73"/>
      <c r="O46" s="73"/>
      <c r="P46" s="73"/>
      <c r="Q46" s="73"/>
      <c r="R46" s="73"/>
    </row>
    <row r="47" spans="1:19" ht="15.6" customHeight="1">
      <c r="A47" s="237"/>
      <c r="B47" s="238"/>
      <c r="C47" s="211" t="s">
        <v>138</v>
      </c>
      <c r="D47" s="209"/>
      <c r="E47" s="209" t="s">
        <v>139</v>
      </c>
      <c r="F47" s="209"/>
      <c r="G47" s="209" t="s">
        <v>138</v>
      </c>
      <c r="H47" s="209"/>
      <c r="I47" s="209" t="s">
        <v>139</v>
      </c>
      <c r="J47" s="209"/>
      <c r="K47" s="237"/>
      <c r="L47" s="240"/>
      <c r="M47" s="238"/>
      <c r="N47" s="73"/>
      <c r="O47" s="73"/>
      <c r="P47" s="73"/>
      <c r="Q47" s="73"/>
      <c r="R47" s="73"/>
    </row>
    <row r="48" spans="1:19" ht="15.6" customHeight="1">
      <c r="A48" s="213" t="s">
        <v>54</v>
      </c>
      <c r="B48" s="213"/>
      <c r="C48" s="227">
        <v>2</v>
      </c>
      <c r="D48" s="228"/>
      <c r="E48" s="227">
        <v>1.5</v>
      </c>
      <c r="F48" s="228"/>
      <c r="G48" s="227">
        <v>1.5</v>
      </c>
      <c r="H48" s="228"/>
      <c r="I48" s="227">
        <v>1</v>
      </c>
      <c r="J48" s="228"/>
      <c r="K48" s="77"/>
      <c r="L48" s="73"/>
      <c r="M48" s="78"/>
      <c r="N48" s="73"/>
      <c r="O48" s="73"/>
      <c r="P48" s="73"/>
      <c r="Q48" s="73"/>
      <c r="R48" s="73"/>
    </row>
    <row r="49" spans="1:22" ht="15.6" customHeight="1">
      <c r="A49" s="213"/>
      <c r="B49" s="213"/>
      <c r="C49" s="229" t="s">
        <v>140</v>
      </c>
      <c r="D49" s="230"/>
      <c r="E49" s="229" t="s">
        <v>140</v>
      </c>
      <c r="F49" s="230"/>
      <c r="G49" s="229" t="s">
        <v>140</v>
      </c>
      <c r="H49" s="230"/>
      <c r="I49" s="229" t="s">
        <v>141</v>
      </c>
      <c r="J49" s="230"/>
      <c r="K49" s="77"/>
      <c r="L49" s="73"/>
      <c r="M49" s="78"/>
      <c r="N49" s="73"/>
      <c r="O49" s="73"/>
      <c r="P49" s="73"/>
      <c r="Q49" s="73"/>
      <c r="R49" s="73"/>
    </row>
    <row r="50" spans="1:22" ht="15.6" customHeight="1">
      <c r="A50" s="209" t="s">
        <v>55</v>
      </c>
      <c r="B50" s="209"/>
      <c r="C50" s="227">
        <v>1.5</v>
      </c>
      <c r="D50" s="228"/>
      <c r="E50" s="227">
        <v>1</v>
      </c>
      <c r="F50" s="228"/>
      <c r="G50" s="227">
        <v>1</v>
      </c>
      <c r="H50" s="228"/>
      <c r="I50" s="227">
        <v>0.6</v>
      </c>
      <c r="J50" s="228"/>
      <c r="K50" s="77"/>
      <c r="L50" s="73"/>
      <c r="M50" s="78"/>
      <c r="N50" s="73"/>
      <c r="O50" s="73"/>
      <c r="P50" s="73"/>
      <c r="Q50" s="73"/>
      <c r="R50" s="73"/>
      <c r="T50" s="245" t="s">
        <v>345</v>
      </c>
      <c r="U50" s="245"/>
      <c r="V50" s="245"/>
    </row>
    <row r="51" spans="1:22" ht="15.6" customHeight="1">
      <c r="A51" s="209"/>
      <c r="B51" s="209"/>
      <c r="C51" s="229" t="s">
        <v>141</v>
      </c>
      <c r="D51" s="230"/>
      <c r="E51" s="229" t="s">
        <v>141</v>
      </c>
      <c r="F51" s="230"/>
      <c r="G51" s="229" t="s">
        <v>141</v>
      </c>
      <c r="H51" s="230"/>
      <c r="I51" s="229" t="s">
        <v>142</v>
      </c>
      <c r="J51" s="230"/>
      <c r="K51" s="77"/>
      <c r="L51" s="73"/>
      <c r="M51" s="78"/>
      <c r="N51" s="73"/>
      <c r="O51" s="73"/>
      <c r="P51" s="73"/>
      <c r="Q51" s="73"/>
      <c r="R51" s="73"/>
    </row>
    <row r="52" spans="1:22" ht="15.6" customHeight="1">
      <c r="A52" s="209" t="s">
        <v>56</v>
      </c>
      <c r="B52" s="209"/>
      <c r="C52" s="227">
        <v>1</v>
      </c>
      <c r="D52" s="228"/>
      <c r="E52" s="227">
        <v>0.6</v>
      </c>
      <c r="F52" s="228"/>
      <c r="G52" s="227">
        <v>0.6</v>
      </c>
      <c r="H52" s="228"/>
      <c r="I52" s="227">
        <v>0.4</v>
      </c>
      <c r="J52" s="228"/>
      <c r="K52" s="77"/>
      <c r="L52" s="73"/>
      <c r="M52" s="78"/>
      <c r="N52" s="73"/>
      <c r="O52" s="73"/>
      <c r="P52" s="73"/>
      <c r="Q52" s="73"/>
      <c r="R52" s="73"/>
    </row>
    <row r="53" spans="1:22" ht="15.6" customHeight="1">
      <c r="A53" s="209"/>
      <c r="B53" s="209"/>
      <c r="C53" s="229" t="s">
        <v>142</v>
      </c>
      <c r="D53" s="230"/>
      <c r="E53" s="229" t="s">
        <v>142</v>
      </c>
      <c r="F53" s="230"/>
      <c r="G53" s="229" t="s">
        <v>142</v>
      </c>
      <c r="H53" s="230"/>
      <c r="I53" s="229" t="s">
        <v>190</v>
      </c>
      <c r="J53" s="230"/>
      <c r="K53" s="79"/>
      <c r="L53" s="80"/>
      <c r="M53" s="81"/>
      <c r="N53" s="73"/>
      <c r="O53" s="73"/>
      <c r="P53" s="73"/>
      <c r="Q53" s="73"/>
      <c r="R53" s="73"/>
    </row>
    <row r="54" spans="1:22">
      <c r="A54" s="212"/>
      <c r="B54" s="212"/>
      <c r="C54" s="212"/>
      <c r="D54" s="212"/>
      <c r="E54" s="212"/>
      <c r="F54" s="212"/>
      <c r="G54" s="212"/>
      <c r="H54" s="212"/>
      <c r="I54" s="212"/>
      <c r="J54" s="212"/>
      <c r="K54" s="212"/>
      <c r="L54" s="212"/>
      <c r="M54" s="73"/>
      <c r="N54" s="73"/>
      <c r="O54" s="73"/>
      <c r="P54" s="73"/>
      <c r="Q54" s="73"/>
      <c r="R54" s="73"/>
    </row>
    <row r="55" spans="1:22">
      <c r="A55" s="216" t="s">
        <v>299</v>
      </c>
      <c r="B55" s="217"/>
      <c r="C55" s="218"/>
      <c r="D55" s="76" t="s">
        <v>300</v>
      </c>
      <c r="E55" s="214">
        <v>1.5</v>
      </c>
      <c r="F55" s="214"/>
      <c r="G55" s="73"/>
      <c r="H55" s="76" t="s">
        <v>339</v>
      </c>
      <c r="I55" s="221">
        <f>E55/2</f>
        <v>0.75</v>
      </c>
      <c r="J55" s="222"/>
      <c r="K55" s="73"/>
      <c r="L55" s="73"/>
      <c r="M55" s="73"/>
      <c r="N55" s="73"/>
      <c r="O55" s="73"/>
      <c r="P55" s="73"/>
      <c r="Q55" s="73"/>
      <c r="R55" s="73"/>
    </row>
    <row r="56" spans="1:22">
      <c r="A56" s="210" t="s">
        <v>324</v>
      </c>
      <c r="B56" s="215"/>
      <c r="C56" s="211"/>
      <c r="D56" s="76" t="s">
        <v>325</v>
      </c>
      <c r="E56" s="214">
        <v>2</v>
      </c>
      <c r="F56" s="214"/>
      <c r="G56" s="85" t="s">
        <v>326</v>
      </c>
      <c r="H56" s="73"/>
      <c r="I56" s="73"/>
      <c r="J56" s="73"/>
      <c r="K56" s="73"/>
      <c r="L56" s="73"/>
      <c r="M56" s="73"/>
      <c r="N56" s="73"/>
      <c r="O56" s="73"/>
      <c r="P56" s="73"/>
      <c r="Q56" s="73"/>
      <c r="R56" s="73"/>
    </row>
    <row r="57" spans="1:22" ht="15.75" customHeight="1">
      <c r="A57" s="241" t="s">
        <v>332</v>
      </c>
      <c r="B57" s="241"/>
      <c r="C57" s="241"/>
      <c r="D57" s="241"/>
      <c r="E57" s="241"/>
      <c r="F57" s="241"/>
      <c r="G57" s="242"/>
      <c r="H57" s="242"/>
      <c r="I57" s="73"/>
      <c r="J57" s="73"/>
      <c r="K57" s="73"/>
      <c r="L57" s="73"/>
      <c r="M57" s="73"/>
      <c r="N57" s="73"/>
      <c r="O57" s="73"/>
      <c r="P57" s="73"/>
      <c r="Q57" s="73"/>
      <c r="R57" s="73"/>
    </row>
    <row r="58" spans="1:22">
      <c r="A58" s="212"/>
      <c r="B58" s="212"/>
      <c r="C58" s="212"/>
      <c r="D58" s="212"/>
      <c r="E58" s="212"/>
      <c r="F58" s="212"/>
      <c r="G58" s="212"/>
      <c r="H58" s="212"/>
      <c r="I58" s="212"/>
      <c r="J58" s="212"/>
      <c r="K58" s="212"/>
      <c r="L58" s="212"/>
      <c r="M58" s="73"/>
      <c r="N58" s="73"/>
      <c r="O58" s="73"/>
      <c r="P58" s="73"/>
      <c r="Q58" s="73"/>
      <c r="R58" s="73"/>
    </row>
    <row r="59" spans="1:22" customFormat="1" ht="20.100000000000001" customHeight="1">
      <c r="A59" s="243" t="s">
        <v>361</v>
      </c>
      <c r="B59" s="243"/>
      <c r="C59" s="243"/>
      <c r="D59" s="243"/>
      <c r="E59" s="243"/>
      <c r="F59" s="243"/>
      <c r="G59" s="243"/>
      <c r="H59" s="243"/>
      <c r="I59" s="10"/>
      <c r="J59" s="10"/>
      <c r="K59" s="10"/>
      <c r="L59" s="10"/>
      <c r="M59" s="10"/>
      <c r="N59" s="10"/>
      <c r="O59" s="10"/>
      <c r="P59" s="10"/>
      <c r="Q59" s="10"/>
      <c r="R59" s="10"/>
    </row>
    <row r="60" spans="1:22" customFormat="1" ht="20.100000000000001" customHeight="1">
      <c r="A60" s="98" t="s">
        <v>354</v>
      </c>
      <c r="B60" s="98"/>
      <c r="C60" s="98"/>
      <c r="D60" s="98"/>
      <c r="E60" s="98"/>
      <c r="F60" s="98"/>
      <c r="G60" s="98"/>
      <c r="H60" s="98"/>
      <c r="I60" s="10"/>
      <c r="J60" s="10"/>
      <c r="K60" s="10"/>
      <c r="L60" s="10"/>
      <c r="M60" s="10"/>
      <c r="N60" s="10"/>
      <c r="O60" s="10"/>
      <c r="P60" s="10"/>
      <c r="Q60" s="10"/>
      <c r="R60" s="10"/>
    </row>
    <row r="61" spans="1:22" customFormat="1" ht="20.100000000000001" customHeight="1">
      <c r="A61" s="122" t="s">
        <v>353</v>
      </c>
      <c r="B61" s="123"/>
      <c r="C61" s="123"/>
      <c r="D61" s="123"/>
      <c r="E61" s="123"/>
      <c r="F61" s="124"/>
      <c r="G61" s="88">
        <f>ROUND((1+I55)*C29*(C33+C34+C35+C36+C37)/C38,2)</f>
        <v>9.8699999999999992</v>
      </c>
      <c r="H61" s="14" t="s">
        <v>344</v>
      </c>
      <c r="I61" s="10"/>
      <c r="J61" s="10"/>
      <c r="K61" s="10"/>
      <c r="L61" s="10"/>
      <c r="M61" s="10"/>
      <c r="N61" s="10"/>
      <c r="O61" s="10"/>
      <c r="P61" s="10"/>
      <c r="Q61" s="10"/>
      <c r="R61" s="10"/>
    </row>
    <row r="62" spans="1:22" customFormat="1" ht="20.100000000000001" customHeight="1">
      <c r="A62" s="123" t="s">
        <v>355</v>
      </c>
      <c r="B62" s="123"/>
      <c r="C62" s="123"/>
      <c r="D62" s="123"/>
      <c r="E62" s="123"/>
      <c r="F62" s="123"/>
      <c r="G62" s="123"/>
      <c r="H62" s="123"/>
      <c r="I62" s="10"/>
      <c r="J62" s="10"/>
      <c r="K62" s="10"/>
      <c r="L62" s="10"/>
      <c r="M62" s="10"/>
      <c r="N62" s="10"/>
      <c r="O62" s="10"/>
      <c r="P62" s="10"/>
      <c r="Q62" s="10"/>
      <c r="R62" s="10"/>
    </row>
    <row r="63" spans="1:22" customFormat="1" ht="20.100000000000001" customHeight="1">
      <c r="A63" s="122" t="s">
        <v>356</v>
      </c>
      <c r="B63" s="123"/>
      <c r="C63" s="123"/>
      <c r="D63" s="123"/>
      <c r="E63" s="123"/>
      <c r="F63" s="124"/>
      <c r="G63" s="72">
        <f>ROUND((1+I55)*C29*(C31+C32)/C38,2)</f>
        <v>3.85</v>
      </c>
      <c r="H63" s="14" t="s">
        <v>344</v>
      </c>
      <c r="I63" s="10"/>
      <c r="J63" s="10"/>
      <c r="K63" s="10"/>
      <c r="L63" s="10"/>
      <c r="M63" s="10"/>
      <c r="N63" s="10"/>
      <c r="O63" s="10"/>
      <c r="P63" s="10"/>
      <c r="Q63" s="10"/>
      <c r="R63" s="10"/>
    </row>
    <row r="64" spans="1:22" customFormat="1" ht="20.100000000000001" customHeight="1">
      <c r="A64" s="10"/>
      <c r="B64" s="10"/>
      <c r="C64" s="10"/>
      <c r="D64" s="10"/>
      <c r="E64" s="10"/>
      <c r="F64" s="10"/>
      <c r="G64" s="10"/>
      <c r="H64" s="10"/>
      <c r="I64" s="10"/>
      <c r="J64" s="10"/>
      <c r="K64" s="10"/>
      <c r="L64" s="10"/>
      <c r="M64" s="10"/>
      <c r="N64" s="10"/>
      <c r="O64" s="10"/>
      <c r="P64" s="10"/>
      <c r="Q64" s="10"/>
      <c r="R64" s="10"/>
    </row>
    <row r="65" spans="1:18" customFormat="1" ht="20.100000000000001" customHeight="1">
      <c r="A65" s="98" t="s">
        <v>357</v>
      </c>
      <c r="B65" s="98"/>
      <c r="C65" s="98"/>
      <c r="D65" s="98"/>
      <c r="E65" s="98"/>
      <c r="F65" s="98"/>
      <c r="G65" s="98"/>
      <c r="H65" s="98"/>
      <c r="I65" s="10"/>
      <c r="J65" s="10"/>
      <c r="K65" s="10"/>
      <c r="L65" s="10"/>
      <c r="M65" s="10"/>
      <c r="N65" s="10"/>
      <c r="O65" s="10"/>
      <c r="P65" s="10"/>
      <c r="Q65" s="10"/>
      <c r="R65" s="10"/>
    </row>
    <row r="66" spans="1:18" customFormat="1" ht="20.100000000000001" customHeight="1">
      <c r="A66" s="122" t="s">
        <v>359</v>
      </c>
      <c r="B66" s="123"/>
      <c r="C66" s="123"/>
      <c r="D66" s="123"/>
      <c r="E66" s="123"/>
      <c r="F66" s="124"/>
      <c r="G66" s="72">
        <f>ROUND((1+I55)*C30*(C36+C37)/C38,2)</f>
        <v>3.52</v>
      </c>
      <c r="H66" s="14" t="s">
        <v>344</v>
      </c>
      <c r="I66" s="10"/>
      <c r="J66" s="10"/>
      <c r="K66" s="10"/>
      <c r="L66" s="10"/>
      <c r="M66" s="10"/>
      <c r="N66" s="10"/>
      <c r="O66" s="10"/>
      <c r="P66" s="10"/>
      <c r="Q66" s="10"/>
      <c r="R66" s="10"/>
    </row>
    <row r="67" spans="1:18" customFormat="1" ht="20.100000000000001" customHeight="1">
      <c r="A67" s="123" t="s">
        <v>358</v>
      </c>
      <c r="B67" s="123"/>
      <c r="C67" s="123"/>
      <c r="D67" s="123"/>
      <c r="E67" s="123"/>
      <c r="F67" s="123"/>
      <c r="G67" s="123"/>
      <c r="H67" s="123"/>
      <c r="I67" s="10"/>
      <c r="J67" s="10"/>
      <c r="K67" s="10"/>
      <c r="L67" s="10"/>
      <c r="M67" s="10"/>
      <c r="N67" s="10"/>
      <c r="O67" s="10"/>
      <c r="P67" s="10"/>
      <c r="Q67" s="10"/>
      <c r="R67" s="10"/>
    </row>
    <row r="68" spans="1:18" customFormat="1" ht="20.100000000000001" customHeight="1">
      <c r="A68" s="122" t="s">
        <v>360</v>
      </c>
      <c r="B68" s="123"/>
      <c r="C68" s="123"/>
      <c r="D68" s="123"/>
      <c r="E68" s="123"/>
      <c r="F68" s="124"/>
      <c r="G68" s="72">
        <f>ROUND((1+I55)*C30*(C31+C32+C33+C34+C35)/C38,2)</f>
        <v>11.91</v>
      </c>
      <c r="H68" s="14" t="s">
        <v>344</v>
      </c>
      <c r="I68" s="10"/>
      <c r="J68" s="10"/>
      <c r="K68" s="10"/>
      <c r="L68" s="10"/>
      <c r="M68" s="10"/>
      <c r="N68" s="10"/>
      <c r="O68" s="10"/>
      <c r="P68" s="10"/>
      <c r="Q68" s="10"/>
      <c r="R68" s="10"/>
    </row>
    <row r="69" spans="1:18" customFormat="1" ht="20.100000000000001" customHeight="1">
      <c r="A69" s="10"/>
      <c r="B69" s="10"/>
      <c r="C69" s="10"/>
      <c r="D69" s="10"/>
      <c r="E69" s="10"/>
      <c r="F69" s="10"/>
      <c r="G69" s="10"/>
      <c r="H69" s="10"/>
      <c r="I69" s="10"/>
      <c r="J69" s="10"/>
      <c r="K69" s="10"/>
      <c r="L69" s="10"/>
      <c r="M69" s="10"/>
      <c r="N69" s="10"/>
      <c r="O69" s="10"/>
      <c r="P69" s="10"/>
      <c r="Q69" s="10"/>
      <c r="R69" s="10"/>
    </row>
    <row r="70" spans="1:18" customFormat="1" ht="20.100000000000001" customHeight="1">
      <c r="A70" s="98" t="s">
        <v>351</v>
      </c>
      <c r="B70" s="98"/>
      <c r="C70" s="98"/>
      <c r="D70" s="98"/>
      <c r="E70" s="98"/>
      <c r="F70" s="10"/>
      <c r="G70" s="10"/>
      <c r="H70" s="10"/>
      <c r="I70" s="10"/>
      <c r="J70" s="10"/>
      <c r="K70" s="10"/>
      <c r="L70" s="10"/>
      <c r="M70" s="10"/>
      <c r="N70" s="10"/>
      <c r="O70" s="10"/>
      <c r="P70" s="10"/>
      <c r="Q70" s="10"/>
      <c r="R70" s="10"/>
    </row>
    <row r="71" spans="1:18" customFormat="1" ht="20.100000000000001" customHeight="1">
      <c r="A71" s="122" t="s">
        <v>349</v>
      </c>
      <c r="B71" s="123"/>
      <c r="C71" s="123"/>
      <c r="D71" s="123"/>
      <c r="E71" s="123"/>
      <c r="F71" s="124"/>
      <c r="G71" s="72">
        <f>G61+G66</f>
        <v>13.389999999999999</v>
      </c>
      <c r="H71" s="14" t="s">
        <v>344</v>
      </c>
      <c r="I71" s="10"/>
      <c r="J71" s="10"/>
      <c r="K71" s="10"/>
      <c r="L71" s="10"/>
      <c r="M71" s="10"/>
      <c r="N71" s="10"/>
      <c r="O71" s="10"/>
      <c r="P71" s="10"/>
      <c r="Q71" s="10"/>
      <c r="R71" s="10"/>
    </row>
    <row r="72" spans="1:18" customFormat="1" ht="20.100000000000001" customHeight="1">
      <c r="A72" s="95" t="s">
        <v>352</v>
      </c>
      <c r="B72" s="95"/>
      <c r="C72" s="95"/>
      <c r="D72" s="10"/>
      <c r="E72" s="10"/>
      <c r="F72" s="10"/>
      <c r="G72" s="10"/>
      <c r="H72" s="10"/>
      <c r="I72" s="10"/>
      <c r="J72" s="10"/>
      <c r="K72" s="10"/>
      <c r="L72" s="10"/>
      <c r="M72" s="10"/>
      <c r="N72" s="10"/>
      <c r="O72" s="10"/>
      <c r="P72" s="10"/>
      <c r="Q72" s="10"/>
      <c r="R72" s="10"/>
    </row>
    <row r="73" spans="1:18" customFormat="1" ht="20.100000000000001" customHeight="1">
      <c r="A73" s="122" t="s">
        <v>350</v>
      </c>
      <c r="B73" s="123"/>
      <c r="C73" s="123"/>
      <c r="D73" s="123"/>
      <c r="E73" s="123"/>
      <c r="F73" s="124"/>
      <c r="G73" s="72">
        <f>G63+G68</f>
        <v>15.76</v>
      </c>
      <c r="H73" s="14" t="s">
        <v>344</v>
      </c>
      <c r="I73" s="10"/>
      <c r="J73" s="10"/>
      <c r="K73" s="10"/>
      <c r="L73" s="10"/>
      <c r="M73" s="10"/>
      <c r="N73" s="10"/>
      <c r="O73" s="10"/>
      <c r="P73" s="10"/>
      <c r="Q73" s="10"/>
      <c r="R73" s="10"/>
    </row>
    <row r="74" spans="1:18" customFormat="1" ht="20.100000000000001" customHeight="1">
      <c r="A74" s="244" t="s">
        <v>346</v>
      </c>
      <c r="B74" s="244"/>
      <c r="C74" s="244"/>
      <c r="D74" s="10"/>
      <c r="E74" s="10"/>
      <c r="F74" s="10"/>
      <c r="G74" s="10"/>
      <c r="H74" s="10"/>
      <c r="I74" s="10"/>
      <c r="J74" s="10"/>
      <c r="K74" s="10"/>
      <c r="L74" s="10"/>
      <c r="M74" s="10"/>
      <c r="N74" s="10"/>
      <c r="O74" s="10"/>
      <c r="P74" s="10"/>
      <c r="Q74" s="10"/>
      <c r="R74" s="10"/>
    </row>
    <row r="75" spans="1:18" customFormat="1" ht="20.100000000000001" customHeight="1">
      <c r="A75" s="122" t="s">
        <v>347</v>
      </c>
      <c r="B75" s="123"/>
      <c r="C75" s="123"/>
      <c r="D75" s="123"/>
      <c r="E75" s="123"/>
      <c r="F75" s="124"/>
      <c r="G75" s="72">
        <f>MAX(G71,G73)</f>
        <v>15.76</v>
      </c>
      <c r="H75" s="14" t="s">
        <v>344</v>
      </c>
      <c r="I75" s="10"/>
      <c r="J75" s="10"/>
      <c r="K75" s="10"/>
      <c r="L75" s="10"/>
      <c r="M75" s="10"/>
      <c r="N75" s="10"/>
      <c r="O75" s="10"/>
      <c r="P75" s="10"/>
      <c r="Q75" s="10"/>
      <c r="R75" s="10"/>
    </row>
    <row r="76" spans="1:18">
      <c r="A76" s="73"/>
      <c r="B76" s="73"/>
      <c r="C76" s="73"/>
      <c r="D76" s="73"/>
      <c r="E76" s="73"/>
      <c r="F76" s="73"/>
      <c r="G76" s="73"/>
      <c r="H76" s="73"/>
      <c r="I76" s="73"/>
      <c r="J76" s="73"/>
      <c r="K76" s="73"/>
      <c r="L76" s="73"/>
      <c r="M76" s="73"/>
      <c r="N76" s="73"/>
      <c r="O76" s="73"/>
      <c r="P76" s="73"/>
      <c r="Q76" s="73"/>
      <c r="R76" s="73"/>
    </row>
    <row r="77" spans="1:18">
      <c r="A77" s="73"/>
      <c r="B77" s="73"/>
      <c r="C77" s="73"/>
      <c r="D77" s="73"/>
      <c r="E77" s="73"/>
      <c r="F77" s="73"/>
      <c r="G77" s="73"/>
      <c r="H77" s="73"/>
      <c r="I77" s="73"/>
      <c r="J77" s="73"/>
      <c r="K77" s="73"/>
      <c r="L77" s="73"/>
      <c r="M77" s="73"/>
      <c r="N77" s="73"/>
      <c r="O77" s="73"/>
      <c r="P77" s="73"/>
      <c r="Q77" s="73"/>
      <c r="R77" s="73"/>
    </row>
    <row r="78" spans="1:18">
      <c r="A78" s="73"/>
      <c r="B78" s="73"/>
      <c r="C78" s="73"/>
      <c r="D78" s="73"/>
      <c r="E78" s="73"/>
      <c r="F78" s="73"/>
      <c r="G78" s="73"/>
      <c r="H78" s="73"/>
      <c r="I78" s="73"/>
      <c r="J78" s="73"/>
      <c r="K78" s="73"/>
      <c r="L78" s="73"/>
      <c r="M78" s="73"/>
      <c r="N78" s="73"/>
      <c r="O78" s="73"/>
      <c r="P78" s="73"/>
      <c r="Q78" s="73"/>
      <c r="R78" s="73"/>
    </row>
  </sheetData>
  <mergeCells count="62">
    <mergeCell ref="A1:I1"/>
    <mergeCell ref="T50:V50"/>
    <mergeCell ref="A44:M44"/>
    <mergeCell ref="A45:B47"/>
    <mergeCell ref="C45:J45"/>
    <mergeCell ref="K45:M47"/>
    <mergeCell ref="C46:F46"/>
    <mergeCell ref="G46:J46"/>
    <mergeCell ref="C47:D47"/>
    <mergeCell ref="E47:F47"/>
    <mergeCell ref="G47:H47"/>
    <mergeCell ref="I47:J47"/>
    <mergeCell ref="A48:B49"/>
    <mergeCell ref="C48:D48"/>
    <mergeCell ref="E48:F48"/>
    <mergeCell ref="G48:H48"/>
    <mergeCell ref="I48:J48"/>
    <mergeCell ref="C49:D49"/>
    <mergeCell ref="E49:F49"/>
    <mergeCell ref="G49:H49"/>
    <mergeCell ref="I49:J49"/>
    <mergeCell ref="A50:B51"/>
    <mergeCell ref="C50:D50"/>
    <mergeCell ref="E50:F50"/>
    <mergeCell ref="G50:H50"/>
    <mergeCell ref="I50:J50"/>
    <mergeCell ref="C51:D51"/>
    <mergeCell ref="E51:F51"/>
    <mergeCell ref="G51:H51"/>
    <mergeCell ref="I51:J51"/>
    <mergeCell ref="A52:B53"/>
    <mergeCell ref="C52:D52"/>
    <mergeCell ref="E52:F52"/>
    <mergeCell ref="G52:H52"/>
    <mergeCell ref="I52:J52"/>
    <mergeCell ref="C53:D53"/>
    <mergeCell ref="E53:F53"/>
    <mergeCell ref="G53:H53"/>
    <mergeCell ref="I53:J53"/>
    <mergeCell ref="A57:H57"/>
    <mergeCell ref="A58:L58"/>
    <mergeCell ref="A54:L54"/>
    <mergeCell ref="A55:C55"/>
    <mergeCell ref="E55:F55"/>
    <mergeCell ref="I55:J55"/>
    <mergeCell ref="A56:C56"/>
    <mergeCell ref="E56:F56"/>
    <mergeCell ref="A59:H59"/>
    <mergeCell ref="A60:H60"/>
    <mergeCell ref="A62:H62"/>
    <mergeCell ref="A65:H65"/>
    <mergeCell ref="A67:H67"/>
    <mergeCell ref="A72:C72"/>
    <mergeCell ref="A74:C74"/>
    <mergeCell ref="A61:F61"/>
    <mergeCell ref="A63:F63"/>
    <mergeCell ref="A66:F66"/>
    <mergeCell ref="A68:F68"/>
    <mergeCell ref="A70:E70"/>
    <mergeCell ref="A71:F71"/>
    <mergeCell ref="A73:F73"/>
    <mergeCell ref="A75:F75"/>
  </mergeCells>
  <phoneticPr fontId="3"/>
  <pageMargins left="0.70866141732283472" right="0.39370078740157483" top="0.43307086614173229" bottom="0.47244094488188981"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11EDF-3122-4A51-B4D4-0FEFDD63EB87}">
  <sheetPr>
    <tabColor rgb="FF00B050"/>
  </sheetPr>
  <dimension ref="A1:T110"/>
  <sheetViews>
    <sheetView view="pageBreakPreview" topLeftCell="A85" zoomScaleNormal="100" zoomScaleSheetLayoutView="100" workbookViewId="0">
      <selection activeCell="A98" sqref="A98:XFD191"/>
    </sheetView>
  </sheetViews>
  <sheetFormatPr defaultColWidth="9" defaultRowHeight="13.2"/>
  <cols>
    <col min="1" max="18" width="7.6640625" style="9" customWidth="1"/>
    <col min="19" max="20" width="8.6640625" style="9" customWidth="1"/>
    <col min="21" max="16384" width="9" style="9"/>
  </cols>
  <sheetData>
    <row r="1" spans="1:20" ht="16.2">
      <c r="A1" s="220" t="s">
        <v>443</v>
      </c>
      <c r="B1" s="220"/>
      <c r="C1" s="220"/>
      <c r="D1" s="220"/>
      <c r="E1" s="220"/>
      <c r="F1" s="220"/>
      <c r="G1" s="220"/>
      <c r="H1" s="220"/>
      <c r="I1" s="220"/>
      <c r="J1" s="73"/>
      <c r="K1" s="73"/>
      <c r="L1" s="73"/>
      <c r="M1" s="73"/>
      <c r="N1" s="73"/>
      <c r="O1" s="73"/>
      <c r="P1" s="73"/>
      <c r="Q1" s="73"/>
      <c r="R1" s="73"/>
      <c r="S1" s="73"/>
      <c r="T1" s="73"/>
    </row>
    <row r="2" spans="1:20">
      <c r="A2" s="73"/>
      <c r="B2" s="73"/>
      <c r="C2" s="73"/>
      <c r="D2" s="73"/>
      <c r="E2" s="73"/>
      <c r="F2" s="73"/>
      <c r="G2" s="73"/>
      <c r="H2" s="73"/>
      <c r="I2" s="73"/>
      <c r="J2" s="73"/>
      <c r="K2" s="73"/>
      <c r="L2" s="73"/>
      <c r="M2" s="73"/>
      <c r="N2" s="73"/>
      <c r="O2" s="73"/>
      <c r="P2" s="73"/>
      <c r="Q2" s="73"/>
      <c r="R2" s="73"/>
      <c r="S2" s="73"/>
      <c r="T2" s="73"/>
    </row>
    <row r="3" spans="1:20">
      <c r="A3" s="73"/>
      <c r="B3" s="73"/>
      <c r="C3" s="73"/>
      <c r="D3" s="73"/>
      <c r="E3" s="73"/>
      <c r="F3" s="73"/>
      <c r="G3" s="73"/>
      <c r="H3" s="73"/>
      <c r="I3" s="73"/>
      <c r="J3" s="73"/>
      <c r="K3" s="73"/>
      <c r="L3" s="73"/>
      <c r="M3" s="73"/>
      <c r="N3" s="73"/>
      <c r="O3" s="73"/>
      <c r="P3" s="73"/>
      <c r="Q3" s="73"/>
      <c r="R3" s="73"/>
      <c r="S3" s="73"/>
      <c r="T3" s="73"/>
    </row>
    <row r="4" spans="1:20">
      <c r="A4" s="73"/>
      <c r="B4" s="73"/>
      <c r="C4" s="73"/>
      <c r="D4" s="73"/>
      <c r="E4" s="73"/>
      <c r="F4" s="73"/>
      <c r="G4" s="73"/>
      <c r="H4" s="73"/>
      <c r="I4" s="73"/>
      <c r="J4" s="73"/>
      <c r="K4" s="73"/>
      <c r="L4" s="73"/>
      <c r="M4" s="73"/>
      <c r="N4" s="73"/>
      <c r="O4" s="73"/>
      <c r="P4" s="73"/>
      <c r="Q4" s="73"/>
      <c r="R4" s="73"/>
      <c r="S4" s="73"/>
      <c r="T4" s="73"/>
    </row>
    <row r="5" spans="1:20">
      <c r="A5" s="73"/>
      <c r="B5" s="73"/>
      <c r="C5" s="73"/>
      <c r="D5" s="73"/>
      <c r="E5" s="73"/>
      <c r="F5" s="73"/>
      <c r="G5" s="73"/>
      <c r="H5" s="73"/>
      <c r="I5" s="73"/>
      <c r="J5" s="73"/>
      <c r="K5" s="73"/>
      <c r="L5" s="73"/>
      <c r="M5" s="73"/>
      <c r="N5" s="73"/>
      <c r="O5" s="73"/>
      <c r="P5" s="73"/>
      <c r="Q5" s="73"/>
      <c r="R5" s="73"/>
      <c r="S5" s="73"/>
      <c r="T5" s="73"/>
    </row>
    <row r="6" spans="1:20">
      <c r="A6" s="73"/>
      <c r="B6" s="73"/>
      <c r="C6" s="73"/>
      <c r="D6" s="73"/>
      <c r="E6" s="73"/>
      <c r="F6" s="73"/>
      <c r="G6" s="73"/>
      <c r="H6" s="73"/>
      <c r="I6" s="73"/>
      <c r="J6" s="73"/>
      <c r="K6" s="73"/>
      <c r="L6" s="73"/>
      <c r="M6" s="73"/>
      <c r="N6" s="73"/>
      <c r="O6" s="73"/>
      <c r="P6" s="73"/>
      <c r="Q6" s="73"/>
      <c r="R6" s="73"/>
      <c r="S6" s="73"/>
      <c r="T6" s="73"/>
    </row>
    <row r="7" spans="1:20">
      <c r="A7" s="73"/>
      <c r="B7" s="73"/>
      <c r="C7" s="73"/>
      <c r="D7" s="73"/>
      <c r="E7" s="73"/>
      <c r="F7" s="73"/>
      <c r="G7" s="73"/>
      <c r="H7" s="73"/>
      <c r="I7" s="73"/>
      <c r="J7" s="73"/>
      <c r="K7" s="73"/>
      <c r="L7" s="73"/>
      <c r="M7" s="73"/>
      <c r="N7" s="73"/>
      <c r="O7" s="73"/>
      <c r="P7" s="73"/>
      <c r="Q7" s="73"/>
      <c r="R7" s="73"/>
      <c r="S7" s="73"/>
      <c r="T7" s="73"/>
    </row>
    <row r="8" spans="1:20">
      <c r="A8" s="73"/>
      <c r="B8" s="73"/>
      <c r="C8" s="73"/>
      <c r="D8" s="73"/>
      <c r="E8" s="73"/>
      <c r="F8" s="73"/>
      <c r="G8" s="73"/>
      <c r="H8" s="73"/>
      <c r="I8" s="73"/>
      <c r="J8" s="73"/>
      <c r="K8" s="73"/>
      <c r="L8" s="73"/>
      <c r="M8" s="73"/>
      <c r="N8" s="73"/>
      <c r="O8" s="73"/>
      <c r="P8" s="73"/>
      <c r="Q8" s="73"/>
      <c r="R8" s="73"/>
      <c r="S8" s="73"/>
      <c r="T8" s="73"/>
    </row>
    <row r="9" spans="1:20">
      <c r="A9" s="73"/>
      <c r="B9" s="73"/>
      <c r="C9" s="73"/>
      <c r="D9" s="73"/>
      <c r="E9" s="73"/>
      <c r="F9" s="73"/>
      <c r="G9" s="73"/>
      <c r="H9" s="73"/>
      <c r="I9" s="73"/>
      <c r="J9" s="73"/>
      <c r="K9" s="73"/>
      <c r="L9" s="73"/>
      <c r="M9" s="73"/>
      <c r="N9" s="73"/>
      <c r="O9" s="73"/>
      <c r="P9" s="73"/>
      <c r="Q9" s="73"/>
      <c r="R9" s="73"/>
      <c r="S9" s="73"/>
      <c r="T9" s="73"/>
    </row>
    <row r="10" spans="1:20">
      <c r="A10" s="73"/>
      <c r="B10" s="73"/>
      <c r="C10" s="73"/>
      <c r="D10" s="73"/>
      <c r="E10" s="73"/>
      <c r="F10" s="73"/>
      <c r="G10" s="73"/>
      <c r="H10" s="73"/>
      <c r="I10" s="73"/>
      <c r="J10" s="73"/>
      <c r="K10" s="73"/>
      <c r="L10" s="73"/>
      <c r="M10" s="73"/>
      <c r="N10" s="73"/>
      <c r="O10" s="73"/>
      <c r="P10" s="73"/>
      <c r="Q10" s="73"/>
      <c r="R10" s="73"/>
      <c r="S10" s="73"/>
      <c r="T10" s="73"/>
    </row>
    <row r="11" spans="1:20">
      <c r="A11" s="73"/>
      <c r="B11" s="73"/>
      <c r="C11" s="73"/>
      <c r="D11" s="73"/>
      <c r="E11" s="73"/>
      <c r="F11" s="73"/>
      <c r="G11" s="73"/>
      <c r="H11" s="73"/>
      <c r="I11" s="73"/>
      <c r="J11" s="73"/>
      <c r="K11" s="73"/>
      <c r="L11" s="73"/>
      <c r="M11" s="73"/>
      <c r="N11" s="73"/>
      <c r="O11" s="73"/>
      <c r="P11" s="73"/>
      <c r="Q11" s="73"/>
      <c r="R11" s="73"/>
      <c r="S11" s="73"/>
      <c r="T11" s="73"/>
    </row>
    <row r="12" spans="1:20">
      <c r="A12" s="73"/>
      <c r="B12" s="73"/>
      <c r="C12" s="73"/>
      <c r="D12" s="73"/>
      <c r="E12" s="73"/>
      <c r="F12" s="73"/>
      <c r="G12" s="73"/>
      <c r="H12" s="73"/>
      <c r="I12" s="73"/>
      <c r="J12" s="73"/>
      <c r="K12" s="73"/>
      <c r="L12" s="73"/>
      <c r="M12" s="73"/>
      <c r="N12" s="73"/>
      <c r="O12" s="73"/>
      <c r="P12" s="73"/>
      <c r="Q12" s="73"/>
      <c r="R12" s="73"/>
      <c r="S12" s="73"/>
      <c r="T12" s="73"/>
    </row>
    <row r="13" spans="1:20">
      <c r="A13" s="73"/>
      <c r="B13" s="73"/>
      <c r="C13" s="73"/>
      <c r="D13" s="73"/>
      <c r="E13" s="73"/>
      <c r="F13" s="73"/>
      <c r="G13" s="73"/>
      <c r="H13" s="73"/>
      <c r="I13" s="73"/>
      <c r="J13" s="73"/>
      <c r="K13" s="73"/>
      <c r="L13" s="73"/>
      <c r="M13" s="73"/>
      <c r="N13" s="73"/>
      <c r="O13" s="73"/>
      <c r="P13" s="73"/>
      <c r="Q13" s="73"/>
      <c r="R13" s="73"/>
      <c r="S13" s="73"/>
      <c r="T13" s="73"/>
    </row>
    <row r="14" spans="1:20">
      <c r="A14" s="73"/>
      <c r="B14" s="73"/>
      <c r="C14" s="73"/>
      <c r="D14" s="73"/>
      <c r="E14" s="73"/>
      <c r="F14" s="73"/>
      <c r="G14" s="73"/>
      <c r="H14" s="73"/>
      <c r="I14" s="73"/>
      <c r="J14" s="73"/>
      <c r="K14" s="73"/>
      <c r="L14" s="73"/>
      <c r="M14" s="73"/>
      <c r="N14" s="73"/>
      <c r="O14" s="73"/>
      <c r="P14" s="73"/>
      <c r="Q14" s="73"/>
      <c r="R14" s="73"/>
      <c r="S14" s="73"/>
      <c r="T14" s="73"/>
    </row>
    <row r="15" spans="1:20">
      <c r="A15" s="73"/>
      <c r="B15" s="73"/>
      <c r="C15" s="73"/>
      <c r="D15" s="73"/>
      <c r="E15" s="73"/>
      <c r="F15" s="73"/>
      <c r="G15" s="73"/>
      <c r="H15" s="73"/>
      <c r="I15" s="73"/>
      <c r="J15" s="73"/>
      <c r="K15" s="73"/>
      <c r="L15" s="73"/>
      <c r="M15" s="73"/>
      <c r="N15" s="73"/>
      <c r="O15" s="73"/>
      <c r="P15" s="73"/>
      <c r="Q15" s="73"/>
      <c r="R15" s="73"/>
      <c r="S15" s="73"/>
      <c r="T15" s="73"/>
    </row>
    <row r="16" spans="1:20">
      <c r="A16" s="73"/>
      <c r="B16" s="73"/>
      <c r="C16" s="73"/>
      <c r="D16" s="73"/>
      <c r="E16" s="73"/>
      <c r="F16" s="73"/>
      <c r="G16" s="73"/>
      <c r="H16" s="73"/>
      <c r="I16" s="73"/>
      <c r="J16" s="73"/>
      <c r="K16" s="73"/>
      <c r="L16" s="73"/>
      <c r="M16" s="73"/>
      <c r="N16" s="73"/>
      <c r="O16" s="73"/>
      <c r="P16" s="73"/>
      <c r="Q16" s="73"/>
      <c r="R16" s="73"/>
      <c r="S16" s="73"/>
      <c r="T16" s="73"/>
    </row>
    <row r="17" spans="1:20">
      <c r="A17" s="73"/>
      <c r="B17" s="73"/>
      <c r="C17" s="73"/>
      <c r="D17" s="73"/>
      <c r="E17" s="73"/>
      <c r="F17" s="73"/>
      <c r="G17" s="73"/>
      <c r="H17" s="73"/>
      <c r="I17" s="73"/>
      <c r="J17" s="73"/>
      <c r="K17" s="73"/>
      <c r="L17" s="73"/>
      <c r="M17" s="73"/>
      <c r="N17" s="73"/>
      <c r="O17" s="73"/>
      <c r="P17" s="73"/>
      <c r="Q17" s="73"/>
      <c r="R17" s="73"/>
      <c r="S17" s="73"/>
      <c r="T17" s="73"/>
    </row>
    <row r="18" spans="1:20">
      <c r="A18" s="73"/>
      <c r="B18" s="73"/>
      <c r="C18" s="73"/>
      <c r="D18" s="73"/>
      <c r="E18" s="73"/>
      <c r="F18" s="73"/>
      <c r="G18" s="73"/>
      <c r="H18" s="73"/>
      <c r="I18" s="73"/>
      <c r="J18" s="73"/>
      <c r="K18" s="73"/>
      <c r="L18" s="73"/>
      <c r="M18" s="73"/>
      <c r="N18" s="73"/>
      <c r="O18" s="73"/>
      <c r="P18" s="73"/>
      <c r="Q18" s="73"/>
      <c r="R18" s="73"/>
      <c r="S18" s="73"/>
      <c r="T18" s="73"/>
    </row>
    <row r="19" spans="1:20">
      <c r="A19" s="73"/>
      <c r="B19" s="73"/>
      <c r="C19" s="73"/>
      <c r="D19" s="73"/>
      <c r="E19" s="73"/>
      <c r="F19" s="73"/>
      <c r="G19" s="73"/>
      <c r="H19" s="73"/>
      <c r="I19" s="73"/>
      <c r="J19" s="73"/>
      <c r="K19" s="73"/>
      <c r="L19" s="73"/>
      <c r="M19" s="73"/>
      <c r="N19" s="73"/>
      <c r="O19" s="73"/>
      <c r="P19" s="73"/>
      <c r="Q19" s="73"/>
      <c r="R19" s="73"/>
      <c r="S19" s="73"/>
      <c r="T19" s="73"/>
    </row>
    <row r="20" spans="1:20">
      <c r="A20" s="73"/>
      <c r="B20" s="73"/>
      <c r="C20" s="73"/>
      <c r="D20" s="73"/>
      <c r="E20" s="73"/>
      <c r="F20" s="73"/>
      <c r="G20" s="73"/>
      <c r="H20" s="73"/>
      <c r="I20" s="73"/>
      <c r="J20" s="73"/>
      <c r="K20" s="73"/>
      <c r="L20" s="73"/>
      <c r="M20" s="73"/>
      <c r="N20" s="73"/>
      <c r="O20" s="73"/>
      <c r="P20" s="73"/>
      <c r="Q20" s="73"/>
      <c r="R20" s="73"/>
      <c r="S20" s="73"/>
      <c r="T20" s="73"/>
    </row>
    <row r="21" spans="1:20">
      <c r="A21" s="73"/>
      <c r="B21" s="73"/>
      <c r="C21" s="73"/>
      <c r="D21" s="73"/>
      <c r="E21" s="73"/>
      <c r="F21" s="73"/>
      <c r="G21" s="73"/>
      <c r="H21" s="73"/>
      <c r="I21" s="73"/>
      <c r="J21" s="73"/>
      <c r="K21" s="73"/>
      <c r="L21" s="73"/>
      <c r="M21" s="73"/>
      <c r="N21" s="73"/>
      <c r="O21" s="73"/>
      <c r="P21" s="73"/>
      <c r="Q21" s="73"/>
      <c r="R21" s="73"/>
      <c r="S21" s="73"/>
      <c r="T21" s="73"/>
    </row>
    <row r="22" spans="1:20">
      <c r="A22" s="73"/>
      <c r="B22" s="73"/>
      <c r="C22" s="73"/>
      <c r="D22" s="73"/>
      <c r="E22" s="73"/>
      <c r="F22" s="73"/>
      <c r="G22" s="73"/>
      <c r="H22" s="73"/>
      <c r="I22" s="73"/>
      <c r="J22" s="73"/>
      <c r="K22" s="73"/>
      <c r="L22" s="73"/>
      <c r="M22" s="73"/>
      <c r="N22" s="73"/>
      <c r="O22" s="73"/>
      <c r="P22" s="73"/>
      <c r="Q22" s="73"/>
      <c r="R22" s="73"/>
      <c r="S22" s="73"/>
      <c r="T22" s="73"/>
    </row>
    <row r="23" spans="1:20">
      <c r="A23" s="73"/>
      <c r="B23" s="73"/>
      <c r="C23" s="73"/>
      <c r="D23" s="73"/>
      <c r="E23" s="73"/>
      <c r="F23" s="73"/>
      <c r="G23" s="73"/>
      <c r="H23" s="73"/>
      <c r="I23" s="73"/>
      <c r="J23" s="73"/>
      <c r="K23" s="73"/>
      <c r="L23" s="73"/>
      <c r="M23" s="73"/>
      <c r="N23" s="73"/>
      <c r="O23" s="73"/>
      <c r="P23" s="73"/>
      <c r="Q23" s="73"/>
      <c r="R23" s="73"/>
      <c r="S23" s="73"/>
      <c r="T23" s="73"/>
    </row>
    <row r="24" spans="1:20" ht="15.6" customHeight="1">
      <c r="A24" s="232" t="s">
        <v>438</v>
      </c>
      <c r="B24" s="232"/>
      <c r="C24" s="232"/>
      <c r="D24" s="232"/>
      <c r="E24" s="232"/>
      <c r="F24" s="232"/>
      <c r="G24" s="232"/>
      <c r="H24" s="232"/>
      <c r="I24" s="232"/>
      <c r="J24" s="232"/>
      <c r="K24" s="232"/>
      <c r="L24" s="232"/>
      <c r="M24" s="232"/>
      <c r="N24" s="73"/>
      <c r="O24" s="73"/>
      <c r="P24" s="73"/>
      <c r="Q24" s="73"/>
      <c r="R24" s="73"/>
      <c r="S24" s="73"/>
      <c r="T24" s="73"/>
    </row>
    <row r="25" spans="1:20" ht="15.6" customHeight="1">
      <c r="A25" s="233" t="s">
        <v>134</v>
      </c>
      <c r="B25" s="234"/>
      <c r="C25" s="210" t="s">
        <v>135</v>
      </c>
      <c r="D25" s="215"/>
      <c r="E25" s="215"/>
      <c r="F25" s="215"/>
      <c r="G25" s="215"/>
      <c r="H25" s="215"/>
      <c r="I25" s="215"/>
      <c r="J25" s="211"/>
      <c r="K25" s="233" t="s">
        <v>50</v>
      </c>
      <c r="L25" s="239"/>
      <c r="M25" s="234"/>
      <c r="N25" s="73"/>
      <c r="O25" s="73"/>
      <c r="P25" s="73"/>
      <c r="Q25" s="73"/>
      <c r="R25" s="73"/>
      <c r="S25" s="73"/>
      <c r="T25" s="73"/>
    </row>
    <row r="26" spans="1:20" ht="15.6" customHeight="1">
      <c r="A26" s="235"/>
      <c r="B26" s="236"/>
      <c r="C26" s="215" t="s">
        <v>136</v>
      </c>
      <c r="D26" s="215"/>
      <c r="E26" s="215"/>
      <c r="F26" s="211"/>
      <c r="G26" s="210" t="s">
        <v>137</v>
      </c>
      <c r="H26" s="215"/>
      <c r="I26" s="215"/>
      <c r="J26" s="211"/>
      <c r="K26" s="235"/>
      <c r="L26" s="226"/>
      <c r="M26" s="236"/>
      <c r="N26" s="73"/>
      <c r="O26" s="73"/>
      <c r="P26" s="73"/>
      <c r="Q26" s="73"/>
      <c r="R26" s="73"/>
      <c r="S26" s="73"/>
      <c r="T26" s="73"/>
    </row>
    <row r="27" spans="1:20" ht="15.6" customHeight="1">
      <c r="A27" s="237"/>
      <c r="B27" s="238"/>
      <c r="C27" s="211" t="s">
        <v>138</v>
      </c>
      <c r="D27" s="209"/>
      <c r="E27" s="209" t="s">
        <v>139</v>
      </c>
      <c r="F27" s="209"/>
      <c r="G27" s="209" t="s">
        <v>138</v>
      </c>
      <c r="H27" s="209"/>
      <c r="I27" s="209" t="s">
        <v>139</v>
      </c>
      <c r="J27" s="209"/>
      <c r="K27" s="237"/>
      <c r="L27" s="240"/>
      <c r="M27" s="238"/>
      <c r="N27" s="73"/>
      <c r="O27" s="73"/>
      <c r="P27" s="73"/>
      <c r="Q27" s="73"/>
      <c r="R27" s="73"/>
      <c r="S27" s="73"/>
      <c r="T27" s="73"/>
    </row>
    <row r="28" spans="1:20" ht="15.6" customHeight="1">
      <c r="A28" s="213" t="s">
        <v>54</v>
      </c>
      <c r="B28" s="213"/>
      <c r="C28" s="227">
        <v>2</v>
      </c>
      <c r="D28" s="228"/>
      <c r="E28" s="227">
        <v>1.5</v>
      </c>
      <c r="F28" s="228"/>
      <c r="G28" s="227">
        <v>1.5</v>
      </c>
      <c r="H28" s="228"/>
      <c r="I28" s="227">
        <v>1</v>
      </c>
      <c r="J28" s="228"/>
      <c r="K28" s="77"/>
      <c r="L28" s="73"/>
      <c r="M28" s="78"/>
      <c r="N28" s="73"/>
      <c r="O28" s="73"/>
      <c r="P28" s="73"/>
      <c r="Q28" s="73"/>
      <c r="R28" s="73"/>
      <c r="S28" s="73"/>
      <c r="T28" s="73"/>
    </row>
    <row r="29" spans="1:20" ht="15.6" customHeight="1">
      <c r="A29" s="213"/>
      <c r="B29" s="213"/>
      <c r="C29" s="229" t="s">
        <v>140</v>
      </c>
      <c r="D29" s="230"/>
      <c r="E29" s="229" t="s">
        <v>140</v>
      </c>
      <c r="F29" s="230"/>
      <c r="G29" s="229" t="s">
        <v>140</v>
      </c>
      <c r="H29" s="230"/>
      <c r="I29" s="229" t="s">
        <v>141</v>
      </c>
      <c r="J29" s="230"/>
      <c r="K29" s="77"/>
      <c r="L29" s="73"/>
      <c r="M29" s="78"/>
      <c r="N29" s="73"/>
      <c r="O29" s="73" t="s">
        <v>453</v>
      </c>
      <c r="P29" s="73"/>
      <c r="Q29" s="73"/>
      <c r="R29" s="73"/>
      <c r="S29" s="73"/>
      <c r="T29" s="73"/>
    </row>
    <row r="30" spans="1:20" ht="15.6" customHeight="1">
      <c r="A30" s="209" t="s">
        <v>55</v>
      </c>
      <c r="B30" s="209"/>
      <c r="C30" s="227">
        <v>1.5</v>
      </c>
      <c r="D30" s="228"/>
      <c r="E30" s="227">
        <v>1</v>
      </c>
      <c r="F30" s="228"/>
      <c r="G30" s="227">
        <v>1</v>
      </c>
      <c r="H30" s="228"/>
      <c r="I30" s="227">
        <v>0.6</v>
      </c>
      <c r="J30" s="228"/>
      <c r="K30" s="77"/>
      <c r="L30" s="73"/>
      <c r="M30" s="78"/>
      <c r="N30" s="73"/>
      <c r="O30" s="73"/>
      <c r="P30" s="73"/>
      <c r="Q30" s="73"/>
      <c r="R30" s="73"/>
      <c r="S30" s="73"/>
      <c r="T30" s="73"/>
    </row>
    <row r="31" spans="1:20" ht="15.6" customHeight="1">
      <c r="A31" s="209"/>
      <c r="B31" s="209"/>
      <c r="C31" s="229" t="s">
        <v>141</v>
      </c>
      <c r="D31" s="230"/>
      <c r="E31" s="229" t="s">
        <v>141</v>
      </c>
      <c r="F31" s="230"/>
      <c r="G31" s="229" t="s">
        <v>141</v>
      </c>
      <c r="H31" s="230"/>
      <c r="I31" s="229" t="s">
        <v>142</v>
      </c>
      <c r="J31" s="230"/>
      <c r="K31" s="77"/>
      <c r="L31" s="73"/>
      <c r="M31" s="78"/>
      <c r="N31" s="73"/>
      <c r="O31" s="73"/>
      <c r="P31" s="73"/>
      <c r="Q31" s="73"/>
      <c r="R31" s="73"/>
      <c r="S31" s="73"/>
      <c r="T31" s="73"/>
    </row>
    <row r="32" spans="1:20" ht="15.6" customHeight="1">
      <c r="A32" s="209" t="s">
        <v>56</v>
      </c>
      <c r="B32" s="209"/>
      <c r="C32" s="227">
        <v>1</v>
      </c>
      <c r="D32" s="228"/>
      <c r="E32" s="227">
        <v>0.6</v>
      </c>
      <c r="F32" s="228"/>
      <c r="G32" s="227">
        <v>0.6</v>
      </c>
      <c r="H32" s="228"/>
      <c r="I32" s="227">
        <v>0.4</v>
      </c>
      <c r="J32" s="228"/>
      <c r="K32" s="77"/>
      <c r="L32" s="73"/>
      <c r="M32" s="78"/>
      <c r="N32" s="73"/>
      <c r="O32" s="73"/>
      <c r="P32" s="73"/>
      <c r="Q32" s="73"/>
      <c r="R32" s="73"/>
      <c r="S32" s="73"/>
      <c r="T32" s="73"/>
    </row>
    <row r="33" spans="1:20" ht="15.6" customHeight="1">
      <c r="A33" s="209"/>
      <c r="B33" s="209"/>
      <c r="C33" s="229" t="s">
        <v>142</v>
      </c>
      <c r="D33" s="230"/>
      <c r="E33" s="229" t="s">
        <v>142</v>
      </c>
      <c r="F33" s="230"/>
      <c r="G33" s="229" t="s">
        <v>142</v>
      </c>
      <c r="H33" s="230"/>
      <c r="I33" s="229" t="s">
        <v>190</v>
      </c>
      <c r="J33" s="230"/>
      <c r="K33" s="79"/>
      <c r="L33" s="80"/>
      <c r="M33" s="81"/>
      <c r="N33" s="73"/>
      <c r="O33" s="73"/>
      <c r="P33" s="73"/>
      <c r="Q33" s="73"/>
      <c r="R33" s="73"/>
      <c r="S33" s="73"/>
      <c r="T33" s="73"/>
    </row>
    <row r="34" spans="1:20">
      <c r="A34" s="212"/>
      <c r="B34" s="212"/>
      <c r="C34" s="212"/>
      <c r="D34" s="212"/>
      <c r="E34" s="212"/>
      <c r="F34" s="212"/>
      <c r="G34" s="212"/>
      <c r="H34" s="212"/>
      <c r="I34" s="212"/>
      <c r="J34" s="212"/>
      <c r="K34" s="212"/>
      <c r="L34" s="212"/>
      <c r="M34" s="73"/>
      <c r="N34" s="73"/>
      <c r="O34" s="73"/>
      <c r="P34" s="73"/>
      <c r="Q34" s="73"/>
      <c r="R34" s="73"/>
      <c r="S34" s="73"/>
      <c r="T34" s="73"/>
    </row>
    <row r="35" spans="1:20">
      <c r="A35" s="216" t="s">
        <v>299</v>
      </c>
      <c r="B35" s="217"/>
      <c r="C35" s="218"/>
      <c r="D35" s="76" t="s">
        <v>300</v>
      </c>
      <c r="E35" s="214">
        <v>1.5</v>
      </c>
      <c r="F35" s="214"/>
      <c r="G35" s="76" t="s">
        <v>301</v>
      </c>
      <c r="H35" s="225">
        <f>E35/2</f>
        <v>0.75</v>
      </c>
      <c r="I35" s="225"/>
      <c r="J35" s="73"/>
      <c r="K35" s="73"/>
      <c r="L35" s="73"/>
      <c r="M35" s="73"/>
      <c r="N35" s="73"/>
      <c r="O35" s="73"/>
      <c r="P35" s="73"/>
      <c r="Q35" s="73"/>
      <c r="R35" s="73"/>
      <c r="S35" s="73"/>
      <c r="T35" s="73"/>
    </row>
    <row r="36" spans="1:20">
      <c r="A36" s="212"/>
      <c r="B36" s="212"/>
      <c r="C36" s="212"/>
      <c r="D36" s="212"/>
      <c r="E36" s="212"/>
      <c r="F36" s="212"/>
      <c r="G36" s="212"/>
      <c r="H36" s="212"/>
      <c r="I36" s="212"/>
      <c r="J36" s="73"/>
      <c r="K36" s="73"/>
      <c r="L36" s="73"/>
      <c r="M36" s="73"/>
      <c r="N36" s="73"/>
      <c r="O36" s="73"/>
      <c r="P36" s="73"/>
      <c r="Q36" s="73"/>
      <c r="R36" s="73"/>
      <c r="S36" s="73"/>
      <c r="T36" s="73"/>
    </row>
    <row r="37" spans="1:20">
      <c r="A37" s="73"/>
      <c r="B37" s="73"/>
      <c r="C37" s="73"/>
      <c r="D37" s="73"/>
      <c r="E37" s="73"/>
      <c r="F37" s="73"/>
      <c r="G37" s="73"/>
      <c r="H37" s="73"/>
      <c r="I37" s="73"/>
      <c r="J37" s="73"/>
      <c r="K37" s="73"/>
      <c r="L37" s="73"/>
      <c r="M37" s="73"/>
      <c r="N37" s="73"/>
      <c r="O37" s="73"/>
      <c r="P37" s="73"/>
      <c r="Q37" s="73"/>
      <c r="R37" s="73"/>
      <c r="S37" s="73"/>
      <c r="T37" s="73"/>
    </row>
    <row r="38" spans="1:20">
      <c r="A38" s="73"/>
      <c r="B38" s="73"/>
      <c r="C38" s="73"/>
      <c r="D38" s="73"/>
      <c r="E38" s="73"/>
      <c r="F38" s="73"/>
      <c r="G38" s="73"/>
      <c r="H38" s="73"/>
      <c r="I38" s="73"/>
      <c r="J38" s="73"/>
      <c r="K38" s="73"/>
      <c r="L38" s="73"/>
      <c r="M38" s="73"/>
      <c r="N38" s="73"/>
      <c r="O38" s="73"/>
      <c r="P38" s="73"/>
      <c r="Q38" s="73"/>
      <c r="R38" s="73"/>
      <c r="S38" s="73"/>
      <c r="T38" s="73"/>
    </row>
    <row r="39" spans="1:20">
      <c r="A39" s="73"/>
      <c r="B39" s="73"/>
      <c r="C39" s="73"/>
      <c r="D39" s="73"/>
      <c r="E39" s="73"/>
      <c r="F39" s="73"/>
      <c r="G39" s="73"/>
      <c r="H39" s="73"/>
      <c r="I39" s="73"/>
      <c r="J39" s="73"/>
      <c r="K39" s="73"/>
      <c r="L39" s="73"/>
      <c r="M39" s="73"/>
      <c r="N39" s="73"/>
      <c r="O39" s="73"/>
      <c r="P39" s="73"/>
      <c r="Q39" s="73"/>
      <c r="R39" s="73"/>
      <c r="S39" s="73"/>
      <c r="T39" s="73"/>
    </row>
    <row r="40" spans="1:20">
      <c r="A40" s="73"/>
      <c r="B40" s="73"/>
      <c r="C40" s="73"/>
      <c r="D40" s="73"/>
      <c r="E40" s="73"/>
      <c r="F40" s="73"/>
      <c r="G40" s="73"/>
      <c r="H40" s="73"/>
      <c r="I40" s="73"/>
      <c r="J40" s="73"/>
      <c r="K40" s="73"/>
      <c r="L40" s="73"/>
      <c r="M40" s="73"/>
      <c r="N40" s="73"/>
      <c r="O40" s="73"/>
      <c r="P40" s="73"/>
      <c r="Q40" s="73"/>
      <c r="R40" s="73"/>
      <c r="S40" s="73"/>
      <c r="T40" s="73"/>
    </row>
    <row r="41" spans="1:20">
      <c r="A41" s="73"/>
      <c r="B41" s="73"/>
      <c r="C41" s="73"/>
      <c r="D41" s="73"/>
      <c r="E41" s="73"/>
      <c r="F41" s="73"/>
      <c r="G41" s="73"/>
      <c r="H41" s="73"/>
      <c r="I41" s="73"/>
      <c r="J41" s="73"/>
      <c r="K41" s="73"/>
      <c r="L41" s="73"/>
      <c r="M41" s="73"/>
      <c r="N41" s="73"/>
      <c r="O41" s="73"/>
      <c r="P41" s="73"/>
      <c r="Q41" s="73"/>
      <c r="R41" s="73"/>
      <c r="S41" s="73"/>
      <c r="T41" s="73"/>
    </row>
    <row r="42" spans="1:20">
      <c r="A42" s="73"/>
      <c r="B42" s="76" t="s">
        <v>333</v>
      </c>
      <c r="C42" s="83">
        <f>ROUND(E42/1000,2)</f>
        <v>7.84</v>
      </c>
      <c r="D42" s="76" t="s">
        <v>303</v>
      </c>
      <c r="E42" s="83">
        <f>ROUND(G42*9.8,1)</f>
        <v>7840</v>
      </c>
      <c r="F42" s="76" t="s">
        <v>304</v>
      </c>
      <c r="G42" s="82">
        <v>800</v>
      </c>
      <c r="H42" s="76" t="s">
        <v>305</v>
      </c>
      <c r="I42" s="73"/>
      <c r="J42" s="73"/>
      <c r="K42" s="73"/>
      <c r="L42" s="73"/>
      <c r="M42" s="73"/>
      <c r="N42" s="73"/>
      <c r="O42" s="73"/>
      <c r="P42" s="73"/>
      <c r="Q42" s="73"/>
      <c r="R42" s="73"/>
      <c r="S42" s="73"/>
      <c r="T42" s="73"/>
    </row>
    <row r="43" spans="1:20">
      <c r="A43" s="73"/>
      <c r="B43" s="76" t="s">
        <v>334</v>
      </c>
      <c r="C43" s="83">
        <f>ROUND(E43/1000,2)</f>
        <v>8.82</v>
      </c>
      <c r="D43" s="76" t="s">
        <v>303</v>
      </c>
      <c r="E43" s="83">
        <f>ROUND(G43*9.8,1)</f>
        <v>8820</v>
      </c>
      <c r="F43" s="76" t="s">
        <v>304</v>
      </c>
      <c r="G43" s="82">
        <v>900</v>
      </c>
      <c r="H43" s="76" t="s">
        <v>305</v>
      </c>
      <c r="I43" s="73"/>
      <c r="J43" s="73"/>
      <c r="K43" s="73"/>
      <c r="L43" s="73"/>
      <c r="M43" s="73"/>
      <c r="N43" s="73"/>
      <c r="O43" s="73"/>
      <c r="P43" s="73"/>
      <c r="Q43" s="73"/>
      <c r="R43" s="73"/>
      <c r="S43" s="73"/>
      <c r="T43" s="73"/>
    </row>
    <row r="44" spans="1:20">
      <c r="A44" s="73"/>
      <c r="B44" s="76" t="s">
        <v>308</v>
      </c>
      <c r="C44" s="82">
        <v>30</v>
      </c>
      <c r="D44" s="76" t="s">
        <v>309</v>
      </c>
      <c r="E44" s="73"/>
      <c r="F44" s="73"/>
      <c r="G44" s="73"/>
      <c r="H44" s="73"/>
      <c r="I44" s="73"/>
      <c r="J44" s="73"/>
      <c r="K44" s="73"/>
      <c r="L44" s="73"/>
      <c r="M44" s="73"/>
      <c r="N44" s="73"/>
      <c r="O44" s="73"/>
      <c r="P44" s="73"/>
      <c r="Q44" s="73"/>
      <c r="R44" s="73"/>
      <c r="S44" s="73"/>
      <c r="T44" s="73"/>
    </row>
    <row r="45" spans="1:20">
      <c r="A45" s="73"/>
      <c r="B45" s="76" t="s">
        <v>310</v>
      </c>
      <c r="C45" s="82">
        <v>50</v>
      </c>
      <c r="D45" s="76" t="s">
        <v>309</v>
      </c>
      <c r="E45" s="73"/>
      <c r="F45" s="73"/>
      <c r="G45" s="73"/>
      <c r="H45" s="73"/>
      <c r="I45" s="73"/>
      <c r="J45" s="73"/>
      <c r="K45" s="73"/>
      <c r="L45" s="73"/>
      <c r="M45" s="73"/>
      <c r="N45" s="73"/>
      <c r="O45" s="73"/>
      <c r="P45" s="73"/>
      <c r="Q45" s="73"/>
      <c r="R45" s="73"/>
      <c r="S45" s="73"/>
      <c r="T45" s="73"/>
    </row>
    <row r="46" spans="1:20">
      <c r="A46" s="73"/>
      <c r="B46" s="76" t="s">
        <v>311</v>
      </c>
      <c r="C46" s="82">
        <v>40</v>
      </c>
      <c r="D46" s="76" t="s">
        <v>309</v>
      </c>
      <c r="E46" s="73"/>
      <c r="F46" s="73"/>
      <c r="G46" s="73"/>
      <c r="H46" s="73"/>
      <c r="I46" s="73"/>
      <c r="J46" s="73"/>
      <c r="K46" s="73"/>
      <c r="L46" s="73"/>
      <c r="M46" s="73"/>
      <c r="N46" s="73"/>
      <c r="O46" s="73"/>
      <c r="P46" s="73"/>
      <c r="Q46" s="73"/>
      <c r="R46" s="73"/>
      <c r="S46" s="73"/>
      <c r="T46" s="73"/>
    </row>
    <row r="47" spans="1:20">
      <c r="A47" s="73"/>
      <c r="B47" s="76" t="s">
        <v>312</v>
      </c>
      <c r="C47" s="82">
        <v>45</v>
      </c>
      <c r="D47" s="76" t="s">
        <v>309</v>
      </c>
      <c r="E47" s="73"/>
      <c r="F47" s="73"/>
      <c r="G47" s="73"/>
      <c r="H47" s="73"/>
      <c r="I47" s="73"/>
      <c r="J47" s="73"/>
      <c r="K47" s="73"/>
      <c r="L47" s="73"/>
      <c r="M47" s="73"/>
      <c r="N47" s="73"/>
      <c r="O47" s="73"/>
      <c r="P47" s="73"/>
      <c r="Q47" s="73"/>
      <c r="R47" s="73"/>
      <c r="S47" s="73"/>
      <c r="T47" s="73"/>
    </row>
    <row r="48" spans="1:20">
      <c r="A48" s="73"/>
      <c r="B48" s="76" t="s">
        <v>335</v>
      </c>
      <c r="C48" s="82">
        <v>55</v>
      </c>
      <c r="D48" s="76" t="s">
        <v>309</v>
      </c>
      <c r="E48" s="73"/>
      <c r="F48" s="73"/>
      <c r="G48" s="73"/>
      <c r="H48" s="73"/>
      <c r="I48" s="73"/>
      <c r="J48" s="73"/>
      <c r="K48" s="73"/>
      <c r="L48" s="73"/>
      <c r="M48" s="73"/>
      <c r="N48" s="73"/>
      <c r="O48" s="73"/>
      <c r="P48" s="73"/>
      <c r="Q48" s="73"/>
      <c r="R48" s="73"/>
      <c r="S48" s="73"/>
      <c r="T48" s="73"/>
    </row>
    <row r="49" spans="1:20">
      <c r="A49" s="73"/>
      <c r="B49" s="76" t="s">
        <v>336</v>
      </c>
      <c r="C49" s="82">
        <v>35</v>
      </c>
      <c r="D49" s="76" t="s">
        <v>309</v>
      </c>
      <c r="E49" s="73"/>
      <c r="F49" s="73"/>
      <c r="G49" s="73"/>
      <c r="H49" s="73"/>
      <c r="I49" s="73"/>
      <c r="J49" s="73"/>
      <c r="K49" s="73"/>
      <c r="L49" s="73"/>
      <c r="M49" s="73"/>
      <c r="N49" s="73"/>
      <c r="O49" s="73"/>
      <c r="P49" s="73"/>
      <c r="Q49" s="73"/>
      <c r="R49" s="73"/>
      <c r="S49" s="73"/>
      <c r="T49" s="73"/>
    </row>
    <row r="50" spans="1:20">
      <c r="A50" s="73"/>
      <c r="B50" s="76" t="s">
        <v>337</v>
      </c>
      <c r="C50" s="82">
        <v>30</v>
      </c>
      <c r="D50" s="76" t="s">
        <v>309</v>
      </c>
      <c r="E50" s="73"/>
      <c r="F50" s="73"/>
      <c r="G50" s="73"/>
      <c r="H50" s="73"/>
      <c r="I50" s="73"/>
      <c r="J50" s="73"/>
      <c r="K50" s="73"/>
      <c r="L50" s="73"/>
      <c r="M50" s="73"/>
      <c r="N50" s="73"/>
      <c r="O50" s="73"/>
      <c r="P50" s="73"/>
      <c r="Q50" s="73"/>
      <c r="R50" s="73"/>
      <c r="S50" s="73"/>
      <c r="T50" s="73"/>
    </row>
    <row r="51" spans="1:20">
      <c r="A51" s="73"/>
      <c r="B51" s="76" t="s">
        <v>348</v>
      </c>
      <c r="C51" s="83">
        <f>C44+C45+C46+C47+C48+C49+C50</f>
        <v>285</v>
      </c>
      <c r="D51" s="76" t="s">
        <v>309</v>
      </c>
      <c r="E51" s="73"/>
      <c r="F51" s="73"/>
      <c r="G51" s="73"/>
      <c r="H51" s="73"/>
      <c r="I51" s="73"/>
      <c r="J51" s="73"/>
      <c r="K51" s="73"/>
      <c r="L51" s="73"/>
      <c r="M51" s="73"/>
      <c r="N51" s="73"/>
      <c r="O51" s="73"/>
      <c r="P51" s="73"/>
      <c r="Q51" s="73"/>
      <c r="R51" s="73"/>
      <c r="S51" s="73"/>
      <c r="T51" s="73"/>
    </row>
    <row r="52" spans="1:20">
      <c r="A52" s="73"/>
      <c r="B52" s="76" t="s">
        <v>455</v>
      </c>
      <c r="C52" s="82">
        <v>60</v>
      </c>
      <c r="D52" s="76" t="s">
        <v>309</v>
      </c>
      <c r="E52" s="73"/>
      <c r="F52" s="73"/>
      <c r="G52" s="73"/>
      <c r="H52" s="73"/>
      <c r="I52" s="73"/>
      <c r="J52" s="73"/>
      <c r="K52" s="73"/>
      <c r="L52" s="73"/>
      <c r="M52" s="73"/>
      <c r="N52" s="73"/>
      <c r="O52" s="73"/>
      <c r="P52" s="73"/>
      <c r="Q52" s="73"/>
      <c r="R52" s="73"/>
      <c r="S52" s="73"/>
      <c r="T52" s="73"/>
    </row>
    <row r="53" spans="1:20">
      <c r="A53" s="73"/>
      <c r="B53" s="76" t="s">
        <v>315</v>
      </c>
      <c r="C53" s="82">
        <v>15</v>
      </c>
      <c r="D53" s="76" t="s">
        <v>309</v>
      </c>
      <c r="E53" s="73"/>
      <c r="F53" s="73"/>
      <c r="G53" s="73"/>
      <c r="H53" s="73"/>
      <c r="I53" s="73"/>
      <c r="J53" s="73"/>
      <c r="K53" s="73"/>
      <c r="L53" s="73"/>
      <c r="M53" s="73"/>
      <c r="N53" s="73"/>
      <c r="O53" s="73"/>
      <c r="P53" s="73"/>
      <c r="Q53" s="73"/>
      <c r="R53" s="73"/>
      <c r="S53" s="73"/>
      <c r="T53" s="73"/>
    </row>
    <row r="54" spans="1:20">
      <c r="A54" s="73"/>
      <c r="B54" s="76" t="s">
        <v>316</v>
      </c>
      <c r="C54" s="82">
        <v>45</v>
      </c>
      <c r="D54" s="76" t="s">
        <v>309</v>
      </c>
      <c r="E54" s="73"/>
      <c r="F54" s="73"/>
      <c r="G54" s="73"/>
      <c r="H54" s="73"/>
      <c r="I54" s="73"/>
      <c r="J54" s="73"/>
      <c r="K54" s="73"/>
      <c r="L54" s="73"/>
      <c r="M54" s="73"/>
      <c r="N54" s="73"/>
      <c r="O54" s="73"/>
      <c r="P54" s="73"/>
      <c r="Q54" s="73"/>
      <c r="R54" s="73"/>
      <c r="S54" s="73"/>
      <c r="T54" s="73"/>
    </row>
    <row r="55" spans="1:20">
      <c r="A55" s="73"/>
      <c r="B55" s="76" t="s">
        <v>338</v>
      </c>
      <c r="C55" s="82">
        <v>70</v>
      </c>
      <c r="D55" s="76" t="s">
        <v>309</v>
      </c>
      <c r="E55" s="73"/>
      <c r="F55" s="73"/>
      <c r="G55" s="73"/>
      <c r="H55" s="73"/>
      <c r="I55" s="73"/>
      <c r="J55" s="73"/>
      <c r="K55" s="73"/>
      <c r="L55" s="73"/>
      <c r="M55" s="73"/>
      <c r="N55" s="73"/>
      <c r="O55" s="73"/>
      <c r="P55" s="73"/>
      <c r="Q55" s="73"/>
      <c r="R55" s="73"/>
      <c r="S55" s="73"/>
      <c r="T55" s="73"/>
    </row>
    <row r="56" spans="1:20">
      <c r="A56" s="73"/>
      <c r="B56" s="76" t="s">
        <v>327</v>
      </c>
      <c r="C56" s="82">
        <v>50</v>
      </c>
      <c r="D56" s="76" t="s">
        <v>309</v>
      </c>
      <c r="E56" s="73"/>
      <c r="F56" s="231" t="s">
        <v>454</v>
      </c>
      <c r="G56" s="231"/>
      <c r="H56" s="231"/>
      <c r="I56" s="231"/>
      <c r="J56" s="231"/>
      <c r="K56" s="231"/>
      <c r="L56" s="73"/>
      <c r="M56" s="73"/>
      <c r="N56" s="73"/>
      <c r="O56" s="73"/>
      <c r="P56" s="73"/>
      <c r="Q56" s="73"/>
      <c r="R56" s="73"/>
      <c r="S56" s="73"/>
      <c r="T56" s="73"/>
    </row>
    <row r="57" spans="1:20">
      <c r="A57" s="73"/>
      <c r="B57" s="76" t="s">
        <v>328</v>
      </c>
      <c r="C57" s="82">
        <v>40</v>
      </c>
      <c r="D57" s="76" t="s">
        <v>309</v>
      </c>
      <c r="E57" s="73"/>
      <c r="F57" s="231"/>
      <c r="G57" s="231"/>
      <c r="H57" s="231"/>
      <c r="I57" s="231"/>
      <c r="J57" s="231"/>
      <c r="K57" s="231"/>
      <c r="L57" s="73"/>
      <c r="M57" s="73"/>
      <c r="N57" s="73"/>
      <c r="O57" s="73"/>
      <c r="P57" s="73"/>
      <c r="Q57" s="73"/>
      <c r="R57" s="73"/>
      <c r="S57" s="73"/>
      <c r="T57" s="73"/>
    </row>
    <row r="58" spans="1:20">
      <c r="A58" s="212"/>
      <c r="B58" s="212"/>
      <c r="C58" s="212"/>
      <c r="D58" s="212"/>
      <c r="E58" s="212"/>
      <c r="F58" s="212"/>
      <c r="G58" s="212"/>
      <c r="H58" s="212"/>
      <c r="I58" s="212"/>
      <c r="J58" s="73"/>
      <c r="K58" s="73"/>
      <c r="L58" s="73"/>
      <c r="M58" s="73"/>
      <c r="N58" s="73"/>
      <c r="O58" s="73"/>
      <c r="P58" s="73"/>
      <c r="Q58" s="73"/>
      <c r="R58" s="73"/>
      <c r="S58" s="73"/>
      <c r="T58" s="73"/>
    </row>
    <row r="59" spans="1:20" ht="16.2">
      <c r="A59" s="220" t="s">
        <v>329</v>
      </c>
      <c r="B59" s="220"/>
      <c r="C59" s="220"/>
      <c r="D59" s="220"/>
      <c r="E59" s="220"/>
      <c r="F59" s="220"/>
      <c r="G59" s="220"/>
      <c r="H59" s="220"/>
      <c r="I59" s="220"/>
      <c r="J59" s="73"/>
      <c r="K59" s="73"/>
      <c r="L59" s="73"/>
      <c r="M59" s="73"/>
      <c r="N59" s="73"/>
      <c r="O59" s="73"/>
      <c r="P59" s="73"/>
      <c r="Q59" s="73"/>
      <c r="R59" s="73"/>
      <c r="S59" s="73"/>
      <c r="T59" s="73"/>
    </row>
    <row r="60" spans="1:20">
      <c r="A60" s="212" t="s">
        <v>446</v>
      </c>
      <c r="B60" s="212"/>
      <c r="C60" s="212"/>
      <c r="D60" s="212"/>
      <c r="E60" s="212"/>
      <c r="F60" s="212"/>
      <c r="G60" s="212"/>
      <c r="H60" s="212"/>
      <c r="I60" s="212"/>
      <c r="J60" s="73"/>
      <c r="K60" s="73"/>
      <c r="L60" s="73"/>
      <c r="M60" s="73"/>
      <c r="N60" s="73"/>
      <c r="O60" s="73"/>
      <c r="P60" s="73"/>
      <c r="Q60" s="73"/>
      <c r="R60" s="73"/>
      <c r="S60" s="73"/>
      <c r="T60" s="73"/>
    </row>
    <row r="61" spans="1:20">
      <c r="A61" s="223" t="s">
        <v>449</v>
      </c>
      <c r="B61" s="223"/>
      <c r="C61" s="223"/>
      <c r="D61" s="223"/>
      <c r="E61" s="223"/>
      <c r="F61" s="223"/>
      <c r="G61" s="223"/>
      <c r="H61" s="86">
        <f>ROUND((C42+C43)*C57/(C56+C57),2)</f>
        <v>7.4</v>
      </c>
      <c r="I61" s="76" t="s">
        <v>303</v>
      </c>
      <c r="J61" s="73"/>
      <c r="K61" s="87" t="s">
        <v>466</v>
      </c>
      <c r="L61" s="87"/>
      <c r="M61" s="87"/>
      <c r="N61" s="87"/>
      <c r="O61" s="87"/>
      <c r="P61" s="87"/>
      <c r="Q61" s="73"/>
      <c r="R61" s="73"/>
      <c r="S61" s="73"/>
      <c r="T61" s="73"/>
    </row>
    <row r="62" spans="1:20">
      <c r="A62" s="212"/>
      <c r="B62" s="212"/>
      <c r="C62" s="212"/>
      <c r="D62" s="212"/>
      <c r="E62" s="212"/>
      <c r="F62" s="212"/>
      <c r="G62" s="212"/>
      <c r="H62" s="73"/>
      <c r="I62" s="73"/>
      <c r="J62" s="73"/>
      <c r="K62" s="73"/>
      <c r="L62" s="73"/>
      <c r="M62" s="73"/>
      <c r="N62" s="73"/>
      <c r="O62" s="73"/>
      <c r="P62" s="73"/>
      <c r="Q62" s="73"/>
      <c r="R62" s="73"/>
      <c r="S62" s="73"/>
      <c r="T62" s="73"/>
    </row>
    <row r="63" spans="1:20">
      <c r="A63" s="212" t="s">
        <v>447</v>
      </c>
      <c r="B63" s="212"/>
      <c r="C63" s="212"/>
      <c r="D63" s="212"/>
      <c r="E63" s="212"/>
      <c r="F63" s="212"/>
      <c r="G63" s="212"/>
      <c r="H63" s="73"/>
      <c r="I63" s="73"/>
      <c r="J63" s="73"/>
      <c r="K63" s="73"/>
      <c r="L63" s="73"/>
      <c r="M63" s="73"/>
      <c r="N63" s="73"/>
      <c r="O63" s="73"/>
      <c r="P63" s="73"/>
      <c r="Q63" s="73"/>
      <c r="R63" s="73"/>
      <c r="S63" s="73"/>
      <c r="T63" s="73"/>
    </row>
    <row r="64" spans="1:20">
      <c r="A64" s="223" t="s">
        <v>450</v>
      </c>
      <c r="B64" s="223"/>
      <c r="C64" s="223"/>
      <c r="D64" s="223"/>
      <c r="E64" s="223"/>
      <c r="F64" s="223"/>
      <c r="G64" s="223"/>
      <c r="H64" s="86">
        <f>ROUND((C42+C43)*C56/(C56+C57),2)</f>
        <v>9.26</v>
      </c>
      <c r="I64" s="76" t="s">
        <v>303</v>
      </c>
      <c r="J64" s="73"/>
      <c r="K64" s="87" t="s">
        <v>466</v>
      </c>
      <c r="L64" s="73"/>
      <c r="M64" s="73"/>
      <c r="N64" s="73"/>
      <c r="O64" s="73"/>
      <c r="P64" s="73"/>
      <c r="Q64" s="73"/>
      <c r="R64" s="73"/>
      <c r="S64" s="73"/>
      <c r="T64" s="73"/>
    </row>
    <row r="65" spans="1:20">
      <c r="A65" s="212"/>
      <c r="B65" s="212"/>
      <c r="C65" s="212"/>
      <c r="D65" s="212"/>
      <c r="E65" s="212"/>
      <c r="F65" s="212"/>
      <c r="G65" s="212"/>
      <c r="H65" s="73"/>
      <c r="I65" s="73"/>
      <c r="J65" s="73"/>
      <c r="K65" s="73"/>
      <c r="L65" s="73"/>
      <c r="M65" s="73"/>
      <c r="N65" s="73"/>
      <c r="O65" s="73"/>
      <c r="P65" s="73"/>
      <c r="Q65" s="73"/>
      <c r="R65" s="73"/>
      <c r="S65" s="73"/>
      <c r="T65" s="73"/>
    </row>
    <row r="66" spans="1:20" ht="16.2">
      <c r="A66" s="220" t="s">
        <v>330</v>
      </c>
      <c r="B66" s="220"/>
      <c r="C66" s="220"/>
      <c r="D66" s="220"/>
      <c r="E66" s="220"/>
      <c r="F66" s="220"/>
      <c r="G66" s="220"/>
      <c r="H66" s="220"/>
      <c r="I66" s="220"/>
      <c r="J66" s="73"/>
      <c r="K66" s="73"/>
      <c r="L66" s="73"/>
      <c r="M66" s="73"/>
      <c r="N66" s="73"/>
      <c r="O66" s="73"/>
      <c r="P66" s="73"/>
      <c r="Q66" s="73"/>
      <c r="R66" s="73"/>
      <c r="S66" s="73"/>
      <c r="T66" s="73"/>
    </row>
    <row r="67" spans="1:20">
      <c r="A67" s="212" t="s">
        <v>448</v>
      </c>
      <c r="B67" s="212"/>
      <c r="C67" s="212"/>
      <c r="D67" s="212"/>
      <c r="E67" s="212"/>
      <c r="F67" s="212"/>
      <c r="G67" s="212"/>
      <c r="H67" s="73"/>
      <c r="I67" s="73"/>
      <c r="J67" s="73"/>
      <c r="K67" s="73"/>
      <c r="L67" s="73"/>
      <c r="M67" s="73"/>
      <c r="N67" s="73"/>
      <c r="O67" s="73"/>
      <c r="P67" s="73"/>
      <c r="Q67" s="73"/>
      <c r="R67" s="73"/>
      <c r="S67" s="73"/>
      <c r="T67" s="73"/>
    </row>
    <row r="68" spans="1:20">
      <c r="A68" s="223" t="s">
        <v>451</v>
      </c>
      <c r="B68" s="223"/>
      <c r="C68" s="223"/>
      <c r="D68" s="223"/>
      <c r="E68" s="223"/>
      <c r="F68" s="223"/>
      <c r="G68" s="223"/>
      <c r="H68" s="86">
        <f>ROUND((1+H35)*(C42+C43)*C57/(C56+C57),2)</f>
        <v>12.96</v>
      </c>
      <c r="I68" s="76" t="s">
        <v>303</v>
      </c>
      <c r="J68" s="73"/>
      <c r="K68" s="73"/>
      <c r="L68" s="73"/>
      <c r="M68" s="73"/>
      <c r="N68" s="73"/>
      <c r="O68" s="73"/>
      <c r="P68" s="73"/>
      <c r="Q68" s="73"/>
      <c r="R68" s="73"/>
      <c r="S68" s="73"/>
      <c r="T68" s="73"/>
    </row>
    <row r="69" spans="1:20">
      <c r="A69" s="212"/>
      <c r="B69" s="212"/>
      <c r="C69" s="212"/>
      <c r="D69" s="212"/>
      <c r="E69" s="212"/>
      <c r="F69" s="212"/>
      <c r="G69" s="212"/>
      <c r="H69" s="73"/>
      <c r="I69" s="73"/>
      <c r="J69" s="73"/>
      <c r="K69" s="73"/>
      <c r="L69" s="73"/>
      <c r="M69" s="73"/>
      <c r="N69" s="73"/>
      <c r="O69" s="73"/>
      <c r="P69" s="73"/>
      <c r="Q69" s="73"/>
      <c r="R69" s="73"/>
      <c r="S69" s="73"/>
      <c r="T69" s="73"/>
    </row>
    <row r="70" spans="1:20">
      <c r="A70" s="212" t="s">
        <v>447</v>
      </c>
      <c r="B70" s="212"/>
      <c r="C70" s="212"/>
      <c r="D70" s="212"/>
      <c r="E70" s="212"/>
      <c r="F70" s="212"/>
      <c r="G70" s="212"/>
      <c r="H70" s="73"/>
      <c r="I70" s="73"/>
      <c r="J70" s="73"/>
      <c r="K70" s="73"/>
      <c r="L70" s="73"/>
      <c r="M70" s="73"/>
      <c r="N70" s="73"/>
      <c r="O70" s="73"/>
      <c r="P70" s="73"/>
      <c r="Q70" s="73"/>
      <c r="R70" s="73"/>
      <c r="S70" s="73"/>
      <c r="T70" s="73"/>
    </row>
    <row r="71" spans="1:20">
      <c r="A71" s="223" t="s">
        <v>452</v>
      </c>
      <c r="B71" s="223"/>
      <c r="C71" s="223"/>
      <c r="D71" s="223"/>
      <c r="E71" s="223"/>
      <c r="F71" s="223"/>
      <c r="G71" s="223"/>
      <c r="H71" s="86">
        <f>ROUND((1+H35)*(C42+C43)*C56/(C56+C57),2)</f>
        <v>16.2</v>
      </c>
      <c r="I71" s="76" t="s">
        <v>303</v>
      </c>
      <c r="J71" s="73"/>
      <c r="K71" s="73"/>
      <c r="L71" s="73"/>
      <c r="M71" s="73"/>
      <c r="N71" s="73"/>
      <c r="O71" s="73"/>
      <c r="P71" s="73"/>
      <c r="Q71" s="73"/>
      <c r="R71" s="73"/>
      <c r="S71" s="73"/>
      <c r="T71" s="73"/>
    </row>
    <row r="72" spans="1:20">
      <c r="A72" s="212"/>
      <c r="B72" s="212"/>
      <c r="C72" s="212"/>
      <c r="D72" s="212"/>
      <c r="E72" s="212"/>
      <c r="F72" s="212"/>
      <c r="G72" s="212"/>
      <c r="H72" s="73"/>
      <c r="I72" s="73"/>
      <c r="J72" s="73"/>
      <c r="K72" s="73"/>
      <c r="L72" s="73"/>
      <c r="M72" s="73"/>
      <c r="N72" s="73"/>
      <c r="O72" s="73"/>
      <c r="P72" s="73"/>
      <c r="Q72" s="73"/>
      <c r="R72" s="73"/>
      <c r="S72" s="73"/>
      <c r="T72" s="73"/>
    </row>
    <row r="73" spans="1:20">
      <c r="A73" s="212"/>
      <c r="B73" s="212"/>
      <c r="C73" s="212"/>
      <c r="D73" s="212"/>
      <c r="E73" s="212"/>
      <c r="F73" s="212"/>
      <c r="G73" s="212"/>
      <c r="H73" s="73"/>
      <c r="I73" s="73"/>
      <c r="J73" s="73"/>
      <c r="K73" s="73"/>
      <c r="L73" s="73"/>
      <c r="M73" s="73"/>
      <c r="N73" s="73"/>
      <c r="O73" s="73"/>
      <c r="P73" s="73"/>
      <c r="Q73" s="73"/>
      <c r="R73" s="73"/>
      <c r="S73" s="73"/>
      <c r="T73" s="73"/>
    </row>
    <row r="74" spans="1:20">
      <c r="A74" s="73"/>
      <c r="B74" s="73"/>
      <c r="C74" s="73"/>
      <c r="D74" s="73"/>
      <c r="E74" s="73"/>
      <c r="F74" s="73"/>
      <c r="G74" s="73"/>
      <c r="H74" s="73"/>
      <c r="I74" s="73"/>
      <c r="J74" s="73"/>
      <c r="K74" s="73"/>
      <c r="L74" s="73"/>
      <c r="M74" s="73"/>
      <c r="N74" s="73"/>
      <c r="O74" s="73"/>
      <c r="P74" s="73"/>
      <c r="Q74" s="73"/>
      <c r="R74" s="73"/>
      <c r="S74" s="73"/>
      <c r="T74" s="73"/>
    </row>
    <row r="75" spans="1:20">
      <c r="A75" s="73"/>
      <c r="B75" s="73"/>
      <c r="C75" s="73"/>
      <c r="D75" s="73"/>
      <c r="E75" s="73"/>
      <c r="F75" s="73"/>
      <c r="G75" s="73"/>
      <c r="H75" s="73"/>
      <c r="I75" s="73"/>
      <c r="J75" s="73"/>
      <c r="K75" s="73"/>
      <c r="L75" s="73"/>
      <c r="M75" s="73"/>
      <c r="N75" s="73"/>
      <c r="O75" s="73"/>
      <c r="P75" s="73"/>
      <c r="Q75" s="73"/>
      <c r="R75" s="73"/>
      <c r="S75" s="73"/>
      <c r="T75" s="73"/>
    </row>
    <row r="76" spans="1:20">
      <c r="A76" s="73"/>
      <c r="B76" s="73"/>
      <c r="C76" s="73"/>
      <c r="D76" s="73"/>
      <c r="E76" s="73"/>
      <c r="F76" s="73"/>
      <c r="G76" s="73"/>
      <c r="H76" s="73"/>
      <c r="I76" s="73"/>
      <c r="J76" s="73"/>
      <c r="K76" s="73"/>
      <c r="L76" s="73"/>
      <c r="M76" s="73"/>
      <c r="N76" s="73"/>
      <c r="O76" s="73"/>
      <c r="P76" s="73"/>
      <c r="Q76" s="73"/>
      <c r="R76" s="73"/>
      <c r="S76" s="73"/>
      <c r="T76" s="73"/>
    </row>
    <row r="77" spans="1:20">
      <c r="A77" s="73"/>
      <c r="B77" s="73"/>
      <c r="C77" s="73"/>
      <c r="D77" s="73"/>
      <c r="E77" s="73"/>
      <c r="F77" s="73"/>
      <c r="G77" s="73"/>
      <c r="H77" s="73"/>
      <c r="I77" s="73"/>
      <c r="J77" s="73"/>
      <c r="K77" s="73"/>
      <c r="L77" s="73"/>
      <c r="M77" s="73"/>
      <c r="N77" s="73"/>
      <c r="O77" s="73"/>
      <c r="P77" s="73"/>
      <c r="Q77" s="73"/>
      <c r="R77" s="73"/>
      <c r="S77" s="73"/>
      <c r="T77" s="73"/>
    </row>
    <row r="78" spans="1:20">
      <c r="A78" s="73"/>
      <c r="B78" s="73"/>
      <c r="C78" s="73"/>
      <c r="D78" s="73"/>
      <c r="E78" s="73"/>
      <c r="F78" s="73"/>
      <c r="G78" s="73"/>
      <c r="H78" s="73"/>
      <c r="I78" s="73"/>
      <c r="J78" s="73"/>
      <c r="K78" s="73"/>
      <c r="L78" s="73"/>
      <c r="M78" s="73"/>
      <c r="N78" s="73"/>
      <c r="O78" s="73"/>
      <c r="P78" s="73"/>
      <c r="Q78" s="73"/>
      <c r="R78" s="73"/>
      <c r="S78" s="73"/>
      <c r="T78" s="73"/>
    </row>
    <row r="79" spans="1:20" ht="24" customHeight="1">
      <c r="A79" s="220" t="s">
        <v>461</v>
      </c>
      <c r="B79" s="220"/>
      <c r="C79" s="220"/>
      <c r="D79" s="220"/>
      <c r="E79" s="220"/>
      <c r="F79" s="220"/>
      <c r="G79" s="220"/>
      <c r="H79" s="220"/>
      <c r="I79" s="220"/>
      <c r="J79" s="220"/>
      <c r="K79" s="220"/>
      <c r="L79" s="220"/>
      <c r="M79" s="73"/>
      <c r="N79" s="73"/>
      <c r="O79" s="73"/>
      <c r="P79" s="73"/>
      <c r="Q79" s="73"/>
      <c r="R79" s="73"/>
      <c r="S79" s="73"/>
      <c r="T79" s="73"/>
    </row>
    <row r="80" spans="1:20" ht="15.6" customHeight="1">
      <c r="A80" s="232" t="s">
        <v>438</v>
      </c>
      <c r="B80" s="232"/>
      <c r="C80" s="232"/>
      <c r="D80" s="232"/>
      <c r="E80" s="232"/>
      <c r="F80" s="232"/>
      <c r="G80" s="232"/>
      <c r="H80" s="232"/>
      <c r="I80" s="232"/>
      <c r="J80" s="232"/>
      <c r="K80" s="232"/>
      <c r="L80" s="232"/>
      <c r="M80" s="232"/>
      <c r="N80" s="73"/>
      <c r="O80" s="73"/>
      <c r="P80" s="73"/>
      <c r="Q80" s="73"/>
      <c r="R80" s="73"/>
      <c r="S80" s="73"/>
      <c r="T80" s="73"/>
    </row>
    <row r="81" spans="1:20" ht="15.6" customHeight="1">
      <c r="A81" s="233" t="s">
        <v>134</v>
      </c>
      <c r="B81" s="234"/>
      <c r="C81" s="210" t="s">
        <v>135</v>
      </c>
      <c r="D81" s="215"/>
      <c r="E81" s="215"/>
      <c r="F81" s="215"/>
      <c r="G81" s="215"/>
      <c r="H81" s="215"/>
      <c r="I81" s="215"/>
      <c r="J81" s="211"/>
      <c r="K81" s="233" t="s">
        <v>50</v>
      </c>
      <c r="L81" s="239"/>
      <c r="M81" s="234"/>
      <c r="N81" s="73"/>
      <c r="O81" s="73"/>
      <c r="P81" s="73"/>
      <c r="Q81" s="73"/>
      <c r="R81" s="73"/>
      <c r="S81" s="73"/>
      <c r="T81" s="73"/>
    </row>
    <row r="82" spans="1:20" ht="15.6" customHeight="1">
      <c r="A82" s="235"/>
      <c r="B82" s="236"/>
      <c r="C82" s="215" t="s">
        <v>136</v>
      </c>
      <c r="D82" s="215"/>
      <c r="E82" s="215"/>
      <c r="F82" s="211"/>
      <c r="G82" s="210" t="s">
        <v>137</v>
      </c>
      <c r="H82" s="215"/>
      <c r="I82" s="215"/>
      <c r="J82" s="211"/>
      <c r="K82" s="235"/>
      <c r="L82" s="226"/>
      <c r="M82" s="236"/>
      <c r="N82" s="73"/>
      <c r="O82" s="73"/>
      <c r="P82" s="73"/>
      <c r="Q82" s="73"/>
      <c r="R82" s="73"/>
      <c r="S82" s="73"/>
      <c r="T82" s="73"/>
    </row>
    <row r="83" spans="1:20" ht="15.6" customHeight="1">
      <c r="A83" s="237"/>
      <c r="B83" s="238"/>
      <c r="C83" s="211" t="s">
        <v>138</v>
      </c>
      <c r="D83" s="209"/>
      <c r="E83" s="209" t="s">
        <v>139</v>
      </c>
      <c r="F83" s="209"/>
      <c r="G83" s="209" t="s">
        <v>138</v>
      </c>
      <c r="H83" s="209"/>
      <c r="I83" s="209" t="s">
        <v>139</v>
      </c>
      <c r="J83" s="209"/>
      <c r="K83" s="237"/>
      <c r="L83" s="240"/>
      <c r="M83" s="238"/>
      <c r="N83" s="73"/>
      <c r="O83" s="73"/>
      <c r="P83" s="73"/>
      <c r="Q83" s="73"/>
      <c r="R83" s="73"/>
      <c r="S83" s="73"/>
      <c r="T83" s="73"/>
    </row>
    <row r="84" spans="1:20" ht="15.6" customHeight="1">
      <c r="A84" s="213" t="s">
        <v>54</v>
      </c>
      <c r="B84" s="213"/>
      <c r="C84" s="227">
        <v>2</v>
      </c>
      <c r="D84" s="228"/>
      <c r="E84" s="227">
        <v>1.5</v>
      </c>
      <c r="F84" s="228"/>
      <c r="G84" s="227">
        <v>1.5</v>
      </c>
      <c r="H84" s="228"/>
      <c r="I84" s="227">
        <v>1</v>
      </c>
      <c r="J84" s="228"/>
      <c r="K84" s="77"/>
      <c r="L84" s="73"/>
      <c r="M84" s="78"/>
      <c r="N84" s="73"/>
      <c r="O84" s="73"/>
      <c r="P84" s="73"/>
      <c r="Q84" s="73"/>
      <c r="R84" s="73"/>
      <c r="S84" s="73"/>
      <c r="T84" s="73"/>
    </row>
    <row r="85" spans="1:20" ht="15.6" customHeight="1">
      <c r="A85" s="213"/>
      <c r="B85" s="213"/>
      <c r="C85" s="229" t="s">
        <v>140</v>
      </c>
      <c r="D85" s="230"/>
      <c r="E85" s="229" t="s">
        <v>140</v>
      </c>
      <c r="F85" s="230"/>
      <c r="G85" s="229" t="s">
        <v>140</v>
      </c>
      <c r="H85" s="230"/>
      <c r="I85" s="229" t="s">
        <v>141</v>
      </c>
      <c r="J85" s="230"/>
      <c r="K85" s="77"/>
      <c r="L85" s="73"/>
      <c r="M85" s="78"/>
      <c r="N85" s="73"/>
      <c r="O85" s="73"/>
      <c r="P85" s="73"/>
      <c r="Q85" s="73"/>
      <c r="R85" s="73"/>
      <c r="S85" s="73"/>
      <c r="T85" s="73"/>
    </row>
    <row r="86" spans="1:20" ht="15.6" customHeight="1">
      <c r="A86" s="209" t="s">
        <v>55</v>
      </c>
      <c r="B86" s="209"/>
      <c r="C86" s="227">
        <v>1.5</v>
      </c>
      <c r="D86" s="228"/>
      <c r="E86" s="227">
        <v>1</v>
      </c>
      <c r="F86" s="228"/>
      <c r="G86" s="227">
        <v>1</v>
      </c>
      <c r="H86" s="228"/>
      <c r="I86" s="227">
        <v>0.6</v>
      </c>
      <c r="J86" s="228"/>
      <c r="K86" s="77"/>
      <c r="L86" s="73"/>
      <c r="M86" s="78"/>
      <c r="N86" s="73"/>
      <c r="O86" s="73"/>
      <c r="P86" s="73"/>
      <c r="Q86" s="73"/>
      <c r="R86" s="73"/>
      <c r="S86" s="73"/>
      <c r="T86" s="73"/>
    </row>
    <row r="87" spans="1:20" ht="15.6" customHeight="1">
      <c r="A87" s="209"/>
      <c r="B87" s="209"/>
      <c r="C87" s="229" t="s">
        <v>141</v>
      </c>
      <c r="D87" s="230"/>
      <c r="E87" s="229" t="s">
        <v>141</v>
      </c>
      <c r="F87" s="230"/>
      <c r="G87" s="229" t="s">
        <v>141</v>
      </c>
      <c r="H87" s="230"/>
      <c r="I87" s="229" t="s">
        <v>142</v>
      </c>
      <c r="J87" s="230"/>
      <c r="K87" s="77"/>
      <c r="L87" s="73"/>
      <c r="M87" s="78"/>
      <c r="N87" s="73"/>
      <c r="O87" s="73"/>
      <c r="P87" s="73"/>
      <c r="Q87" s="73"/>
      <c r="R87" s="73"/>
      <c r="S87" s="73"/>
      <c r="T87" s="73"/>
    </row>
    <row r="88" spans="1:20" ht="15.6" customHeight="1">
      <c r="A88" s="209" t="s">
        <v>56</v>
      </c>
      <c r="B88" s="209"/>
      <c r="C88" s="227">
        <v>1</v>
      </c>
      <c r="D88" s="228"/>
      <c r="E88" s="227">
        <v>0.6</v>
      </c>
      <c r="F88" s="228"/>
      <c r="G88" s="227">
        <v>0.6</v>
      </c>
      <c r="H88" s="228"/>
      <c r="I88" s="227">
        <v>0.4</v>
      </c>
      <c r="J88" s="228"/>
      <c r="K88" s="77"/>
      <c r="L88" s="73"/>
      <c r="M88" s="78"/>
      <c r="N88" s="73"/>
      <c r="O88" s="73"/>
      <c r="P88" s="73"/>
      <c r="Q88" s="73"/>
      <c r="R88" s="73"/>
      <c r="S88" s="73"/>
      <c r="T88" s="73"/>
    </row>
    <row r="89" spans="1:20" ht="15.6" customHeight="1">
      <c r="A89" s="209"/>
      <c r="B89" s="209"/>
      <c r="C89" s="229" t="s">
        <v>142</v>
      </c>
      <c r="D89" s="230"/>
      <c r="E89" s="229" t="s">
        <v>142</v>
      </c>
      <c r="F89" s="230"/>
      <c r="G89" s="229" t="s">
        <v>142</v>
      </c>
      <c r="H89" s="230"/>
      <c r="I89" s="229" t="s">
        <v>190</v>
      </c>
      <c r="J89" s="230"/>
      <c r="K89" s="79"/>
      <c r="L89" s="80"/>
      <c r="M89" s="81"/>
      <c r="N89" s="73"/>
      <c r="O89" s="73"/>
      <c r="P89" s="73"/>
      <c r="Q89" s="73"/>
      <c r="R89" s="73"/>
      <c r="S89" s="73"/>
      <c r="T89" s="73"/>
    </row>
    <row r="90" spans="1:20">
      <c r="A90" s="212"/>
      <c r="B90" s="212"/>
      <c r="C90" s="212"/>
      <c r="D90" s="212"/>
      <c r="E90" s="212"/>
      <c r="F90" s="212"/>
      <c r="G90" s="212"/>
      <c r="H90" s="212"/>
      <c r="I90" s="212"/>
      <c r="J90" s="212"/>
      <c r="K90" s="212"/>
      <c r="L90" s="212"/>
      <c r="M90" s="73"/>
      <c r="N90" s="73"/>
      <c r="O90" s="73"/>
      <c r="P90" s="73"/>
      <c r="Q90" s="73"/>
      <c r="R90" s="73"/>
      <c r="S90" s="73"/>
      <c r="T90" s="73"/>
    </row>
    <row r="91" spans="1:20">
      <c r="A91" s="216" t="s">
        <v>299</v>
      </c>
      <c r="B91" s="217"/>
      <c r="C91" s="218"/>
      <c r="D91" s="76" t="s">
        <v>300</v>
      </c>
      <c r="E91" s="214">
        <v>1.5</v>
      </c>
      <c r="F91" s="214"/>
      <c r="G91" s="76" t="s">
        <v>301</v>
      </c>
      <c r="H91" s="225">
        <f>E91/2</f>
        <v>0.75</v>
      </c>
      <c r="I91" s="225"/>
      <c r="J91" s="73"/>
      <c r="K91" s="73"/>
      <c r="L91" s="73"/>
      <c r="M91" s="73"/>
      <c r="N91" s="73"/>
      <c r="O91" s="73"/>
      <c r="P91" s="73"/>
      <c r="Q91" s="73"/>
      <c r="R91" s="73"/>
      <c r="S91" s="73"/>
      <c r="T91" s="73"/>
    </row>
    <row r="92" spans="1:20">
      <c r="A92" s="246" t="s">
        <v>460</v>
      </c>
      <c r="B92" s="247"/>
      <c r="C92" s="248"/>
      <c r="D92" s="76" t="s">
        <v>325</v>
      </c>
      <c r="E92" s="214">
        <v>2</v>
      </c>
      <c r="F92" s="214"/>
      <c r="G92" s="85" t="s">
        <v>326</v>
      </c>
      <c r="H92" s="73"/>
      <c r="I92" s="73"/>
      <c r="J92" s="73"/>
      <c r="K92" s="73"/>
      <c r="L92" s="73"/>
      <c r="M92" s="73"/>
      <c r="N92" s="73"/>
      <c r="O92" s="73"/>
      <c r="P92" s="73"/>
      <c r="Q92" s="73"/>
      <c r="R92" s="73"/>
      <c r="S92" s="73"/>
      <c r="T92" s="73"/>
    </row>
    <row r="93" spans="1:20" ht="15.75" customHeight="1">
      <c r="A93" s="241" t="s">
        <v>332</v>
      </c>
      <c r="B93" s="241"/>
      <c r="C93" s="241"/>
      <c r="D93" s="241"/>
      <c r="E93" s="241"/>
      <c r="F93" s="241"/>
      <c r="G93" s="242"/>
      <c r="H93" s="242"/>
      <c r="I93" s="73"/>
      <c r="J93" s="73"/>
      <c r="K93" s="73"/>
      <c r="L93" s="73"/>
      <c r="M93" s="73"/>
      <c r="N93" s="73"/>
      <c r="O93" s="73"/>
      <c r="P93" s="73"/>
      <c r="Q93" s="73"/>
      <c r="R93" s="73"/>
      <c r="S93" s="73"/>
      <c r="T93" s="73"/>
    </row>
    <row r="94" spans="1:20">
      <c r="A94" s="73"/>
      <c r="B94" s="73"/>
      <c r="C94" s="73"/>
      <c r="D94" s="73"/>
      <c r="E94" s="73"/>
      <c r="F94" s="73"/>
      <c r="G94" s="73"/>
      <c r="H94" s="73"/>
      <c r="I94" s="73"/>
      <c r="J94" s="73"/>
      <c r="K94" s="73"/>
      <c r="L94" s="73"/>
      <c r="M94" s="73"/>
      <c r="N94" s="73"/>
      <c r="O94" s="73"/>
      <c r="P94" s="73"/>
      <c r="Q94" s="73"/>
      <c r="R94" s="73"/>
      <c r="S94" s="73"/>
      <c r="T94" s="73"/>
    </row>
    <row r="95" spans="1:20">
      <c r="A95" s="212" t="s">
        <v>343</v>
      </c>
      <c r="B95" s="212"/>
      <c r="C95" s="212"/>
      <c r="D95" s="212"/>
      <c r="E95" s="212"/>
      <c r="F95" s="212"/>
      <c r="G95" s="212"/>
      <c r="H95" s="212"/>
      <c r="I95" s="212"/>
      <c r="J95" s="212"/>
      <c r="K95" s="212"/>
      <c r="L95" s="212"/>
      <c r="M95" s="73"/>
      <c r="N95" s="73"/>
      <c r="O95" s="73"/>
      <c r="P95" s="73"/>
      <c r="Q95" s="73"/>
      <c r="R95" s="73"/>
      <c r="S95" s="73"/>
      <c r="T95" s="73"/>
    </row>
    <row r="96" spans="1:20">
      <c r="A96" s="223" t="s">
        <v>467</v>
      </c>
      <c r="B96" s="223"/>
      <c r="C96" s="223"/>
      <c r="D96" s="223"/>
      <c r="E96" s="223"/>
      <c r="F96" s="223"/>
      <c r="G96" s="223"/>
      <c r="H96" s="86">
        <f>ROUND((C42*C52+C43*C55)*E91,2)</f>
        <v>1631.7</v>
      </c>
      <c r="I96" s="76" t="s">
        <v>323</v>
      </c>
      <c r="J96" s="73"/>
      <c r="K96" s="73"/>
      <c r="L96" s="73"/>
      <c r="M96" s="73"/>
      <c r="N96" s="73"/>
      <c r="O96" s="73"/>
      <c r="P96" s="73"/>
      <c r="Q96" s="73"/>
      <c r="R96" s="73"/>
      <c r="S96" s="73"/>
      <c r="T96" s="73"/>
    </row>
    <row r="97" spans="1:20">
      <c r="A97" s="212"/>
      <c r="B97" s="212"/>
      <c r="C97" s="212"/>
      <c r="D97" s="212"/>
      <c r="E97" s="212"/>
      <c r="F97" s="212"/>
      <c r="G97" s="212"/>
      <c r="H97" s="212"/>
      <c r="I97" s="212"/>
      <c r="J97" s="212"/>
      <c r="K97" s="212"/>
      <c r="L97" s="212"/>
      <c r="M97" s="73"/>
      <c r="N97" s="73"/>
      <c r="O97" s="73"/>
      <c r="P97" s="73"/>
      <c r="Q97" s="73"/>
      <c r="R97" s="73"/>
      <c r="S97" s="73"/>
      <c r="T97" s="73"/>
    </row>
    <row r="98" spans="1:20">
      <c r="A98" s="73"/>
      <c r="B98" s="73"/>
      <c r="C98" s="73"/>
      <c r="D98" s="73"/>
      <c r="E98" s="73"/>
      <c r="F98" s="73"/>
      <c r="G98" s="73"/>
      <c r="H98" s="73"/>
      <c r="I98" s="73"/>
      <c r="J98" s="73"/>
      <c r="K98" s="73"/>
      <c r="L98" s="73"/>
      <c r="M98" s="73"/>
      <c r="N98" s="73"/>
      <c r="O98" s="73"/>
      <c r="P98" s="73"/>
      <c r="Q98" s="73"/>
      <c r="R98" s="73"/>
      <c r="S98" s="73"/>
      <c r="T98" s="73"/>
    </row>
    <row r="99" spans="1:20">
      <c r="A99" s="73"/>
      <c r="B99" s="73"/>
      <c r="C99" s="73"/>
      <c r="D99" s="73"/>
      <c r="E99" s="73"/>
      <c r="F99" s="73"/>
      <c r="G99" s="73"/>
      <c r="H99" s="73"/>
      <c r="I99" s="73"/>
      <c r="J99" s="73"/>
      <c r="K99" s="73"/>
      <c r="L99" s="73"/>
      <c r="M99" s="73"/>
      <c r="N99" s="73"/>
      <c r="O99" s="73"/>
      <c r="P99" s="73"/>
      <c r="Q99" s="73"/>
      <c r="R99" s="73"/>
      <c r="S99" s="73"/>
      <c r="T99" s="73"/>
    </row>
    <row r="100" spans="1:20">
      <c r="A100" s="73"/>
      <c r="B100" s="73"/>
      <c r="C100" s="73"/>
      <c r="D100" s="73"/>
      <c r="E100" s="73"/>
      <c r="F100" s="73"/>
      <c r="G100" s="73"/>
      <c r="H100" s="73"/>
      <c r="I100" s="73"/>
      <c r="J100" s="73"/>
      <c r="K100" s="73"/>
      <c r="L100" s="73"/>
      <c r="M100" s="73"/>
      <c r="N100" s="73"/>
      <c r="O100" s="73"/>
      <c r="P100" s="73"/>
      <c r="Q100" s="73"/>
      <c r="R100" s="73"/>
      <c r="S100" s="73"/>
      <c r="T100" s="73"/>
    </row>
    <row r="101" spans="1:20">
      <c r="A101" s="73"/>
      <c r="B101" s="73"/>
      <c r="C101" s="73"/>
      <c r="D101" s="73"/>
      <c r="E101" s="73"/>
      <c r="F101" s="73"/>
      <c r="G101" s="73"/>
      <c r="H101" s="73"/>
      <c r="I101" s="73"/>
      <c r="J101" s="73"/>
      <c r="K101" s="73"/>
      <c r="L101" s="73"/>
      <c r="M101" s="73"/>
      <c r="N101" s="73"/>
      <c r="O101" s="73"/>
      <c r="P101" s="73"/>
      <c r="Q101" s="73"/>
      <c r="R101" s="73"/>
      <c r="S101" s="73"/>
      <c r="T101" s="73"/>
    </row>
    <row r="102" spans="1:20">
      <c r="A102" s="73"/>
      <c r="B102" s="73"/>
      <c r="C102" s="73"/>
      <c r="D102" s="73"/>
      <c r="E102" s="73"/>
      <c r="F102" s="73"/>
      <c r="G102" s="73"/>
      <c r="H102" s="73"/>
      <c r="I102" s="73"/>
      <c r="J102" s="73"/>
      <c r="K102" s="73"/>
      <c r="L102" s="73"/>
      <c r="M102" s="73"/>
      <c r="N102" s="73"/>
      <c r="O102" s="73"/>
      <c r="P102" s="73"/>
      <c r="Q102" s="73"/>
      <c r="R102" s="73"/>
      <c r="S102" s="73"/>
      <c r="T102" s="73"/>
    </row>
    <row r="103" spans="1:20">
      <c r="A103" s="73"/>
      <c r="B103" s="73"/>
      <c r="C103" s="73"/>
      <c r="D103" s="73"/>
      <c r="E103" s="73"/>
      <c r="F103" s="73"/>
      <c r="G103" s="73"/>
      <c r="H103" s="73"/>
      <c r="I103" s="73"/>
      <c r="J103" s="73"/>
      <c r="K103" s="73"/>
      <c r="L103" s="73"/>
      <c r="M103" s="73"/>
      <c r="N103" s="73"/>
      <c r="O103" s="73"/>
      <c r="P103" s="73"/>
      <c r="Q103" s="73"/>
      <c r="R103" s="73"/>
      <c r="S103" s="73"/>
      <c r="T103" s="73"/>
    </row>
    <row r="104" spans="1:20">
      <c r="A104" s="73"/>
      <c r="B104" s="73"/>
      <c r="C104" s="73"/>
      <c r="D104" s="73"/>
      <c r="E104" s="73"/>
      <c r="F104" s="73"/>
      <c r="G104" s="73"/>
      <c r="H104" s="73"/>
      <c r="I104" s="73"/>
      <c r="J104" s="73"/>
      <c r="K104" s="73"/>
      <c r="L104" s="73"/>
      <c r="M104" s="73"/>
      <c r="N104" s="73"/>
      <c r="O104" s="73"/>
      <c r="P104" s="73"/>
      <c r="Q104" s="73"/>
      <c r="R104" s="73"/>
      <c r="S104" s="73"/>
      <c r="T104" s="73"/>
    </row>
    <row r="105" spans="1:20">
      <c r="A105" s="73"/>
      <c r="B105" s="73"/>
      <c r="C105" s="73"/>
      <c r="D105" s="73"/>
      <c r="E105" s="73"/>
      <c r="F105" s="73"/>
      <c r="G105" s="73"/>
      <c r="H105" s="73"/>
      <c r="I105" s="73"/>
      <c r="J105" s="73"/>
      <c r="K105" s="73"/>
      <c r="L105" s="73"/>
      <c r="M105" s="73"/>
      <c r="N105" s="73"/>
      <c r="O105" s="73"/>
      <c r="P105" s="73"/>
      <c r="Q105" s="73"/>
      <c r="R105" s="73"/>
      <c r="S105" s="73"/>
      <c r="T105" s="73"/>
    </row>
    <row r="106" spans="1:20">
      <c r="A106" s="73"/>
      <c r="B106" s="73"/>
      <c r="C106" s="73"/>
      <c r="D106" s="73"/>
      <c r="E106" s="73"/>
      <c r="F106" s="73"/>
      <c r="G106" s="73"/>
      <c r="H106" s="73"/>
      <c r="I106" s="73"/>
      <c r="J106" s="73"/>
      <c r="K106" s="73"/>
      <c r="L106" s="73"/>
      <c r="M106" s="73"/>
      <c r="N106" s="73"/>
      <c r="O106" s="73"/>
      <c r="P106" s="73"/>
      <c r="Q106" s="73"/>
      <c r="R106" s="73"/>
      <c r="S106" s="73"/>
      <c r="T106" s="73"/>
    </row>
    <row r="107" spans="1:20">
      <c r="A107" s="73"/>
      <c r="B107" s="73"/>
      <c r="C107" s="73"/>
      <c r="D107" s="73"/>
      <c r="E107" s="73"/>
      <c r="F107" s="73"/>
      <c r="G107" s="73"/>
      <c r="H107" s="73"/>
      <c r="I107" s="73"/>
      <c r="J107" s="73"/>
      <c r="K107" s="73"/>
      <c r="L107" s="73"/>
      <c r="M107" s="73"/>
      <c r="N107" s="73"/>
      <c r="O107" s="73"/>
      <c r="P107" s="73"/>
      <c r="Q107" s="73"/>
      <c r="R107" s="73"/>
      <c r="S107" s="73"/>
      <c r="T107" s="73"/>
    </row>
    <row r="108" spans="1:20">
      <c r="A108" s="73"/>
      <c r="B108" s="73"/>
      <c r="C108" s="73"/>
      <c r="D108" s="73"/>
      <c r="E108" s="73"/>
      <c r="F108" s="73"/>
      <c r="G108" s="73"/>
      <c r="H108" s="73"/>
      <c r="I108" s="73"/>
      <c r="J108" s="73"/>
      <c r="K108" s="73"/>
      <c r="L108" s="73"/>
      <c r="M108" s="73"/>
      <c r="N108" s="73"/>
      <c r="O108" s="73"/>
      <c r="P108" s="73"/>
      <c r="Q108" s="73"/>
      <c r="R108" s="73"/>
      <c r="S108" s="73"/>
      <c r="T108" s="73"/>
    </row>
    <row r="109" spans="1:20">
      <c r="A109" s="73"/>
      <c r="B109" s="73"/>
      <c r="C109" s="73"/>
      <c r="D109" s="73"/>
      <c r="E109" s="73"/>
      <c r="F109" s="73"/>
      <c r="G109" s="73"/>
      <c r="H109" s="73"/>
      <c r="I109" s="73"/>
      <c r="J109" s="73"/>
      <c r="K109" s="73"/>
      <c r="L109" s="73"/>
      <c r="M109" s="73"/>
      <c r="N109" s="73"/>
      <c r="O109" s="73"/>
      <c r="P109" s="73"/>
      <c r="Q109" s="73"/>
      <c r="R109" s="73"/>
      <c r="S109" s="73"/>
      <c r="T109" s="73"/>
    </row>
    <row r="110" spans="1:20">
      <c r="A110" s="73"/>
      <c r="B110" s="73"/>
      <c r="C110" s="73"/>
      <c r="D110" s="73"/>
      <c r="E110" s="73"/>
      <c r="F110" s="73"/>
      <c r="G110" s="73"/>
      <c r="H110" s="73"/>
      <c r="I110" s="73"/>
      <c r="J110" s="73"/>
      <c r="K110" s="73"/>
      <c r="L110" s="73"/>
      <c r="M110" s="73"/>
      <c r="N110" s="73"/>
      <c r="O110" s="73"/>
      <c r="P110" s="73"/>
      <c r="Q110" s="73"/>
      <c r="R110" s="73"/>
      <c r="S110" s="73"/>
      <c r="T110" s="73"/>
    </row>
  </sheetData>
  <mergeCells count="108">
    <mergeCell ref="A1:I1"/>
    <mergeCell ref="A24:M24"/>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4:L34"/>
    <mergeCell ref="A35:C35"/>
    <mergeCell ref="E35:F35"/>
    <mergeCell ref="H35:I35"/>
    <mergeCell ref="A36:I36"/>
    <mergeCell ref="F56:K57"/>
    <mergeCell ref="A32:B33"/>
    <mergeCell ref="C32:D32"/>
    <mergeCell ref="E32:F32"/>
    <mergeCell ref="G32:H32"/>
    <mergeCell ref="I32:J32"/>
    <mergeCell ref="C33:D33"/>
    <mergeCell ref="E33:F33"/>
    <mergeCell ref="G33:H33"/>
    <mergeCell ref="I33:J33"/>
    <mergeCell ref="A64:G64"/>
    <mergeCell ref="A65:G65"/>
    <mergeCell ref="A66:I66"/>
    <mergeCell ref="A67:G67"/>
    <mergeCell ref="A68:G68"/>
    <mergeCell ref="A69:G69"/>
    <mergeCell ref="A58:I58"/>
    <mergeCell ref="A59:I59"/>
    <mergeCell ref="A60:I60"/>
    <mergeCell ref="A61:G61"/>
    <mergeCell ref="A62:G62"/>
    <mergeCell ref="A63:G63"/>
    <mergeCell ref="A81:B83"/>
    <mergeCell ref="C81:J81"/>
    <mergeCell ref="C82:F82"/>
    <mergeCell ref="G82:J82"/>
    <mergeCell ref="C83:D83"/>
    <mergeCell ref="E83:F83"/>
    <mergeCell ref="G83:H83"/>
    <mergeCell ref="I83:J83"/>
    <mergeCell ref="A70:G70"/>
    <mergeCell ref="A71:G71"/>
    <mergeCell ref="A72:G72"/>
    <mergeCell ref="A73:G73"/>
    <mergeCell ref="A79:L79"/>
    <mergeCell ref="A80:M80"/>
    <mergeCell ref="A84:B85"/>
    <mergeCell ref="C84:D84"/>
    <mergeCell ref="E84:F84"/>
    <mergeCell ref="G84:H84"/>
    <mergeCell ref="I84:J84"/>
    <mergeCell ref="C85:D85"/>
    <mergeCell ref="E85:F85"/>
    <mergeCell ref="G85:H85"/>
    <mergeCell ref="I85:J85"/>
    <mergeCell ref="A86:B87"/>
    <mergeCell ref="C86:D86"/>
    <mergeCell ref="E86:F86"/>
    <mergeCell ref="G86:H86"/>
    <mergeCell ref="I86:J86"/>
    <mergeCell ref="C87:D87"/>
    <mergeCell ref="E87:F87"/>
    <mergeCell ref="G87:H87"/>
    <mergeCell ref="I87:J87"/>
    <mergeCell ref="A88:B89"/>
    <mergeCell ref="C88:D88"/>
    <mergeCell ref="E88:F88"/>
    <mergeCell ref="G88:H88"/>
    <mergeCell ref="I88:J88"/>
    <mergeCell ref="C89:D89"/>
    <mergeCell ref="E89:F89"/>
    <mergeCell ref="G89:H89"/>
    <mergeCell ref="I89:J89"/>
    <mergeCell ref="A93:H93"/>
    <mergeCell ref="A95:L95"/>
    <mergeCell ref="A96:G96"/>
    <mergeCell ref="A97:L97"/>
    <mergeCell ref="A90:L90"/>
    <mergeCell ref="A91:C91"/>
    <mergeCell ref="E91:F91"/>
    <mergeCell ref="H91:I91"/>
    <mergeCell ref="A92:C92"/>
    <mergeCell ref="E92:F92"/>
    <mergeCell ref="K81:M83"/>
  </mergeCells>
  <phoneticPr fontId="3"/>
  <pageMargins left="0.70866141732283472" right="0.39370078740157483" top="0.43307086614173229" bottom="0.47244094488188981"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A8CF-7E76-4D64-9B50-6A220BBAAE19}">
  <sheetPr>
    <tabColor rgb="FF80EAF8"/>
  </sheetPr>
  <dimension ref="A1:Q71"/>
  <sheetViews>
    <sheetView view="pageBreakPreview" topLeftCell="A54" zoomScale="106" zoomScaleNormal="100" zoomScaleSheetLayoutView="106" workbookViewId="0">
      <selection activeCell="A67" sqref="A67:XFD275"/>
    </sheetView>
  </sheetViews>
  <sheetFormatPr defaultColWidth="9" defaultRowHeight="13.2"/>
  <cols>
    <col min="1" max="18" width="7.6640625" style="9" customWidth="1"/>
    <col min="19" max="20" width="8.6640625" style="9" customWidth="1"/>
    <col min="21" max="16384" width="9" style="9"/>
  </cols>
  <sheetData>
    <row r="1" spans="1:17" ht="16.2">
      <c r="A1" s="220" t="s">
        <v>444</v>
      </c>
      <c r="B1" s="220"/>
      <c r="C1" s="220"/>
      <c r="D1" s="220"/>
      <c r="E1" s="220"/>
      <c r="F1" s="220"/>
      <c r="G1" s="220"/>
      <c r="H1" s="220"/>
      <c r="I1" s="220"/>
      <c r="J1" s="73"/>
      <c r="K1" s="73"/>
      <c r="L1" s="73"/>
      <c r="M1" s="73"/>
      <c r="N1" s="73"/>
      <c r="O1" s="73"/>
      <c r="P1" s="73"/>
      <c r="Q1" s="73"/>
    </row>
    <row r="2" spans="1:17">
      <c r="A2" s="73"/>
      <c r="B2" s="73"/>
      <c r="C2" s="73"/>
      <c r="D2" s="73"/>
      <c r="E2" s="73"/>
      <c r="F2" s="73"/>
      <c r="G2" s="73"/>
      <c r="H2" s="73"/>
      <c r="I2" s="73"/>
      <c r="J2" s="73"/>
      <c r="K2" s="73"/>
      <c r="L2" s="73"/>
      <c r="M2" s="73"/>
      <c r="N2" s="73"/>
      <c r="O2" s="73"/>
      <c r="P2" s="73"/>
      <c r="Q2" s="73"/>
    </row>
    <row r="3" spans="1:17">
      <c r="A3" s="73"/>
      <c r="B3" s="73"/>
      <c r="C3" s="73"/>
      <c r="D3" s="73"/>
      <c r="E3" s="73"/>
      <c r="F3" s="73"/>
      <c r="G3" s="73"/>
      <c r="H3" s="73"/>
      <c r="I3" s="73"/>
      <c r="J3" s="73"/>
      <c r="K3" s="73"/>
      <c r="L3" s="73"/>
      <c r="M3" s="73"/>
      <c r="N3" s="73"/>
      <c r="O3" s="73"/>
      <c r="P3" s="73"/>
      <c r="Q3" s="73"/>
    </row>
    <row r="4" spans="1:17">
      <c r="A4" s="73"/>
      <c r="B4" s="73"/>
      <c r="C4" s="73"/>
      <c r="D4" s="73"/>
      <c r="E4" s="73"/>
      <c r="F4" s="73"/>
      <c r="G4" s="73"/>
      <c r="H4" s="73"/>
      <c r="I4" s="73"/>
      <c r="J4" s="73"/>
      <c r="K4" s="73"/>
      <c r="L4" s="73"/>
      <c r="M4" s="73"/>
      <c r="N4" s="73"/>
      <c r="O4" s="73"/>
      <c r="P4" s="73"/>
      <c r="Q4" s="73"/>
    </row>
    <row r="5" spans="1:17">
      <c r="A5" s="73"/>
      <c r="B5" s="73"/>
      <c r="C5" s="73"/>
      <c r="D5" s="73"/>
      <c r="E5" s="73"/>
      <c r="F5" s="73"/>
      <c r="G5" s="73"/>
      <c r="H5" s="73"/>
      <c r="I5" s="73"/>
      <c r="J5" s="73"/>
      <c r="K5" s="73"/>
      <c r="L5" s="73"/>
      <c r="M5" s="73"/>
      <c r="N5" s="73"/>
      <c r="O5" s="73"/>
      <c r="P5" s="73"/>
      <c r="Q5" s="73"/>
    </row>
    <row r="6" spans="1:17">
      <c r="A6" s="73"/>
      <c r="B6" s="73"/>
      <c r="C6" s="73"/>
      <c r="D6" s="73"/>
      <c r="E6" s="73"/>
      <c r="F6" s="73"/>
      <c r="G6" s="73"/>
      <c r="H6" s="73"/>
      <c r="I6" s="73"/>
      <c r="J6" s="73"/>
      <c r="K6" s="73"/>
      <c r="L6" s="73"/>
      <c r="M6" s="73"/>
      <c r="N6" s="73"/>
      <c r="O6" s="73"/>
      <c r="P6" s="73"/>
      <c r="Q6" s="73"/>
    </row>
    <row r="7" spans="1:17">
      <c r="A7" s="73"/>
      <c r="B7" s="73"/>
      <c r="C7" s="73"/>
      <c r="D7" s="73"/>
      <c r="E7" s="73"/>
      <c r="F7" s="73"/>
      <c r="G7" s="73"/>
      <c r="H7" s="73"/>
      <c r="I7" s="73"/>
      <c r="J7" s="73"/>
      <c r="K7" s="73"/>
      <c r="L7" s="73"/>
      <c r="M7" s="73"/>
      <c r="N7" s="73"/>
      <c r="O7" s="73"/>
      <c r="P7" s="73"/>
      <c r="Q7" s="73"/>
    </row>
    <row r="8" spans="1:17">
      <c r="A8" s="73"/>
      <c r="B8" s="73"/>
      <c r="C8" s="73"/>
      <c r="D8" s="73"/>
      <c r="E8" s="73"/>
      <c r="F8" s="73"/>
      <c r="G8" s="73"/>
      <c r="H8" s="73"/>
      <c r="I8" s="73"/>
      <c r="J8" s="73"/>
      <c r="K8" s="73"/>
      <c r="L8" s="73"/>
      <c r="M8" s="73"/>
      <c r="N8" s="73"/>
      <c r="O8" s="73"/>
      <c r="P8" s="73"/>
      <c r="Q8" s="73"/>
    </row>
    <row r="9" spans="1:17">
      <c r="A9" s="73"/>
      <c r="B9" s="73"/>
      <c r="C9" s="73"/>
      <c r="D9" s="73"/>
      <c r="E9" s="73"/>
      <c r="F9" s="73"/>
      <c r="G9" s="73"/>
      <c r="H9" s="73"/>
      <c r="I9" s="73"/>
      <c r="J9" s="73"/>
      <c r="K9" s="73"/>
      <c r="L9" s="73"/>
      <c r="M9" s="73"/>
      <c r="N9" s="73"/>
      <c r="O9" s="73"/>
      <c r="P9" s="73"/>
      <c r="Q9" s="73"/>
    </row>
    <row r="10" spans="1:17">
      <c r="A10" s="73"/>
      <c r="B10" s="73"/>
      <c r="C10" s="73"/>
      <c r="D10" s="73"/>
      <c r="E10" s="73"/>
      <c r="F10" s="73"/>
      <c r="G10" s="73"/>
      <c r="H10" s="73"/>
      <c r="I10" s="73"/>
      <c r="J10" s="73"/>
      <c r="K10" s="73"/>
      <c r="L10" s="73"/>
      <c r="M10" s="73"/>
      <c r="N10" s="73"/>
      <c r="O10" s="73"/>
      <c r="P10" s="73"/>
      <c r="Q10" s="73"/>
    </row>
    <row r="11" spans="1:17">
      <c r="A11" s="73"/>
      <c r="B11" s="73"/>
      <c r="C11" s="73"/>
      <c r="D11" s="73"/>
      <c r="E11" s="73"/>
      <c r="F11" s="73"/>
      <c r="G11" s="73"/>
      <c r="H11" s="73"/>
      <c r="I11" s="73"/>
      <c r="J11" s="73"/>
      <c r="K11" s="73"/>
      <c r="L11" s="73"/>
      <c r="M11" s="73"/>
      <c r="N11" s="73"/>
      <c r="O11" s="73"/>
      <c r="P11" s="73"/>
      <c r="Q11" s="73"/>
    </row>
    <row r="12" spans="1:17">
      <c r="A12" s="73"/>
      <c r="B12" s="73"/>
      <c r="C12" s="73"/>
      <c r="D12" s="73"/>
      <c r="E12" s="73"/>
      <c r="F12" s="73"/>
      <c r="G12" s="73"/>
      <c r="H12" s="73"/>
      <c r="I12" s="73"/>
      <c r="J12" s="73"/>
      <c r="K12" s="73"/>
      <c r="L12" s="73"/>
      <c r="M12" s="73"/>
      <c r="N12" s="73"/>
      <c r="O12" s="73"/>
      <c r="P12" s="73"/>
      <c r="Q12" s="73"/>
    </row>
    <row r="13" spans="1:17">
      <c r="A13" s="73"/>
      <c r="B13" s="73"/>
      <c r="C13" s="73"/>
      <c r="D13" s="73"/>
      <c r="E13" s="73"/>
      <c r="F13" s="73"/>
      <c r="G13" s="73"/>
      <c r="H13" s="73"/>
      <c r="I13" s="73"/>
      <c r="J13" s="73"/>
      <c r="K13" s="73"/>
      <c r="L13" s="73"/>
      <c r="M13" s="73"/>
      <c r="N13" s="73"/>
      <c r="O13" s="73"/>
      <c r="P13" s="73"/>
      <c r="Q13" s="73"/>
    </row>
    <row r="14" spans="1:17">
      <c r="A14" s="73"/>
      <c r="B14" s="73"/>
      <c r="C14" s="73"/>
      <c r="D14" s="73"/>
      <c r="E14" s="73"/>
      <c r="F14" s="73"/>
      <c r="G14" s="73"/>
      <c r="H14" s="73"/>
      <c r="I14" s="73"/>
      <c r="J14" s="73"/>
      <c r="K14" s="73"/>
      <c r="L14" s="73"/>
      <c r="M14" s="73"/>
      <c r="N14" s="73"/>
      <c r="O14" s="73"/>
      <c r="P14" s="73"/>
      <c r="Q14" s="73"/>
    </row>
    <row r="15" spans="1:17">
      <c r="A15" s="73"/>
      <c r="B15" s="73"/>
      <c r="C15" s="73"/>
      <c r="D15" s="73"/>
      <c r="E15" s="73"/>
      <c r="F15" s="73"/>
      <c r="G15" s="73"/>
      <c r="H15" s="73"/>
      <c r="I15" s="73"/>
      <c r="J15" s="73"/>
      <c r="K15" s="73"/>
      <c r="L15" s="73"/>
      <c r="M15" s="73"/>
      <c r="N15" s="73"/>
      <c r="O15" s="73"/>
      <c r="P15" s="73"/>
      <c r="Q15" s="73"/>
    </row>
    <row r="16" spans="1:17">
      <c r="A16" s="73"/>
      <c r="B16" s="73"/>
      <c r="C16" s="73"/>
      <c r="D16" s="73"/>
      <c r="E16" s="73"/>
      <c r="F16" s="73"/>
      <c r="G16" s="73"/>
      <c r="H16" s="73"/>
      <c r="I16" s="73"/>
      <c r="J16" s="73"/>
      <c r="K16" s="73"/>
      <c r="L16" s="73"/>
      <c r="M16" s="73"/>
      <c r="N16" s="73"/>
      <c r="O16" s="73"/>
      <c r="P16" s="73"/>
      <c r="Q16" s="73"/>
    </row>
    <row r="17" spans="1:17">
      <c r="A17" s="73"/>
      <c r="B17" s="73"/>
      <c r="C17" s="73"/>
      <c r="D17" s="73"/>
      <c r="E17" s="73"/>
      <c r="F17" s="73"/>
      <c r="G17" s="73"/>
      <c r="H17" s="73"/>
      <c r="I17" s="73"/>
      <c r="J17" s="73"/>
      <c r="K17" s="73"/>
      <c r="L17" s="73"/>
      <c r="M17" s="73"/>
      <c r="N17" s="73"/>
      <c r="O17" s="73"/>
      <c r="P17" s="73"/>
      <c r="Q17" s="73"/>
    </row>
    <row r="18" spans="1:17">
      <c r="A18" s="73"/>
      <c r="B18" s="73"/>
      <c r="C18" s="73"/>
      <c r="D18" s="73"/>
      <c r="E18" s="73"/>
      <c r="F18" s="73"/>
      <c r="G18" s="73"/>
      <c r="H18" s="73"/>
      <c r="I18" s="73"/>
      <c r="J18" s="73"/>
      <c r="K18" s="73"/>
      <c r="L18" s="73"/>
      <c r="M18" s="73"/>
      <c r="N18" s="73"/>
      <c r="O18" s="73"/>
      <c r="P18" s="73"/>
      <c r="Q18" s="73"/>
    </row>
    <row r="19" spans="1:17">
      <c r="A19" s="73"/>
      <c r="B19" s="73"/>
      <c r="C19" s="73"/>
      <c r="D19" s="73"/>
      <c r="E19" s="73"/>
      <c r="F19" s="73"/>
      <c r="G19" s="73"/>
      <c r="H19" s="73"/>
      <c r="I19" s="73"/>
      <c r="J19" s="73"/>
      <c r="K19" s="73"/>
      <c r="L19" s="73"/>
      <c r="M19" s="73"/>
      <c r="N19" s="73"/>
      <c r="O19" s="73"/>
      <c r="P19" s="73"/>
      <c r="Q19" s="73"/>
    </row>
    <row r="20" spans="1:17">
      <c r="A20" s="73"/>
      <c r="B20" s="73"/>
      <c r="C20" s="73"/>
      <c r="D20" s="73"/>
      <c r="E20" s="73"/>
      <c r="F20" s="73"/>
      <c r="G20" s="73"/>
      <c r="H20" s="73"/>
      <c r="I20" s="73"/>
      <c r="J20" s="73"/>
      <c r="K20" s="73"/>
      <c r="L20" s="73"/>
      <c r="M20" s="73"/>
      <c r="N20" s="73"/>
      <c r="O20" s="73"/>
      <c r="P20" s="73"/>
      <c r="Q20" s="73"/>
    </row>
    <row r="21" spans="1:17">
      <c r="A21" s="73"/>
      <c r="B21" s="73"/>
      <c r="C21" s="73"/>
      <c r="D21" s="73"/>
      <c r="E21" s="73"/>
      <c r="F21" s="73"/>
      <c r="G21" s="73"/>
      <c r="H21" s="73"/>
      <c r="I21" s="73"/>
      <c r="J21" s="73"/>
      <c r="K21" s="73"/>
      <c r="L21" s="73"/>
      <c r="M21" s="73"/>
      <c r="N21" s="73"/>
      <c r="O21" s="73"/>
      <c r="P21" s="73"/>
      <c r="Q21" s="73"/>
    </row>
    <row r="22" spans="1:17">
      <c r="A22" s="73"/>
      <c r="B22" s="73"/>
      <c r="C22" s="73"/>
      <c r="D22" s="73"/>
      <c r="E22" s="73"/>
      <c r="F22" s="73"/>
      <c r="G22" s="73"/>
      <c r="H22" s="73"/>
      <c r="I22" s="73"/>
      <c r="J22" s="73"/>
      <c r="K22" s="73"/>
      <c r="L22" s="73"/>
      <c r="M22" s="73"/>
      <c r="N22" s="73"/>
      <c r="O22" s="73"/>
      <c r="P22" s="73"/>
      <c r="Q22" s="73"/>
    </row>
    <row r="23" spans="1:17">
      <c r="A23" s="73"/>
      <c r="B23" s="73"/>
      <c r="C23" s="73"/>
      <c r="D23" s="73"/>
      <c r="E23" s="73"/>
      <c r="F23" s="73"/>
      <c r="G23" s="73"/>
      <c r="H23" s="73"/>
      <c r="I23" s="73"/>
      <c r="J23" s="73"/>
      <c r="K23" s="73"/>
      <c r="L23" s="73"/>
      <c r="M23" s="73"/>
      <c r="N23" s="73"/>
      <c r="O23" s="73"/>
      <c r="P23" s="73"/>
      <c r="Q23" s="73"/>
    </row>
    <row r="24" spans="1:17">
      <c r="A24" s="73"/>
      <c r="B24" s="73"/>
      <c r="C24" s="73"/>
      <c r="D24" s="73"/>
      <c r="E24" s="73"/>
      <c r="F24" s="73"/>
      <c r="G24" s="73"/>
      <c r="H24" s="73"/>
      <c r="I24" s="73"/>
      <c r="J24" s="73"/>
      <c r="K24" s="73"/>
      <c r="L24" s="73"/>
      <c r="M24" s="73"/>
      <c r="N24" s="73"/>
      <c r="O24" s="73"/>
      <c r="P24" s="73"/>
      <c r="Q24" s="73"/>
    </row>
    <row r="25" spans="1:17">
      <c r="A25" s="73"/>
      <c r="B25" s="73"/>
      <c r="C25" s="73"/>
      <c r="D25" s="73"/>
      <c r="E25" s="73"/>
      <c r="F25" s="73"/>
      <c r="G25" s="73"/>
      <c r="H25" s="73"/>
      <c r="I25" s="73"/>
      <c r="J25" s="73"/>
      <c r="K25" s="73"/>
      <c r="L25" s="73"/>
      <c r="M25" s="73"/>
      <c r="N25" s="73"/>
      <c r="O25" s="73"/>
      <c r="P25" s="73"/>
      <c r="Q25" s="73"/>
    </row>
    <row r="26" spans="1:17">
      <c r="A26" s="73"/>
      <c r="B26" s="73"/>
      <c r="C26" s="73"/>
      <c r="D26" s="73"/>
      <c r="E26" s="73"/>
      <c r="F26" s="73"/>
      <c r="G26" s="73"/>
      <c r="H26" s="73"/>
      <c r="I26" s="73"/>
      <c r="J26" s="73"/>
      <c r="K26" s="73"/>
      <c r="L26" s="73"/>
      <c r="M26" s="73"/>
      <c r="N26" s="73"/>
      <c r="O26" s="73"/>
      <c r="P26" s="73"/>
      <c r="Q26" s="73"/>
    </row>
    <row r="27" spans="1:17">
      <c r="A27" s="73"/>
      <c r="B27" s="73"/>
      <c r="C27" s="73"/>
      <c r="D27" s="73"/>
      <c r="E27" s="73"/>
      <c r="F27" s="73"/>
      <c r="G27" s="73"/>
      <c r="H27" s="73"/>
      <c r="I27" s="73"/>
      <c r="J27" s="73"/>
      <c r="K27" s="73"/>
      <c r="L27" s="73"/>
      <c r="M27" s="73"/>
      <c r="N27" s="73"/>
      <c r="O27" s="73"/>
      <c r="P27" s="73"/>
      <c r="Q27" s="73"/>
    </row>
    <row r="28" spans="1:17">
      <c r="A28" s="73"/>
      <c r="B28" s="73"/>
      <c r="C28" s="73"/>
      <c r="D28" s="73"/>
      <c r="E28" s="73"/>
      <c r="F28" s="73"/>
      <c r="G28" s="73"/>
      <c r="H28" s="73"/>
      <c r="I28" s="73"/>
      <c r="J28" s="73"/>
      <c r="K28" s="73"/>
      <c r="L28" s="73"/>
      <c r="M28" s="73"/>
      <c r="N28" s="73"/>
      <c r="O28" s="73"/>
      <c r="P28" s="73"/>
      <c r="Q28" s="73"/>
    </row>
    <row r="29" spans="1:17">
      <c r="A29" s="73"/>
      <c r="B29" s="73"/>
      <c r="C29" s="73"/>
      <c r="D29" s="73"/>
      <c r="E29" s="73"/>
      <c r="F29" s="73"/>
      <c r="G29" s="73"/>
      <c r="H29" s="73"/>
      <c r="I29" s="73"/>
      <c r="J29" s="73"/>
      <c r="K29" s="73"/>
      <c r="L29" s="73"/>
      <c r="M29" s="73"/>
      <c r="N29" s="73"/>
      <c r="O29" s="73"/>
      <c r="P29" s="73"/>
      <c r="Q29" s="73"/>
    </row>
    <row r="30" spans="1:17">
      <c r="A30" s="73"/>
      <c r="B30" s="76" t="s">
        <v>333</v>
      </c>
      <c r="C30" s="83">
        <f>ROUND(E30/1000,1)</f>
        <v>7.8</v>
      </c>
      <c r="D30" s="76" t="s">
        <v>303</v>
      </c>
      <c r="E30" s="83">
        <f>ROUND(G30*9.8,1)</f>
        <v>7840</v>
      </c>
      <c r="F30" s="76" t="s">
        <v>304</v>
      </c>
      <c r="G30" s="82">
        <v>800</v>
      </c>
      <c r="H30" s="76" t="s">
        <v>305</v>
      </c>
      <c r="I30" s="73"/>
      <c r="J30" s="73"/>
      <c r="K30" s="73"/>
      <c r="L30" s="73"/>
      <c r="M30" s="73"/>
      <c r="N30" s="73"/>
      <c r="O30" s="73"/>
      <c r="P30" s="73"/>
      <c r="Q30" s="73"/>
    </row>
    <row r="31" spans="1:17">
      <c r="A31" s="73"/>
      <c r="B31" s="76" t="s">
        <v>334</v>
      </c>
      <c r="C31" s="83">
        <f>ROUND(E31/1000,1)</f>
        <v>12.7</v>
      </c>
      <c r="D31" s="76" t="s">
        <v>303</v>
      </c>
      <c r="E31" s="83">
        <f>ROUND(G31*9.8,1)</f>
        <v>12740</v>
      </c>
      <c r="F31" s="76" t="s">
        <v>304</v>
      </c>
      <c r="G31" s="82">
        <v>1300</v>
      </c>
      <c r="H31" s="76" t="s">
        <v>305</v>
      </c>
      <c r="I31" s="73"/>
      <c r="J31" s="73"/>
      <c r="K31" s="73"/>
      <c r="L31" s="73"/>
      <c r="M31" s="73"/>
      <c r="N31" s="73"/>
      <c r="O31" s="73"/>
      <c r="P31" s="73"/>
      <c r="Q31" s="73"/>
    </row>
    <row r="32" spans="1:17">
      <c r="A32" s="73"/>
      <c r="B32" s="76" t="s">
        <v>308</v>
      </c>
      <c r="C32" s="82">
        <v>30</v>
      </c>
      <c r="D32" s="76" t="s">
        <v>309</v>
      </c>
      <c r="E32" s="73"/>
      <c r="F32" s="73"/>
      <c r="G32" s="73"/>
      <c r="H32" s="73"/>
      <c r="I32" s="73"/>
      <c r="J32" s="73"/>
      <c r="K32" s="73"/>
      <c r="L32" s="73"/>
      <c r="M32" s="73"/>
      <c r="N32" s="73"/>
      <c r="O32" s="73"/>
      <c r="P32" s="73"/>
      <c r="Q32" s="73"/>
    </row>
    <row r="33" spans="1:17">
      <c r="A33" s="73"/>
      <c r="B33" s="76" t="s">
        <v>310</v>
      </c>
      <c r="C33" s="82">
        <v>50</v>
      </c>
      <c r="D33" s="76" t="s">
        <v>309</v>
      </c>
      <c r="E33" s="73"/>
      <c r="F33" s="73"/>
      <c r="G33" s="73"/>
      <c r="H33" s="73"/>
      <c r="I33" s="73"/>
      <c r="J33" s="73"/>
      <c r="K33" s="73"/>
      <c r="L33" s="73"/>
      <c r="M33" s="73"/>
      <c r="N33" s="73"/>
      <c r="O33" s="73"/>
      <c r="P33" s="73"/>
      <c r="Q33" s="73"/>
    </row>
    <row r="34" spans="1:17">
      <c r="A34" s="73"/>
      <c r="B34" s="76" t="s">
        <v>311</v>
      </c>
      <c r="C34" s="82">
        <v>40</v>
      </c>
      <c r="D34" s="76" t="s">
        <v>309</v>
      </c>
      <c r="E34" s="73"/>
      <c r="F34" s="73"/>
      <c r="G34" s="73"/>
      <c r="H34" s="73"/>
      <c r="I34" s="73"/>
      <c r="J34" s="73"/>
      <c r="K34" s="73"/>
      <c r="L34" s="73"/>
      <c r="M34" s="73"/>
      <c r="N34" s="73"/>
      <c r="O34" s="73"/>
      <c r="P34" s="73"/>
      <c r="Q34" s="73"/>
    </row>
    <row r="35" spans="1:17">
      <c r="A35" s="73"/>
      <c r="B35" s="76" t="s">
        <v>312</v>
      </c>
      <c r="C35" s="82">
        <v>45</v>
      </c>
      <c r="D35" s="76" t="s">
        <v>309</v>
      </c>
      <c r="E35" s="73"/>
      <c r="F35" s="73"/>
      <c r="G35" s="73"/>
      <c r="H35" s="73"/>
      <c r="I35" s="73"/>
      <c r="J35" s="73"/>
      <c r="K35" s="73"/>
      <c r="L35" s="73"/>
      <c r="M35" s="73"/>
      <c r="N35" s="73"/>
      <c r="O35" s="73"/>
      <c r="P35" s="73"/>
      <c r="Q35" s="73"/>
    </row>
    <row r="36" spans="1:17" ht="13.5" customHeight="1">
      <c r="A36" s="73"/>
      <c r="B36" s="76" t="s">
        <v>335</v>
      </c>
      <c r="C36" s="82">
        <v>50</v>
      </c>
      <c r="D36" s="76" t="s">
        <v>309</v>
      </c>
      <c r="E36" s="73"/>
      <c r="F36" s="73"/>
      <c r="G36" s="73"/>
      <c r="H36" s="73"/>
      <c r="I36" s="73"/>
      <c r="J36" s="73"/>
      <c r="K36" s="73"/>
      <c r="L36" s="73"/>
      <c r="M36" s="73"/>
      <c r="N36" s="73"/>
      <c r="O36" s="73"/>
      <c r="P36" s="73"/>
      <c r="Q36" s="73"/>
    </row>
    <row r="37" spans="1:17">
      <c r="A37" s="73"/>
      <c r="B37" s="76" t="s">
        <v>336</v>
      </c>
      <c r="C37" s="82">
        <v>35</v>
      </c>
      <c r="D37" s="76" t="s">
        <v>309</v>
      </c>
      <c r="E37" s="73"/>
      <c r="F37" s="73"/>
      <c r="G37" s="223" t="s">
        <v>366</v>
      </c>
      <c r="H37" s="223"/>
      <c r="I37" s="223"/>
      <c r="J37" s="223"/>
      <c r="K37" s="223"/>
      <c r="L37" s="223"/>
      <c r="M37" s="76" t="s">
        <v>365</v>
      </c>
      <c r="N37" s="90">
        <f>ROUND(G31*C36/(C36+C37+C38),2)</f>
        <v>520</v>
      </c>
      <c r="O37" s="76" t="s">
        <v>370</v>
      </c>
      <c r="P37" s="86">
        <f>ROUND(N37*9.8/1000,1)</f>
        <v>5.0999999999999996</v>
      </c>
      <c r="Q37" s="76" t="s">
        <v>371</v>
      </c>
    </row>
    <row r="38" spans="1:17">
      <c r="A38" s="73"/>
      <c r="B38" s="76" t="s">
        <v>337</v>
      </c>
      <c r="C38" s="82">
        <v>40</v>
      </c>
      <c r="D38" s="76" t="s">
        <v>309</v>
      </c>
      <c r="E38" s="73"/>
      <c r="F38" s="73"/>
      <c r="G38" s="223" t="s">
        <v>367</v>
      </c>
      <c r="H38" s="223"/>
      <c r="I38" s="223"/>
      <c r="J38" s="223"/>
      <c r="K38" s="223"/>
      <c r="L38" s="223"/>
      <c r="M38" s="76" t="s">
        <v>365</v>
      </c>
      <c r="N38" s="91">
        <f>ROUND(G31*(C37+C38)/(C36+C37+C38),2)</f>
        <v>780</v>
      </c>
      <c r="O38" s="76" t="s">
        <v>370</v>
      </c>
      <c r="P38" s="86">
        <f>ROUND(N38*9.8/1000,1)</f>
        <v>7.6</v>
      </c>
      <c r="Q38" s="76" t="s">
        <v>371</v>
      </c>
    </row>
    <row r="39" spans="1:17">
      <c r="A39" s="73"/>
      <c r="B39" s="76" t="s">
        <v>314</v>
      </c>
      <c r="C39" s="82">
        <v>60</v>
      </c>
      <c r="D39" s="76" t="s">
        <v>309</v>
      </c>
      <c r="E39" s="73"/>
      <c r="F39" s="73"/>
      <c r="G39" s="223" t="s">
        <v>368</v>
      </c>
      <c r="H39" s="223"/>
      <c r="I39" s="223"/>
      <c r="J39" s="223"/>
      <c r="K39" s="223"/>
      <c r="L39" s="223"/>
      <c r="M39" s="76" t="s">
        <v>365</v>
      </c>
      <c r="N39" s="91">
        <f>ROUND(N37*C37/(C37+C38),1)</f>
        <v>242.7</v>
      </c>
      <c r="O39" s="76" t="s">
        <v>370</v>
      </c>
      <c r="P39" s="86">
        <f>ROUND(N39*9.8/1000,1)</f>
        <v>2.4</v>
      </c>
      <c r="Q39" s="76" t="s">
        <v>371</v>
      </c>
    </row>
    <row r="40" spans="1:17">
      <c r="A40" s="73"/>
      <c r="B40" s="76" t="s">
        <v>315</v>
      </c>
      <c r="C40" s="82">
        <v>15</v>
      </c>
      <c r="D40" s="76" t="s">
        <v>309</v>
      </c>
      <c r="E40" s="73"/>
      <c r="F40" s="73"/>
      <c r="G40" s="223" t="s">
        <v>462</v>
      </c>
      <c r="H40" s="223"/>
      <c r="I40" s="223"/>
      <c r="J40" s="223"/>
      <c r="K40" s="223"/>
      <c r="L40" s="223"/>
      <c r="M40" s="76" t="s">
        <v>365</v>
      </c>
      <c r="N40" s="92">
        <f>N38+N39</f>
        <v>1022.7</v>
      </c>
      <c r="O40" s="76" t="s">
        <v>370</v>
      </c>
      <c r="P40" s="86">
        <f>ROUND(N40*9.8/1000,2)</f>
        <v>10.02</v>
      </c>
      <c r="Q40" s="76" t="s">
        <v>371</v>
      </c>
    </row>
    <row r="41" spans="1:17">
      <c r="A41" s="73"/>
      <c r="B41" s="76" t="s">
        <v>316</v>
      </c>
      <c r="C41" s="82">
        <v>45</v>
      </c>
      <c r="D41" s="76" t="s">
        <v>309</v>
      </c>
      <c r="E41" s="73"/>
      <c r="F41" s="73"/>
      <c r="G41" s="73"/>
      <c r="H41" s="73"/>
      <c r="I41" s="73"/>
      <c r="J41" s="73"/>
      <c r="K41" s="73"/>
      <c r="L41" s="73"/>
      <c r="M41" s="73"/>
      <c r="N41" s="73"/>
      <c r="O41" s="73"/>
      <c r="P41" s="73"/>
      <c r="Q41" s="73"/>
    </row>
    <row r="42" spans="1:17">
      <c r="A42" s="73"/>
      <c r="B42" s="76" t="s">
        <v>338</v>
      </c>
      <c r="C42" s="82">
        <v>70</v>
      </c>
      <c r="D42" s="76" t="s">
        <v>309</v>
      </c>
      <c r="E42" s="73"/>
      <c r="F42" s="73"/>
      <c r="G42" s="73"/>
      <c r="H42" s="73"/>
      <c r="I42" s="73"/>
      <c r="J42" s="73"/>
      <c r="K42" s="73"/>
      <c r="L42" s="73"/>
      <c r="M42" s="73"/>
      <c r="N42" s="73"/>
      <c r="O42" s="73"/>
      <c r="P42" s="73"/>
      <c r="Q42" s="73"/>
    </row>
    <row r="43" spans="1:17">
      <c r="A43" s="73"/>
      <c r="B43" s="73"/>
      <c r="C43" s="73"/>
      <c r="D43" s="73"/>
      <c r="E43" s="73"/>
      <c r="F43" s="73"/>
      <c r="G43" s="73"/>
      <c r="H43" s="73"/>
      <c r="I43" s="73"/>
      <c r="J43" s="73"/>
      <c r="K43" s="73"/>
      <c r="L43" s="73"/>
      <c r="M43" s="73"/>
      <c r="N43" s="73"/>
      <c r="O43" s="73"/>
      <c r="P43" s="73"/>
      <c r="Q43" s="73"/>
    </row>
    <row r="44" spans="1:17" ht="15.6" customHeight="1">
      <c r="A44" s="232" t="s">
        <v>438</v>
      </c>
      <c r="B44" s="232"/>
      <c r="C44" s="232"/>
      <c r="D44" s="232"/>
      <c r="E44" s="232"/>
      <c r="F44" s="232"/>
      <c r="G44" s="232"/>
      <c r="H44" s="232"/>
      <c r="I44" s="232"/>
      <c r="J44" s="232"/>
      <c r="K44" s="232"/>
      <c r="L44" s="232"/>
      <c r="M44" s="232"/>
      <c r="N44" s="73"/>
      <c r="O44" s="73"/>
      <c r="P44" s="73"/>
      <c r="Q44" s="73"/>
    </row>
    <row r="45" spans="1:17" ht="15.6" customHeight="1">
      <c r="A45" s="233" t="s">
        <v>134</v>
      </c>
      <c r="B45" s="234"/>
      <c r="C45" s="210" t="s">
        <v>135</v>
      </c>
      <c r="D45" s="215"/>
      <c r="E45" s="215"/>
      <c r="F45" s="215"/>
      <c r="G45" s="215"/>
      <c r="H45" s="215"/>
      <c r="I45" s="215"/>
      <c r="J45" s="211"/>
      <c r="K45" s="233" t="s">
        <v>50</v>
      </c>
      <c r="L45" s="239"/>
      <c r="M45" s="234"/>
      <c r="N45" s="73"/>
      <c r="O45" s="73"/>
      <c r="P45" s="73"/>
      <c r="Q45" s="73"/>
    </row>
    <row r="46" spans="1:17" ht="15.6" customHeight="1">
      <c r="A46" s="235"/>
      <c r="B46" s="236"/>
      <c r="C46" s="215" t="s">
        <v>136</v>
      </c>
      <c r="D46" s="215"/>
      <c r="E46" s="215"/>
      <c r="F46" s="211"/>
      <c r="G46" s="210" t="s">
        <v>137</v>
      </c>
      <c r="H46" s="215"/>
      <c r="I46" s="215"/>
      <c r="J46" s="211"/>
      <c r="K46" s="235"/>
      <c r="L46" s="226"/>
      <c r="M46" s="236"/>
      <c r="N46" s="73"/>
      <c r="O46" s="73"/>
      <c r="P46" s="73"/>
      <c r="Q46" s="73"/>
    </row>
    <row r="47" spans="1:17" ht="15.6" customHeight="1">
      <c r="A47" s="237"/>
      <c r="B47" s="238"/>
      <c r="C47" s="211" t="s">
        <v>138</v>
      </c>
      <c r="D47" s="209"/>
      <c r="E47" s="209" t="s">
        <v>139</v>
      </c>
      <c r="F47" s="209"/>
      <c r="G47" s="209" t="s">
        <v>138</v>
      </c>
      <c r="H47" s="209"/>
      <c r="I47" s="209" t="s">
        <v>139</v>
      </c>
      <c r="J47" s="209"/>
      <c r="K47" s="237"/>
      <c r="L47" s="240"/>
      <c r="M47" s="238"/>
      <c r="N47" s="73"/>
      <c r="O47" s="73"/>
      <c r="P47" s="73"/>
      <c r="Q47" s="73"/>
    </row>
    <row r="48" spans="1:17" ht="15.6" customHeight="1">
      <c r="A48" s="213" t="s">
        <v>54</v>
      </c>
      <c r="B48" s="213"/>
      <c r="C48" s="227">
        <v>2</v>
      </c>
      <c r="D48" s="228"/>
      <c r="E48" s="227">
        <v>1.5</v>
      </c>
      <c r="F48" s="228"/>
      <c r="G48" s="227">
        <v>1.5</v>
      </c>
      <c r="H48" s="228"/>
      <c r="I48" s="227">
        <v>1</v>
      </c>
      <c r="J48" s="228"/>
      <c r="K48" s="77"/>
      <c r="L48" s="73"/>
      <c r="M48" s="78"/>
      <c r="N48" s="73"/>
      <c r="O48" s="73"/>
      <c r="P48" s="73"/>
      <c r="Q48" s="73"/>
    </row>
    <row r="49" spans="1:17" ht="15.6" customHeight="1">
      <c r="A49" s="213"/>
      <c r="B49" s="213"/>
      <c r="C49" s="229" t="s">
        <v>140</v>
      </c>
      <c r="D49" s="230"/>
      <c r="E49" s="229" t="s">
        <v>140</v>
      </c>
      <c r="F49" s="230"/>
      <c r="G49" s="229" t="s">
        <v>140</v>
      </c>
      <c r="H49" s="230"/>
      <c r="I49" s="229" t="s">
        <v>141</v>
      </c>
      <c r="J49" s="230"/>
      <c r="K49" s="77"/>
      <c r="L49" s="73"/>
      <c r="M49" s="78"/>
      <c r="N49" s="73"/>
      <c r="O49" s="73"/>
      <c r="P49" s="73"/>
      <c r="Q49" s="73"/>
    </row>
    <row r="50" spans="1:17" ht="15.6" customHeight="1">
      <c r="A50" s="209" t="s">
        <v>55</v>
      </c>
      <c r="B50" s="209"/>
      <c r="C50" s="227">
        <v>1.5</v>
      </c>
      <c r="D50" s="228"/>
      <c r="E50" s="227">
        <v>1</v>
      </c>
      <c r="F50" s="228"/>
      <c r="G50" s="227">
        <v>1</v>
      </c>
      <c r="H50" s="228"/>
      <c r="I50" s="227">
        <v>0.6</v>
      </c>
      <c r="J50" s="228"/>
      <c r="K50" s="77"/>
      <c r="L50" s="73"/>
      <c r="M50" s="78"/>
      <c r="N50" s="73"/>
      <c r="O50" s="73"/>
      <c r="P50" s="73"/>
      <c r="Q50" s="73"/>
    </row>
    <row r="51" spans="1:17" ht="15.6" customHeight="1">
      <c r="A51" s="209"/>
      <c r="B51" s="209"/>
      <c r="C51" s="229" t="s">
        <v>141</v>
      </c>
      <c r="D51" s="230"/>
      <c r="E51" s="229" t="s">
        <v>141</v>
      </c>
      <c r="F51" s="230"/>
      <c r="G51" s="229" t="s">
        <v>141</v>
      </c>
      <c r="H51" s="230"/>
      <c r="I51" s="229" t="s">
        <v>142</v>
      </c>
      <c r="J51" s="230"/>
      <c r="K51" s="77"/>
      <c r="L51" s="73"/>
      <c r="M51" s="78"/>
      <c r="N51" s="73"/>
      <c r="O51" s="73"/>
      <c r="P51" s="73"/>
      <c r="Q51" s="73"/>
    </row>
    <row r="52" spans="1:17" ht="15.6" customHeight="1">
      <c r="A52" s="209" t="s">
        <v>56</v>
      </c>
      <c r="B52" s="209"/>
      <c r="C52" s="227">
        <v>1</v>
      </c>
      <c r="D52" s="228"/>
      <c r="E52" s="227">
        <v>0.6</v>
      </c>
      <c r="F52" s="228"/>
      <c r="G52" s="227">
        <v>0.6</v>
      </c>
      <c r="H52" s="228"/>
      <c r="I52" s="227">
        <v>0.4</v>
      </c>
      <c r="J52" s="228"/>
      <c r="K52" s="77"/>
      <c r="L52" s="73"/>
      <c r="M52" s="78"/>
      <c r="N52" s="73"/>
      <c r="O52" s="73"/>
      <c r="P52" s="73"/>
      <c r="Q52" s="73"/>
    </row>
    <row r="53" spans="1:17" ht="15.6" customHeight="1">
      <c r="A53" s="209"/>
      <c r="B53" s="209"/>
      <c r="C53" s="229" t="s">
        <v>142</v>
      </c>
      <c r="D53" s="230"/>
      <c r="E53" s="229" t="s">
        <v>142</v>
      </c>
      <c r="F53" s="230"/>
      <c r="G53" s="229" t="s">
        <v>142</v>
      </c>
      <c r="H53" s="230"/>
      <c r="I53" s="229" t="s">
        <v>190</v>
      </c>
      <c r="J53" s="230"/>
      <c r="K53" s="79"/>
      <c r="L53" s="80"/>
      <c r="M53" s="81"/>
      <c r="N53" s="73"/>
      <c r="O53" s="73"/>
      <c r="P53" s="73"/>
      <c r="Q53" s="73"/>
    </row>
    <row r="54" spans="1:17">
      <c r="A54" s="212"/>
      <c r="B54" s="212"/>
      <c r="C54" s="212"/>
      <c r="D54" s="212"/>
      <c r="E54" s="212"/>
      <c r="F54" s="212"/>
      <c r="G54" s="212"/>
      <c r="H54" s="212"/>
      <c r="I54" s="212"/>
      <c r="J54" s="212"/>
      <c r="K54" s="212"/>
      <c r="L54" s="212"/>
      <c r="M54" s="73"/>
      <c r="N54" s="73"/>
      <c r="O54" s="73"/>
      <c r="P54" s="73"/>
      <c r="Q54" s="73"/>
    </row>
    <row r="55" spans="1:17">
      <c r="A55" s="216" t="s">
        <v>299</v>
      </c>
      <c r="B55" s="217"/>
      <c r="C55" s="218"/>
      <c r="D55" s="76" t="s">
        <v>300</v>
      </c>
      <c r="E55" s="214">
        <v>1.5</v>
      </c>
      <c r="F55" s="214"/>
      <c r="G55" s="73"/>
      <c r="H55" s="76" t="s">
        <v>339</v>
      </c>
      <c r="I55" s="221">
        <f>E55/2</f>
        <v>0.75</v>
      </c>
      <c r="J55" s="222"/>
      <c r="K55" s="73"/>
      <c r="L55" s="73"/>
      <c r="M55" s="73"/>
      <c r="N55" s="73"/>
      <c r="O55" s="73"/>
      <c r="P55" s="73"/>
      <c r="Q55" s="73"/>
    </row>
    <row r="56" spans="1:17">
      <c r="A56" s="210" t="s">
        <v>324</v>
      </c>
      <c r="B56" s="215"/>
      <c r="C56" s="211"/>
      <c r="D56" s="76" t="s">
        <v>325</v>
      </c>
      <c r="E56" s="214">
        <v>2</v>
      </c>
      <c r="F56" s="214"/>
      <c r="G56" s="85" t="s">
        <v>326</v>
      </c>
      <c r="H56" s="73"/>
      <c r="I56" s="73"/>
      <c r="J56" s="73"/>
      <c r="K56" s="73"/>
      <c r="L56" s="73"/>
      <c r="M56" s="73"/>
      <c r="N56" s="73"/>
      <c r="O56" s="73"/>
      <c r="P56" s="73"/>
      <c r="Q56" s="73"/>
    </row>
    <row r="57" spans="1:17" ht="15.75" customHeight="1">
      <c r="A57" s="241" t="s">
        <v>332</v>
      </c>
      <c r="B57" s="241"/>
      <c r="C57" s="241"/>
      <c r="D57" s="241"/>
      <c r="E57" s="241"/>
      <c r="F57" s="241"/>
      <c r="G57" s="242"/>
      <c r="H57" s="242"/>
      <c r="I57" s="73"/>
      <c r="J57" s="73"/>
      <c r="K57" s="73"/>
      <c r="L57" s="73"/>
      <c r="M57" s="73"/>
      <c r="N57" s="73"/>
      <c r="O57" s="73"/>
      <c r="P57" s="73"/>
      <c r="Q57" s="73"/>
    </row>
    <row r="58" spans="1:17">
      <c r="A58" s="212"/>
      <c r="B58" s="212"/>
      <c r="C58" s="212"/>
      <c r="D58" s="212"/>
      <c r="E58" s="212"/>
      <c r="F58" s="212"/>
      <c r="G58" s="212"/>
      <c r="H58" s="212"/>
      <c r="I58" s="212"/>
      <c r="J58" s="212"/>
      <c r="K58" s="212"/>
      <c r="L58" s="212"/>
      <c r="M58" s="73"/>
      <c r="N58" s="73"/>
      <c r="O58" s="73"/>
      <c r="P58" s="73"/>
      <c r="Q58" s="73"/>
    </row>
    <row r="59" spans="1:17" ht="16.2">
      <c r="A59" s="219" t="s">
        <v>372</v>
      </c>
      <c r="B59" s="220"/>
      <c r="C59" s="220"/>
      <c r="D59" s="220"/>
      <c r="E59" s="220"/>
      <c r="F59" s="220"/>
      <c r="G59" s="220"/>
      <c r="H59" s="220"/>
      <c r="I59" s="220"/>
      <c r="J59" s="73"/>
      <c r="K59" s="73"/>
      <c r="L59" s="73"/>
      <c r="M59" s="73"/>
      <c r="N59" s="73"/>
      <c r="O59" s="73"/>
      <c r="P59" s="73"/>
      <c r="Q59" s="73"/>
    </row>
    <row r="60" spans="1:17">
      <c r="A60" s="212" t="s">
        <v>340</v>
      </c>
      <c r="B60" s="212"/>
      <c r="C60" s="212"/>
      <c r="D60" s="212"/>
      <c r="E60" s="212"/>
      <c r="F60" s="212"/>
      <c r="G60" s="212"/>
      <c r="H60" s="212"/>
      <c r="I60" s="212"/>
      <c r="J60" s="212"/>
      <c r="K60" s="73"/>
      <c r="L60" s="73"/>
      <c r="M60" s="73"/>
      <c r="N60" s="73"/>
      <c r="O60" s="73"/>
      <c r="P60" s="73"/>
      <c r="Q60" s="73"/>
    </row>
    <row r="61" spans="1:17">
      <c r="A61" s="73"/>
      <c r="B61" s="216" t="s">
        <v>377</v>
      </c>
      <c r="C61" s="217"/>
      <c r="D61" s="217"/>
      <c r="E61" s="217"/>
      <c r="F61" s="217"/>
      <c r="G61" s="217"/>
      <c r="H61" s="217"/>
      <c r="I61" s="217"/>
      <c r="J61" s="218"/>
      <c r="K61" s="86">
        <f>ROUND(C31*((1+I55)*C37+C38)/(C36+C37+C38),1)</f>
        <v>10.3</v>
      </c>
      <c r="L61" s="76" t="s">
        <v>303</v>
      </c>
      <c r="M61" s="73"/>
      <c r="N61" s="73"/>
      <c r="O61" s="73"/>
      <c r="P61" s="73"/>
      <c r="Q61" s="73"/>
    </row>
    <row r="62" spans="1:17">
      <c r="A62" s="212" t="s">
        <v>341</v>
      </c>
      <c r="B62" s="212"/>
      <c r="C62" s="212"/>
      <c r="D62" s="212"/>
      <c r="E62" s="212"/>
      <c r="F62" s="212"/>
      <c r="G62" s="212"/>
      <c r="H62" s="212"/>
      <c r="I62" s="212"/>
      <c r="J62" s="212"/>
      <c r="K62" s="73"/>
      <c r="L62" s="73"/>
      <c r="M62" s="73"/>
      <c r="N62" s="73"/>
      <c r="O62" s="73"/>
      <c r="P62" s="73"/>
      <c r="Q62" s="73"/>
    </row>
    <row r="63" spans="1:17">
      <c r="A63" s="73"/>
      <c r="B63" s="216" t="s">
        <v>378</v>
      </c>
      <c r="C63" s="217"/>
      <c r="D63" s="217"/>
      <c r="E63" s="217"/>
      <c r="F63" s="217"/>
      <c r="G63" s="217"/>
      <c r="H63" s="217"/>
      <c r="I63" s="217"/>
      <c r="J63" s="218"/>
      <c r="K63" s="86">
        <f>ROUND((1+I55)*C31*(C36)/(C36+C37+C38),1)</f>
        <v>8.9</v>
      </c>
      <c r="L63" s="76" t="s">
        <v>303</v>
      </c>
      <c r="M63" s="73"/>
      <c r="N63" s="73"/>
      <c r="O63" s="73"/>
      <c r="P63" s="73"/>
      <c r="Q63" s="73"/>
    </row>
    <row r="64" spans="1:17">
      <c r="A64" s="212" t="s">
        <v>373</v>
      </c>
      <c r="B64" s="212"/>
      <c r="C64" s="212"/>
      <c r="D64" s="212"/>
      <c r="E64" s="212"/>
      <c r="F64" s="212"/>
      <c r="G64" s="212"/>
      <c r="H64" s="212"/>
      <c r="I64" s="212"/>
      <c r="J64" s="212"/>
      <c r="K64" s="73"/>
      <c r="L64" s="73"/>
      <c r="M64" s="73"/>
      <c r="N64" s="73"/>
      <c r="O64" s="73"/>
      <c r="P64" s="73"/>
      <c r="Q64" s="73"/>
    </row>
    <row r="65" spans="1:17">
      <c r="A65" s="73"/>
      <c r="B65" s="216" t="s">
        <v>342</v>
      </c>
      <c r="C65" s="217"/>
      <c r="D65" s="217"/>
      <c r="E65" s="217"/>
      <c r="F65" s="217"/>
      <c r="G65" s="217"/>
      <c r="H65" s="217"/>
      <c r="I65" s="217"/>
      <c r="J65" s="218"/>
      <c r="K65" s="86">
        <f>ROUND(K63*C37/(C37+C38),1)</f>
        <v>4.2</v>
      </c>
      <c r="L65" s="76" t="s">
        <v>303</v>
      </c>
      <c r="M65" s="73"/>
      <c r="N65" s="73"/>
      <c r="O65" s="73"/>
      <c r="P65" s="73"/>
      <c r="Q65" s="73"/>
    </row>
    <row r="66" spans="1:17">
      <c r="A66" s="73"/>
      <c r="B66" s="73"/>
      <c r="C66" s="73"/>
      <c r="D66" s="73"/>
      <c r="E66" s="73"/>
      <c r="F66" s="73"/>
      <c r="G66" s="73"/>
      <c r="H66" s="73"/>
      <c r="I66" s="73"/>
      <c r="J66" s="73"/>
      <c r="K66" s="73"/>
      <c r="L66" s="73"/>
      <c r="M66" s="73"/>
      <c r="N66" s="73"/>
      <c r="O66" s="73"/>
      <c r="P66" s="73"/>
      <c r="Q66" s="73"/>
    </row>
    <row r="67" spans="1:17">
      <c r="A67" s="73"/>
      <c r="B67" s="73"/>
      <c r="C67" s="73"/>
      <c r="D67" s="73"/>
      <c r="E67" s="73"/>
      <c r="F67" s="73"/>
      <c r="G67" s="73"/>
      <c r="H67" s="73"/>
      <c r="I67" s="73"/>
      <c r="J67" s="73"/>
      <c r="K67" s="73"/>
      <c r="L67" s="73"/>
      <c r="M67" s="73"/>
      <c r="N67" s="73"/>
      <c r="O67" s="73"/>
      <c r="P67" s="73"/>
      <c r="Q67" s="73"/>
    </row>
    <row r="68" spans="1:17">
      <c r="A68" s="73"/>
      <c r="B68" s="73"/>
      <c r="C68" s="73"/>
      <c r="D68" s="73"/>
      <c r="E68" s="73"/>
      <c r="F68" s="73"/>
      <c r="G68" s="73"/>
      <c r="H68" s="73"/>
      <c r="I68" s="73"/>
      <c r="J68" s="73"/>
      <c r="K68" s="73"/>
      <c r="L68" s="73"/>
      <c r="M68" s="73"/>
      <c r="N68" s="73"/>
      <c r="O68" s="73"/>
      <c r="P68" s="73"/>
      <c r="Q68" s="73"/>
    </row>
    <row r="69" spans="1:17">
      <c r="A69" s="73"/>
      <c r="B69" s="73"/>
      <c r="C69" s="73"/>
      <c r="D69" s="73"/>
      <c r="E69" s="73"/>
      <c r="F69" s="73"/>
      <c r="G69" s="73"/>
      <c r="H69" s="73"/>
      <c r="I69" s="73"/>
      <c r="J69" s="73"/>
      <c r="K69" s="73"/>
      <c r="L69" s="73"/>
      <c r="M69" s="73"/>
      <c r="N69" s="73"/>
      <c r="O69" s="73"/>
      <c r="P69" s="73"/>
      <c r="Q69" s="73"/>
    </row>
    <row r="70" spans="1:17">
      <c r="A70" s="73"/>
      <c r="B70" s="73"/>
      <c r="C70" s="73"/>
      <c r="D70" s="73"/>
      <c r="E70" s="73"/>
      <c r="F70" s="73"/>
      <c r="G70" s="73"/>
      <c r="H70" s="73"/>
      <c r="I70" s="73"/>
      <c r="J70" s="73"/>
      <c r="K70" s="73"/>
      <c r="L70" s="73"/>
      <c r="M70" s="73"/>
      <c r="N70" s="73"/>
      <c r="O70" s="73"/>
      <c r="P70" s="73"/>
      <c r="Q70" s="73"/>
    </row>
    <row r="71" spans="1:17">
      <c r="A71" s="73"/>
      <c r="B71" s="73"/>
      <c r="C71" s="73"/>
      <c r="D71" s="73"/>
      <c r="E71" s="73"/>
      <c r="F71" s="73"/>
      <c r="G71" s="73"/>
      <c r="H71" s="73"/>
      <c r="I71" s="73"/>
      <c r="J71" s="73"/>
      <c r="K71" s="73"/>
      <c r="L71" s="73"/>
      <c r="M71" s="73"/>
      <c r="N71" s="73"/>
      <c r="O71" s="73"/>
      <c r="P71" s="73"/>
      <c r="Q71" s="73"/>
    </row>
  </sheetData>
  <mergeCells count="57">
    <mergeCell ref="A44:M44"/>
    <mergeCell ref="A45:B47"/>
    <mergeCell ref="C45:J45"/>
    <mergeCell ref="K45:M47"/>
    <mergeCell ref="C46:F46"/>
    <mergeCell ref="G46:J46"/>
    <mergeCell ref="C47:D47"/>
    <mergeCell ref="E47:F47"/>
    <mergeCell ref="G47:H47"/>
    <mergeCell ref="I47:J47"/>
    <mergeCell ref="A48:B49"/>
    <mergeCell ref="C48:D48"/>
    <mergeCell ref="E48:F48"/>
    <mergeCell ref="G48:H48"/>
    <mergeCell ref="I48:J48"/>
    <mergeCell ref="C49:D49"/>
    <mergeCell ref="E49:F49"/>
    <mergeCell ref="G49:H49"/>
    <mergeCell ref="I49:J49"/>
    <mergeCell ref="A50:B51"/>
    <mergeCell ref="C50:D50"/>
    <mergeCell ref="E50:F50"/>
    <mergeCell ref="G50:H50"/>
    <mergeCell ref="I50:J50"/>
    <mergeCell ref="C51:D51"/>
    <mergeCell ref="E51:F51"/>
    <mergeCell ref="G51:H51"/>
    <mergeCell ref="I51:J51"/>
    <mergeCell ref="A54:L54"/>
    <mergeCell ref="A55:C55"/>
    <mergeCell ref="E55:F55"/>
    <mergeCell ref="I55:J55"/>
    <mergeCell ref="A56:C56"/>
    <mergeCell ref="E56:F56"/>
    <mergeCell ref="A52:B53"/>
    <mergeCell ref="C52:D52"/>
    <mergeCell ref="E52:F52"/>
    <mergeCell ref="G52:H52"/>
    <mergeCell ref="I52:J52"/>
    <mergeCell ref="C53:D53"/>
    <mergeCell ref="E53:F53"/>
    <mergeCell ref="G53:H53"/>
    <mergeCell ref="I53:J53"/>
    <mergeCell ref="A57:H57"/>
    <mergeCell ref="A58:L58"/>
    <mergeCell ref="A59:I59"/>
    <mergeCell ref="A60:J60"/>
    <mergeCell ref="B61:J61"/>
    <mergeCell ref="A62:J62"/>
    <mergeCell ref="B63:J63"/>
    <mergeCell ref="A64:J64"/>
    <mergeCell ref="B65:J65"/>
    <mergeCell ref="A1:I1"/>
    <mergeCell ref="G37:L37"/>
    <mergeCell ref="G38:L38"/>
    <mergeCell ref="G39:L39"/>
    <mergeCell ref="G40:L40"/>
  </mergeCells>
  <phoneticPr fontId="3"/>
  <pageMargins left="0.70866141732283472" right="0.39370078740157483" top="0.43307086614173229" bottom="0.47244094488188981"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1 原資料</vt:lpstr>
      <vt:lpstr>2 応力度</vt:lpstr>
      <vt:lpstr>3 鋼材 </vt:lpstr>
      <vt:lpstr>4 アンカーボルト</vt:lpstr>
      <vt:lpstr>空調機1台</vt:lpstr>
      <vt:lpstr>空調機1横</vt:lpstr>
      <vt:lpstr>空調機2台(1)</vt:lpstr>
      <vt:lpstr>空調機2台横</vt:lpstr>
      <vt:lpstr>空調機2台(2)</vt:lpstr>
      <vt:lpstr>空調機3台</vt:lpstr>
      <vt:lpstr>'1 原資料'!Print_Area</vt:lpstr>
      <vt:lpstr>'2 応力度'!Print_Area</vt:lpstr>
      <vt:lpstr>'3 鋼材 '!Print_Area</vt:lpstr>
      <vt:lpstr>'4 アンカーボルト'!Print_Area</vt:lpstr>
      <vt:lpstr>空調機1横!Print_Area</vt:lpstr>
      <vt:lpstr>空調機1台!Print_Area</vt:lpstr>
      <vt:lpstr>'空調機2台(1)'!Print_Area</vt:lpstr>
      <vt:lpstr>空調機2台横!Print_Area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ｍａｔｕｉ</dc:creator>
  <cp:lastModifiedBy>user</cp:lastModifiedBy>
  <cp:lastPrinted>2025-01-27T23:08:17Z</cp:lastPrinted>
  <dcterms:created xsi:type="dcterms:W3CDTF">2010-08-03T04:10:48Z</dcterms:created>
  <dcterms:modified xsi:type="dcterms:W3CDTF">2025-08-31T03:29:20Z</dcterms:modified>
</cp:coreProperties>
</file>