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qura\Documents\Mydocuments\ContentsBusiness\SoftWare\Vector\"/>
    </mc:Choice>
  </mc:AlternateContent>
  <xr:revisionPtr revIDLastSave="0" documentId="13_ncr:1_{C8EE812D-7CC9-48CD-9E0E-4BF604CA033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26C50%" sheetId="2" r:id="rId1"/>
    <sheet name="30C20%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2" l="1"/>
  <c r="F22" i="2"/>
  <c r="L21" i="2"/>
  <c r="F21" i="2"/>
  <c r="L20" i="2"/>
  <c r="H20" i="2"/>
  <c r="G19" i="2"/>
  <c r="H18" i="2"/>
  <c r="F18" i="2"/>
  <c r="G17" i="2"/>
  <c r="F17" i="2"/>
  <c r="H15" i="2"/>
  <c r="H14" i="2"/>
  <c r="G14" i="2"/>
  <c r="H13" i="2"/>
  <c r="F13" i="2"/>
  <c r="G12" i="2"/>
  <c r="F12" i="2"/>
  <c r="G11" i="2"/>
  <c r="F11" i="2"/>
  <c r="F10" i="2"/>
  <c r="K9" i="2"/>
  <c r="H15" i="1"/>
  <c r="G14" i="1"/>
  <c r="L22" i="1"/>
  <c r="L21" i="1"/>
  <c r="L20" i="1"/>
  <c r="K9" i="1"/>
  <c r="F22" i="1"/>
  <c r="F21" i="1"/>
  <c r="F18" i="1"/>
  <c r="F17" i="1"/>
  <c r="F13" i="1"/>
  <c r="F12" i="1"/>
  <c r="F11" i="1"/>
  <c r="F10" i="1"/>
  <c r="H20" i="1"/>
  <c r="H18" i="1"/>
  <c r="H14" i="1"/>
  <c r="H13" i="1"/>
  <c r="G19" i="1"/>
  <c r="G17" i="1"/>
  <c r="G12" i="1"/>
  <c r="G11" i="1"/>
  <c r="G21" i="2"/>
  <c r="J6" i="1"/>
  <c r="G21" i="1"/>
  <c r="I12" i="1"/>
  <c r="K10" i="1"/>
  <c r="K7" i="2"/>
  <c r="L17" i="2"/>
  <c r="F19" i="2"/>
  <c r="G13" i="1"/>
  <c r="H11" i="2"/>
  <c r="L18" i="1"/>
  <c r="K7" i="1"/>
  <c r="F20" i="2"/>
  <c r="H16" i="1"/>
  <c r="H8" i="1"/>
  <c r="I9" i="1"/>
  <c r="I12" i="2"/>
  <c r="H22" i="1"/>
  <c r="H16" i="2"/>
  <c r="F19" i="1"/>
  <c r="F14" i="1"/>
  <c r="F14" i="2"/>
  <c r="I9" i="2"/>
  <c r="F20" i="1"/>
  <c r="J6" i="2"/>
  <c r="G13" i="2"/>
  <c r="L17" i="1"/>
  <c r="I15" i="2"/>
  <c r="L18" i="2"/>
  <c r="H8" i="2"/>
  <c r="K10" i="2"/>
  <c r="H11" i="1"/>
  <c r="H22" i="2"/>
  <c r="I15" i="1"/>
</calcChain>
</file>

<file path=xl/sharedStrings.xml><?xml version="1.0" encoding="utf-8"?>
<sst xmlns="http://schemas.openxmlformats.org/spreadsheetml/2006/main" count="208" uniqueCount="66">
  <si>
    <t>関数名</t>
  </si>
  <si>
    <t>温度[℃]</t>
  </si>
  <si>
    <t>水蒸気圧[kPa]</t>
  </si>
  <si>
    <t>絶対湿度[kg/kg']</t>
  </si>
  <si>
    <t>露点温度[℃]</t>
  </si>
  <si>
    <t>相対湿度[%]</t>
  </si>
  <si>
    <t>比エンタルピー[kJ/kg’]</t>
  </si>
  <si>
    <t>絶対湿度[kg/kg']</t>
    <phoneticPr fontId="1"/>
  </si>
  <si>
    <t>飽和水蒸気圧[kPa]</t>
    <phoneticPr fontId="1"/>
  </si>
  <si>
    <t>比エンタルピー[kJ/kg’]</t>
    <phoneticPr fontId="1"/>
  </si>
  <si>
    <t>=mapPwsT(F6)</t>
    <phoneticPr fontId="1"/>
  </si>
  <si>
    <t>=mapPwX(H7)</t>
    <phoneticPr fontId="1"/>
  </si>
  <si>
    <t>=mapHTRH(F19,G19)</t>
    <phoneticPr fontId="1"/>
  </si>
  <si>
    <t>=mapHTX(F20,H20)</t>
    <phoneticPr fontId="1"/>
  </si>
  <si>
    <t>mapXD(I1)</t>
  </si>
  <si>
    <t>=mapXD(I16)</t>
  </si>
  <si>
    <t>=mapXTRh(F11,G11)</t>
    <phoneticPr fontId="1"/>
  </si>
  <si>
    <t>=mapDTRh(F12,G12)</t>
    <phoneticPr fontId="1"/>
  </si>
  <si>
    <t>=mapPwTRh(F10,G10)</t>
    <phoneticPr fontId="1"/>
  </si>
  <si>
    <t>=mapRhTX(F13,H13)</t>
    <phoneticPr fontId="1"/>
  </si>
  <si>
    <t>=mapTRhX(G14,H14)</t>
    <phoneticPr fontId="1"/>
  </si>
  <si>
    <t>=mapTHRh(M21,G21)</t>
    <phoneticPr fontId="1"/>
  </si>
  <si>
    <t>=mapTHX(M22,H22)</t>
    <phoneticPr fontId="1"/>
  </si>
  <si>
    <t>=mapRhHT(M23,F23)</t>
    <phoneticPr fontId="1"/>
  </si>
  <si>
    <t>=mapXHT(M24,F24)</t>
    <phoneticPr fontId="1"/>
  </si>
  <si>
    <r>
      <t>mapPwsT(I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</si>
  <si>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mapPwX(I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</si>
  <si>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mapXPw(I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</si>
  <si>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mapDPw(I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)</t>
    </r>
    <phoneticPr fontId="1"/>
  </si>
  <si>
    <r>
      <t>mapPwTRh(I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</si>
  <si>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mapXTRh(I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</si>
  <si>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mapDTRh(I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</si>
  <si>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mapRhTX(I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</si>
  <si>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mapTRhX(I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  <phoneticPr fontId="1"/>
  </si>
  <si>
    <r>
      <t>mapHTRh(I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</si>
  <si>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mapHTX(I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</si>
  <si>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mapTHRH(I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</si>
  <si>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mapTHX(I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</si>
  <si>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mapRHHT(I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</si>
  <si>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r>
      <t>mapXHT(I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, I</t>
    </r>
    <r>
      <rPr>
        <vertAlign val="subscript"/>
        <sz val="10.5"/>
        <color rgb="FF000000"/>
        <rFont val="Yu Gothic"/>
        <family val="3"/>
        <charset val="128"/>
        <scheme val="minor"/>
      </rPr>
      <t>2</t>
    </r>
    <r>
      <rPr>
        <sz val="10.5"/>
        <color rgb="FF000000"/>
        <rFont val="Yu Gothic"/>
        <family val="3"/>
        <charset val="128"/>
        <scheme val="minor"/>
      </rPr>
      <t>)</t>
    </r>
  </si>
  <si>
    <t>温度</t>
    <rPh sb="0" eb="2">
      <t>オンド</t>
    </rPh>
    <phoneticPr fontId="1"/>
  </si>
  <si>
    <t>相対湿度</t>
    <rPh sb="0" eb="2">
      <t>ソウタイ</t>
    </rPh>
    <rPh sb="2" eb="4">
      <t>シツド</t>
    </rPh>
    <phoneticPr fontId="1"/>
  </si>
  <si>
    <t>絶対湿度</t>
    <rPh sb="0" eb="2">
      <t>ゼッタイ</t>
    </rPh>
    <rPh sb="2" eb="4">
      <t>シツド</t>
    </rPh>
    <phoneticPr fontId="1"/>
  </si>
  <si>
    <t>露点温度</t>
    <rPh sb="0" eb="2">
      <t>ロテン</t>
    </rPh>
    <rPh sb="2" eb="4">
      <t>オンド</t>
    </rPh>
    <phoneticPr fontId="1"/>
  </si>
  <si>
    <t>飽和水蒸気圧</t>
    <rPh sb="0" eb="2">
      <t>ホウワ</t>
    </rPh>
    <rPh sb="2" eb="6">
      <t>スイジョウキアツ</t>
    </rPh>
    <phoneticPr fontId="1"/>
  </si>
  <si>
    <t>水蒸気圧</t>
    <rPh sb="0" eb="4">
      <t>スイジョウキアツ</t>
    </rPh>
    <phoneticPr fontId="1"/>
  </si>
  <si>
    <t>比エンタルピー</t>
    <rPh sb="0" eb="1">
      <t>ヒ</t>
    </rPh>
    <phoneticPr fontId="1"/>
  </si>
  <si>
    <t>[℃]</t>
  </si>
  <si>
    <t>[%]</t>
  </si>
  <si>
    <t>[kg/kg']</t>
  </si>
  <si>
    <t>[kPa]</t>
  </si>
  <si>
    <t>[kJ/kg’]</t>
  </si>
  <si>
    <t>出力</t>
    <phoneticPr fontId="1"/>
  </si>
  <si>
    <t>（計算結果）</t>
    <phoneticPr fontId="1"/>
  </si>
  <si>
    <t>入力1</t>
    <phoneticPr fontId="1"/>
  </si>
  <si>
    <t>(I1)</t>
    <phoneticPr fontId="1"/>
  </si>
  <si>
    <t>(I2)</t>
    <phoneticPr fontId="1"/>
  </si>
  <si>
    <t>入力2</t>
    <phoneticPr fontId="1"/>
  </si>
  <si>
    <r>
      <t>計算結果(</t>
    </r>
    <r>
      <rPr>
        <b/>
        <sz val="11"/>
        <color rgb="FFFF0000"/>
        <rFont val="Yu Gothic"/>
        <family val="3"/>
        <charset val="128"/>
        <scheme val="minor"/>
      </rPr>
      <t>赤文字</t>
    </r>
    <r>
      <rPr>
        <b/>
        <sz val="11"/>
        <color rgb="FF000000"/>
        <rFont val="Yu Gothic"/>
        <family val="3"/>
        <charset val="128"/>
        <scheme val="minor"/>
      </rPr>
      <t>)のセルの式</t>
    </r>
    <rPh sb="0" eb="2">
      <t>ケイサン</t>
    </rPh>
    <rPh sb="2" eb="4">
      <t>ケッカ</t>
    </rPh>
    <rPh sb="5" eb="8">
      <t>アカモジ</t>
    </rPh>
    <rPh sb="13" eb="14">
      <t>シキ</t>
    </rPh>
    <phoneticPr fontId="1"/>
  </si>
  <si>
    <t>=mapXPw(L8)</t>
    <phoneticPr fontId="1"/>
  </si>
  <si>
    <t>=mapDPw(L9)</t>
    <phoneticPr fontId="1"/>
  </si>
  <si>
    <r>
      <t>mapDX(I</t>
    </r>
    <r>
      <rPr>
        <vertAlign val="subscript"/>
        <sz val="10.5"/>
        <color rgb="FF000000"/>
        <rFont val="Yu Gothic"/>
        <family val="3"/>
        <charset val="128"/>
        <scheme val="minor"/>
      </rPr>
      <t>1</t>
    </r>
    <r>
      <rPr>
        <sz val="10.5"/>
        <color rgb="FF000000"/>
        <rFont val="Yu Gothic"/>
        <family val="3"/>
        <charset val="128"/>
        <scheme val="minor"/>
      </rPr>
      <t>)</t>
    </r>
    <phoneticPr fontId="1"/>
  </si>
  <si>
    <t>=mapDX(H15)</t>
    <phoneticPr fontId="1"/>
  </si>
  <si>
    <t>赤文字</t>
    <rPh sb="0" eb="3">
      <t>アカモジ</t>
    </rPh>
    <phoneticPr fontId="1"/>
  </si>
  <si>
    <t>下表の</t>
    <rPh sb="0" eb="2">
      <t>カヒョウ</t>
    </rPh>
    <phoneticPr fontId="1"/>
  </si>
  <si>
    <t>のセルが数値であれば、アドイン”MAP_AE25”が正常に組み込まれています。</t>
    <rPh sb="4" eb="6">
      <t>スウチ</t>
    </rPh>
    <rPh sb="5" eb="6">
      <t>ケイスウ</t>
    </rPh>
    <rPh sb="26" eb="28">
      <t>セイジョウ</t>
    </rPh>
    <rPh sb="29" eb="30">
      <t>ク</t>
    </rPh>
    <rPh sb="31" eb="32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</si>
</sst>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00"/>
    <numFmt numFmtId="178" formatCode="0.00000"/>
    <numFmt numFmtId="179" formatCode="#,##0.00000;[Red]\-#,##0.00000"/>
  </numFmts>
  <fonts count="2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0.5"/>
      <color rgb="FF000000"/>
      <name val="Yu Gothic"/>
      <family val="3"/>
      <charset val="128"/>
      <scheme val="minor"/>
    </font>
    <font>
      <vertAlign val="subscript"/>
      <sz val="10.5"/>
      <color rgb="FF000000"/>
      <name val="Yu Gothic"/>
      <family val="3"/>
      <charset val="128"/>
      <scheme val="minor"/>
    </font>
    <font>
      <sz val="11"/>
      <color rgb="FF0070C0"/>
      <name val="Yu Gothic"/>
      <family val="3"/>
      <charset val="128"/>
      <scheme val="minor"/>
    </font>
    <font>
      <sz val="10.5"/>
      <color rgb="FF0070C0"/>
      <name val="Yu Gothic"/>
      <family val="3"/>
      <charset val="128"/>
      <scheme val="minor"/>
    </font>
    <font>
      <b/>
      <sz val="11"/>
      <color rgb="FF00000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2"/>
      <color rgb="FF000000"/>
      <name val="Yu Gothic"/>
      <family val="3"/>
      <charset val="128"/>
      <scheme val="minor"/>
    </font>
    <font>
      <b/>
      <sz val="12"/>
      <color rgb="FFFF0000"/>
      <name val="Yu Gothic"/>
      <family val="3"/>
      <charset val="128"/>
      <scheme val="minor"/>
    </font>
    <font>
      <b/>
      <sz val="12"/>
      <color rgb="FF0070C0"/>
      <name val="Yu Gothic"/>
      <family val="3"/>
      <charset val="128"/>
      <scheme val="minor"/>
    </font>
    <font>
      <b/>
      <sz val="12"/>
      <color rgb="FF00B050"/>
      <name val="Yu Gothic"/>
      <family val="3"/>
      <charset val="128"/>
      <scheme val="minor"/>
    </font>
    <font>
      <sz val="10.5"/>
      <color rgb="FF00B050"/>
      <name val="Yu Gothic"/>
      <family val="3"/>
      <charset val="128"/>
      <scheme val="minor"/>
    </font>
    <font>
      <sz val="11"/>
      <color rgb="FF00B050"/>
      <name val="Yu Gothic"/>
      <family val="3"/>
      <charset val="128"/>
      <scheme val="minor"/>
    </font>
    <font>
      <b/>
      <sz val="10"/>
      <color rgb="FF000000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sz val="10.5"/>
      <color rgb="FFFF0000"/>
      <name val="Yu Gothic"/>
      <family val="3"/>
      <charset val="128"/>
      <scheme val="minor"/>
    </font>
    <font>
      <i/>
      <sz val="11"/>
      <color rgb="FF0070C0"/>
      <name val="Yu Gothic"/>
      <family val="3"/>
      <charset val="128"/>
      <scheme val="minor"/>
    </font>
    <font>
      <i/>
      <sz val="11"/>
      <color rgb="FF00B050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6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2" fillId="3" borderId="1" xfId="0" applyFont="1" applyFill="1" applyBorder="1"/>
    <xf numFmtId="0" fontId="2" fillId="0" borderId="1" xfId="0" quotePrefix="1" applyFont="1" applyBorder="1"/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77" fontId="2" fillId="3" borderId="1" xfId="0" applyNumberFormat="1" applyFont="1" applyFill="1" applyBorder="1"/>
    <xf numFmtId="0" fontId="17" fillId="4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/>
    <xf numFmtId="176" fontId="8" fillId="4" borderId="1" xfId="0" applyNumberFormat="1" applyFont="1" applyFill="1" applyBorder="1"/>
    <xf numFmtId="0" fontId="18" fillId="0" borderId="1" xfId="0" applyFont="1" applyBorder="1"/>
    <xf numFmtId="0" fontId="19" fillId="0" borderId="1" xfId="0" applyFont="1" applyBorder="1"/>
    <xf numFmtId="2" fontId="18" fillId="0" borderId="1" xfId="0" applyNumberFormat="1" applyFont="1" applyBorder="1"/>
    <xf numFmtId="178" fontId="8" fillId="4" borderId="1" xfId="0" applyNumberFormat="1" applyFont="1" applyFill="1" applyBorder="1"/>
    <xf numFmtId="178" fontId="18" fillId="0" borderId="1" xfId="0" applyNumberFormat="1" applyFont="1" applyBorder="1"/>
    <xf numFmtId="179" fontId="14" fillId="0" borderId="1" xfId="1" applyNumberFormat="1" applyFont="1" applyBorder="1" applyAlignment="1"/>
    <xf numFmtId="179" fontId="5" fillId="0" borderId="1" xfId="1" applyNumberFormat="1" applyFont="1" applyBorder="1" applyAlignment="1"/>
    <xf numFmtId="178" fontId="14" fillId="0" borderId="1" xfId="0" applyNumberFormat="1" applyFont="1" applyBorder="1"/>
    <xf numFmtId="177" fontId="8" fillId="4" borderId="1" xfId="0" applyNumberFormat="1" applyFont="1" applyFill="1" applyBorder="1"/>
    <xf numFmtId="177" fontId="18" fillId="0" borderId="1" xfId="0" applyNumberFormat="1" applyFont="1" applyBorder="1"/>
    <xf numFmtId="177" fontId="5" fillId="0" borderId="1" xfId="0" applyNumberFormat="1" applyFont="1" applyBorder="1"/>
    <xf numFmtId="178" fontId="8" fillId="4" borderId="7" xfId="0" applyNumberFormat="1" applyFont="1" applyFill="1" applyBorder="1" applyAlignment="1">
      <alignment horizontal="center" vertical="center"/>
    </xf>
    <xf numFmtId="0" fontId="20" fillId="0" borderId="6" xfId="0" applyFont="1" applyBorder="1" applyAlignment="1">
      <alignment horizontal="right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left"/>
    </xf>
    <xf numFmtId="0" fontId="20" fillId="0" borderId="0" xfId="0" applyFont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ECFF"/>
      <color rgb="FFFDF0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qura\AppData\Roaming\Microsoft\AddIns\MAP_AE25.xlam" TargetMode="External"/><Relationship Id="rId1" Type="http://schemas.openxmlformats.org/officeDocument/2006/relationships/externalLinkPath" Target="/Users/aqura/AppData/Roaming/Microsoft/AddIns/MAP_AE25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mapdpw"/>
      <definedName name="mapdtrh"/>
      <definedName name="mapdX"/>
      <definedName name="mapHTRH"/>
      <definedName name="mapHTX"/>
      <definedName name="mapPwsT"/>
      <definedName name="mapPwTRH"/>
      <definedName name="mapPwX"/>
      <definedName name="mapRHHT"/>
      <definedName name="mapRHTX"/>
      <definedName name="mapTHRH"/>
      <definedName name="mapTHX"/>
      <definedName name="mapTRHX"/>
      <definedName name="mapXD"/>
      <definedName name="mapXHT"/>
      <definedName name="mapxPW"/>
      <definedName name="mapxtrh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79D13-9A0A-429A-BA6B-A9E67022DB1D}">
  <dimension ref="A1:M22"/>
  <sheetViews>
    <sheetView tabSelected="1" zoomScale="85" zoomScaleNormal="85" workbookViewId="0"/>
  </sheetViews>
  <sheetFormatPr defaultRowHeight="18"/>
  <cols>
    <col min="1" max="1" width="18.69921875" style="1" bestFit="1" customWidth="1"/>
    <col min="2" max="4" width="22.3984375" style="1" customWidth="1"/>
    <col min="5" max="5" width="8.796875" style="1"/>
    <col min="6" max="12" width="12.8984375" style="1" customWidth="1"/>
    <col min="13" max="13" width="33.59765625" style="1" customWidth="1"/>
    <col min="14" max="16384" width="8.796875" style="1"/>
  </cols>
  <sheetData>
    <row r="1" spans="1:13" ht="18.600000000000001" thickBot="1"/>
    <row r="2" spans="1:13" ht="22.8" thickBot="1">
      <c r="F2" s="35" t="s">
        <v>64</v>
      </c>
      <c r="G2" s="34" t="s">
        <v>63</v>
      </c>
      <c r="H2" s="40" t="s">
        <v>65</v>
      </c>
      <c r="I2" s="41"/>
      <c r="J2" s="41"/>
      <c r="K2" s="41"/>
      <c r="L2" s="41"/>
      <c r="M2" s="41"/>
    </row>
    <row r="4" spans="1:13" ht="19.8">
      <c r="A4" s="36" t="s">
        <v>0</v>
      </c>
      <c r="B4" s="10" t="s">
        <v>52</v>
      </c>
      <c r="C4" s="11" t="s">
        <v>54</v>
      </c>
      <c r="D4" s="12" t="s">
        <v>57</v>
      </c>
      <c r="F4" s="16" t="s">
        <v>40</v>
      </c>
      <c r="G4" s="16" t="s">
        <v>41</v>
      </c>
      <c r="H4" s="16" t="s">
        <v>42</v>
      </c>
      <c r="I4" s="16" t="s">
        <v>43</v>
      </c>
      <c r="J4" s="16" t="s">
        <v>44</v>
      </c>
      <c r="K4" s="16" t="s">
        <v>45</v>
      </c>
      <c r="L4" s="18" t="s">
        <v>46</v>
      </c>
      <c r="M4" s="38" t="s">
        <v>58</v>
      </c>
    </row>
    <row r="5" spans="1:13" ht="19.8">
      <c r="A5" s="37"/>
      <c r="B5" s="13" t="s">
        <v>53</v>
      </c>
      <c r="C5" s="14" t="s">
        <v>55</v>
      </c>
      <c r="D5" s="15" t="s">
        <v>56</v>
      </c>
      <c r="F5" s="17" t="s">
        <v>47</v>
      </c>
      <c r="G5" s="17" t="s">
        <v>48</v>
      </c>
      <c r="H5" s="17" t="s">
        <v>49</v>
      </c>
      <c r="I5" s="17" t="s">
        <v>47</v>
      </c>
      <c r="J5" s="17" t="s">
        <v>50</v>
      </c>
      <c r="K5" s="17" t="s">
        <v>50</v>
      </c>
      <c r="L5" s="17" t="s">
        <v>51</v>
      </c>
      <c r="M5" s="39"/>
    </row>
    <row r="6" spans="1:13" ht="19.2">
      <c r="A6" s="2" t="s">
        <v>25</v>
      </c>
      <c r="B6" s="20" t="s">
        <v>8</v>
      </c>
      <c r="C6" s="6" t="s">
        <v>1</v>
      </c>
      <c r="D6" s="9"/>
      <c r="F6" s="23">
        <v>26</v>
      </c>
      <c r="G6" s="4"/>
      <c r="H6" s="4"/>
      <c r="I6" s="4"/>
      <c r="J6" s="21">
        <f>[1]!mapPwsT(F6)</f>
        <v>3.3631323889691336</v>
      </c>
      <c r="K6" s="4"/>
      <c r="L6" s="4"/>
      <c r="M6" s="5" t="s">
        <v>10</v>
      </c>
    </row>
    <row r="7" spans="1:13" ht="19.2">
      <c r="A7" s="2" t="s">
        <v>26</v>
      </c>
      <c r="B7" s="20" t="s">
        <v>2</v>
      </c>
      <c r="C7" s="6" t="s">
        <v>3</v>
      </c>
      <c r="D7" s="9"/>
      <c r="F7" s="4"/>
      <c r="G7" s="4"/>
      <c r="H7" s="27">
        <v>1.0500000000000001E-2</v>
      </c>
      <c r="I7" s="4"/>
      <c r="J7" s="4"/>
      <c r="K7" s="31">
        <f>[1]!mapPwX(H7)</f>
        <v>1.6821282886415383</v>
      </c>
      <c r="L7" s="4"/>
      <c r="M7" s="5" t="s">
        <v>11</v>
      </c>
    </row>
    <row r="8" spans="1:13" ht="19.2">
      <c r="A8" s="2" t="s">
        <v>27</v>
      </c>
      <c r="B8" s="20" t="s">
        <v>7</v>
      </c>
      <c r="C8" s="6" t="s">
        <v>2</v>
      </c>
      <c r="D8" s="9"/>
      <c r="F8" s="4"/>
      <c r="G8" s="4"/>
      <c r="H8" s="26">
        <f>[1]!mapxPW(K8)</f>
        <v>1.0499185692923737E-2</v>
      </c>
      <c r="I8" s="4"/>
      <c r="J8" s="4"/>
      <c r="K8" s="32">
        <v>1.6819999999999999</v>
      </c>
      <c r="L8" s="4"/>
      <c r="M8" s="5" t="s">
        <v>59</v>
      </c>
    </row>
    <row r="9" spans="1:13" ht="19.2">
      <c r="A9" s="2" t="s">
        <v>28</v>
      </c>
      <c r="B9" s="20" t="s">
        <v>4</v>
      </c>
      <c r="C9" s="6" t="s">
        <v>2</v>
      </c>
      <c r="D9" s="9"/>
      <c r="F9" s="4"/>
      <c r="G9" s="4"/>
      <c r="H9" s="4"/>
      <c r="I9" s="21">
        <f>[1]!mapdpw(K9)</f>
        <v>14.784274076976443</v>
      </c>
      <c r="J9" s="4"/>
      <c r="K9" s="33">
        <f>K8</f>
        <v>1.6819999999999999</v>
      </c>
      <c r="L9" s="4"/>
      <c r="M9" s="5" t="s">
        <v>60</v>
      </c>
    </row>
    <row r="10" spans="1:13" ht="19.2">
      <c r="A10" s="2" t="s">
        <v>29</v>
      </c>
      <c r="B10" s="20" t="s">
        <v>2</v>
      </c>
      <c r="C10" s="6" t="s">
        <v>1</v>
      </c>
      <c r="D10" s="8" t="s">
        <v>5</v>
      </c>
      <c r="F10" s="3">
        <f>$F$6</f>
        <v>26</v>
      </c>
      <c r="G10" s="24">
        <v>50</v>
      </c>
      <c r="H10" s="4"/>
      <c r="I10" s="4"/>
      <c r="J10" s="4"/>
      <c r="K10" s="31">
        <f>[1]!mapPwTRH(F10,G10)</f>
        <v>1.6815661944845668</v>
      </c>
      <c r="L10" s="4"/>
      <c r="M10" s="5" t="s">
        <v>18</v>
      </c>
    </row>
    <row r="11" spans="1:13" ht="19.2">
      <c r="A11" s="2" t="s">
        <v>30</v>
      </c>
      <c r="B11" s="20" t="s">
        <v>3</v>
      </c>
      <c r="C11" s="6" t="s">
        <v>1</v>
      </c>
      <c r="D11" s="8" t="s">
        <v>5</v>
      </c>
      <c r="F11" s="3">
        <f t="shared" ref="F11:F13" si="0">$F$6</f>
        <v>26</v>
      </c>
      <c r="G11" s="7">
        <f>$G$10</f>
        <v>50</v>
      </c>
      <c r="H11" s="26">
        <f>[1]!mapxtrh(F11,G11)</f>
        <v>1.0496432145111588E-2</v>
      </c>
      <c r="I11" s="4"/>
      <c r="J11" s="4"/>
      <c r="K11" s="4"/>
      <c r="L11" s="4"/>
      <c r="M11" s="5" t="s">
        <v>16</v>
      </c>
    </row>
    <row r="12" spans="1:13" ht="19.2">
      <c r="A12" s="2" t="s">
        <v>31</v>
      </c>
      <c r="B12" s="20" t="s">
        <v>4</v>
      </c>
      <c r="C12" s="6" t="s">
        <v>1</v>
      </c>
      <c r="D12" s="8" t="s">
        <v>5</v>
      </c>
      <c r="F12" s="3">
        <f t="shared" si="0"/>
        <v>26</v>
      </c>
      <c r="G12" s="7">
        <f>$G$10</f>
        <v>50</v>
      </c>
      <c r="H12" s="4"/>
      <c r="I12" s="21">
        <f>[1]!mapdtrh(F12,G12)</f>
        <v>14.780278055835476</v>
      </c>
      <c r="J12" s="4"/>
      <c r="K12" s="4"/>
      <c r="L12" s="4"/>
      <c r="M12" s="5" t="s">
        <v>17</v>
      </c>
    </row>
    <row r="13" spans="1:13" ht="19.2">
      <c r="A13" s="2" t="s">
        <v>32</v>
      </c>
      <c r="B13" s="20" t="s">
        <v>5</v>
      </c>
      <c r="C13" s="6" t="s">
        <v>1</v>
      </c>
      <c r="D13" s="8" t="s">
        <v>3</v>
      </c>
      <c r="F13" s="3">
        <f t="shared" si="0"/>
        <v>26</v>
      </c>
      <c r="G13" s="22">
        <f>[1]!mapRHTX(F13,H13)</f>
        <v>50.016713411544998</v>
      </c>
      <c r="H13" s="28">
        <f>$H$7</f>
        <v>1.0500000000000001E-2</v>
      </c>
      <c r="I13" s="4"/>
      <c r="J13" s="4"/>
      <c r="K13" s="4"/>
      <c r="L13" s="4"/>
      <c r="M13" s="5" t="s">
        <v>19</v>
      </c>
    </row>
    <row r="14" spans="1:13" ht="19.2">
      <c r="A14" s="2" t="s">
        <v>33</v>
      </c>
      <c r="B14" s="20" t="s">
        <v>1</v>
      </c>
      <c r="C14" s="6" t="s">
        <v>5</v>
      </c>
      <c r="D14" s="8" t="s">
        <v>3</v>
      </c>
      <c r="F14" s="22">
        <f>[1]!mapTRHX(G14,H14)</f>
        <v>26.00231104354171</v>
      </c>
      <c r="G14" s="3">
        <f>G10</f>
        <v>50</v>
      </c>
      <c r="H14" s="28">
        <f>$H$7</f>
        <v>1.0500000000000001E-2</v>
      </c>
      <c r="I14" s="4"/>
      <c r="J14" s="4"/>
      <c r="K14" s="4"/>
      <c r="L14" s="4"/>
      <c r="M14" s="5" t="s">
        <v>20</v>
      </c>
    </row>
    <row r="15" spans="1:13" ht="19.2">
      <c r="A15" s="2" t="s">
        <v>61</v>
      </c>
      <c r="B15" s="20" t="s">
        <v>4</v>
      </c>
      <c r="C15" s="6" t="s">
        <v>3</v>
      </c>
      <c r="D15" s="9"/>
      <c r="F15" s="4"/>
      <c r="G15" s="4"/>
      <c r="H15" s="29">
        <f>$H$7</f>
        <v>1.0500000000000001E-2</v>
      </c>
      <c r="I15" s="21">
        <f>[1]!mapdX(H15)</f>
        <v>14.785455640867808</v>
      </c>
      <c r="J15" s="4"/>
      <c r="K15" s="4"/>
      <c r="L15" s="4"/>
      <c r="M15" s="5" t="s">
        <v>62</v>
      </c>
    </row>
    <row r="16" spans="1:13">
      <c r="A16" s="2" t="s">
        <v>14</v>
      </c>
      <c r="B16" s="20" t="s">
        <v>3</v>
      </c>
      <c r="C16" s="6" t="s">
        <v>4</v>
      </c>
      <c r="D16" s="9"/>
      <c r="F16" s="4"/>
      <c r="G16" s="4"/>
      <c r="H16" s="26">
        <f>[1]!mapXD(I16)</f>
        <v>1.0502479216689736E-2</v>
      </c>
      <c r="I16" s="25">
        <v>14.79</v>
      </c>
      <c r="J16" s="4"/>
      <c r="K16" s="4"/>
      <c r="L16" s="4"/>
      <c r="M16" s="5" t="s">
        <v>15</v>
      </c>
    </row>
    <row r="17" spans="1:13" ht="19.2">
      <c r="A17" s="2" t="s">
        <v>34</v>
      </c>
      <c r="B17" s="20" t="s">
        <v>9</v>
      </c>
      <c r="C17" s="6" t="s">
        <v>1</v>
      </c>
      <c r="D17" s="8" t="s">
        <v>5</v>
      </c>
      <c r="F17" s="3">
        <f t="shared" ref="F17:F18" si="1">$F$6</f>
        <v>26</v>
      </c>
      <c r="G17" s="7">
        <f>$G$10</f>
        <v>50</v>
      </c>
      <c r="H17" s="19"/>
      <c r="I17" s="4"/>
      <c r="J17" s="4"/>
      <c r="K17" s="4"/>
      <c r="L17" s="22">
        <f>[1]!mapHTRH(F17,G17)</f>
        <v>52.885363552160854</v>
      </c>
      <c r="M17" s="5" t="s">
        <v>12</v>
      </c>
    </row>
    <row r="18" spans="1:13" ht="19.2">
      <c r="A18" s="2" t="s">
        <v>35</v>
      </c>
      <c r="B18" s="20" t="s">
        <v>9</v>
      </c>
      <c r="C18" s="6" t="s">
        <v>1</v>
      </c>
      <c r="D18" s="8" t="s">
        <v>3</v>
      </c>
      <c r="F18" s="3">
        <f t="shared" si="1"/>
        <v>26</v>
      </c>
      <c r="G18" s="4"/>
      <c r="H18" s="30">
        <f>$H$7</f>
        <v>1.0500000000000001E-2</v>
      </c>
      <c r="I18" s="4"/>
      <c r="J18" s="4"/>
      <c r="K18" s="4"/>
      <c r="L18" s="22">
        <f>[1]!mapHTX(F18,H18)</f>
        <v>52.894458</v>
      </c>
      <c r="M18" s="5" t="s">
        <v>13</v>
      </c>
    </row>
    <row r="19" spans="1:13" ht="19.2">
      <c r="A19" s="2" t="s">
        <v>36</v>
      </c>
      <c r="B19" s="20" t="s">
        <v>1</v>
      </c>
      <c r="C19" s="6" t="s">
        <v>6</v>
      </c>
      <c r="D19" s="8" t="s">
        <v>5</v>
      </c>
      <c r="F19" s="22">
        <f>[1]!mapTHRH(L19,G19)</f>
        <v>26.005556270011539</v>
      </c>
      <c r="G19" s="7">
        <f>$G$10</f>
        <v>50</v>
      </c>
      <c r="H19" s="19"/>
      <c r="I19" s="4"/>
      <c r="J19" s="4"/>
      <c r="K19" s="4"/>
      <c r="L19" s="23">
        <v>52.9</v>
      </c>
      <c r="M19" s="5" t="s">
        <v>21</v>
      </c>
    </row>
    <row r="20" spans="1:13" ht="19.2">
      <c r="A20" s="2" t="s">
        <v>37</v>
      </c>
      <c r="B20" s="20" t="s">
        <v>1</v>
      </c>
      <c r="C20" s="6" t="s">
        <v>6</v>
      </c>
      <c r="D20" s="8" t="s">
        <v>3</v>
      </c>
      <c r="F20" s="22">
        <f>[1]!mapTHX(L20,H20)</f>
        <v>26.005410085876083</v>
      </c>
      <c r="G20" s="4"/>
      <c r="H20" s="30">
        <f>$H$7</f>
        <v>1.0500000000000001E-2</v>
      </c>
      <c r="I20" s="4"/>
      <c r="J20" s="4"/>
      <c r="K20" s="4"/>
      <c r="L20" s="3">
        <f>$L$19</f>
        <v>52.9</v>
      </c>
      <c r="M20" s="5" t="s">
        <v>22</v>
      </c>
    </row>
    <row r="21" spans="1:13" ht="19.2">
      <c r="A21" s="2" t="s">
        <v>38</v>
      </c>
      <c r="B21" s="20" t="s">
        <v>5</v>
      </c>
      <c r="C21" s="6" t="s">
        <v>6</v>
      </c>
      <c r="D21" s="8" t="s">
        <v>1</v>
      </c>
      <c r="F21" s="7">
        <f t="shared" ref="F21:F22" si="2">$F$6</f>
        <v>26</v>
      </c>
      <c r="G21" s="22">
        <f>[1]!mapRHHT(L21,F21)</f>
        <v>50.0268981844427</v>
      </c>
      <c r="H21" s="4"/>
      <c r="I21" s="4"/>
      <c r="J21" s="4"/>
      <c r="K21" s="4"/>
      <c r="L21" s="3">
        <f t="shared" ref="L21:L22" si="3">$L$19</f>
        <v>52.9</v>
      </c>
      <c r="M21" s="5" t="s">
        <v>23</v>
      </c>
    </row>
    <row r="22" spans="1:13" ht="19.2">
      <c r="A22" s="2" t="s">
        <v>39</v>
      </c>
      <c r="B22" s="20" t="s">
        <v>3</v>
      </c>
      <c r="C22" s="6" t="s">
        <v>6</v>
      </c>
      <c r="D22" s="8" t="s">
        <v>1</v>
      </c>
      <c r="F22" s="7">
        <f t="shared" si="2"/>
        <v>26</v>
      </c>
      <c r="G22" s="4"/>
      <c r="H22" s="26">
        <f>[1]!mapXHT(L22,F22)</f>
        <v>1.0502174189367108E-2</v>
      </c>
      <c r="I22" s="4"/>
      <c r="J22" s="4"/>
      <c r="K22" s="4"/>
      <c r="L22" s="3">
        <f t="shared" si="3"/>
        <v>52.9</v>
      </c>
      <c r="M22" s="5" t="s">
        <v>24</v>
      </c>
    </row>
  </sheetData>
  <mergeCells count="3">
    <mergeCell ref="A4:A5"/>
    <mergeCell ref="M4:M5"/>
    <mergeCell ref="H2:M2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2"/>
  <sheetViews>
    <sheetView zoomScale="85" zoomScaleNormal="85" workbookViewId="0"/>
  </sheetViews>
  <sheetFormatPr defaultRowHeight="18"/>
  <cols>
    <col min="1" max="1" width="18.69921875" style="1" bestFit="1" customWidth="1"/>
    <col min="2" max="4" width="22.3984375" style="1" customWidth="1"/>
    <col min="5" max="5" width="8.796875" style="1"/>
    <col min="6" max="12" width="12.8984375" style="1" customWidth="1"/>
    <col min="13" max="13" width="33.59765625" style="1" customWidth="1"/>
    <col min="14" max="16384" width="8.796875" style="1"/>
  </cols>
  <sheetData>
    <row r="1" spans="1:13" ht="18.600000000000001" thickBot="1"/>
    <row r="2" spans="1:13" ht="22.8" thickBot="1">
      <c r="F2" s="35" t="s">
        <v>64</v>
      </c>
      <c r="G2" s="34" t="s">
        <v>63</v>
      </c>
      <c r="H2" s="40" t="s">
        <v>65</v>
      </c>
      <c r="I2" s="41"/>
      <c r="J2" s="41"/>
      <c r="K2" s="41"/>
      <c r="L2" s="41"/>
      <c r="M2" s="41"/>
    </row>
    <row r="4" spans="1:13" ht="19.8">
      <c r="A4" s="36" t="s">
        <v>0</v>
      </c>
      <c r="B4" s="10" t="s">
        <v>52</v>
      </c>
      <c r="C4" s="11" t="s">
        <v>54</v>
      </c>
      <c r="D4" s="12" t="s">
        <v>57</v>
      </c>
      <c r="F4" s="16" t="s">
        <v>40</v>
      </c>
      <c r="G4" s="16" t="s">
        <v>41</v>
      </c>
      <c r="H4" s="16" t="s">
        <v>42</v>
      </c>
      <c r="I4" s="16" t="s">
        <v>43</v>
      </c>
      <c r="J4" s="16" t="s">
        <v>44</v>
      </c>
      <c r="K4" s="16" t="s">
        <v>45</v>
      </c>
      <c r="L4" s="18" t="s">
        <v>46</v>
      </c>
      <c r="M4" s="38" t="s">
        <v>58</v>
      </c>
    </row>
    <row r="5" spans="1:13" ht="19.8">
      <c r="A5" s="37"/>
      <c r="B5" s="13" t="s">
        <v>53</v>
      </c>
      <c r="C5" s="14" t="s">
        <v>55</v>
      </c>
      <c r="D5" s="15" t="s">
        <v>56</v>
      </c>
      <c r="F5" s="17" t="s">
        <v>47</v>
      </c>
      <c r="G5" s="17" t="s">
        <v>48</v>
      </c>
      <c r="H5" s="17" t="s">
        <v>49</v>
      </c>
      <c r="I5" s="17" t="s">
        <v>47</v>
      </c>
      <c r="J5" s="17" t="s">
        <v>50</v>
      </c>
      <c r="K5" s="17" t="s">
        <v>50</v>
      </c>
      <c r="L5" s="17" t="s">
        <v>51</v>
      </c>
      <c r="M5" s="39"/>
    </row>
    <row r="6" spans="1:13" ht="19.2">
      <c r="A6" s="2" t="s">
        <v>25</v>
      </c>
      <c r="B6" s="20" t="s">
        <v>8</v>
      </c>
      <c r="C6" s="6" t="s">
        <v>1</v>
      </c>
      <c r="D6" s="9"/>
      <c r="F6" s="23">
        <v>30</v>
      </c>
      <c r="G6" s="4"/>
      <c r="H6" s="4"/>
      <c r="I6" s="4"/>
      <c r="J6" s="21">
        <f>[1]!mapPwsT(F6)</f>
        <v>4.2460302435925819</v>
      </c>
      <c r="K6" s="4"/>
      <c r="L6" s="4"/>
      <c r="M6" s="5" t="s">
        <v>10</v>
      </c>
    </row>
    <row r="7" spans="1:13" ht="19.2">
      <c r="A7" s="2" t="s">
        <v>26</v>
      </c>
      <c r="B7" s="20" t="s">
        <v>2</v>
      </c>
      <c r="C7" s="6" t="s">
        <v>3</v>
      </c>
      <c r="D7" s="9"/>
      <c r="F7" s="4"/>
      <c r="G7" s="4"/>
      <c r="H7" s="27">
        <v>5.2599999999999999E-3</v>
      </c>
      <c r="I7" s="4"/>
      <c r="J7" s="4"/>
      <c r="K7" s="31">
        <f>[1]!mapPwX(H7)</f>
        <v>0.84970585421848099</v>
      </c>
      <c r="L7" s="4"/>
      <c r="M7" s="5" t="s">
        <v>11</v>
      </c>
    </row>
    <row r="8" spans="1:13" ht="19.2">
      <c r="A8" s="2" t="s">
        <v>27</v>
      </c>
      <c r="B8" s="20" t="s">
        <v>7</v>
      </c>
      <c r="C8" s="6" t="s">
        <v>2</v>
      </c>
      <c r="D8" s="9"/>
      <c r="F8" s="4"/>
      <c r="G8" s="4"/>
      <c r="H8" s="26">
        <f>[1]!mapxPW(K8)</f>
        <v>5.2555935745849753E-3</v>
      </c>
      <c r="I8" s="4"/>
      <c r="J8" s="4"/>
      <c r="K8" s="32">
        <v>0.84899999999999998</v>
      </c>
      <c r="L8" s="4"/>
      <c r="M8" s="5" t="s">
        <v>59</v>
      </c>
    </row>
    <row r="9" spans="1:13" ht="19.2">
      <c r="A9" s="2" t="s">
        <v>28</v>
      </c>
      <c r="B9" s="20" t="s">
        <v>4</v>
      </c>
      <c r="C9" s="6" t="s">
        <v>2</v>
      </c>
      <c r="D9" s="9"/>
      <c r="F9" s="4"/>
      <c r="G9" s="4"/>
      <c r="H9" s="4"/>
      <c r="I9" s="21">
        <f>[1]!mapdpw(K9)</f>
        <v>4.6123833601437685</v>
      </c>
      <c r="J9" s="4"/>
      <c r="K9" s="33">
        <f>K8</f>
        <v>0.84899999999999998</v>
      </c>
      <c r="L9" s="4"/>
      <c r="M9" s="5" t="s">
        <v>60</v>
      </c>
    </row>
    <row r="10" spans="1:13" ht="19.2">
      <c r="A10" s="2" t="s">
        <v>29</v>
      </c>
      <c r="B10" s="20" t="s">
        <v>2</v>
      </c>
      <c r="C10" s="6" t="s">
        <v>1</v>
      </c>
      <c r="D10" s="8" t="s">
        <v>5</v>
      </c>
      <c r="F10" s="3">
        <f>$F$6</f>
        <v>30</v>
      </c>
      <c r="G10" s="24">
        <v>20</v>
      </c>
      <c r="H10" s="4"/>
      <c r="I10" s="4"/>
      <c r="J10" s="4"/>
      <c r="K10" s="31">
        <f>[1]!mapPwTRH(F10,G10)</f>
        <v>0.84920604871851635</v>
      </c>
      <c r="L10" s="4"/>
      <c r="M10" s="5" t="s">
        <v>18</v>
      </c>
    </row>
    <row r="11" spans="1:13" ht="19.2">
      <c r="A11" s="2" t="s">
        <v>30</v>
      </c>
      <c r="B11" s="20" t="s">
        <v>3</v>
      </c>
      <c r="C11" s="6" t="s">
        <v>1</v>
      </c>
      <c r="D11" s="8" t="s">
        <v>5</v>
      </c>
      <c r="F11" s="3">
        <f t="shared" ref="F11:F13" si="0">$F$6</f>
        <v>30</v>
      </c>
      <c r="G11" s="7">
        <f>$G$10</f>
        <v>20</v>
      </c>
      <c r="H11" s="26">
        <f>[1]!mapxtrh(F11,G11)</f>
        <v>5.2568798653937496E-3</v>
      </c>
      <c r="I11" s="4"/>
      <c r="J11" s="4"/>
      <c r="K11" s="4"/>
      <c r="L11" s="4"/>
      <c r="M11" s="5" t="s">
        <v>16</v>
      </c>
    </row>
    <row r="12" spans="1:13" ht="19.2">
      <c r="A12" s="2" t="s">
        <v>31</v>
      </c>
      <c r="B12" s="20" t="s">
        <v>4</v>
      </c>
      <c r="C12" s="6" t="s">
        <v>1</v>
      </c>
      <c r="D12" s="8" t="s">
        <v>5</v>
      </c>
      <c r="F12" s="3">
        <f t="shared" si="0"/>
        <v>30</v>
      </c>
      <c r="G12" s="7">
        <f>$G$10</f>
        <v>20</v>
      </c>
      <c r="H12" s="4"/>
      <c r="I12" s="21">
        <f>[1]!mapdtrh(F12,G12)</f>
        <v>4.615852921022066</v>
      </c>
      <c r="J12" s="4"/>
      <c r="K12" s="4"/>
      <c r="L12" s="4"/>
      <c r="M12" s="5" t="s">
        <v>17</v>
      </c>
    </row>
    <row r="13" spans="1:13" ht="19.2">
      <c r="A13" s="2" t="s">
        <v>32</v>
      </c>
      <c r="B13" s="20" t="s">
        <v>5</v>
      </c>
      <c r="C13" s="6" t="s">
        <v>1</v>
      </c>
      <c r="D13" s="8" t="s">
        <v>3</v>
      </c>
      <c r="F13" s="3">
        <f t="shared" si="0"/>
        <v>30</v>
      </c>
      <c r="G13" s="22">
        <f>[1]!mapRHTX(F13,H13)</f>
        <v>20.011771124351242</v>
      </c>
      <c r="H13" s="28">
        <f>$H$7</f>
        <v>5.2599999999999999E-3</v>
      </c>
      <c r="I13" s="4"/>
      <c r="J13" s="4"/>
      <c r="K13" s="4"/>
      <c r="L13" s="4"/>
      <c r="M13" s="5" t="s">
        <v>19</v>
      </c>
    </row>
    <row r="14" spans="1:13" ht="19.2">
      <c r="A14" s="2" t="s">
        <v>33</v>
      </c>
      <c r="B14" s="20" t="s">
        <v>1</v>
      </c>
      <c r="C14" s="6" t="s">
        <v>5</v>
      </c>
      <c r="D14" s="8" t="s">
        <v>3</v>
      </c>
      <c r="F14" s="22">
        <f>[1]!mapTRHX(G14,H14)</f>
        <v>30.008320803323194</v>
      </c>
      <c r="G14" s="3">
        <f>G10</f>
        <v>20</v>
      </c>
      <c r="H14" s="28">
        <f>$H$7</f>
        <v>5.2599999999999999E-3</v>
      </c>
      <c r="I14" s="4"/>
      <c r="J14" s="4"/>
      <c r="K14" s="4"/>
      <c r="L14" s="4"/>
      <c r="M14" s="5" t="s">
        <v>20</v>
      </c>
    </row>
    <row r="15" spans="1:13" ht="19.2">
      <c r="A15" s="2" t="s">
        <v>61</v>
      </c>
      <c r="B15" s="20" t="s">
        <v>4</v>
      </c>
      <c r="C15" s="6" t="s">
        <v>3</v>
      </c>
      <c r="D15" s="9"/>
      <c r="F15" s="4"/>
      <c r="G15" s="4"/>
      <c r="H15" s="29">
        <f>$H$7</f>
        <v>5.2599999999999999E-3</v>
      </c>
      <c r="I15" s="21">
        <f>[1]!mapdX(H15)</f>
        <v>4.6242658142073383</v>
      </c>
      <c r="J15" s="4"/>
      <c r="K15" s="4"/>
      <c r="L15" s="4"/>
      <c r="M15" s="5" t="s">
        <v>62</v>
      </c>
    </row>
    <row r="16" spans="1:13">
      <c r="A16" s="2" t="s">
        <v>14</v>
      </c>
      <c r="B16" s="20" t="s">
        <v>3</v>
      </c>
      <c r="C16" s="6" t="s">
        <v>4</v>
      </c>
      <c r="D16" s="9"/>
      <c r="F16" s="4"/>
      <c r="G16" s="4"/>
      <c r="H16" s="26">
        <f>[1]!mapXD(I16)</f>
        <v>5.2595439753551345E-3</v>
      </c>
      <c r="I16" s="25">
        <v>4.62</v>
      </c>
      <c r="J16" s="4"/>
      <c r="K16" s="4"/>
      <c r="L16" s="4"/>
      <c r="M16" s="5" t="s">
        <v>15</v>
      </c>
    </row>
    <row r="17" spans="1:13" ht="19.2">
      <c r="A17" s="2" t="s">
        <v>34</v>
      </c>
      <c r="B17" s="20" t="s">
        <v>9</v>
      </c>
      <c r="C17" s="6" t="s">
        <v>1</v>
      </c>
      <c r="D17" s="8" t="s">
        <v>5</v>
      </c>
      <c r="F17" s="3">
        <f t="shared" ref="F17:F18" si="1">$F$6</f>
        <v>30</v>
      </c>
      <c r="G17" s="7">
        <f>$G$10</f>
        <v>20</v>
      </c>
      <c r="H17" s="19"/>
      <c r="I17" s="4"/>
      <c r="J17" s="4"/>
      <c r="K17" s="4"/>
      <c r="L17" s="22">
        <f>[1]!mapHTRH(F17,G17)</f>
        <v>43.588582550295271</v>
      </c>
      <c r="M17" s="5" t="s">
        <v>12</v>
      </c>
    </row>
    <row r="18" spans="1:13" ht="19.2">
      <c r="A18" s="2" t="s">
        <v>35</v>
      </c>
      <c r="B18" s="20" t="s">
        <v>9</v>
      </c>
      <c r="C18" s="6" t="s">
        <v>1</v>
      </c>
      <c r="D18" s="8" t="s">
        <v>3</v>
      </c>
      <c r="F18" s="3">
        <f t="shared" si="1"/>
        <v>30</v>
      </c>
      <c r="G18" s="4"/>
      <c r="H18" s="30">
        <f>$H$7</f>
        <v>5.2599999999999999E-3</v>
      </c>
      <c r="I18" s="4"/>
      <c r="J18" s="4"/>
      <c r="K18" s="4"/>
      <c r="L18" s="22">
        <f>[1]!mapHTX(F18,H18)</f>
        <v>43.596558799999997</v>
      </c>
      <c r="M18" s="5" t="s">
        <v>13</v>
      </c>
    </row>
    <row r="19" spans="1:13" ht="19.2">
      <c r="A19" s="2" t="s">
        <v>36</v>
      </c>
      <c r="B19" s="20" t="s">
        <v>1</v>
      </c>
      <c r="C19" s="6" t="s">
        <v>6</v>
      </c>
      <c r="D19" s="8" t="s">
        <v>5</v>
      </c>
      <c r="F19" s="22">
        <f>[1]!mapTHRH(L19,G19)</f>
        <v>30.006368629599354</v>
      </c>
      <c r="G19" s="7">
        <f>$G$10</f>
        <v>20</v>
      </c>
      <c r="H19" s="19"/>
      <c r="I19" s="4"/>
      <c r="J19" s="4"/>
      <c r="K19" s="4"/>
      <c r="L19" s="23">
        <v>43.6</v>
      </c>
      <c r="M19" s="5" t="s">
        <v>21</v>
      </c>
    </row>
    <row r="20" spans="1:13" ht="19.2">
      <c r="A20" s="2" t="s">
        <v>37</v>
      </c>
      <c r="B20" s="20" t="s">
        <v>1</v>
      </c>
      <c r="C20" s="6" t="s">
        <v>6</v>
      </c>
      <c r="D20" s="8" t="s">
        <v>3</v>
      </c>
      <c r="F20" s="22">
        <f>[1]!mapTHX(L20,H20)</f>
        <v>30.003391313908068</v>
      </c>
      <c r="G20" s="4"/>
      <c r="H20" s="30">
        <f>$H$7</f>
        <v>5.2599999999999999E-3</v>
      </c>
      <c r="I20" s="4"/>
      <c r="J20" s="4"/>
      <c r="K20" s="4"/>
      <c r="L20" s="3">
        <f>$L$19</f>
        <v>43.6</v>
      </c>
      <c r="M20" s="5" t="s">
        <v>22</v>
      </c>
    </row>
    <row r="21" spans="1:13" ht="19.2">
      <c r="A21" s="2" t="s">
        <v>38</v>
      </c>
      <c r="B21" s="20" t="s">
        <v>5</v>
      </c>
      <c r="C21" s="6" t="s">
        <v>6</v>
      </c>
      <c r="D21" s="8" t="s">
        <v>1</v>
      </c>
      <c r="F21" s="7">
        <f t="shared" ref="F21:F22" si="2">$F$6</f>
        <v>30</v>
      </c>
      <c r="G21" s="22">
        <f>[1]!mapRHHT(L21,F21)</f>
        <v>20.016849514094471</v>
      </c>
      <c r="H21" s="4"/>
      <c r="I21" s="4"/>
      <c r="J21" s="4"/>
      <c r="K21" s="4"/>
      <c r="L21" s="3">
        <f t="shared" ref="L21:L22" si="3">$L$19</f>
        <v>43.6</v>
      </c>
      <c r="M21" s="5" t="s">
        <v>23</v>
      </c>
    </row>
    <row r="22" spans="1:13" ht="19.2">
      <c r="A22" s="2" t="s">
        <v>39</v>
      </c>
      <c r="B22" s="20" t="s">
        <v>3</v>
      </c>
      <c r="C22" s="6" t="s">
        <v>6</v>
      </c>
      <c r="D22" s="8" t="s">
        <v>1</v>
      </c>
      <c r="F22" s="7">
        <f t="shared" si="2"/>
        <v>30</v>
      </c>
      <c r="G22" s="4"/>
      <c r="H22" s="26">
        <f>[1]!mapXHT(L22,F22)</f>
        <v>5.2613461222509976E-3</v>
      </c>
      <c r="I22" s="4"/>
      <c r="J22" s="4"/>
      <c r="K22" s="4"/>
      <c r="L22" s="3">
        <f t="shared" si="3"/>
        <v>43.6</v>
      </c>
      <c r="M22" s="5" t="s">
        <v>24</v>
      </c>
    </row>
  </sheetData>
  <mergeCells count="3">
    <mergeCell ref="A4:A5"/>
    <mergeCell ref="M4:M5"/>
    <mergeCell ref="H2:M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26C50%</vt:lpstr>
      <vt:lpstr>30C20%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satake</dc:creator>
  <cp:lastModifiedBy>TAKE Lab</cp:lastModifiedBy>
  <dcterms:created xsi:type="dcterms:W3CDTF">2015-06-05T18:19:34Z</dcterms:created>
  <dcterms:modified xsi:type="dcterms:W3CDTF">2025-09-23T05:01:31Z</dcterms:modified>
</cp:coreProperties>
</file>