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drawings/drawing11.xml" ContentType="application/vnd.openxmlformats-officedocument.drawing+xml"/>
  <Override PartName="/xl/drawings/drawing12.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style3.xml" ContentType="application/vnd.ms-office.chartstyle+xml"/>
  <Override PartName="/xl/charts/colors3.xml" ContentType="application/vnd.ms-office.chartcolorstyle+xml"/>
  <Override PartName="/xl/charts/chart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codeName="ThisWorkbook"/>
  <mc:AlternateContent xmlns:mc="http://schemas.openxmlformats.org/markup-compatibility/2006">
    <mc:Choice Requires="x15">
      <x15ac:absPath xmlns:x15ac="http://schemas.microsoft.com/office/spreadsheetml/2010/11/ac" url="C:\Users\suppo\Desktop\soft_j.com\Excel_data_simple\"/>
    </mc:Choice>
  </mc:AlternateContent>
  <xr:revisionPtr revIDLastSave="0" documentId="13_ncr:1_{E9CB67D2-2AA6-457B-9CB5-45D9841BF126}" xr6:coauthVersionLast="47" xr6:coauthVersionMax="47" xr10:uidLastSave="{00000000-0000-0000-0000-000000000000}"/>
  <workbookProtection workbookAlgorithmName="SHA-512" workbookHashValue="Jvn5jX6RCCprphaBBGCfRV6DPhsrCZqk0+u5CkOdQrfoWQxuTFHe7ObBXgnuAjghKV2zUBip5dJLWdUbtBJE9A==" workbookSaltValue="0HSsGQlYkWdRX5Ss9JJ9MQ==" workbookSpinCount="100000" lockStructure="1"/>
  <bookViews>
    <workbookView xWindow="-98" yWindow="-98" windowWidth="18915" windowHeight="11956" tabRatio="763" xr2:uid="{00000000-000D-0000-FFFF-FFFF00000000}"/>
  </bookViews>
  <sheets>
    <sheet name="メニュー" sheetId="11" r:id="rId1"/>
    <sheet name="UPDATE" sheetId="23" state="hidden" r:id="rId2"/>
    <sheet name="科目設定" sheetId="17" r:id="rId3"/>
    <sheet name="現金入力" sheetId="13" r:id="rId4"/>
    <sheet name="預金入力" sheetId="18" r:id="rId5"/>
    <sheet name="会計報告" sheetId="3" r:id="rId6"/>
    <sheet name="現金集計" sheetId="2" r:id="rId7"/>
    <sheet name="預金集計" sheetId="19" r:id="rId8"/>
    <sheet name="年間集計" sheetId="20" r:id="rId9"/>
    <sheet name="予算設定" sheetId="15" r:id="rId10"/>
    <sheet name="予算グラフ" sheetId="24" r:id="rId11"/>
    <sheet name="前年収支" sheetId="21" r:id="rId12"/>
    <sheet name="前年グラフ" sheetId="4" r:id="rId13"/>
    <sheet name="入力ヘルプ" sheetId="22" r:id="rId14"/>
  </sheets>
  <definedNames>
    <definedName name="_xlnm._FilterDatabase" localSheetId="3" hidden="1">現金入力!$B$10:$J$10</definedName>
    <definedName name="_xlnm._FilterDatabase" localSheetId="13" hidden="1">入力ヘルプ!$B$31:$J$31</definedName>
    <definedName name="_xlnm._FilterDatabase" localSheetId="4" hidden="1">預金入力!$B$10:$J$10</definedName>
    <definedName name="_xlnm.Print_Area" localSheetId="2">科目設定!$A$6:$J$50</definedName>
    <definedName name="_xlnm.Print_Area" localSheetId="5">会計報告!$A$6:$P$155</definedName>
    <definedName name="_xlnm.Print_Area" localSheetId="6">現金集計!$B$10:$P$50</definedName>
    <definedName name="_xlnm.Print_Area" localSheetId="3">現金入力!$B$8:$J$1210</definedName>
    <definedName name="_xlnm.Print_Area" localSheetId="12">前年グラフ!$A$5:$M$68</definedName>
    <definedName name="_xlnm.Print_Area" localSheetId="11">前年収支!$B$10:$P$49</definedName>
    <definedName name="_xlnm.Print_Area" localSheetId="13">入力ヘルプ!$B$1:$K$45</definedName>
    <definedName name="_xlnm.Print_Area" localSheetId="8">年間集計!$B$10:$P$50</definedName>
    <definedName name="_xlnm.Print_Area" localSheetId="10">予算グラフ!$A$5:$M$92</definedName>
    <definedName name="_xlnm.Print_Area" localSheetId="9">予算設定!$B$10:$P$50</definedName>
    <definedName name="_xlnm.Print_Area" localSheetId="7">預金集計!$B$10:$P$50</definedName>
    <definedName name="_xlnm.Print_Area" localSheetId="4">預金入力!$B$8:$J$610</definedName>
    <definedName name="_xlnm.Print_Titles" localSheetId="3">現金入力!$10:$10</definedName>
    <definedName name="_xlnm.Print_Titles" localSheetId="13">入力ヘルプ!$31:$31</definedName>
    <definedName name="_xlnm.Print_Titles" localSheetId="4">預金入力!$10:$10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11" l="1"/>
  <c r="A2" i="11"/>
  <c r="B6" i="21" s="1"/>
  <c r="J8" i="3"/>
  <c r="J108" i="3" s="1"/>
  <c r="J7" i="3"/>
  <c r="J107" i="3" s="1"/>
  <c r="D610" i="18"/>
  <c r="D609" i="18"/>
  <c r="D608" i="18"/>
  <c r="D607" i="18"/>
  <c r="D606" i="18"/>
  <c r="D605" i="18"/>
  <c r="D604" i="18"/>
  <c r="D603" i="18"/>
  <c r="D602" i="18"/>
  <c r="D601" i="18"/>
  <c r="D600" i="18"/>
  <c r="D599" i="18"/>
  <c r="D598" i="18"/>
  <c r="D597" i="18"/>
  <c r="D596" i="18"/>
  <c r="D595" i="18"/>
  <c r="D594" i="18"/>
  <c r="D593" i="18"/>
  <c r="D592" i="18"/>
  <c r="D591" i="18"/>
  <c r="D590" i="18"/>
  <c r="D589" i="18"/>
  <c r="D588" i="18"/>
  <c r="D587" i="18"/>
  <c r="D586" i="18"/>
  <c r="D585" i="18"/>
  <c r="D584" i="18"/>
  <c r="D583" i="18"/>
  <c r="D582" i="18"/>
  <c r="D581" i="18"/>
  <c r="D580" i="18"/>
  <c r="D579" i="18"/>
  <c r="D578" i="18"/>
  <c r="D577" i="18"/>
  <c r="D576" i="18"/>
  <c r="D575" i="18"/>
  <c r="D574" i="18"/>
  <c r="D573" i="18"/>
  <c r="D572" i="18"/>
  <c r="D571" i="18"/>
  <c r="D570" i="18"/>
  <c r="D569" i="18"/>
  <c r="D568" i="18"/>
  <c r="D567" i="18"/>
  <c r="D566" i="18"/>
  <c r="D565" i="18"/>
  <c r="D564" i="18"/>
  <c r="D563" i="18"/>
  <c r="D562" i="18"/>
  <c r="D561" i="18"/>
  <c r="D560" i="18"/>
  <c r="D559" i="18"/>
  <c r="D558" i="18"/>
  <c r="D557" i="18"/>
  <c r="D556" i="18"/>
  <c r="D555" i="18"/>
  <c r="D554" i="18"/>
  <c r="D553" i="18"/>
  <c r="D552" i="18"/>
  <c r="D551" i="18"/>
  <c r="D550" i="18"/>
  <c r="D549" i="18"/>
  <c r="D548" i="18"/>
  <c r="D547" i="18"/>
  <c r="D546" i="18"/>
  <c r="D545" i="18"/>
  <c r="D544" i="18"/>
  <c r="D543" i="18"/>
  <c r="D542" i="18"/>
  <c r="D541" i="18"/>
  <c r="D540" i="18"/>
  <c r="D539" i="18"/>
  <c r="D538" i="18"/>
  <c r="D537" i="18"/>
  <c r="D536" i="18"/>
  <c r="D535" i="18"/>
  <c r="D534" i="18"/>
  <c r="D533" i="18"/>
  <c r="D532" i="18"/>
  <c r="D531" i="18"/>
  <c r="D530" i="18"/>
  <c r="D529" i="18"/>
  <c r="D528" i="18"/>
  <c r="D527" i="18"/>
  <c r="D526" i="18"/>
  <c r="D525" i="18"/>
  <c r="D524" i="18"/>
  <c r="D523" i="18"/>
  <c r="D522" i="18"/>
  <c r="D521" i="18"/>
  <c r="D520" i="18"/>
  <c r="D519" i="18"/>
  <c r="D518" i="18"/>
  <c r="D517" i="18"/>
  <c r="D516" i="18"/>
  <c r="D515" i="18"/>
  <c r="D514" i="18"/>
  <c r="D513" i="18"/>
  <c r="D512" i="18"/>
  <c r="D511" i="18"/>
  <c r="D510" i="18"/>
  <c r="D509" i="18"/>
  <c r="D508" i="18"/>
  <c r="D507" i="18"/>
  <c r="D506" i="18"/>
  <c r="D505" i="18"/>
  <c r="D504" i="18"/>
  <c r="D503" i="18"/>
  <c r="D502" i="18"/>
  <c r="D501" i="18"/>
  <c r="D500" i="18"/>
  <c r="D499" i="18"/>
  <c r="D498" i="18"/>
  <c r="D497" i="18"/>
  <c r="D496" i="18"/>
  <c r="D495" i="18"/>
  <c r="D494" i="18"/>
  <c r="D493" i="18"/>
  <c r="D492" i="18"/>
  <c r="D491" i="18"/>
  <c r="D490" i="18"/>
  <c r="D489" i="18"/>
  <c r="D488" i="18"/>
  <c r="D487" i="18"/>
  <c r="D486" i="18"/>
  <c r="D485" i="18"/>
  <c r="D484" i="18"/>
  <c r="D483" i="18"/>
  <c r="D482" i="18"/>
  <c r="D481" i="18"/>
  <c r="D480" i="18"/>
  <c r="D479" i="18"/>
  <c r="D478" i="18"/>
  <c r="D477" i="18"/>
  <c r="D476" i="18"/>
  <c r="D475" i="18"/>
  <c r="D474" i="18"/>
  <c r="D473" i="18"/>
  <c r="D472" i="18"/>
  <c r="D471" i="18"/>
  <c r="D470" i="18"/>
  <c r="D469" i="18"/>
  <c r="D468" i="18"/>
  <c r="D467" i="18"/>
  <c r="D466" i="18"/>
  <c r="D465" i="18"/>
  <c r="D464" i="18"/>
  <c r="D463" i="18"/>
  <c r="D462" i="18"/>
  <c r="D461" i="18"/>
  <c r="D460" i="18"/>
  <c r="D459" i="18"/>
  <c r="D458" i="18"/>
  <c r="D457" i="18"/>
  <c r="D456" i="18"/>
  <c r="D455" i="18"/>
  <c r="D454" i="18"/>
  <c r="D453" i="18"/>
  <c r="D452" i="18"/>
  <c r="D451" i="18"/>
  <c r="D450" i="18"/>
  <c r="D449" i="18"/>
  <c r="D448" i="18"/>
  <c r="D447" i="18"/>
  <c r="D446" i="18"/>
  <c r="D445" i="18"/>
  <c r="D444" i="18"/>
  <c r="D443" i="18"/>
  <c r="D442" i="18"/>
  <c r="D441" i="18"/>
  <c r="D440" i="18"/>
  <c r="D439" i="18"/>
  <c r="D438" i="18"/>
  <c r="D437" i="18"/>
  <c r="D436" i="18"/>
  <c r="D435" i="18"/>
  <c r="D434" i="18"/>
  <c r="D433" i="18"/>
  <c r="D432" i="18"/>
  <c r="D431" i="18"/>
  <c r="D430" i="18"/>
  <c r="D429" i="18"/>
  <c r="D428" i="18"/>
  <c r="D427" i="18"/>
  <c r="D426" i="18"/>
  <c r="D425" i="18"/>
  <c r="D424" i="18"/>
  <c r="D423" i="18"/>
  <c r="D422" i="18"/>
  <c r="D421" i="18"/>
  <c r="D420" i="18"/>
  <c r="D419" i="18"/>
  <c r="D418" i="18"/>
  <c r="D417" i="18"/>
  <c r="D416" i="18"/>
  <c r="D415" i="18"/>
  <c r="D414" i="18"/>
  <c r="D413" i="18"/>
  <c r="D412" i="18"/>
  <c r="D411" i="18"/>
  <c r="D410" i="18"/>
  <c r="D409" i="18"/>
  <c r="D408" i="18"/>
  <c r="D407" i="18"/>
  <c r="D406" i="18"/>
  <c r="D405" i="18"/>
  <c r="D404" i="18"/>
  <c r="D403" i="18"/>
  <c r="D402" i="18"/>
  <c r="D401" i="18"/>
  <c r="D400" i="18"/>
  <c r="D399" i="18"/>
  <c r="D398" i="18"/>
  <c r="D397" i="18"/>
  <c r="D396" i="18"/>
  <c r="D395" i="18"/>
  <c r="D394" i="18"/>
  <c r="D393" i="18"/>
  <c r="D392" i="18"/>
  <c r="D391" i="18"/>
  <c r="D390" i="18"/>
  <c r="D389" i="18"/>
  <c r="D388" i="18"/>
  <c r="D387" i="18"/>
  <c r="D386" i="18"/>
  <c r="D385" i="18"/>
  <c r="D384" i="18"/>
  <c r="D383" i="18"/>
  <c r="D382" i="18"/>
  <c r="D381" i="18"/>
  <c r="D380" i="18"/>
  <c r="D379" i="18"/>
  <c r="D378" i="18"/>
  <c r="D377" i="18"/>
  <c r="D376" i="18"/>
  <c r="D375" i="18"/>
  <c r="D374" i="18"/>
  <c r="D373" i="18"/>
  <c r="D372" i="18"/>
  <c r="D371" i="18"/>
  <c r="D370" i="18"/>
  <c r="D369" i="18"/>
  <c r="D368" i="18"/>
  <c r="D367" i="18"/>
  <c r="D366" i="18"/>
  <c r="D365" i="18"/>
  <c r="D364" i="18"/>
  <c r="D363" i="18"/>
  <c r="D362" i="18"/>
  <c r="D361" i="18"/>
  <c r="D360" i="18"/>
  <c r="D359" i="18"/>
  <c r="D358" i="18"/>
  <c r="D357" i="18"/>
  <c r="D356" i="18"/>
  <c r="D355" i="18"/>
  <c r="D354" i="18"/>
  <c r="D353" i="18"/>
  <c r="D352" i="18"/>
  <c r="D351" i="18"/>
  <c r="D350" i="18"/>
  <c r="D349" i="18"/>
  <c r="D348" i="18"/>
  <c r="D347" i="18"/>
  <c r="D346" i="18"/>
  <c r="D345" i="18"/>
  <c r="D344" i="18"/>
  <c r="D343" i="18"/>
  <c r="D342" i="18"/>
  <c r="D341" i="18"/>
  <c r="D340" i="18"/>
  <c r="D339" i="18"/>
  <c r="D338" i="18"/>
  <c r="D337" i="18"/>
  <c r="D336" i="18"/>
  <c r="D335" i="18"/>
  <c r="D334" i="18"/>
  <c r="D333" i="18"/>
  <c r="D332" i="18"/>
  <c r="D331" i="18"/>
  <c r="D330" i="18"/>
  <c r="D329" i="18"/>
  <c r="D328" i="18"/>
  <c r="D327" i="18"/>
  <c r="D326" i="18"/>
  <c r="D325" i="18"/>
  <c r="D324" i="18"/>
  <c r="D323" i="18"/>
  <c r="D322" i="18"/>
  <c r="D321" i="18"/>
  <c r="D320" i="18"/>
  <c r="D319" i="18"/>
  <c r="D318" i="18"/>
  <c r="D317" i="18"/>
  <c r="D316" i="18"/>
  <c r="D315" i="18"/>
  <c r="D314" i="18"/>
  <c r="D313" i="18"/>
  <c r="D312" i="18"/>
  <c r="D311" i="18"/>
  <c r="D310" i="18"/>
  <c r="D309" i="18"/>
  <c r="D308" i="18"/>
  <c r="D307" i="18"/>
  <c r="D306" i="18"/>
  <c r="D305" i="18"/>
  <c r="D304" i="18"/>
  <c r="D303" i="18"/>
  <c r="D302" i="18"/>
  <c r="D301" i="18"/>
  <c r="D300" i="18"/>
  <c r="D299" i="18"/>
  <c r="D298" i="18"/>
  <c r="D297" i="18"/>
  <c r="D296" i="18"/>
  <c r="D295" i="18"/>
  <c r="D294" i="18"/>
  <c r="D293" i="18"/>
  <c r="D292" i="18"/>
  <c r="D291" i="18"/>
  <c r="D290" i="18"/>
  <c r="D289" i="18"/>
  <c r="D288" i="18"/>
  <c r="D287" i="18"/>
  <c r="D286" i="18"/>
  <c r="D285" i="18"/>
  <c r="D284" i="18"/>
  <c r="D283" i="18"/>
  <c r="D282" i="18"/>
  <c r="D281" i="18"/>
  <c r="D280" i="18"/>
  <c r="D279" i="18"/>
  <c r="D278" i="18"/>
  <c r="D277" i="18"/>
  <c r="D276" i="18"/>
  <c r="D275" i="18"/>
  <c r="D274" i="18"/>
  <c r="D273" i="18"/>
  <c r="D272" i="18"/>
  <c r="D271" i="18"/>
  <c r="D270" i="18"/>
  <c r="D269" i="18"/>
  <c r="D268" i="18"/>
  <c r="D267" i="18"/>
  <c r="D266" i="18"/>
  <c r="D265" i="18"/>
  <c r="D264" i="18"/>
  <c r="D263" i="18"/>
  <c r="D262" i="18"/>
  <c r="D261" i="18"/>
  <c r="D260" i="18"/>
  <c r="D259" i="18"/>
  <c r="D258" i="18"/>
  <c r="D257" i="18"/>
  <c r="D256" i="18"/>
  <c r="D255" i="18"/>
  <c r="D254" i="18"/>
  <c r="D253" i="18"/>
  <c r="D252" i="18"/>
  <c r="D251" i="18"/>
  <c r="D250" i="18"/>
  <c r="D249" i="18"/>
  <c r="D248" i="18"/>
  <c r="D247" i="18"/>
  <c r="D246" i="18"/>
  <c r="D245" i="18"/>
  <c r="D244" i="18"/>
  <c r="D243" i="18"/>
  <c r="D242" i="18"/>
  <c r="D241" i="18"/>
  <c r="D240" i="18"/>
  <c r="D239" i="18"/>
  <c r="D238" i="18"/>
  <c r="D237" i="18"/>
  <c r="D236" i="18"/>
  <c r="D235" i="18"/>
  <c r="D234" i="18"/>
  <c r="D233" i="18"/>
  <c r="D232" i="18"/>
  <c r="D231" i="18"/>
  <c r="D230" i="18"/>
  <c r="D229" i="18"/>
  <c r="D228" i="18"/>
  <c r="D227" i="18"/>
  <c r="D226" i="18"/>
  <c r="D225" i="18"/>
  <c r="D224" i="18"/>
  <c r="D223" i="18"/>
  <c r="D222" i="18"/>
  <c r="D221" i="18"/>
  <c r="D220" i="18"/>
  <c r="D219" i="18"/>
  <c r="D218" i="18"/>
  <c r="D217" i="18"/>
  <c r="D216" i="18"/>
  <c r="D215" i="18"/>
  <c r="D214" i="18"/>
  <c r="D213" i="18"/>
  <c r="D212" i="18"/>
  <c r="D211" i="18"/>
  <c r="D210" i="18"/>
  <c r="D209" i="18"/>
  <c r="D208" i="18"/>
  <c r="D207" i="18"/>
  <c r="D206" i="18"/>
  <c r="D205" i="18"/>
  <c r="D204" i="18"/>
  <c r="D203" i="18"/>
  <c r="D202" i="18"/>
  <c r="D201" i="18"/>
  <c r="D200" i="18"/>
  <c r="D199" i="18"/>
  <c r="D198" i="18"/>
  <c r="D197" i="18"/>
  <c r="D196" i="18"/>
  <c r="D195" i="18"/>
  <c r="D194" i="18"/>
  <c r="D193" i="18"/>
  <c r="D192" i="18"/>
  <c r="D191" i="18"/>
  <c r="D190" i="18"/>
  <c r="D189" i="18"/>
  <c r="D188" i="18"/>
  <c r="D187" i="18"/>
  <c r="D186" i="18"/>
  <c r="D185" i="18"/>
  <c r="D184" i="18"/>
  <c r="D183" i="18"/>
  <c r="D182" i="18"/>
  <c r="D181" i="18"/>
  <c r="D180" i="18"/>
  <c r="D179" i="18"/>
  <c r="D178" i="18"/>
  <c r="D177" i="18"/>
  <c r="D176" i="18"/>
  <c r="D175" i="18"/>
  <c r="D174" i="18"/>
  <c r="D173" i="18"/>
  <c r="D172" i="18"/>
  <c r="D171" i="18"/>
  <c r="D170" i="18"/>
  <c r="D169" i="18"/>
  <c r="D168" i="18"/>
  <c r="D167" i="18"/>
  <c r="D166" i="18"/>
  <c r="D165" i="18"/>
  <c r="D164" i="18"/>
  <c r="D163" i="18"/>
  <c r="D162" i="18"/>
  <c r="D161" i="18"/>
  <c r="D160" i="18"/>
  <c r="D159" i="18"/>
  <c r="D158" i="18"/>
  <c r="D157" i="18"/>
  <c r="D156" i="18"/>
  <c r="D155" i="18"/>
  <c r="D154" i="18"/>
  <c r="D153" i="18"/>
  <c r="D152" i="18"/>
  <c r="D151" i="18"/>
  <c r="D150" i="18"/>
  <c r="D149" i="18"/>
  <c r="D148" i="18"/>
  <c r="D147" i="18"/>
  <c r="D146" i="18"/>
  <c r="D145" i="18"/>
  <c r="D144" i="18"/>
  <c r="D143" i="18"/>
  <c r="D142" i="18"/>
  <c r="D141" i="18"/>
  <c r="D140" i="18"/>
  <c r="D139" i="18"/>
  <c r="D138" i="18"/>
  <c r="D137" i="18"/>
  <c r="D136" i="18"/>
  <c r="D135" i="18"/>
  <c r="D134" i="18"/>
  <c r="D133" i="18"/>
  <c r="D132" i="18"/>
  <c r="D131" i="18"/>
  <c r="D130" i="18"/>
  <c r="D129" i="18"/>
  <c r="D128" i="18"/>
  <c r="D127" i="18"/>
  <c r="D126" i="18"/>
  <c r="D125" i="18"/>
  <c r="D124" i="18"/>
  <c r="D123" i="18"/>
  <c r="D122" i="18"/>
  <c r="D121" i="18"/>
  <c r="D120" i="18"/>
  <c r="D119" i="18"/>
  <c r="D118" i="18"/>
  <c r="D117" i="18"/>
  <c r="D116" i="18"/>
  <c r="D115" i="18"/>
  <c r="D114" i="18"/>
  <c r="D113" i="18"/>
  <c r="D112" i="18"/>
  <c r="D111" i="18"/>
  <c r="D110" i="18"/>
  <c r="D109" i="18"/>
  <c r="D108" i="18"/>
  <c r="D107" i="18"/>
  <c r="D106" i="18"/>
  <c r="D105" i="18"/>
  <c r="D104" i="18"/>
  <c r="D103" i="18"/>
  <c r="D102" i="18"/>
  <c r="D101" i="18"/>
  <c r="D100" i="18"/>
  <c r="D99" i="18"/>
  <c r="D98" i="18"/>
  <c r="D97" i="18"/>
  <c r="D96" i="18"/>
  <c r="D95" i="18"/>
  <c r="D94" i="18"/>
  <c r="D93" i="18"/>
  <c r="D92" i="18"/>
  <c r="D91" i="18"/>
  <c r="D90" i="18"/>
  <c r="D89" i="18"/>
  <c r="D88" i="18"/>
  <c r="D87" i="18"/>
  <c r="D86" i="18"/>
  <c r="D85" i="18"/>
  <c r="D84" i="18"/>
  <c r="D83" i="18"/>
  <c r="D82" i="18"/>
  <c r="D81" i="18"/>
  <c r="D80" i="18"/>
  <c r="D79" i="18"/>
  <c r="D78" i="18"/>
  <c r="D77" i="18"/>
  <c r="D76" i="18"/>
  <c r="D75" i="18"/>
  <c r="D74" i="18"/>
  <c r="D73" i="18"/>
  <c r="D72" i="18"/>
  <c r="D71" i="18"/>
  <c r="D70" i="18"/>
  <c r="D69" i="18"/>
  <c r="D68" i="18"/>
  <c r="D67" i="18"/>
  <c r="D66" i="18"/>
  <c r="D65" i="18"/>
  <c r="D64" i="18"/>
  <c r="D63" i="18"/>
  <c r="D62" i="18"/>
  <c r="D61" i="18"/>
  <c r="D60" i="18"/>
  <c r="D59" i="18"/>
  <c r="D58" i="18"/>
  <c r="D57" i="18"/>
  <c r="D56" i="18"/>
  <c r="D55" i="18"/>
  <c r="D54" i="18"/>
  <c r="D53" i="18"/>
  <c r="D52" i="18"/>
  <c r="D51" i="18"/>
  <c r="D50" i="18"/>
  <c r="D49" i="18"/>
  <c r="D48" i="18"/>
  <c r="D47" i="18"/>
  <c r="D46" i="18"/>
  <c r="D45" i="18"/>
  <c r="D44" i="18"/>
  <c r="D43" i="18"/>
  <c r="D42" i="18"/>
  <c r="D41" i="18"/>
  <c r="D40" i="18"/>
  <c r="D39" i="18"/>
  <c r="D38" i="18"/>
  <c r="D37" i="18"/>
  <c r="D36" i="18"/>
  <c r="D35" i="18"/>
  <c r="D34" i="18"/>
  <c r="D33" i="18"/>
  <c r="D32" i="18"/>
  <c r="D31" i="18"/>
  <c r="D30" i="18"/>
  <c r="D29" i="18"/>
  <c r="D28" i="18"/>
  <c r="D27" i="18"/>
  <c r="D26" i="18"/>
  <c r="D25" i="18"/>
  <c r="D24" i="18"/>
  <c r="D23" i="18"/>
  <c r="D22" i="18"/>
  <c r="D21" i="18"/>
  <c r="D20" i="18"/>
  <c r="D19" i="18"/>
  <c r="D18" i="18"/>
  <c r="D17" i="18"/>
  <c r="D16" i="18"/>
  <c r="D15" i="18"/>
  <c r="D14" i="18"/>
  <c r="D13" i="18"/>
  <c r="D12" i="18"/>
  <c r="D11" i="18"/>
  <c r="D1210" i="13"/>
  <c r="D1209" i="13"/>
  <c r="D1208" i="13"/>
  <c r="D1207" i="13"/>
  <c r="D1206" i="13"/>
  <c r="D1205" i="13"/>
  <c r="D1204" i="13"/>
  <c r="D1203" i="13"/>
  <c r="D1202" i="13"/>
  <c r="D1201" i="13"/>
  <c r="D1200" i="13"/>
  <c r="D1199" i="13"/>
  <c r="D1198" i="13"/>
  <c r="D1197" i="13"/>
  <c r="D1196" i="13"/>
  <c r="D1195" i="13"/>
  <c r="D1194" i="13"/>
  <c r="D1193" i="13"/>
  <c r="D1192" i="13"/>
  <c r="D1191" i="13"/>
  <c r="D1190" i="13"/>
  <c r="D1189" i="13"/>
  <c r="D1188" i="13"/>
  <c r="D1187" i="13"/>
  <c r="D1186" i="13"/>
  <c r="D1185" i="13"/>
  <c r="D1184" i="13"/>
  <c r="D1183" i="13"/>
  <c r="D1182" i="13"/>
  <c r="D1181" i="13"/>
  <c r="D1180" i="13"/>
  <c r="D1179" i="13"/>
  <c r="D1178" i="13"/>
  <c r="D1177" i="13"/>
  <c r="D1176" i="13"/>
  <c r="D1175" i="13"/>
  <c r="D1174" i="13"/>
  <c r="D1173" i="13"/>
  <c r="D1172" i="13"/>
  <c r="D1171" i="13"/>
  <c r="D1170" i="13"/>
  <c r="D1169" i="13"/>
  <c r="D1168" i="13"/>
  <c r="D1167" i="13"/>
  <c r="D1166" i="13"/>
  <c r="D1165" i="13"/>
  <c r="D1164" i="13"/>
  <c r="D1163" i="13"/>
  <c r="D1162" i="13"/>
  <c r="D1161" i="13"/>
  <c r="D1160" i="13"/>
  <c r="D1159" i="13"/>
  <c r="D1158" i="13"/>
  <c r="D1157" i="13"/>
  <c r="D1156" i="13"/>
  <c r="D1155" i="13"/>
  <c r="D1154" i="13"/>
  <c r="D1153" i="13"/>
  <c r="D1152" i="13"/>
  <c r="D1151" i="13"/>
  <c r="D1150" i="13"/>
  <c r="D1149" i="13"/>
  <c r="D1148" i="13"/>
  <c r="D1147" i="13"/>
  <c r="D1146" i="13"/>
  <c r="D1145" i="13"/>
  <c r="D1144" i="13"/>
  <c r="D1143" i="13"/>
  <c r="D1142" i="13"/>
  <c r="D1141" i="13"/>
  <c r="D1140" i="13"/>
  <c r="D1139" i="13"/>
  <c r="D1138" i="13"/>
  <c r="D1137" i="13"/>
  <c r="D1136" i="13"/>
  <c r="D1135" i="13"/>
  <c r="D1134" i="13"/>
  <c r="D1133" i="13"/>
  <c r="D1132" i="13"/>
  <c r="D1131" i="13"/>
  <c r="D1130" i="13"/>
  <c r="D1129" i="13"/>
  <c r="D1128" i="13"/>
  <c r="D1127" i="13"/>
  <c r="D1126" i="13"/>
  <c r="D1125" i="13"/>
  <c r="D1124" i="13"/>
  <c r="D1123" i="13"/>
  <c r="D1122" i="13"/>
  <c r="D1121" i="13"/>
  <c r="D1120" i="13"/>
  <c r="D1119" i="13"/>
  <c r="D1118" i="13"/>
  <c r="D1117" i="13"/>
  <c r="D1116" i="13"/>
  <c r="D1115" i="13"/>
  <c r="D1114" i="13"/>
  <c r="D1113" i="13"/>
  <c r="D1112" i="13"/>
  <c r="D1111" i="13"/>
  <c r="D1110" i="13"/>
  <c r="D1109" i="13"/>
  <c r="D1108" i="13"/>
  <c r="D1107" i="13"/>
  <c r="D1106" i="13"/>
  <c r="D1105" i="13"/>
  <c r="D1104" i="13"/>
  <c r="D1103" i="13"/>
  <c r="D1102" i="13"/>
  <c r="D1101" i="13"/>
  <c r="D1100" i="13"/>
  <c r="D1099" i="13"/>
  <c r="D1098" i="13"/>
  <c r="D1097" i="13"/>
  <c r="D1096" i="13"/>
  <c r="D1095" i="13"/>
  <c r="D1094" i="13"/>
  <c r="D1093" i="13"/>
  <c r="D1092" i="13"/>
  <c r="D1091" i="13"/>
  <c r="D1090" i="13"/>
  <c r="D1089" i="13"/>
  <c r="D1088" i="13"/>
  <c r="D1087" i="13"/>
  <c r="D1086" i="13"/>
  <c r="D1085" i="13"/>
  <c r="D1084" i="13"/>
  <c r="D1083" i="13"/>
  <c r="D1082" i="13"/>
  <c r="D1081" i="13"/>
  <c r="D1080" i="13"/>
  <c r="D1079" i="13"/>
  <c r="D1078" i="13"/>
  <c r="D1077" i="13"/>
  <c r="D1076" i="13"/>
  <c r="D1075" i="13"/>
  <c r="D1074" i="13"/>
  <c r="D1073" i="13"/>
  <c r="D1072" i="13"/>
  <c r="D1071" i="13"/>
  <c r="D1070" i="13"/>
  <c r="D1069" i="13"/>
  <c r="D1068" i="13"/>
  <c r="D1067" i="13"/>
  <c r="D1066" i="13"/>
  <c r="D1065" i="13"/>
  <c r="D1064" i="13"/>
  <c r="D1063" i="13"/>
  <c r="D1062" i="13"/>
  <c r="D1061" i="13"/>
  <c r="D1060" i="13"/>
  <c r="D1059" i="13"/>
  <c r="D1058" i="13"/>
  <c r="D1057" i="13"/>
  <c r="D1056" i="13"/>
  <c r="D1055" i="13"/>
  <c r="D1054" i="13"/>
  <c r="D1053" i="13"/>
  <c r="D1052" i="13"/>
  <c r="D1051" i="13"/>
  <c r="D1050" i="13"/>
  <c r="D1049" i="13"/>
  <c r="D1048" i="13"/>
  <c r="D1047" i="13"/>
  <c r="D1046" i="13"/>
  <c r="D1045" i="13"/>
  <c r="D1044" i="13"/>
  <c r="D1043" i="13"/>
  <c r="D1042" i="13"/>
  <c r="D1041" i="13"/>
  <c r="D1040" i="13"/>
  <c r="D1039" i="13"/>
  <c r="D1038" i="13"/>
  <c r="D1037" i="13"/>
  <c r="D1036" i="13"/>
  <c r="D1035" i="13"/>
  <c r="D1034" i="13"/>
  <c r="D1033" i="13"/>
  <c r="D1032" i="13"/>
  <c r="D1031" i="13"/>
  <c r="D1030" i="13"/>
  <c r="D1029" i="13"/>
  <c r="D1028" i="13"/>
  <c r="D1027" i="13"/>
  <c r="D1026" i="13"/>
  <c r="D1025" i="13"/>
  <c r="D1024" i="13"/>
  <c r="D1023" i="13"/>
  <c r="D1022" i="13"/>
  <c r="D1021" i="13"/>
  <c r="D1020" i="13"/>
  <c r="D1019" i="13"/>
  <c r="D1018" i="13"/>
  <c r="D1017" i="13"/>
  <c r="D1016" i="13"/>
  <c r="D1015" i="13"/>
  <c r="D1014" i="13"/>
  <c r="D1013" i="13"/>
  <c r="D1012" i="13"/>
  <c r="D1011" i="13"/>
  <c r="D1010" i="13"/>
  <c r="D1009" i="13"/>
  <c r="D1008" i="13"/>
  <c r="D1007" i="13"/>
  <c r="D1006" i="13"/>
  <c r="D1005" i="13"/>
  <c r="D1004" i="13"/>
  <c r="D1003" i="13"/>
  <c r="D1002" i="13"/>
  <c r="D1001" i="13"/>
  <c r="D1000" i="13"/>
  <c r="D999" i="13"/>
  <c r="D998" i="13"/>
  <c r="D997" i="13"/>
  <c r="D996" i="13"/>
  <c r="D995" i="13"/>
  <c r="D994" i="13"/>
  <c r="D993" i="13"/>
  <c r="D992" i="13"/>
  <c r="D991" i="13"/>
  <c r="D990" i="13"/>
  <c r="D989" i="13"/>
  <c r="D988" i="13"/>
  <c r="D987" i="13"/>
  <c r="D986" i="13"/>
  <c r="D985" i="13"/>
  <c r="D984" i="13"/>
  <c r="D983" i="13"/>
  <c r="D982" i="13"/>
  <c r="D981" i="13"/>
  <c r="D980" i="13"/>
  <c r="D979" i="13"/>
  <c r="D978" i="13"/>
  <c r="D977" i="13"/>
  <c r="D976" i="13"/>
  <c r="D975" i="13"/>
  <c r="D974" i="13"/>
  <c r="D973" i="13"/>
  <c r="D972" i="13"/>
  <c r="D971" i="13"/>
  <c r="D970" i="13"/>
  <c r="D969" i="13"/>
  <c r="D968" i="13"/>
  <c r="D967" i="13"/>
  <c r="D966" i="13"/>
  <c r="D965" i="13"/>
  <c r="D964" i="13"/>
  <c r="D963" i="13"/>
  <c r="D962" i="13"/>
  <c r="D961" i="13"/>
  <c r="D960" i="13"/>
  <c r="D959" i="13"/>
  <c r="D958" i="13"/>
  <c r="D957" i="13"/>
  <c r="D956" i="13"/>
  <c r="D955" i="13"/>
  <c r="D954" i="13"/>
  <c r="D953" i="13"/>
  <c r="D952" i="13"/>
  <c r="D951" i="13"/>
  <c r="D950" i="13"/>
  <c r="D949" i="13"/>
  <c r="D948" i="13"/>
  <c r="D947" i="13"/>
  <c r="D946" i="13"/>
  <c r="D945" i="13"/>
  <c r="D944" i="13"/>
  <c r="D943" i="13"/>
  <c r="D942" i="13"/>
  <c r="D941" i="13"/>
  <c r="D940" i="13"/>
  <c r="D939" i="13"/>
  <c r="D938" i="13"/>
  <c r="D937" i="13"/>
  <c r="D936" i="13"/>
  <c r="D935" i="13"/>
  <c r="D934" i="13"/>
  <c r="D933" i="13"/>
  <c r="D932" i="13"/>
  <c r="D931" i="13"/>
  <c r="D930" i="13"/>
  <c r="D929" i="13"/>
  <c r="D928" i="13"/>
  <c r="D927" i="13"/>
  <c r="D926" i="13"/>
  <c r="D925" i="13"/>
  <c r="D924" i="13"/>
  <c r="D923" i="13"/>
  <c r="D922" i="13"/>
  <c r="D921" i="13"/>
  <c r="D920" i="13"/>
  <c r="D919" i="13"/>
  <c r="D918" i="13"/>
  <c r="D917" i="13"/>
  <c r="D916" i="13"/>
  <c r="D915" i="13"/>
  <c r="D914" i="13"/>
  <c r="D913" i="13"/>
  <c r="D912" i="13"/>
  <c r="D911" i="13"/>
  <c r="D910" i="13"/>
  <c r="D909" i="13"/>
  <c r="D908" i="13"/>
  <c r="D907" i="13"/>
  <c r="D906" i="13"/>
  <c r="D905" i="13"/>
  <c r="D904" i="13"/>
  <c r="D903" i="13"/>
  <c r="D902" i="13"/>
  <c r="D901" i="13"/>
  <c r="D900" i="13"/>
  <c r="D899" i="13"/>
  <c r="D898" i="13"/>
  <c r="D897" i="13"/>
  <c r="D896" i="13"/>
  <c r="D895" i="13"/>
  <c r="D894" i="13"/>
  <c r="D893" i="13"/>
  <c r="D892" i="13"/>
  <c r="D891" i="13"/>
  <c r="D890" i="13"/>
  <c r="D889" i="13"/>
  <c r="D888" i="13"/>
  <c r="D887" i="13"/>
  <c r="D886" i="13"/>
  <c r="D885" i="13"/>
  <c r="D884" i="13"/>
  <c r="D883" i="13"/>
  <c r="D882" i="13"/>
  <c r="D881" i="13"/>
  <c r="D880" i="13"/>
  <c r="D879" i="13"/>
  <c r="D878" i="13"/>
  <c r="D877" i="13"/>
  <c r="D876" i="13"/>
  <c r="D875" i="13"/>
  <c r="D874" i="13"/>
  <c r="D873" i="13"/>
  <c r="D872" i="13"/>
  <c r="D871" i="13"/>
  <c r="D870" i="13"/>
  <c r="D869" i="13"/>
  <c r="D868" i="13"/>
  <c r="D867" i="13"/>
  <c r="D866" i="13"/>
  <c r="D865" i="13"/>
  <c r="D864" i="13"/>
  <c r="D863" i="13"/>
  <c r="D862" i="13"/>
  <c r="D861" i="13"/>
  <c r="D860" i="13"/>
  <c r="D859" i="13"/>
  <c r="D858" i="13"/>
  <c r="D857" i="13"/>
  <c r="D856" i="13"/>
  <c r="D855" i="13"/>
  <c r="D854" i="13"/>
  <c r="D853" i="13"/>
  <c r="D852" i="13"/>
  <c r="D851" i="13"/>
  <c r="D850" i="13"/>
  <c r="D849" i="13"/>
  <c r="D848" i="13"/>
  <c r="D847" i="13"/>
  <c r="D846" i="13"/>
  <c r="D845" i="13"/>
  <c r="D844" i="13"/>
  <c r="D843" i="13"/>
  <c r="D842" i="13"/>
  <c r="D841" i="13"/>
  <c r="D840" i="13"/>
  <c r="D839" i="13"/>
  <c r="D838" i="13"/>
  <c r="D837" i="13"/>
  <c r="D836" i="13"/>
  <c r="D835" i="13"/>
  <c r="D834" i="13"/>
  <c r="D833" i="13"/>
  <c r="D832" i="13"/>
  <c r="D831" i="13"/>
  <c r="D830" i="13"/>
  <c r="D829" i="13"/>
  <c r="D828" i="13"/>
  <c r="D827" i="13"/>
  <c r="D826" i="13"/>
  <c r="D825" i="13"/>
  <c r="D824" i="13"/>
  <c r="D823" i="13"/>
  <c r="D822" i="13"/>
  <c r="D821" i="13"/>
  <c r="D820" i="13"/>
  <c r="D819" i="13"/>
  <c r="D818" i="13"/>
  <c r="D817" i="13"/>
  <c r="D816" i="13"/>
  <c r="D815" i="13"/>
  <c r="D814" i="13"/>
  <c r="D813" i="13"/>
  <c r="D812" i="13"/>
  <c r="D811" i="13"/>
  <c r="D810" i="13"/>
  <c r="D809" i="13"/>
  <c r="D808" i="13"/>
  <c r="D807" i="13"/>
  <c r="D806" i="13"/>
  <c r="D805" i="13"/>
  <c r="D804" i="13"/>
  <c r="D803" i="13"/>
  <c r="D802" i="13"/>
  <c r="D801" i="13"/>
  <c r="D800" i="13"/>
  <c r="D799" i="13"/>
  <c r="D798" i="13"/>
  <c r="D797" i="13"/>
  <c r="D796" i="13"/>
  <c r="D795" i="13"/>
  <c r="D794" i="13"/>
  <c r="D793" i="13"/>
  <c r="D792" i="13"/>
  <c r="D791" i="13"/>
  <c r="D790" i="13"/>
  <c r="D789" i="13"/>
  <c r="D788" i="13"/>
  <c r="D787" i="13"/>
  <c r="D786" i="13"/>
  <c r="D785" i="13"/>
  <c r="D784" i="13"/>
  <c r="D783" i="13"/>
  <c r="D782" i="13"/>
  <c r="D781" i="13"/>
  <c r="D780" i="13"/>
  <c r="D779" i="13"/>
  <c r="D778" i="13"/>
  <c r="D777" i="13"/>
  <c r="D776" i="13"/>
  <c r="D775" i="13"/>
  <c r="D774" i="13"/>
  <c r="D773" i="13"/>
  <c r="D772" i="13"/>
  <c r="D771" i="13"/>
  <c r="D770" i="13"/>
  <c r="D769" i="13"/>
  <c r="D768" i="13"/>
  <c r="D767" i="13"/>
  <c r="D766" i="13"/>
  <c r="D765" i="13"/>
  <c r="D764" i="13"/>
  <c r="D763" i="13"/>
  <c r="D762" i="13"/>
  <c r="D761" i="13"/>
  <c r="D760" i="13"/>
  <c r="D759" i="13"/>
  <c r="D758" i="13"/>
  <c r="D757" i="13"/>
  <c r="D756" i="13"/>
  <c r="D755" i="13"/>
  <c r="D754" i="13"/>
  <c r="D753" i="13"/>
  <c r="D752" i="13"/>
  <c r="D751" i="13"/>
  <c r="D750" i="13"/>
  <c r="D749" i="13"/>
  <c r="D748" i="13"/>
  <c r="D747" i="13"/>
  <c r="D746" i="13"/>
  <c r="D745" i="13"/>
  <c r="D744" i="13"/>
  <c r="D743" i="13"/>
  <c r="D742" i="13"/>
  <c r="D741" i="13"/>
  <c r="D740" i="13"/>
  <c r="D739" i="13"/>
  <c r="D738" i="13"/>
  <c r="D737" i="13"/>
  <c r="D736" i="13"/>
  <c r="D735" i="13"/>
  <c r="D734" i="13"/>
  <c r="D733" i="13"/>
  <c r="D732" i="13"/>
  <c r="D731" i="13"/>
  <c r="D730" i="13"/>
  <c r="D729" i="13"/>
  <c r="D728" i="13"/>
  <c r="D727" i="13"/>
  <c r="D726" i="13"/>
  <c r="D725" i="13"/>
  <c r="D724" i="13"/>
  <c r="D723" i="13"/>
  <c r="D722" i="13"/>
  <c r="D721" i="13"/>
  <c r="D720" i="13"/>
  <c r="D719" i="13"/>
  <c r="D718" i="13"/>
  <c r="D717" i="13"/>
  <c r="D716" i="13"/>
  <c r="D715" i="13"/>
  <c r="D714" i="13"/>
  <c r="D713" i="13"/>
  <c r="D712" i="13"/>
  <c r="D711" i="13"/>
  <c r="D710" i="13"/>
  <c r="D709" i="13"/>
  <c r="D708" i="13"/>
  <c r="D707" i="13"/>
  <c r="D706" i="13"/>
  <c r="D705" i="13"/>
  <c r="D704" i="13"/>
  <c r="D703" i="13"/>
  <c r="D702" i="13"/>
  <c r="D701" i="13"/>
  <c r="D700" i="13"/>
  <c r="D699" i="13"/>
  <c r="D698" i="13"/>
  <c r="D697" i="13"/>
  <c r="D696" i="13"/>
  <c r="D695" i="13"/>
  <c r="D694" i="13"/>
  <c r="D693" i="13"/>
  <c r="D692" i="13"/>
  <c r="D691" i="13"/>
  <c r="D690" i="13"/>
  <c r="D689" i="13"/>
  <c r="D688" i="13"/>
  <c r="D687" i="13"/>
  <c r="D686" i="13"/>
  <c r="D685" i="13"/>
  <c r="D684" i="13"/>
  <c r="D683" i="13"/>
  <c r="D682" i="13"/>
  <c r="D681" i="13"/>
  <c r="D680" i="13"/>
  <c r="D679" i="13"/>
  <c r="D678" i="13"/>
  <c r="D677" i="13"/>
  <c r="D676" i="13"/>
  <c r="D675" i="13"/>
  <c r="D674" i="13"/>
  <c r="D673" i="13"/>
  <c r="D672" i="13"/>
  <c r="D671" i="13"/>
  <c r="D670" i="13"/>
  <c r="D669" i="13"/>
  <c r="D668" i="13"/>
  <c r="D667" i="13"/>
  <c r="D666" i="13"/>
  <c r="D665" i="13"/>
  <c r="D664" i="13"/>
  <c r="D663" i="13"/>
  <c r="D662" i="13"/>
  <c r="D661" i="13"/>
  <c r="D660" i="13"/>
  <c r="D659" i="13"/>
  <c r="D658" i="13"/>
  <c r="D657" i="13"/>
  <c r="D656" i="13"/>
  <c r="D655" i="13"/>
  <c r="D654" i="13"/>
  <c r="D653" i="13"/>
  <c r="D652" i="13"/>
  <c r="D651" i="13"/>
  <c r="D650" i="13"/>
  <c r="D649" i="13"/>
  <c r="D648" i="13"/>
  <c r="D647" i="13"/>
  <c r="D646" i="13"/>
  <c r="D645" i="13"/>
  <c r="D644" i="13"/>
  <c r="D643" i="13"/>
  <c r="D642" i="13"/>
  <c r="D641" i="13"/>
  <c r="D640" i="13"/>
  <c r="D639" i="13"/>
  <c r="D638" i="13"/>
  <c r="D637" i="13"/>
  <c r="D636" i="13"/>
  <c r="D635" i="13"/>
  <c r="D634" i="13"/>
  <c r="D633" i="13"/>
  <c r="D632" i="13"/>
  <c r="D631" i="13"/>
  <c r="D630" i="13"/>
  <c r="D629" i="13"/>
  <c r="D628" i="13"/>
  <c r="D627" i="13"/>
  <c r="D626" i="13"/>
  <c r="D625" i="13"/>
  <c r="D624" i="13"/>
  <c r="D623" i="13"/>
  <c r="D622" i="13"/>
  <c r="D621" i="13"/>
  <c r="D620" i="13"/>
  <c r="D619" i="13"/>
  <c r="D618" i="13"/>
  <c r="D617" i="13"/>
  <c r="D616" i="13"/>
  <c r="D615" i="13"/>
  <c r="D614" i="13"/>
  <c r="D613" i="13"/>
  <c r="D612" i="13"/>
  <c r="D611" i="13"/>
  <c r="D610" i="13"/>
  <c r="D609" i="13"/>
  <c r="D608" i="13"/>
  <c r="D607" i="13"/>
  <c r="D606" i="13"/>
  <c r="D605" i="13"/>
  <c r="D604" i="13"/>
  <c r="D603" i="13"/>
  <c r="D602" i="13"/>
  <c r="D601" i="13"/>
  <c r="D600" i="13"/>
  <c r="D599" i="13"/>
  <c r="D598" i="13"/>
  <c r="D597" i="13"/>
  <c r="D596" i="13"/>
  <c r="D595" i="13"/>
  <c r="D594" i="13"/>
  <c r="D593" i="13"/>
  <c r="D592" i="13"/>
  <c r="D591" i="13"/>
  <c r="D590" i="13"/>
  <c r="D589" i="13"/>
  <c r="D588" i="13"/>
  <c r="D587" i="13"/>
  <c r="D586" i="13"/>
  <c r="D585" i="13"/>
  <c r="D584" i="13"/>
  <c r="D583" i="13"/>
  <c r="D582" i="13"/>
  <c r="D581" i="13"/>
  <c r="D580" i="13"/>
  <c r="D579" i="13"/>
  <c r="D578" i="13"/>
  <c r="D577" i="13"/>
  <c r="D576" i="13"/>
  <c r="D575" i="13"/>
  <c r="D574" i="13"/>
  <c r="D573" i="13"/>
  <c r="D572" i="13"/>
  <c r="D571" i="13"/>
  <c r="D570" i="13"/>
  <c r="D569" i="13"/>
  <c r="D568" i="13"/>
  <c r="D567" i="13"/>
  <c r="D566" i="13"/>
  <c r="D565" i="13"/>
  <c r="D564" i="13"/>
  <c r="D563" i="13"/>
  <c r="D562" i="13"/>
  <c r="D561" i="13"/>
  <c r="D560" i="13"/>
  <c r="D559" i="13"/>
  <c r="D558" i="13"/>
  <c r="D557" i="13"/>
  <c r="D556" i="13"/>
  <c r="D555" i="13"/>
  <c r="D554" i="13"/>
  <c r="D553" i="13"/>
  <c r="D552" i="13"/>
  <c r="D551" i="13"/>
  <c r="D550" i="13"/>
  <c r="D549" i="13"/>
  <c r="D548" i="13"/>
  <c r="D547" i="13"/>
  <c r="D546" i="13"/>
  <c r="D545" i="13"/>
  <c r="D544" i="13"/>
  <c r="D543" i="13"/>
  <c r="D542" i="13"/>
  <c r="D541" i="13"/>
  <c r="D540" i="13"/>
  <c r="D539" i="13"/>
  <c r="D538" i="13"/>
  <c r="D537" i="13"/>
  <c r="D536" i="13"/>
  <c r="D535" i="13"/>
  <c r="D534" i="13"/>
  <c r="D533" i="13"/>
  <c r="D532" i="13"/>
  <c r="D531" i="13"/>
  <c r="D530" i="13"/>
  <c r="D529" i="13"/>
  <c r="D528" i="13"/>
  <c r="D527" i="13"/>
  <c r="D526" i="13"/>
  <c r="D525" i="13"/>
  <c r="D524" i="13"/>
  <c r="D523" i="13"/>
  <c r="D522" i="13"/>
  <c r="D521" i="13"/>
  <c r="D520" i="13"/>
  <c r="D519" i="13"/>
  <c r="D518" i="13"/>
  <c r="D517" i="13"/>
  <c r="D516" i="13"/>
  <c r="D515" i="13"/>
  <c r="D514" i="13"/>
  <c r="D513" i="13"/>
  <c r="D512" i="13"/>
  <c r="D511" i="13"/>
  <c r="D510" i="13"/>
  <c r="D509" i="13"/>
  <c r="D508" i="13"/>
  <c r="D507" i="13"/>
  <c r="D506" i="13"/>
  <c r="D505" i="13"/>
  <c r="D504" i="13"/>
  <c r="D503" i="13"/>
  <c r="D502" i="13"/>
  <c r="D501" i="13"/>
  <c r="D500" i="13"/>
  <c r="D499" i="13"/>
  <c r="D498" i="13"/>
  <c r="D497" i="13"/>
  <c r="D496" i="13"/>
  <c r="D495" i="13"/>
  <c r="D494" i="13"/>
  <c r="D493" i="13"/>
  <c r="D492" i="13"/>
  <c r="D491" i="13"/>
  <c r="D490" i="13"/>
  <c r="D489" i="13"/>
  <c r="D488" i="13"/>
  <c r="D487" i="13"/>
  <c r="D486" i="13"/>
  <c r="D485" i="13"/>
  <c r="D484" i="13"/>
  <c r="D483" i="13"/>
  <c r="D482" i="13"/>
  <c r="D481" i="13"/>
  <c r="D480" i="13"/>
  <c r="D479" i="13"/>
  <c r="D478" i="13"/>
  <c r="D477" i="13"/>
  <c r="D476" i="13"/>
  <c r="D475" i="13"/>
  <c r="D474" i="13"/>
  <c r="D473" i="13"/>
  <c r="D472" i="13"/>
  <c r="D471" i="13"/>
  <c r="D470" i="13"/>
  <c r="D469" i="13"/>
  <c r="D468" i="13"/>
  <c r="D467" i="13"/>
  <c r="D466" i="13"/>
  <c r="D465" i="13"/>
  <c r="D464" i="13"/>
  <c r="D463" i="13"/>
  <c r="D462" i="13"/>
  <c r="D461" i="13"/>
  <c r="D460" i="13"/>
  <c r="D459" i="13"/>
  <c r="D458" i="13"/>
  <c r="D457" i="13"/>
  <c r="D456" i="13"/>
  <c r="D455" i="13"/>
  <c r="D454" i="13"/>
  <c r="D453" i="13"/>
  <c r="D452" i="13"/>
  <c r="D451" i="13"/>
  <c r="D450" i="13"/>
  <c r="D449" i="13"/>
  <c r="D448" i="13"/>
  <c r="D447" i="13"/>
  <c r="D446" i="13"/>
  <c r="D445" i="13"/>
  <c r="D444" i="13"/>
  <c r="D443" i="13"/>
  <c r="D442" i="13"/>
  <c r="D441" i="13"/>
  <c r="D440" i="13"/>
  <c r="D439" i="13"/>
  <c r="D438" i="13"/>
  <c r="D437" i="13"/>
  <c r="D436" i="13"/>
  <c r="D435" i="13"/>
  <c r="D434" i="13"/>
  <c r="D433" i="13"/>
  <c r="D432" i="13"/>
  <c r="D431" i="13"/>
  <c r="D430" i="13"/>
  <c r="D429" i="13"/>
  <c r="D428" i="13"/>
  <c r="D427" i="13"/>
  <c r="D426" i="13"/>
  <c r="D425" i="13"/>
  <c r="D424" i="13"/>
  <c r="D423" i="13"/>
  <c r="D422" i="13"/>
  <c r="D421" i="13"/>
  <c r="D420" i="13"/>
  <c r="D419" i="13"/>
  <c r="D418" i="13"/>
  <c r="D417" i="13"/>
  <c r="D416" i="13"/>
  <c r="D415" i="13"/>
  <c r="D414" i="13"/>
  <c r="D413" i="13"/>
  <c r="D412" i="13"/>
  <c r="D411" i="13"/>
  <c r="D410" i="13"/>
  <c r="D409" i="13"/>
  <c r="D408" i="13"/>
  <c r="D407" i="13"/>
  <c r="D406" i="13"/>
  <c r="D405" i="13"/>
  <c r="D404" i="13"/>
  <c r="D403" i="13"/>
  <c r="D402" i="13"/>
  <c r="D401" i="13"/>
  <c r="D400" i="13"/>
  <c r="D399" i="13"/>
  <c r="D398" i="13"/>
  <c r="D397" i="13"/>
  <c r="D396" i="13"/>
  <c r="D395" i="13"/>
  <c r="D394" i="13"/>
  <c r="D393" i="13"/>
  <c r="D392" i="13"/>
  <c r="D391" i="13"/>
  <c r="D390" i="13"/>
  <c r="D389" i="13"/>
  <c r="D388" i="13"/>
  <c r="D387" i="13"/>
  <c r="D386" i="13"/>
  <c r="D385" i="13"/>
  <c r="D384" i="13"/>
  <c r="D383" i="13"/>
  <c r="D382" i="13"/>
  <c r="D381" i="13"/>
  <c r="D380" i="13"/>
  <c r="D379" i="13"/>
  <c r="D378" i="13"/>
  <c r="D377" i="13"/>
  <c r="D376" i="13"/>
  <c r="D375" i="13"/>
  <c r="D374" i="13"/>
  <c r="D373" i="13"/>
  <c r="D372" i="13"/>
  <c r="D371" i="13"/>
  <c r="D370" i="13"/>
  <c r="D369" i="13"/>
  <c r="D368" i="13"/>
  <c r="D367" i="13"/>
  <c r="D366" i="13"/>
  <c r="D365" i="13"/>
  <c r="D364" i="13"/>
  <c r="D363" i="13"/>
  <c r="D362" i="13"/>
  <c r="D361" i="13"/>
  <c r="D360" i="13"/>
  <c r="D359" i="13"/>
  <c r="D358" i="13"/>
  <c r="D357" i="13"/>
  <c r="D356" i="13"/>
  <c r="D355" i="13"/>
  <c r="D354" i="13"/>
  <c r="D353" i="13"/>
  <c r="D352" i="13"/>
  <c r="D351" i="13"/>
  <c r="D350" i="13"/>
  <c r="D349" i="13"/>
  <c r="D348" i="13"/>
  <c r="D347" i="13"/>
  <c r="D346" i="13"/>
  <c r="D345" i="13"/>
  <c r="D344" i="13"/>
  <c r="D343" i="13"/>
  <c r="D342" i="13"/>
  <c r="D341" i="13"/>
  <c r="D340" i="13"/>
  <c r="D339" i="13"/>
  <c r="D338" i="13"/>
  <c r="D337" i="13"/>
  <c r="D336" i="13"/>
  <c r="D335" i="13"/>
  <c r="D334" i="13"/>
  <c r="D333" i="13"/>
  <c r="D332" i="13"/>
  <c r="D331" i="13"/>
  <c r="D330" i="13"/>
  <c r="D329" i="13"/>
  <c r="D328" i="13"/>
  <c r="D327" i="13"/>
  <c r="D326" i="13"/>
  <c r="D325" i="13"/>
  <c r="D324" i="13"/>
  <c r="D323" i="13"/>
  <c r="D322" i="13"/>
  <c r="D321" i="13"/>
  <c r="D320" i="13"/>
  <c r="D319" i="13"/>
  <c r="D318" i="13"/>
  <c r="D317" i="13"/>
  <c r="D316" i="13"/>
  <c r="D315" i="13"/>
  <c r="D314" i="13"/>
  <c r="D313" i="13"/>
  <c r="D312" i="13"/>
  <c r="D311" i="13"/>
  <c r="D310" i="13"/>
  <c r="D309" i="13"/>
  <c r="D308" i="13"/>
  <c r="D307" i="13"/>
  <c r="D306" i="13"/>
  <c r="D305" i="13"/>
  <c r="D304" i="13"/>
  <c r="D303" i="13"/>
  <c r="D302" i="13"/>
  <c r="D301" i="13"/>
  <c r="D300" i="13"/>
  <c r="D299" i="13"/>
  <c r="D298" i="13"/>
  <c r="D297" i="13"/>
  <c r="D296" i="13"/>
  <c r="D295" i="13"/>
  <c r="D294" i="13"/>
  <c r="D293" i="13"/>
  <c r="D292" i="13"/>
  <c r="D291" i="13"/>
  <c r="D290" i="13"/>
  <c r="D289" i="13"/>
  <c r="D288" i="13"/>
  <c r="D287" i="13"/>
  <c r="D286" i="13"/>
  <c r="D285" i="13"/>
  <c r="D284" i="13"/>
  <c r="D283" i="13"/>
  <c r="D282" i="13"/>
  <c r="D281" i="13"/>
  <c r="D280" i="13"/>
  <c r="D279" i="13"/>
  <c r="D278" i="13"/>
  <c r="D277" i="13"/>
  <c r="D276" i="13"/>
  <c r="D275" i="13"/>
  <c r="D274" i="13"/>
  <c r="D273" i="13"/>
  <c r="D272" i="13"/>
  <c r="D271" i="13"/>
  <c r="D270" i="13"/>
  <c r="D269" i="13"/>
  <c r="D268" i="13"/>
  <c r="D267" i="13"/>
  <c r="D266" i="13"/>
  <c r="D265" i="13"/>
  <c r="D264" i="13"/>
  <c r="D263" i="13"/>
  <c r="D262" i="13"/>
  <c r="D261" i="13"/>
  <c r="D260" i="13"/>
  <c r="D259" i="13"/>
  <c r="D258" i="13"/>
  <c r="D257" i="13"/>
  <c r="D256" i="13"/>
  <c r="D255" i="13"/>
  <c r="D254" i="13"/>
  <c r="D253" i="13"/>
  <c r="D252" i="13"/>
  <c r="D251" i="13"/>
  <c r="D250" i="13"/>
  <c r="D249" i="13"/>
  <c r="D248" i="13"/>
  <c r="D247" i="13"/>
  <c r="D246" i="13"/>
  <c r="D245" i="13"/>
  <c r="D244" i="13"/>
  <c r="D243" i="13"/>
  <c r="D242" i="13"/>
  <c r="D241" i="13"/>
  <c r="D240" i="13"/>
  <c r="D239" i="13"/>
  <c r="D238" i="13"/>
  <c r="D237" i="13"/>
  <c r="D236" i="13"/>
  <c r="D235" i="13"/>
  <c r="D234" i="13"/>
  <c r="D233" i="13"/>
  <c r="D232" i="13"/>
  <c r="D231" i="13"/>
  <c r="D230" i="13"/>
  <c r="D229" i="13"/>
  <c r="D228" i="13"/>
  <c r="D227" i="13"/>
  <c r="D226" i="13"/>
  <c r="D225" i="13"/>
  <c r="D224" i="13"/>
  <c r="D223" i="13"/>
  <c r="D222" i="13"/>
  <c r="D221" i="13"/>
  <c r="D220" i="13"/>
  <c r="D219" i="13"/>
  <c r="D218" i="13"/>
  <c r="D217" i="13"/>
  <c r="D216" i="13"/>
  <c r="D215" i="13"/>
  <c r="D214" i="13"/>
  <c r="D213" i="13"/>
  <c r="D212" i="13"/>
  <c r="D211" i="13"/>
  <c r="D210" i="13"/>
  <c r="D209" i="13"/>
  <c r="D208" i="13"/>
  <c r="D207" i="13"/>
  <c r="D206" i="13"/>
  <c r="D205" i="13"/>
  <c r="D204" i="13"/>
  <c r="D203" i="13"/>
  <c r="D202" i="13"/>
  <c r="D201" i="13"/>
  <c r="D200" i="13"/>
  <c r="D199" i="13"/>
  <c r="D198" i="13"/>
  <c r="D197" i="13"/>
  <c r="D196" i="13"/>
  <c r="D195" i="13"/>
  <c r="D194" i="13"/>
  <c r="D193" i="13"/>
  <c r="D192" i="13"/>
  <c r="D191" i="13"/>
  <c r="D190" i="13"/>
  <c r="D189" i="13"/>
  <c r="D188" i="13"/>
  <c r="D187" i="13"/>
  <c r="D186" i="13"/>
  <c r="D185" i="13"/>
  <c r="D184" i="13"/>
  <c r="D183" i="13"/>
  <c r="D182" i="13"/>
  <c r="D181" i="13"/>
  <c r="D180" i="13"/>
  <c r="D179" i="13"/>
  <c r="D178" i="13"/>
  <c r="D177" i="13"/>
  <c r="D176" i="13"/>
  <c r="D175" i="13"/>
  <c r="D174" i="13"/>
  <c r="D173" i="13"/>
  <c r="D172" i="13"/>
  <c r="D171" i="13"/>
  <c r="D170" i="13"/>
  <c r="D169" i="13"/>
  <c r="D168" i="13"/>
  <c r="D167" i="13"/>
  <c r="D166" i="13"/>
  <c r="D165" i="13"/>
  <c r="D164" i="13"/>
  <c r="D163" i="13"/>
  <c r="D162" i="13"/>
  <c r="D161" i="13"/>
  <c r="D160" i="13"/>
  <c r="D159" i="13"/>
  <c r="D158" i="13"/>
  <c r="D157" i="13"/>
  <c r="D156" i="13"/>
  <c r="D155" i="13"/>
  <c r="D154" i="13"/>
  <c r="D153" i="13"/>
  <c r="D152" i="13"/>
  <c r="D151" i="13"/>
  <c r="D150" i="13"/>
  <c r="D149" i="13"/>
  <c r="D148" i="13"/>
  <c r="D147" i="13"/>
  <c r="D146" i="13"/>
  <c r="D145" i="13"/>
  <c r="D144" i="13"/>
  <c r="D143" i="13"/>
  <c r="D142" i="13"/>
  <c r="D141" i="13"/>
  <c r="D140" i="13"/>
  <c r="D139" i="13"/>
  <c r="D138" i="13"/>
  <c r="D137" i="13"/>
  <c r="D136" i="13"/>
  <c r="D135" i="13"/>
  <c r="D134" i="13"/>
  <c r="D133" i="13"/>
  <c r="D132" i="13"/>
  <c r="D131" i="13"/>
  <c r="D130" i="13"/>
  <c r="D129" i="13"/>
  <c r="D128" i="13"/>
  <c r="D127" i="13"/>
  <c r="D126" i="13"/>
  <c r="D125" i="13"/>
  <c r="D124" i="13"/>
  <c r="D123" i="13"/>
  <c r="D122" i="13"/>
  <c r="D121" i="13"/>
  <c r="D120" i="13"/>
  <c r="D119" i="13"/>
  <c r="D118" i="13"/>
  <c r="D117" i="13"/>
  <c r="D116" i="13"/>
  <c r="D115" i="13"/>
  <c r="D114" i="13"/>
  <c r="D113" i="13"/>
  <c r="D112" i="13"/>
  <c r="D111" i="13"/>
  <c r="D110" i="13"/>
  <c r="D109" i="13"/>
  <c r="D108" i="13"/>
  <c r="D107" i="13"/>
  <c r="D106" i="13"/>
  <c r="D105" i="13"/>
  <c r="D104" i="13"/>
  <c r="D103" i="13"/>
  <c r="D102" i="13"/>
  <c r="D101" i="13"/>
  <c r="D100" i="13"/>
  <c r="D99" i="13"/>
  <c r="D98" i="13"/>
  <c r="D97" i="13"/>
  <c r="D96" i="13"/>
  <c r="D95" i="13"/>
  <c r="D94" i="13"/>
  <c r="D93" i="13"/>
  <c r="D92" i="13"/>
  <c r="D91" i="13"/>
  <c r="D90" i="13"/>
  <c r="D89" i="13"/>
  <c r="D88" i="13"/>
  <c r="D87" i="13"/>
  <c r="D86" i="13"/>
  <c r="D85" i="13"/>
  <c r="D84" i="13"/>
  <c r="D83" i="13"/>
  <c r="D82" i="13"/>
  <c r="D81" i="13"/>
  <c r="D80" i="13"/>
  <c r="D79" i="13"/>
  <c r="D78" i="13"/>
  <c r="D77" i="13"/>
  <c r="D76" i="13"/>
  <c r="D75" i="13"/>
  <c r="D74" i="13"/>
  <c r="D73" i="13"/>
  <c r="D72" i="13"/>
  <c r="D71" i="13"/>
  <c r="D70" i="13"/>
  <c r="D69" i="13"/>
  <c r="D68" i="13"/>
  <c r="D67" i="13"/>
  <c r="D66" i="13"/>
  <c r="D65" i="13"/>
  <c r="D64" i="13"/>
  <c r="D63" i="13"/>
  <c r="D62" i="13"/>
  <c r="D61" i="13"/>
  <c r="D60" i="13"/>
  <c r="D59" i="13"/>
  <c r="D58" i="13"/>
  <c r="D57" i="13"/>
  <c r="D56" i="13"/>
  <c r="D55" i="13"/>
  <c r="D54" i="13"/>
  <c r="D53" i="13"/>
  <c r="D52" i="13"/>
  <c r="D51" i="13"/>
  <c r="D50" i="13"/>
  <c r="D49" i="13"/>
  <c r="D48" i="13"/>
  <c r="D47" i="13"/>
  <c r="D46" i="13"/>
  <c r="D45" i="13"/>
  <c r="D44" i="13"/>
  <c r="D43" i="13"/>
  <c r="D42" i="13"/>
  <c r="D41" i="13"/>
  <c r="D40" i="13"/>
  <c r="D39" i="13"/>
  <c r="D38" i="13"/>
  <c r="D37" i="13"/>
  <c r="D36" i="13"/>
  <c r="D35" i="13"/>
  <c r="D34" i="13"/>
  <c r="D33" i="13"/>
  <c r="D32" i="13"/>
  <c r="D31" i="13"/>
  <c r="D30" i="13"/>
  <c r="D29" i="13"/>
  <c r="D28" i="13"/>
  <c r="D27" i="13"/>
  <c r="D26" i="13"/>
  <c r="D25" i="13"/>
  <c r="D24" i="13"/>
  <c r="D23" i="13"/>
  <c r="D22" i="13"/>
  <c r="D21" i="13"/>
  <c r="D20" i="13"/>
  <c r="D19" i="13"/>
  <c r="D18" i="13"/>
  <c r="D17" i="13"/>
  <c r="D16" i="13"/>
  <c r="D15" i="13"/>
  <c r="D14" i="13"/>
  <c r="D13" i="13"/>
  <c r="D12" i="13"/>
  <c r="D11" i="13"/>
  <c r="M8" i="13"/>
  <c r="K139" i="3"/>
  <c r="G138" i="3"/>
  <c r="G118" i="3"/>
  <c r="G88" i="3"/>
  <c r="K89" i="3"/>
  <c r="G68" i="3"/>
  <c r="F47" i="3"/>
  <c r="F46" i="3"/>
  <c r="F45" i="3"/>
  <c r="F44" i="3"/>
  <c r="F43" i="3"/>
  <c r="I118" i="3"/>
  <c r="I68" i="3"/>
  <c r="G123" i="3"/>
  <c r="G122" i="3"/>
  <c r="G117" i="3"/>
  <c r="G116" i="3"/>
  <c r="G115" i="3"/>
  <c r="K40" i="3"/>
  <c r="G67" i="3"/>
  <c r="B107" i="3"/>
  <c r="F153" i="3"/>
  <c r="F151" i="3"/>
  <c r="F103" i="3"/>
  <c r="F101" i="3"/>
  <c r="C52" i="4"/>
  <c r="C51" i="4"/>
  <c r="C45" i="4"/>
  <c r="C44" i="4"/>
  <c r="G72" i="3"/>
  <c r="G66" i="3"/>
  <c r="G65" i="3"/>
  <c r="C8" i="20"/>
  <c r="C8" i="19"/>
  <c r="C8" i="2"/>
  <c r="C8" i="21"/>
  <c r="C8" i="15"/>
  <c r="D8" i="18"/>
  <c r="D8" i="13"/>
  <c r="B7" i="3"/>
  <c r="B57" i="3"/>
  <c r="B1" i="3" l="1"/>
  <c r="B6" i="13"/>
  <c r="B6" i="18"/>
  <c r="B6" i="2"/>
  <c r="B6" i="19"/>
  <c r="B6" i="17"/>
  <c r="B6" i="20"/>
  <c r="B6" i="15"/>
  <c r="J57" i="3"/>
  <c r="J58" i="3"/>
  <c r="K68" i="3"/>
  <c r="K118" i="3"/>
  <c r="C51" i="24" l="1"/>
  <c r="C45" i="24"/>
  <c r="C44" i="24"/>
  <c r="E9" i="24"/>
  <c r="D35" i="3"/>
  <c r="D34" i="3"/>
  <c r="D33" i="3"/>
  <c r="D32" i="3"/>
  <c r="D31" i="3"/>
  <c r="D30" i="3"/>
  <c r="D29" i="3"/>
  <c r="D28" i="3"/>
  <c r="D27" i="3"/>
  <c r="D26" i="3"/>
  <c r="D25" i="3"/>
  <c r="D24" i="3"/>
  <c r="D23" i="3"/>
  <c r="D22" i="3"/>
  <c r="D21" i="3"/>
  <c r="D20" i="3"/>
  <c r="D16" i="3"/>
  <c r="D15" i="3"/>
  <c r="D14" i="3"/>
  <c r="D13" i="3"/>
  <c r="D12" i="3"/>
  <c r="D11" i="3"/>
  <c r="G8" i="3"/>
  <c r="G108" i="3" s="1"/>
  <c r="G7" i="3"/>
  <c r="G107" i="3" s="1"/>
  <c r="G6" i="23"/>
  <c r="I8" i="3" s="1"/>
  <c r="I108" i="3" s="1"/>
  <c r="G4" i="23"/>
  <c r="I7" i="3" s="1"/>
  <c r="I107" i="3" s="1"/>
  <c r="K53" i="3"/>
  <c r="K51" i="3"/>
  <c r="B13" i="4"/>
  <c r="I8" i="18"/>
  <c r="L44" i="3" s="1"/>
  <c r="I8" i="13"/>
  <c r="L43" i="3" s="1"/>
  <c r="C42" i="23"/>
  <c r="B21" i="4" s="1"/>
  <c r="C41" i="23"/>
  <c r="B20" i="4" s="1"/>
  <c r="C40" i="23"/>
  <c r="B19" i="4" s="1"/>
  <c r="C39" i="23"/>
  <c r="B18" i="4" s="1"/>
  <c r="C38" i="23"/>
  <c r="B17" i="4" s="1"/>
  <c r="C37" i="23"/>
  <c r="B16" i="4" s="1"/>
  <c r="C36" i="23"/>
  <c r="B15" i="4" s="1"/>
  <c r="C35" i="23"/>
  <c r="B14" i="4" s="1"/>
  <c r="C34" i="23"/>
  <c r="B13" i="24" s="1"/>
  <c r="C33" i="23"/>
  <c r="B12" i="4" s="1"/>
  <c r="C32" i="23"/>
  <c r="B11" i="4" s="1"/>
  <c r="C31" i="23"/>
  <c r="B10" i="4" s="1"/>
  <c r="C4" i="11"/>
  <c r="N25" i="21"/>
  <c r="M25" i="21"/>
  <c r="L25" i="21"/>
  <c r="K25" i="21"/>
  <c r="J25" i="21"/>
  <c r="I25" i="21"/>
  <c r="H25" i="21"/>
  <c r="G25" i="21"/>
  <c r="F25" i="21"/>
  <c r="E25" i="21"/>
  <c r="D25" i="21"/>
  <c r="C25" i="21"/>
  <c r="N10" i="21"/>
  <c r="M10" i="21"/>
  <c r="L10" i="21"/>
  <c r="K10" i="21"/>
  <c r="J10" i="21"/>
  <c r="I10" i="21"/>
  <c r="H10" i="21"/>
  <c r="G10" i="21"/>
  <c r="F10" i="21"/>
  <c r="E10" i="21"/>
  <c r="D10" i="21"/>
  <c r="C10" i="21"/>
  <c r="N10" i="20"/>
  <c r="N10" i="19"/>
  <c r="N10" i="2"/>
  <c r="N25" i="15"/>
  <c r="M25" i="15"/>
  <c r="L25" i="15"/>
  <c r="K25" i="15"/>
  <c r="J25" i="15"/>
  <c r="I25" i="15"/>
  <c r="H25" i="15"/>
  <c r="G25" i="15"/>
  <c r="F25" i="15"/>
  <c r="E25" i="15"/>
  <c r="D25" i="15"/>
  <c r="C25" i="15"/>
  <c r="N10" i="15"/>
  <c r="M10" i="15"/>
  <c r="L10" i="15"/>
  <c r="K10" i="15"/>
  <c r="J10" i="15"/>
  <c r="I10" i="15"/>
  <c r="H10" i="15"/>
  <c r="G10" i="15"/>
  <c r="F10" i="15"/>
  <c r="E10" i="15"/>
  <c r="D10" i="15"/>
  <c r="C10" i="15"/>
  <c r="N25" i="20"/>
  <c r="M25" i="20"/>
  <c r="L25" i="20"/>
  <c r="K25" i="20"/>
  <c r="J25" i="20"/>
  <c r="I25" i="20"/>
  <c r="H25" i="20"/>
  <c r="G25" i="20"/>
  <c r="F25" i="20"/>
  <c r="E25" i="20"/>
  <c r="D25" i="20"/>
  <c r="C25" i="20"/>
  <c r="N25" i="19"/>
  <c r="M25" i="19"/>
  <c r="L25" i="19"/>
  <c r="K25" i="19"/>
  <c r="J25" i="19"/>
  <c r="I25" i="19"/>
  <c r="H25" i="19"/>
  <c r="G25" i="19"/>
  <c r="F25" i="19"/>
  <c r="E25" i="19"/>
  <c r="D25" i="19"/>
  <c r="C25" i="19"/>
  <c r="M10" i="20"/>
  <c r="L10" i="20"/>
  <c r="K10" i="20"/>
  <c r="J10" i="20"/>
  <c r="I10" i="20"/>
  <c r="H10" i="20"/>
  <c r="G10" i="20"/>
  <c r="F10" i="20"/>
  <c r="E10" i="20"/>
  <c r="D10" i="20"/>
  <c r="C10" i="20"/>
  <c r="M10" i="19"/>
  <c r="L10" i="19"/>
  <c r="K10" i="19"/>
  <c r="J10" i="19"/>
  <c r="I10" i="19"/>
  <c r="H10" i="19"/>
  <c r="G10" i="19"/>
  <c r="F10" i="19"/>
  <c r="E10" i="19"/>
  <c r="D10" i="19"/>
  <c r="C10" i="19"/>
  <c r="C10" i="2"/>
  <c r="N25" i="2"/>
  <c r="M25" i="2"/>
  <c r="L25" i="2"/>
  <c r="K25" i="2"/>
  <c r="J25" i="2"/>
  <c r="I25" i="2"/>
  <c r="H25" i="2"/>
  <c r="G25" i="2"/>
  <c r="F25" i="2"/>
  <c r="E25" i="2"/>
  <c r="D25" i="2"/>
  <c r="C25" i="2"/>
  <c r="M10" i="2"/>
  <c r="L10" i="2"/>
  <c r="K10" i="2"/>
  <c r="J10" i="2"/>
  <c r="I10" i="2"/>
  <c r="H10" i="2"/>
  <c r="G10" i="2"/>
  <c r="F10" i="2"/>
  <c r="E10" i="2"/>
  <c r="D10" i="2"/>
  <c r="O20" i="21"/>
  <c r="P20" i="21" s="1"/>
  <c r="O19" i="21"/>
  <c r="P19" i="21" s="1"/>
  <c r="O18" i="21"/>
  <c r="P18" i="21" s="1"/>
  <c r="O17" i="21"/>
  <c r="P17" i="21" s="1"/>
  <c r="O16" i="21"/>
  <c r="O15" i="21"/>
  <c r="P15" i="21" s="1"/>
  <c r="O20" i="15"/>
  <c r="P20" i="15" s="1"/>
  <c r="O19" i="15"/>
  <c r="P19" i="15" s="1"/>
  <c r="O18" i="15"/>
  <c r="P18" i="15" s="1"/>
  <c r="O17" i="15"/>
  <c r="P17" i="15" s="1"/>
  <c r="O16" i="15"/>
  <c r="P16" i="15" s="1"/>
  <c r="O15" i="15"/>
  <c r="P15" i="15" s="1"/>
  <c r="F53" i="3"/>
  <c r="F51" i="3"/>
  <c r="AJ16" i="17"/>
  <c r="B16" i="19" s="1"/>
  <c r="L16" i="19" s="1"/>
  <c r="AJ15" i="17"/>
  <c r="B15" i="19" s="1"/>
  <c r="F15" i="19" s="1"/>
  <c r="AJ14" i="17"/>
  <c r="B44" i="4" s="1"/>
  <c r="AJ13" i="17"/>
  <c r="B43" i="24" s="1"/>
  <c r="AJ12" i="17"/>
  <c r="B42" i="4" s="1"/>
  <c r="AJ11" i="17"/>
  <c r="B41" i="24" s="1"/>
  <c r="AJ20" i="17"/>
  <c r="B20" i="20" s="1"/>
  <c r="AJ19" i="17"/>
  <c r="B19" i="20" s="1"/>
  <c r="AJ18" i="17"/>
  <c r="B18" i="20" s="1"/>
  <c r="AJ17" i="17"/>
  <c r="B17" i="2" s="1"/>
  <c r="F17" i="2" s="1"/>
  <c r="K103" i="3" l="1"/>
  <c r="K153" i="3"/>
  <c r="K101" i="3"/>
  <c r="K151" i="3"/>
  <c r="C82" i="3"/>
  <c r="C132" i="3"/>
  <c r="C83" i="3"/>
  <c r="C133" i="3"/>
  <c r="C122" i="3"/>
  <c r="C72" i="3"/>
  <c r="C85" i="3"/>
  <c r="C135" i="3"/>
  <c r="C136" i="3"/>
  <c r="C86" i="3"/>
  <c r="C87" i="3"/>
  <c r="C137" i="3"/>
  <c r="C77" i="3"/>
  <c r="C127" i="3"/>
  <c r="C78" i="3"/>
  <c r="C128" i="3"/>
  <c r="C84" i="3"/>
  <c r="C134" i="3"/>
  <c r="C73" i="3"/>
  <c r="C123" i="3"/>
  <c r="C75" i="3"/>
  <c r="C125" i="3"/>
  <c r="C76" i="3"/>
  <c r="C126" i="3"/>
  <c r="C80" i="3"/>
  <c r="C130" i="3"/>
  <c r="C74" i="3"/>
  <c r="C124" i="3"/>
  <c r="C79" i="3"/>
  <c r="C129" i="3"/>
  <c r="C81" i="3"/>
  <c r="C131" i="3"/>
  <c r="C67" i="3"/>
  <c r="C117" i="3"/>
  <c r="C63" i="3"/>
  <c r="C113" i="3"/>
  <c r="C64" i="3"/>
  <c r="C114" i="3"/>
  <c r="C66" i="3"/>
  <c r="C116" i="3"/>
  <c r="C62" i="3"/>
  <c r="C112" i="3"/>
  <c r="C65" i="3"/>
  <c r="C115" i="3"/>
  <c r="P16" i="21"/>
  <c r="C46" i="4"/>
  <c r="C46" i="24"/>
  <c r="B15" i="21"/>
  <c r="B16" i="21"/>
  <c r="AM14" i="17"/>
  <c r="AA14" i="4" s="1"/>
  <c r="AM16" i="17"/>
  <c r="B44" i="24"/>
  <c r="AM15" i="17"/>
  <c r="B46" i="24"/>
  <c r="B15" i="15"/>
  <c r="B45" i="4"/>
  <c r="B46" i="4"/>
  <c r="B16" i="15"/>
  <c r="B17" i="21"/>
  <c r="B18" i="2"/>
  <c r="J18" i="2" s="1"/>
  <c r="B17" i="15"/>
  <c r="B45" i="24"/>
  <c r="D16" i="19"/>
  <c r="E16" i="19"/>
  <c r="F16" i="19"/>
  <c r="C16" i="19"/>
  <c r="J17" i="2"/>
  <c r="J15" i="19"/>
  <c r="M17" i="2"/>
  <c r="M15" i="19"/>
  <c r="J16" i="19"/>
  <c r="M16" i="19"/>
  <c r="D17" i="2"/>
  <c r="D15" i="19"/>
  <c r="G17" i="2"/>
  <c r="G15" i="19"/>
  <c r="G16" i="19"/>
  <c r="K17" i="2"/>
  <c r="K15" i="19"/>
  <c r="N17" i="2"/>
  <c r="N15" i="19"/>
  <c r="K16" i="19"/>
  <c r="N16" i="19"/>
  <c r="E17" i="2"/>
  <c r="E15" i="19"/>
  <c r="H17" i="2"/>
  <c r="H16" i="19"/>
  <c r="H15" i="19"/>
  <c r="I17" i="2"/>
  <c r="I15" i="19"/>
  <c r="L17" i="2"/>
  <c r="L15" i="19"/>
  <c r="I16" i="19"/>
  <c r="C17" i="2"/>
  <c r="C15" i="19"/>
  <c r="B41" i="4"/>
  <c r="AM11" i="17"/>
  <c r="AM13" i="17"/>
  <c r="AA13" i="4" s="1"/>
  <c r="B43" i="4"/>
  <c r="B42" i="24"/>
  <c r="AM12" i="17"/>
  <c r="B14" i="24"/>
  <c r="B20" i="24"/>
  <c r="B15" i="24"/>
  <c r="B21" i="24"/>
  <c r="B16" i="24"/>
  <c r="B10" i="24"/>
  <c r="B11" i="24"/>
  <c r="B17" i="24"/>
  <c r="B12" i="24"/>
  <c r="B18" i="24"/>
  <c r="B19" i="24"/>
  <c r="G57" i="3"/>
  <c r="G58" i="3"/>
  <c r="I57" i="3"/>
  <c r="I58" i="3"/>
  <c r="B18" i="19"/>
  <c r="B18" i="21"/>
  <c r="B18" i="15"/>
  <c r="B17" i="19"/>
  <c r="B19" i="15"/>
  <c r="B19" i="21"/>
  <c r="B15" i="20"/>
  <c r="B17" i="20"/>
  <c r="B20" i="15"/>
  <c r="B20" i="21"/>
  <c r="B19" i="2"/>
  <c r="B20" i="2"/>
  <c r="B19" i="19"/>
  <c r="B20" i="19"/>
  <c r="B16" i="20"/>
  <c r="B16" i="2"/>
  <c r="AK14" i="17"/>
  <c r="AK13" i="17"/>
  <c r="AK12" i="17"/>
  <c r="AK11" i="17"/>
  <c r="AK15" i="17"/>
  <c r="AA14" i="24" l="1"/>
  <c r="G18" i="2"/>
  <c r="N18" i="2"/>
  <c r="F18" i="2"/>
  <c r="I18" i="2"/>
  <c r="H18" i="2"/>
  <c r="K18" i="2"/>
  <c r="M18" i="2"/>
  <c r="E18" i="2"/>
  <c r="AA15" i="24"/>
  <c r="AA15" i="4"/>
  <c r="AA16" i="4"/>
  <c r="AA16" i="24"/>
  <c r="L18" i="2"/>
  <c r="D18" i="2"/>
  <c r="C18" i="2"/>
  <c r="L19" i="2"/>
  <c r="I19" i="2"/>
  <c r="H19" i="2"/>
  <c r="E19" i="2"/>
  <c r="N19" i="2"/>
  <c r="K19" i="2"/>
  <c r="D19" i="2"/>
  <c r="G19" i="2"/>
  <c r="M19" i="2"/>
  <c r="J19" i="2"/>
  <c r="F19" i="2"/>
  <c r="C19" i="2"/>
  <c r="F16" i="2"/>
  <c r="F16" i="20" s="1"/>
  <c r="C16" i="2"/>
  <c r="C16" i="20" s="1"/>
  <c r="I16" i="2"/>
  <c r="I16" i="20" s="1"/>
  <c r="L16" i="2"/>
  <c r="L16" i="20" s="1"/>
  <c r="H16" i="2"/>
  <c r="H16" i="20" s="1"/>
  <c r="E16" i="2"/>
  <c r="E16" i="20" s="1"/>
  <c r="N16" i="2"/>
  <c r="N16" i="20" s="1"/>
  <c r="K16" i="2"/>
  <c r="K16" i="20" s="1"/>
  <c r="G16" i="2"/>
  <c r="G16" i="20" s="1"/>
  <c r="D16" i="2"/>
  <c r="D16" i="20" s="1"/>
  <c r="M16" i="2"/>
  <c r="M16" i="20" s="1"/>
  <c r="J16" i="2"/>
  <c r="J16" i="20" s="1"/>
  <c r="L17" i="19"/>
  <c r="L17" i="20" s="1"/>
  <c r="I17" i="19"/>
  <c r="I17" i="20" s="1"/>
  <c r="H17" i="19"/>
  <c r="H17" i="20" s="1"/>
  <c r="E17" i="19"/>
  <c r="E17" i="20" s="1"/>
  <c r="N17" i="19"/>
  <c r="N17" i="20" s="1"/>
  <c r="K17" i="19"/>
  <c r="K17" i="20" s="1"/>
  <c r="G17" i="19"/>
  <c r="G17" i="20" s="1"/>
  <c r="D17" i="19"/>
  <c r="D17" i="20" s="1"/>
  <c r="M17" i="19"/>
  <c r="M17" i="20" s="1"/>
  <c r="J17" i="19"/>
  <c r="J17" i="20" s="1"/>
  <c r="F17" i="19"/>
  <c r="F17" i="20" s="1"/>
  <c r="C17" i="19"/>
  <c r="H19" i="19"/>
  <c r="E19" i="19"/>
  <c r="N19" i="19"/>
  <c r="K19" i="19"/>
  <c r="G19" i="19"/>
  <c r="D19" i="19"/>
  <c r="J19" i="19"/>
  <c r="M19" i="19"/>
  <c r="F19" i="19"/>
  <c r="C19" i="19"/>
  <c r="L19" i="19"/>
  <c r="I19" i="19"/>
  <c r="H18" i="19"/>
  <c r="E18" i="19"/>
  <c r="N18" i="19"/>
  <c r="K18" i="19"/>
  <c r="G18" i="19"/>
  <c r="D18" i="19"/>
  <c r="M18" i="19"/>
  <c r="J18" i="19"/>
  <c r="J18" i="20" s="1"/>
  <c r="F18" i="19"/>
  <c r="C18" i="19"/>
  <c r="L18" i="19"/>
  <c r="I18" i="19"/>
  <c r="L20" i="2"/>
  <c r="I20" i="2"/>
  <c r="G20" i="2"/>
  <c r="D20" i="2"/>
  <c r="M20" i="2"/>
  <c r="J20" i="2"/>
  <c r="H20" i="2"/>
  <c r="E20" i="2"/>
  <c r="N20" i="2"/>
  <c r="K20" i="2"/>
  <c r="F20" i="2"/>
  <c r="C20" i="2"/>
  <c r="M20" i="19"/>
  <c r="J20" i="19"/>
  <c r="E20" i="19"/>
  <c r="H20" i="19"/>
  <c r="N20" i="19"/>
  <c r="K20" i="19"/>
  <c r="F20" i="19"/>
  <c r="C20" i="19"/>
  <c r="L20" i="19"/>
  <c r="I20" i="19"/>
  <c r="G20" i="19"/>
  <c r="D20" i="19"/>
  <c r="AA11" i="4"/>
  <c r="AA11" i="24"/>
  <c r="AA13" i="24"/>
  <c r="AA12" i="24"/>
  <c r="AA12" i="4"/>
  <c r="O16" i="19"/>
  <c r="P16" i="19" s="1"/>
  <c r="O15" i="19"/>
  <c r="P15" i="19" s="1"/>
  <c r="O17" i="2"/>
  <c r="AK50" i="17"/>
  <c r="AK49" i="17"/>
  <c r="AK48" i="17"/>
  <c r="AK47" i="17"/>
  <c r="AK46" i="17"/>
  <c r="AK45" i="17"/>
  <c r="AK44" i="17"/>
  <c r="AK43" i="17"/>
  <c r="AK42" i="17"/>
  <c r="AK41" i="17"/>
  <c r="AK40" i="17"/>
  <c r="AK39" i="17"/>
  <c r="AK38" i="17"/>
  <c r="AK37" i="17"/>
  <c r="AK36" i="17"/>
  <c r="AK35" i="17"/>
  <c r="AK34" i="17"/>
  <c r="AK33" i="17"/>
  <c r="AK32" i="17"/>
  <c r="AK31" i="17"/>
  <c r="AK30" i="17"/>
  <c r="AJ40" i="17"/>
  <c r="AK29" i="17"/>
  <c r="AJ39" i="17"/>
  <c r="AK28" i="17"/>
  <c r="AJ38" i="17"/>
  <c r="AK27" i="17"/>
  <c r="AJ37" i="17"/>
  <c r="AK26" i="17"/>
  <c r="AJ36" i="17"/>
  <c r="AK25" i="17"/>
  <c r="AJ35" i="17"/>
  <c r="AK24" i="17"/>
  <c r="AJ34" i="17"/>
  <c r="AK23" i="17"/>
  <c r="AJ33" i="17"/>
  <c r="AK22" i="17"/>
  <c r="AJ32" i="17"/>
  <c r="AK21" i="17"/>
  <c r="AJ31" i="17"/>
  <c r="AK20" i="17"/>
  <c r="AJ30" i="17"/>
  <c r="AK19" i="17"/>
  <c r="AJ29" i="17"/>
  <c r="AK18" i="17"/>
  <c r="AJ28" i="17"/>
  <c r="AK17" i="17"/>
  <c r="AJ27" i="17"/>
  <c r="AK16" i="17"/>
  <c r="AJ26" i="17"/>
  <c r="AJ25" i="17"/>
  <c r="AJ24" i="17"/>
  <c r="AJ23" i="17"/>
  <c r="AJ22" i="17"/>
  <c r="AJ21" i="17"/>
  <c r="N18" i="20" l="1"/>
  <c r="G18" i="20"/>
  <c r="I18" i="20"/>
  <c r="F18" i="20"/>
  <c r="M18" i="20"/>
  <c r="E18" i="20"/>
  <c r="H18" i="20"/>
  <c r="L18" i="20"/>
  <c r="D18" i="20"/>
  <c r="O18" i="2"/>
  <c r="G20" i="20"/>
  <c r="K18" i="20"/>
  <c r="C18" i="20"/>
  <c r="B84" i="24"/>
  <c r="B63" i="4"/>
  <c r="AM29" i="17"/>
  <c r="B63" i="24"/>
  <c r="B85" i="24"/>
  <c r="B64" i="4"/>
  <c r="AM30" i="17"/>
  <c r="B64" i="24"/>
  <c r="B86" i="24"/>
  <c r="B65" i="4"/>
  <c r="AM31" i="17"/>
  <c r="B65" i="24"/>
  <c r="K19" i="20"/>
  <c r="B87" i="24"/>
  <c r="B66" i="24"/>
  <c r="AM32" i="17"/>
  <c r="B66" i="4"/>
  <c r="B82" i="24"/>
  <c r="AM27" i="17"/>
  <c r="B61" i="24"/>
  <c r="B61" i="4"/>
  <c r="D20" i="20"/>
  <c r="O17" i="19"/>
  <c r="B83" i="24"/>
  <c r="B62" i="4"/>
  <c r="AM28" i="17"/>
  <c r="B62" i="24"/>
  <c r="F19" i="20"/>
  <c r="L20" i="20"/>
  <c r="N20" i="20"/>
  <c r="C17" i="20"/>
  <c r="O17" i="20" s="1"/>
  <c r="B81" i="24"/>
  <c r="B60" i="24"/>
  <c r="B60" i="4"/>
  <c r="AM26" i="17"/>
  <c r="B80" i="24"/>
  <c r="B59" i="24"/>
  <c r="B59" i="4"/>
  <c r="AM25" i="17"/>
  <c r="B79" i="24"/>
  <c r="B58" i="4"/>
  <c r="AM24" i="17"/>
  <c r="B58" i="24"/>
  <c r="B78" i="24"/>
  <c r="AM23" i="17"/>
  <c r="B57" i="4"/>
  <c r="B57" i="24"/>
  <c r="B77" i="24"/>
  <c r="AM22" i="17"/>
  <c r="B56" i="4"/>
  <c r="B56" i="24"/>
  <c r="B76" i="24"/>
  <c r="B55" i="24"/>
  <c r="AM21" i="17"/>
  <c r="B55" i="4"/>
  <c r="B75" i="24"/>
  <c r="B54" i="24"/>
  <c r="B54" i="4"/>
  <c r="AM20" i="17"/>
  <c r="B74" i="24"/>
  <c r="B53" i="4"/>
  <c r="B53" i="24"/>
  <c r="AM19" i="17"/>
  <c r="B73" i="24"/>
  <c r="B52" i="4"/>
  <c r="B52" i="24"/>
  <c r="AM18" i="17"/>
  <c r="B72" i="24"/>
  <c r="AM17" i="17"/>
  <c r="B51" i="24"/>
  <c r="B51" i="4"/>
  <c r="F20" i="20"/>
  <c r="L19" i="20"/>
  <c r="O18" i="19"/>
  <c r="J19" i="20"/>
  <c r="M20" i="20"/>
  <c r="K20" i="20"/>
  <c r="G19" i="20"/>
  <c r="O19" i="2"/>
  <c r="O20" i="2"/>
  <c r="N19" i="20"/>
  <c r="I20" i="20"/>
  <c r="H20" i="20"/>
  <c r="D19" i="20"/>
  <c r="J20" i="20"/>
  <c r="M19" i="20"/>
  <c r="O19" i="19"/>
  <c r="C19" i="20"/>
  <c r="O16" i="2"/>
  <c r="P16" i="2" s="1"/>
  <c r="E19" i="20"/>
  <c r="O16" i="20"/>
  <c r="P16" i="20" s="1"/>
  <c r="E20" i="20"/>
  <c r="H19" i="20"/>
  <c r="O20" i="19"/>
  <c r="C20" i="20"/>
  <c r="I19" i="20"/>
  <c r="B13" i="21"/>
  <c r="B11" i="20"/>
  <c r="B44" i="19"/>
  <c r="B43" i="19"/>
  <c r="B42" i="20"/>
  <c r="B40" i="19"/>
  <c r="B38" i="20"/>
  <c r="B36" i="19"/>
  <c r="B34" i="20"/>
  <c r="B32" i="19"/>
  <c r="B30" i="20"/>
  <c r="B28" i="19"/>
  <c r="B26" i="20"/>
  <c r="I610" i="18"/>
  <c r="I609" i="18"/>
  <c r="I608" i="18"/>
  <c r="I607" i="18"/>
  <c r="I606" i="18"/>
  <c r="I605" i="18"/>
  <c r="I604" i="18"/>
  <c r="I603" i="18"/>
  <c r="I602" i="18"/>
  <c r="I601" i="18"/>
  <c r="I600" i="18"/>
  <c r="I599" i="18"/>
  <c r="I598" i="18"/>
  <c r="I597" i="18"/>
  <c r="I596" i="18"/>
  <c r="I595" i="18"/>
  <c r="I594" i="18"/>
  <c r="I593" i="18"/>
  <c r="I592" i="18"/>
  <c r="I591" i="18"/>
  <c r="I590" i="18"/>
  <c r="I589" i="18"/>
  <c r="I588" i="18"/>
  <c r="I587" i="18"/>
  <c r="I586" i="18"/>
  <c r="I585" i="18"/>
  <c r="I584" i="18"/>
  <c r="I583" i="18"/>
  <c r="I582" i="18"/>
  <c r="I581" i="18"/>
  <c r="I580" i="18"/>
  <c r="I579" i="18"/>
  <c r="I578" i="18"/>
  <c r="I577" i="18"/>
  <c r="I576" i="18"/>
  <c r="I575" i="18"/>
  <c r="I574" i="18"/>
  <c r="I573" i="18"/>
  <c r="I572" i="18"/>
  <c r="I571" i="18"/>
  <c r="I570" i="18"/>
  <c r="I569" i="18"/>
  <c r="I568" i="18"/>
  <c r="I567" i="18"/>
  <c r="I566" i="18"/>
  <c r="I565" i="18"/>
  <c r="I564" i="18"/>
  <c r="I563" i="18"/>
  <c r="I562" i="18"/>
  <c r="I561" i="18"/>
  <c r="I560" i="18"/>
  <c r="I559" i="18"/>
  <c r="I558" i="18"/>
  <c r="I557" i="18"/>
  <c r="I556" i="18"/>
  <c r="I555" i="18"/>
  <c r="I554" i="18"/>
  <c r="I553" i="18"/>
  <c r="I552" i="18"/>
  <c r="I551" i="18"/>
  <c r="I550" i="18"/>
  <c r="I549" i="18"/>
  <c r="I548" i="18"/>
  <c r="I547" i="18"/>
  <c r="I546" i="18"/>
  <c r="I545" i="18"/>
  <c r="I544" i="18"/>
  <c r="I543" i="18"/>
  <c r="I542" i="18"/>
  <c r="I541" i="18"/>
  <c r="I540" i="18"/>
  <c r="I539" i="18"/>
  <c r="I538" i="18"/>
  <c r="I537" i="18"/>
  <c r="I536" i="18"/>
  <c r="I535" i="18"/>
  <c r="I534" i="18"/>
  <c r="I533" i="18"/>
  <c r="I532" i="18"/>
  <c r="I531" i="18"/>
  <c r="I530" i="18"/>
  <c r="I529" i="18"/>
  <c r="I528" i="18"/>
  <c r="I527" i="18"/>
  <c r="I526" i="18"/>
  <c r="I525" i="18"/>
  <c r="I524" i="18"/>
  <c r="I523" i="18"/>
  <c r="I522" i="18"/>
  <c r="I521" i="18"/>
  <c r="I520" i="18"/>
  <c r="I519" i="18"/>
  <c r="I518" i="18"/>
  <c r="I517" i="18"/>
  <c r="I516" i="18"/>
  <c r="I515" i="18"/>
  <c r="I514" i="18"/>
  <c r="I513" i="18"/>
  <c r="I512" i="18"/>
  <c r="I511" i="18"/>
  <c r="I510" i="18"/>
  <c r="I509" i="18"/>
  <c r="I508" i="18"/>
  <c r="I507" i="18"/>
  <c r="I506" i="18"/>
  <c r="I505" i="18"/>
  <c r="I504" i="18"/>
  <c r="I503" i="18"/>
  <c r="I502" i="18"/>
  <c r="I501" i="18"/>
  <c r="I500" i="18"/>
  <c r="I499" i="18"/>
  <c r="I498" i="18"/>
  <c r="I497" i="18"/>
  <c r="I496" i="18"/>
  <c r="I495" i="18"/>
  <c r="I494" i="18"/>
  <c r="I493" i="18"/>
  <c r="I492" i="18"/>
  <c r="I491" i="18"/>
  <c r="I490" i="18"/>
  <c r="I489" i="18"/>
  <c r="I488" i="18"/>
  <c r="I487" i="18"/>
  <c r="I486" i="18"/>
  <c r="I485" i="18"/>
  <c r="I484" i="18"/>
  <c r="I483" i="18"/>
  <c r="I482" i="18"/>
  <c r="I481" i="18"/>
  <c r="I480" i="18"/>
  <c r="I479" i="18"/>
  <c r="I478" i="18"/>
  <c r="I477" i="18"/>
  <c r="I476" i="18"/>
  <c r="I475" i="18"/>
  <c r="I474" i="18"/>
  <c r="I473" i="18"/>
  <c r="I472" i="18"/>
  <c r="I471" i="18"/>
  <c r="I470" i="18"/>
  <c r="I469" i="18"/>
  <c r="I468" i="18"/>
  <c r="I467" i="18"/>
  <c r="I466" i="18"/>
  <c r="I465" i="18"/>
  <c r="I464" i="18"/>
  <c r="I463" i="18"/>
  <c r="I462" i="18"/>
  <c r="I461" i="18"/>
  <c r="I460" i="18"/>
  <c r="I459" i="18"/>
  <c r="I458" i="18"/>
  <c r="I457" i="18"/>
  <c r="I456" i="18"/>
  <c r="I455" i="18"/>
  <c r="I454" i="18"/>
  <c r="I453" i="18"/>
  <c r="I452" i="18"/>
  <c r="I451" i="18"/>
  <c r="I450" i="18"/>
  <c r="I449" i="18"/>
  <c r="I448" i="18"/>
  <c r="I447" i="18"/>
  <c r="I446" i="18"/>
  <c r="I445" i="18"/>
  <c r="I444" i="18"/>
  <c r="I443" i="18"/>
  <c r="I442" i="18"/>
  <c r="I441" i="18"/>
  <c r="I440" i="18"/>
  <c r="I439" i="18"/>
  <c r="I438" i="18"/>
  <c r="I437" i="18"/>
  <c r="I436" i="18"/>
  <c r="I435" i="18"/>
  <c r="I434" i="18"/>
  <c r="I433" i="18"/>
  <c r="I432" i="18"/>
  <c r="I431" i="18"/>
  <c r="I430" i="18"/>
  <c r="I429" i="18"/>
  <c r="I428" i="18"/>
  <c r="I427" i="18"/>
  <c r="I426" i="18"/>
  <c r="I425" i="18"/>
  <c r="I424" i="18"/>
  <c r="I423" i="18"/>
  <c r="I422" i="18"/>
  <c r="I421" i="18"/>
  <c r="I420" i="18"/>
  <c r="I419" i="18"/>
  <c r="I418" i="18"/>
  <c r="I417" i="18"/>
  <c r="I416" i="18"/>
  <c r="I415" i="18"/>
  <c r="I414" i="18"/>
  <c r="I413" i="18"/>
  <c r="I412" i="18"/>
  <c r="I411" i="18"/>
  <c r="I410" i="18"/>
  <c r="I409" i="18"/>
  <c r="I408" i="18"/>
  <c r="I407" i="18"/>
  <c r="I406" i="18"/>
  <c r="I405" i="18"/>
  <c r="I404" i="18"/>
  <c r="I403" i="18"/>
  <c r="I402" i="18"/>
  <c r="I401" i="18"/>
  <c r="I400" i="18"/>
  <c r="I399" i="18"/>
  <c r="I398" i="18"/>
  <c r="I397" i="18"/>
  <c r="I396" i="18"/>
  <c r="I395" i="18"/>
  <c r="I394" i="18"/>
  <c r="I393" i="18"/>
  <c r="I392" i="18"/>
  <c r="I391" i="18"/>
  <c r="I390" i="18"/>
  <c r="I389" i="18"/>
  <c r="I388" i="18"/>
  <c r="I387" i="18"/>
  <c r="I386" i="18"/>
  <c r="I385" i="18"/>
  <c r="I384" i="18"/>
  <c r="I383" i="18"/>
  <c r="I382" i="18"/>
  <c r="I381" i="18"/>
  <c r="I380" i="18"/>
  <c r="I379" i="18"/>
  <c r="I378" i="18"/>
  <c r="I377" i="18"/>
  <c r="I376" i="18"/>
  <c r="I375" i="18"/>
  <c r="I374" i="18"/>
  <c r="I373" i="18"/>
  <c r="I372" i="18"/>
  <c r="I371" i="18"/>
  <c r="I370" i="18"/>
  <c r="I369" i="18"/>
  <c r="I368" i="18"/>
  <c r="I367" i="18"/>
  <c r="I366" i="18"/>
  <c r="I365" i="18"/>
  <c r="I364" i="18"/>
  <c r="I363" i="18"/>
  <c r="I362" i="18"/>
  <c r="I361" i="18"/>
  <c r="I360" i="18"/>
  <c r="I359" i="18"/>
  <c r="I358" i="18"/>
  <c r="I357" i="18"/>
  <c r="I356" i="18"/>
  <c r="I355" i="18"/>
  <c r="I354" i="18"/>
  <c r="I353" i="18"/>
  <c r="I352" i="18"/>
  <c r="I351" i="18"/>
  <c r="I350" i="18"/>
  <c r="I349" i="18"/>
  <c r="I348" i="18"/>
  <c r="I347" i="18"/>
  <c r="I346" i="18"/>
  <c r="I345" i="18"/>
  <c r="I344" i="18"/>
  <c r="I343" i="18"/>
  <c r="I342" i="18"/>
  <c r="I341" i="18"/>
  <c r="I340" i="18"/>
  <c r="I339" i="18"/>
  <c r="I338" i="18"/>
  <c r="I337" i="18"/>
  <c r="I336" i="18"/>
  <c r="I335" i="18"/>
  <c r="I334" i="18"/>
  <c r="I333" i="18"/>
  <c r="I332" i="18"/>
  <c r="I331" i="18"/>
  <c r="I330" i="18"/>
  <c r="I329" i="18"/>
  <c r="I328" i="18"/>
  <c r="I327" i="18"/>
  <c r="I326" i="18"/>
  <c r="I325" i="18"/>
  <c r="I324" i="18"/>
  <c r="I323" i="18"/>
  <c r="I322" i="18"/>
  <c r="I321" i="18"/>
  <c r="I320" i="18"/>
  <c r="I319" i="18"/>
  <c r="I318" i="18"/>
  <c r="I317" i="18"/>
  <c r="I316" i="18"/>
  <c r="I315" i="18"/>
  <c r="I314" i="18"/>
  <c r="I313" i="18"/>
  <c r="I312" i="18"/>
  <c r="I311" i="18"/>
  <c r="I310" i="18"/>
  <c r="I309" i="18"/>
  <c r="I308" i="18"/>
  <c r="I307" i="18"/>
  <c r="I306" i="18"/>
  <c r="I305" i="18"/>
  <c r="I304" i="18"/>
  <c r="I303" i="18"/>
  <c r="I302" i="18"/>
  <c r="I301" i="18"/>
  <c r="I300" i="18"/>
  <c r="I299" i="18"/>
  <c r="I298" i="18"/>
  <c r="I297" i="18"/>
  <c r="I296" i="18"/>
  <c r="I295" i="18"/>
  <c r="I294" i="18"/>
  <c r="I293" i="18"/>
  <c r="I292" i="18"/>
  <c r="I291" i="18"/>
  <c r="I290" i="18"/>
  <c r="I289" i="18"/>
  <c r="I288" i="18"/>
  <c r="I287" i="18"/>
  <c r="I286" i="18"/>
  <c r="I285" i="18"/>
  <c r="I284" i="18"/>
  <c r="I283" i="18"/>
  <c r="I282" i="18"/>
  <c r="I281" i="18"/>
  <c r="I280" i="18"/>
  <c r="I279" i="18"/>
  <c r="I278" i="18"/>
  <c r="I277" i="18"/>
  <c r="I276" i="18"/>
  <c r="I275" i="18"/>
  <c r="I274" i="18"/>
  <c r="I273" i="18"/>
  <c r="I272" i="18"/>
  <c r="I271" i="18"/>
  <c r="I270" i="18"/>
  <c r="I269" i="18"/>
  <c r="I268" i="18"/>
  <c r="I267" i="18"/>
  <c r="I266" i="18"/>
  <c r="I265" i="18"/>
  <c r="I264" i="18"/>
  <c r="I263" i="18"/>
  <c r="I262" i="18"/>
  <c r="I261" i="18"/>
  <c r="I260" i="18"/>
  <c r="I259" i="18"/>
  <c r="I258" i="18"/>
  <c r="I257" i="18"/>
  <c r="I256" i="18"/>
  <c r="I255" i="18"/>
  <c r="I254" i="18"/>
  <c r="I253" i="18"/>
  <c r="I252" i="18"/>
  <c r="I251" i="18"/>
  <c r="I250" i="18"/>
  <c r="I249" i="18"/>
  <c r="I248" i="18"/>
  <c r="I247" i="18"/>
  <c r="I246" i="18"/>
  <c r="I245" i="18"/>
  <c r="I244" i="18"/>
  <c r="I243" i="18"/>
  <c r="I242" i="18"/>
  <c r="I241" i="18"/>
  <c r="I240" i="18"/>
  <c r="I239" i="18"/>
  <c r="I238" i="18"/>
  <c r="I237" i="18"/>
  <c r="I236" i="18"/>
  <c r="I235" i="18"/>
  <c r="I234" i="18"/>
  <c r="I233" i="18"/>
  <c r="I232" i="18"/>
  <c r="I231" i="18"/>
  <c r="I230" i="18"/>
  <c r="I229" i="18"/>
  <c r="I228" i="18"/>
  <c r="I227" i="18"/>
  <c r="I226" i="18"/>
  <c r="I225" i="18"/>
  <c r="I224" i="18"/>
  <c r="I223" i="18"/>
  <c r="I222" i="18"/>
  <c r="I221" i="18"/>
  <c r="I220" i="18"/>
  <c r="I219" i="18"/>
  <c r="I218" i="18"/>
  <c r="I217" i="18"/>
  <c r="I216" i="18"/>
  <c r="I215" i="18"/>
  <c r="I214" i="18"/>
  <c r="I213" i="18"/>
  <c r="I212" i="18"/>
  <c r="I211" i="18"/>
  <c r="I210" i="18"/>
  <c r="I209" i="18"/>
  <c r="I208" i="18"/>
  <c r="I207" i="18"/>
  <c r="I206" i="18"/>
  <c r="I205" i="18"/>
  <c r="I204" i="18"/>
  <c r="I203" i="18"/>
  <c r="I202" i="18"/>
  <c r="I201" i="18"/>
  <c r="I200" i="18"/>
  <c r="I199" i="18"/>
  <c r="I198" i="18"/>
  <c r="I197" i="18"/>
  <c r="I196" i="18"/>
  <c r="I195" i="18"/>
  <c r="I194" i="18"/>
  <c r="I193" i="18"/>
  <c r="I192" i="18"/>
  <c r="I191" i="18"/>
  <c r="I190" i="18"/>
  <c r="I189" i="18"/>
  <c r="I188" i="18"/>
  <c r="I187" i="18"/>
  <c r="I186" i="18"/>
  <c r="I185" i="18"/>
  <c r="I184" i="18"/>
  <c r="I183" i="18"/>
  <c r="I182" i="18"/>
  <c r="I181" i="18"/>
  <c r="I180" i="18"/>
  <c r="I179" i="18"/>
  <c r="I178" i="18"/>
  <c r="I177" i="18"/>
  <c r="I176" i="18"/>
  <c r="I175" i="18"/>
  <c r="I174" i="18"/>
  <c r="I173" i="18"/>
  <c r="I172" i="18"/>
  <c r="I171" i="18"/>
  <c r="I170" i="18"/>
  <c r="I169" i="18"/>
  <c r="I168" i="18"/>
  <c r="I167" i="18"/>
  <c r="I166" i="18"/>
  <c r="I165" i="18"/>
  <c r="I164" i="18"/>
  <c r="I163" i="18"/>
  <c r="I162" i="18"/>
  <c r="I161" i="18"/>
  <c r="I160" i="18"/>
  <c r="I159" i="18"/>
  <c r="I158" i="18"/>
  <c r="I157" i="18"/>
  <c r="I156" i="18"/>
  <c r="I155" i="18"/>
  <c r="I154" i="18"/>
  <c r="I153" i="18"/>
  <c r="I152" i="18"/>
  <c r="I151" i="18"/>
  <c r="I150" i="18"/>
  <c r="I149" i="18"/>
  <c r="I148" i="18"/>
  <c r="I147" i="18"/>
  <c r="I146" i="18"/>
  <c r="I145" i="18"/>
  <c r="I144" i="18"/>
  <c r="I143" i="18"/>
  <c r="I142" i="18"/>
  <c r="I141" i="18"/>
  <c r="I140" i="18"/>
  <c r="I139" i="18"/>
  <c r="I138" i="18"/>
  <c r="I137" i="18"/>
  <c r="I136" i="18"/>
  <c r="I135" i="18"/>
  <c r="I134" i="18"/>
  <c r="I133" i="18"/>
  <c r="I132" i="18"/>
  <c r="I131" i="18"/>
  <c r="I130" i="18"/>
  <c r="I129" i="18"/>
  <c r="I128" i="18"/>
  <c r="I127" i="18"/>
  <c r="I126" i="18"/>
  <c r="I125" i="18"/>
  <c r="I124" i="18"/>
  <c r="I123" i="18"/>
  <c r="I122" i="18"/>
  <c r="I121" i="18"/>
  <c r="I120" i="18"/>
  <c r="I119" i="18"/>
  <c r="I118" i="18"/>
  <c r="I117" i="18"/>
  <c r="I116" i="18"/>
  <c r="I115" i="18"/>
  <c r="I114" i="18"/>
  <c r="I113" i="18"/>
  <c r="I112" i="18"/>
  <c r="I111" i="18"/>
  <c r="I110" i="18"/>
  <c r="I109" i="18"/>
  <c r="I108" i="18"/>
  <c r="I107" i="18"/>
  <c r="I106" i="18"/>
  <c r="I105" i="18"/>
  <c r="I104" i="18"/>
  <c r="I103" i="18"/>
  <c r="I102" i="18"/>
  <c r="I101" i="18"/>
  <c r="I100" i="18"/>
  <c r="I99" i="18"/>
  <c r="I98" i="18"/>
  <c r="I97" i="18"/>
  <c r="I96" i="18"/>
  <c r="I95" i="18"/>
  <c r="I94" i="18"/>
  <c r="I93" i="18"/>
  <c r="I92" i="18"/>
  <c r="I91" i="18"/>
  <c r="I90" i="18"/>
  <c r="I89" i="18"/>
  <c r="I88" i="18"/>
  <c r="I87" i="18"/>
  <c r="I86" i="18"/>
  <c r="I85" i="18"/>
  <c r="I84" i="18"/>
  <c r="I83" i="18"/>
  <c r="I82" i="18"/>
  <c r="I81" i="18"/>
  <c r="I80" i="18"/>
  <c r="I79" i="18"/>
  <c r="I78" i="18"/>
  <c r="I77" i="18"/>
  <c r="I76" i="18"/>
  <c r="I75" i="18"/>
  <c r="I74" i="18"/>
  <c r="I73" i="18"/>
  <c r="I72" i="18"/>
  <c r="I71" i="18"/>
  <c r="I70" i="18"/>
  <c r="I69" i="18"/>
  <c r="I68" i="18"/>
  <c r="I67" i="18"/>
  <c r="I66" i="18"/>
  <c r="I65" i="18"/>
  <c r="I64" i="18"/>
  <c r="I63" i="18"/>
  <c r="I62" i="18"/>
  <c r="I61" i="18"/>
  <c r="I60" i="18"/>
  <c r="I59" i="18"/>
  <c r="I58" i="18"/>
  <c r="I57" i="18"/>
  <c r="I56" i="18"/>
  <c r="I55" i="18"/>
  <c r="I54" i="18"/>
  <c r="I53" i="18"/>
  <c r="I52" i="18"/>
  <c r="I51" i="18"/>
  <c r="I50" i="18"/>
  <c r="I49" i="18"/>
  <c r="I48" i="18"/>
  <c r="I47" i="18"/>
  <c r="I46" i="18"/>
  <c r="I45" i="18"/>
  <c r="I44" i="18"/>
  <c r="I43" i="18"/>
  <c r="I42" i="18"/>
  <c r="I41" i="18"/>
  <c r="I40" i="18"/>
  <c r="I39" i="18"/>
  <c r="I38" i="18"/>
  <c r="I37" i="18"/>
  <c r="I36" i="18"/>
  <c r="I35" i="18"/>
  <c r="I34" i="18"/>
  <c r="I33" i="18"/>
  <c r="I32" i="18"/>
  <c r="I31" i="18"/>
  <c r="I30" i="18"/>
  <c r="I29" i="18"/>
  <c r="I28" i="18"/>
  <c r="I27" i="18"/>
  <c r="I26" i="18"/>
  <c r="I25" i="18"/>
  <c r="I24" i="18"/>
  <c r="I23" i="18"/>
  <c r="I22" i="18"/>
  <c r="I21" i="18"/>
  <c r="I20" i="18"/>
  <c r="I19" i="18"/>
  <c r="I18" i="18"/>
  <c r="I17" i="18"/>
  <c r="I16" i="18"/>
  <c r="I15" i="18"/>
  <c r="I14" i="18"/>
  <c r="I13" i="18"/>
  <c r="I12" i="18"/>
  <c r="I11" i="18"/>
  <c r="I11" i="13"/>
  <c r="I1210" i="13"/>
  <c r="I1209" i="13"/>
  <c r="I1208" i="13"/>
  <c r="I1207" i="13"/>
  <c r="I1206" i="13"/>
  <c r="I1205" i="13"/>
  <c r="I1204" i="13"/>
  <c r="I1203" i="13"/>
  <c r="I1202" i="13"/>
  <c r="I1201" i="13"/>
  <c r="I1200" i="13"/>
  <c r="I1199" i="13"/>
  <c r="I1198" i="13"/>
  <c r="I1197" i="13"/>
  <c r="I1196" i="13"/>
  <c r="I1195" i="13"/>
  <c r="I1194" i="13"/>
  <c r="I1193" i="13"/>
  <c r="I1192" i="13"/>
  <c r="I1191" i="13"/>
  <c r="I1190" i="13"/>
  <c r="I1189" i="13"/>
  <c r="I1188" i="13"/>
  <c r="I1187" i="13"/>
  <c r="I1186" i="13"/>
  <c r="I1185" i="13"/>
  <c r="I1184" i="13"/>
  <c r="I1183" i="13"/>
  <c r="I1182" i="13"/>
  <c r="I1181" i="13"/>
  <c r="I1180" i="13"/>
  <c r="I1179" i="13"/>
  <c r="I1178" i="13"/>
  <c r="I1177" i="13"/>
  <c r="I1176" i="13"/>
  <c r="I1175" i="13"/>
  <c r="I1174" i="13"/>
  <c r="I1173" i="13"/>
  <c r="I1172" i="13"/>
  <c r="I1171" i="13"/>
  <c r="I1170" i="13"/>
  <c r="I1169" i="13"/>
  <c r="I1168" i="13"/>
  <c r="I1167" i="13"/>
  <c r="I1166" i="13"/>
  <c r="I1165" i="13"/>
  <c r="I1164" i="13"/>
  <c r="I1163" i="13"/>
  <c r="I1162" i="13"/>
  <c r="I1161" i="13"/>
  <c r="I1160" i="13"/>
  <c r="I1159" i="13"/>
  <c r="I1158" i="13"/>
  <c r="I1157" i="13"/>
  <c r="I1156" i="13"/>
  <c r="I1155" i="13"/>
  <c r="I1154" i="13"/>
  <c r="I1153" i="13"/>
  <c r="I1152" i="13"/>
  <c r="I1151" i="13"/>
  <c r="I1150" i="13"/>
  <c r="I1149" i="13"/>
  <c r="I1148" i="13"/>
  <c r="I1147" i="13"/>
  <c r="I1146" i="13"/>
  <c r="I1145" i="13"/>
  <c r="I1144" i="13"/>
  <c r="I1143" i="13"/>
  <c r="I1142" i="13"/>
  <c r="I1141" i="13"/>
  <c r="I1140" i="13"/>
  <c r="I1139" i="13"/>
  <c r="I1138" i="13"/>
  <c r="I1137" i="13"/>
  <c r="I1136" i="13"/>
  <c r="I1135" i="13"/>
  <c r="I1134" i="13"/>
  <c r="I1133" i="13"/>
  <c r="I1132" i="13"/>
  <c r="I1131" i="13"/>
  <c r="I1130" i="13"/>
  <c r="I1129" i="13"/>
  <c r="I1128" i="13"/>
  <c r="I1127" i="13"/>
  <c r="I1126" i="13"/>
  <c r="I1125" i="13"/>
  <c r="I1124" i="13"/>
  <c r="I1123" i="13"/>
  <c r="I1122" i="13"/>
  <c r="I1121" i="13"/>
  <c r="I1120" i="13"/>
  <c r="I1119" i="13"/>
  <c r="I1118" i="13"/>
  <c r="I1117" i="13"/>
  <c r="I1116" i="13"/>
  <c r="I1115" i="13"/>
  <c r="I1114" i="13"/>
  <c r="I1113" i="13"/>
  <c r="I1112" i="13"/>
  <c r="I1111" i="13"/>
  <c r="I1110" i="13"/>
  <c r="I1109" i="13"/>
  <c r="I1108" i="13"/>
  <c r="I1107" i="13"/>
  <c r="I1106" i="13"/>
  <c r="I1105" i="13"/>
  <c r="I1104" i="13"/>
  <c r="I1103" i="13"/>
  <c r="I1102" i="13"/>
  <c r="I1101" i="13"/>
  <c r="I1100" i="13"/>
  <c r="I1099" i="13"/>
  <c r="I1098" i="13"/>
  <c r="I1097" i="13"/>
  <c r="I1096" i="13"/>
  <c r="I1095" i="13"/>
  <c r="I1094" i="13"/>
  <c r="I1093" i="13"/>
  <c r="I1092" i="13"/>
  <c r="I1091" i="13"/>
  <c r="I1090" i="13"/>
  <c r="I1089" i="13"/>
  <c r="I1088" i="13"/>
  <c r="I1087" i="13"/>
  <c r="I1086" i="13"/>
  <c r="I1085" i="13"/>
  <c r="I1084" i="13"/>
  <c r="I1083" i="13"/>
  <c r="I1082" i="13"/>
  <c r="I1081" i="13"/>
  <c r="I1080" i="13"/>
  <c r="I1079" i="13"/>
  <c r="I1078" i="13"/>
  <c r="I1077" i="13"/>
  <c r="I1076" i="13"/>
  <c r="I1075" i="13"/>
  <c r="I1074" i="13"/>
  <c r="I1073" i="13"/>
  <c r="I1072" i="13"/>
  <c r="I1071" i="13"/>
  <c r="I1070" i="13"/>
  <c r="I1069" i="13"/>
  <c r="I1068" i="13"/>
  <c r="I1067" i="13"/>
  <c r="I1066" i="13"/>
  <c r="I1065" i="13"/>
  <c r="I1064" i="13"/>
  <c r="I1063" i="13"/>
  <c r="I1062" i="13"/>
  <c r="I1061" i="13"/>
  <c r="I1060" i="13"/>
  <c r="I1059" i="13"/>
  <c r="I1058" i="13"/>
  <c r="I1057" i="13"/>
  <c r="I1056" i="13"/>
  <c r="I1055" i="13"/>
  <c r="I1054" i="13"/>
  <c r="I1053" i="13"/>
  <c r="I1052" i="13"/>
  <c r="I1051" i="13"/>
  <c r="I1050" i="13"/>
  <c r="I1049" i="13"/>
  <c r="I1048" i="13"/>
  <c r="I1047" i="13"/>
  <c r="I1046" i="13"/>
  <c r="I1045" i="13"/>
  <c r="I1044" i="13"/>
  <c r="I1043" i="13"/>
  <c r="I1042" i="13"/>
  <c r="I1041" i="13"/>
  <c r="I1040" i="13"/>
  <c r="I1039" i="13"/>
  <c r="I1038" i="13"/>
  <c r="I1037" i="13"/>
  <c r="I1036" i="13"/>
  <c r="I1035" i="13"/>
  <c r="I1034" i="13"/>
  <c r="I1033" i="13"/>
  <c r="I1032" i="13"/>
  <c r="I1031" i="13"/>
  <c r="I1030" i="13"/>
  <c r="I1029" i="13"/>
  <c r="I1028" i="13"/>
  <c r="I1027" i="13"/>
  <c r="I1026" i="13"/>
  <c r="I1025" i="13"/>
  <c r="I1024" i="13"/>
  <c r="I1023" i="13"/>
  <c r="I1022" i="13"/>
  <c r="I1021" i="13"/>
  <c r="I1020" i="13"/>
  <c r="I1019" i="13"/>
  <c r="I1018" i="13"/>
  <c r="I1017" i="13"/>
  <c r="I1016" i="13"/>
  <c r="I1015" i="13"/>
  <c r="I1014" i="13"/>
  <c r="I1013" i="13"/>
  <c r="I1012" i="13"/>
  <c r="I1011" i="13"/>
  <c r="I1010" i="13"/>
  <c r="I1009" i="13"/>
  <c r="I1008" i="13"/>
  <c r="I1007" i="13"/>
  <c r="I1006" i="13"/>
  <c r="I1005" i="13"/>
  <c r="I1004" i="13"/>
  <c r="I1003" i="13"/>
  <c r="I1002" i="13"/>
  <c r="I1001" i="13"/>
  <c r="I1000" i="13"/>
  <c r="I999" i="13"/>
  <c r="I998" i="13"/>
  <c r="I997" i="13"/>
  <c r="I996" i="13"/>
  <c r="I995" i="13"/>
  <c r="I994" i="13"/>
  <c r="I993" i="13"/>
  <c r="I992" i="13"/>
  <c r="I991" i="13"/>
  <c r="I990" i="13"/>
  <c r="I989" i="13"/>
  <c r="I988" i="13"/>
  <c r="I987" i="13"/>
  <c r="I986" i="13"/>
  <c r="I985" i="13"/>
  <c r="I984" i="13"/>
  <c r="I983" i="13"/>
  <c r="I982" i="13"/>
  <c r="I981" i="13"/>
  <c r="I980" i="13"/>
  <c r="I979" i="13"/>
  <c r="I978" i="13"/>
  <c r="I977" i="13"/>
  <c r="I976" i="13"/>
  <c r="I975" i="13"/>
  <c r="I974" i="13"/>
  <c r="I973" i="13"/>
  <c r="I972" i="13"/>
  <c r="I971" i="13"/>
  <c r="I970" i="13"/>
  <c r="I969" i="13"/>
  <c r="I968" i="13"/>
  <c r="I967" i="13"/>
  <c r="I966" i="13"/>
  <c r="I965" i="13"/>
  <c r="I964" i="13"/>
  <c r="I963" i="13"/>
  <c r="I962" i="13"/>
  <c r="I961" i="13"/>
  <c r="I960" i="13"/>
  <c r="I959" i="13"/>
  <c r="I958" i="13"/>
  <c r="I957" i="13"/>
  <c r="I956" i="13"/>
  <c r="I955" i="13"/>
  <c r="I954" i="13"/>
  <c r="I953" i="13"/>
  <c r="I952" i="13"/>
  <c r="I951" i="13"/>
  <c r="I950" i="13"/>
  <c r="I949" i="13"/>
  <c r="I948" i="13"/>
  <c r="I947" i="13"/>
  <c r="I946" i="13"/>
  <c r="I945" i="13"/>
  <c r="I944" i="13"/>
  <c r="I943" i="13"/>
  <c r="I942" i="13"/>
  <c r="I941" i="13"/>
  <c r="I940" i="13"/>
  <c r="I939" i="13"/>
  <c r="I938" i="13"/>
  <c r="I937" i="13"/>
  <c r="I936" i="13"/>
  <c r="I935" i="13"/>
  <c r="I934" i="13"/>
  <c r="I933" i="13"/>
  <c r="I932" i="13"/>
  <c r="I931" i="13"/>
  <c r="I930" i="13"/>
  <c r="I929" i="13"/>
  <c r="I928" i="13"/>
  <c r="I927" i="13"/>
  <c r="I926" i="13"/>
  <c r="I925" i="13"/>
  <c r="I924" i="13"/>
  <c r="I923" i="13"/>
  <c r="I922" i="13"/>
  <c r="I921" i="13"/>
  <c r="I920" i="13"/>
  <c r="I919" i="13"/>
  <c r="I918" i="13"/>
  <c r="I917" i="13"/>
  <c r="I916" i="13"/>
  <c r="I915" i="13"/>
  <c r="I914" i="13"/>
  <c r="I913" i="13"/>
  <c r="I912" i="13"/>
  <c r="I911" i="13"/>
  <c r="I910" i="13"/>
  <c r="I909" i="13"/>
  <c r="I908" i="13"/>
  <c r="I907" i="13"/>
  <c r="I906" i="13"/>
  <c r="I905" i="13"/>
  <c r="I904" i="13"/>
  <c r="I903" i="13"/>
  <c r="I902" i="13"/>
  <c r="I901" i="13"/>
  <c r="I900" i="13"/>
  <c r="I899" i="13"/>
  <c r="I898" i="13"/>
  <c r="I897" i="13"/>
  <c r="I896" i="13"/>
  <c r="I895" i="13"/>
  <c r="I894" i="13"/>
  <c r="I893" i="13"/>
  <c r="I892" i="13"/>
  <c r="I891" i="13"/>
  <c r="I890" i="13"/>
  <c r="I889" i="13"/>
  <c r="I888" i="13"/>
  <c r="I887" i="13"/>
  <c r="I886" i="13"/>
  <c r="I885" i="13"/>
  <c r="I884" i="13"/>
  <c r="I883" i="13"/>
  <c r="I882" i="13"/>
  <c r="I881" i="13"/>
  <c r="I880" i="13"/>
  <c r="I879" i="13"/>
  <c r="I878" i="13"/>
  <c r="I877" i="13"/>
  <c r="I876" i="13"/>
  <c r="I875" i="13"/>
  <c r="I874" i="13"/>
  <c r="I873" i="13"/>
  <c r="I872" i="13"/>
  <c r="I871" i="13"/>
  <c r="I870" i="13"/>
  <c r="I869" i="13"/>
  <c r="I868" i="13"/>
  <c r="I867" i="13"/>
  <c r="I866" i="13"/>
  <c r="I865" i="13"/>
  <c r="I864" i="13"/>
  <c r="I863" i="13"/>
  <c r="I862" i="13"/>
  <c r="I861" i="13"/>
  <c r="I860" i="13"/>
  <c r="I859" i="13"/>
  <c r="I858" i="13"/>
  <c r="I857" i="13"/>
  <c r="I856" i="13"/>
  <c r="I855" i="13"/>
  <c r="I854" i="13"/>
  <c r="I853" i="13"/>
  <c r="I852" i="13"/>
  <c r="I851" i="13"/>
  <c r="I850" i="13"/>
  <c r="I849" i="13"/>
  <c r="I848" i="13"/>
  <c r="I847" i="13"/>
  <c r="I846" i="13"/>
  <c r="I845" i="13"/>
  <c r="I844" i="13"/>
  <c r="I843" i="13"/>
  <c r="I842" i="13"/>
  <c r="I841" i="13"/>
  <c r="I840" i="13"/>
  <c r="I839" i="13"/>
  <c r="I838" i="13"/>
  <c r="I837" i="13"/>
  <c r="I836" i="13"/>
  <c r="I835" i="13"/>
  <c r="I834" i="13"/>
  <c r="I833" i="13"/>
  <c r="I832" i="13"/>
  <c r="I831" i="13"/>
  <c r="I830" i="13"/>
  <c r="I829" i="13"/>
  <c r="I828" i="13"/>
  <c r="I827" i="13"/>
  <c r="I826" i="13"/>
  <c r="I825" i="13"/>
  <c r="I824" i="13"/>
  <c r="I823" i="13"/>
  <c r="I822" i="13"/>
  <c r="I821" i="13"/>
  <c r="I820" i="13"/>
  <c r="I819" i="13"/>
  <c r="I818" i="13"/>
  <c r="I817" i="13"/>
  <c r="I816" i="13"/>
  <c r="I815" i="13"/>
  <c r="I814" i="13"/>
  <c r="I813" i="13"/>
  <c r="I812" i="13"/>
  <c r="I811" i="13"/>
  <c r="I810" i="13"/>
  <c r="I809" i="13"/>
  <c r="I808" i="13"/>
  <c r="I807" i="13"/>
  <c r="I806" i="13"/>
  <c r="I805" i="13"/>
  <c r="I804" i="13"/>
  <c r="I803" i="13"/>
  <c r="I802" i="13"/>
  <c r="I801" i="13"/>
  <c r="I800" i="13"/>
  <c r="I799" i="13"/>
  <c r="I798" i="13"/>
  <c r="I797" i="13"/>
  <c r="I796" i="13"/>
  <c r="I795" i="13"/>
  <c r="I794" i="13"/>
  <c r="I793" i="13"/>
  <c r="I792" i="13"/>
  <c r="I791" i="13"/>
  <c r="I790" i="13"/>
  <c r="I789" i="13"/>
  <c r="I788" i="13"/>
  <c r="I787" i="13"/>
  <c r="I786" i="13"/>
  <c r="I785" i="13"/>
  <c r="I784" i="13"/>
  <c r="I783" i="13"/>
  <c r="I782" i="13"/>
  <c r="I781" i="13"/>
  <c r="I780" i="13"/>
  <c r="I779" i="13"/>
  <c r="I778" i="13"/>
  <c r="I777" i="13"/>
  <c r="I776" i="13"/>
  <c r="I775" i="13"/>
  <c r="I774" i="13"/>
  <c r="I773" i="13"/>
  <c r="I772" i="13"/>
  <c r="I771" i="13"/>
  <c r="I770" i="13"/>
  <c r="I769" i="13"/>
  <c r="I768" i="13"/>
  <c r="I767" i="13"/>
  <c r="I766" i="13"/>
  <c r="I765" i="13"/>
  <c r="I764" i="13"/>
  <c r="I763" i="13"/>
  <c r="I762" i="13"/>
  <c r="I761" i="13"/>
  <c r="I760" i="13"/>
  <c r="I759" i="13"/>
  <c r="I758" i="13"/>
  <c r="I757" i="13"/>
  <c r="I756" i="13"/>
  <c r="I755" i="13"/>
  <c r="I754" i="13"/>
  <c r="I753" i="13"/>
  <c r="I752" i="13"/>
  <c r="I751" i="13"/>
  <c r="I750" i="13"/>
  <c r="I749" i="13"/>
  <c r="I748" i="13"/>
  <c r="I747" i="13"/>
  <c r="I746" i="13"/>
  <c r="I745" i="13"/>
  <c r="I744" i="13"/>
  <c r="I743" i="13"/>
  <c r="I742" i="13"/>
  <c r="I741" i="13"/>
  <c r="I740" i="13"/>
  <c r="I739" i="13"/>
  <c r="I738" i="13"/>
  <c r="I737" i="13"/>
  <c r="I736" i="13"/>
  <c r="I735" i="13"/>
  <c r="I734" i="13"/>
  <c r="I733" i="13"/>
  <c r="I732" i="13"/>
  <c r="I731" i="13"/>
  <c r="I730" i="13"/>
  <c r="I729" i="13"/>
  <c r="I728" i="13"/>
  <c r="I727" i="13"/>
  <c r="I726" i="13"/>
  <c r="I725" i="13"/>
  <c r="I724" i="13"/>
  <c r="I723" i="13"/>
  <c r="I722" i="13"/>
  <c r="I721" i="13"/>
  <c r="I720" i="13"/>
  <c r="I719" i="13"/>
  <c r="I718" i="13"/>
  <c r="I717" i="13"/>
  <c r="I716" i="13"/>
  <c r="I715" i="13"/>
  <c r="I714" i="13"/>
  <c r="I713" i="13"/>
  <c r="I712" i="13"/>
  <c r="I711" i="13"/>
  <c r="I710" i="13"/>
  <c r="I709" i="13"/>
  <c r="I708" i="13"/>
  <c r="I707" i="13"/>
  <c r="I706" i="13"/>
  <c r="I705" i="13"/>
  <c r="I704" i="13"/>
  <c r="I703" i="13"/>
  <c r="I702" i="13"/>
  <c r="I701" i="13"/>
  <c r="I700" i="13"/>
  <c r="I699" i="13"/>
  <c r="I698" i="13"/>
  <c r="I697" i="13"/>
  <c r="I696" i="13"/>
  <c r="I695" i="13"/>
  <c r="I694" i="13"/>
  <c r="I693" i="13"/>
  <c r="I692" i="13"/>
  <c r="I691" i="13"/>
  <c r="I690" i="13"/>
  <c r="I689" i="13"/>
  <c r="I688" i="13"/>
  <c r="I687" i="13"/>
  <c r="I686" i="13"/>
  <c r="I685" i="13"/>
  <c r="I684" i="13"/>
  <c r="I683" i="13"/>
  <c r="I682" i="13"/>
  <c r="I681" i="13"/>
  <c r="I680" i="13"/>
  <c r="I679" i="13"/>
  <c r="I678" i="13"/>
  <c r="I677" i="13"/>
  <c r="I676" i="13"/>
  <c r="I675" i="13"/>
  <c r="I674" i="13"/>
  <c r="I673" i="13"/>
  <c r="I672" i="13"/>
  <c r="I671" i="13"/>
  <c r="I670" i="13"/>
  <c r="I669" i="13"/>
  <c r="I668" i="13"/>
  <c r="I667" i="13"/>
  <c r="I666" i="13"/>
  <c r="I665" i="13"/>
  <c r="I664" i="13"/>
  <c r="I663" i="13"/>
  <c r="I662" i="13"/>
  <c r="I661" i="13"/>
  <c r="I660" i="13"/>
  <c r="I659" i="13"/>
  <c r="I658" i="13"/>
  <c r="I657" i="13"/>
  <c r="I656" i="13"/>
  <c r="I655" i="13"/>
  <c r="I654" i="13"/>
  <c r="I653" i="13"/>
  <c r="I652" i="13"/>
  <c r="I651" i="13"/>
  <c r="I650" i="13"/>
  <c r="I649" i="13"/>
  <c r="I648" i="13"/>
  <c r="I647" i="13"/>
  <c r="I646" i="13"/>
  <c r="I645" i="13"/>
  <c r="I644" i="13"/>
  <c r="I643" i="13"/>
  <c r="I642" i="13"/>
  <c r="I641" i="13"/>
  <c r="I640" i="13"/>
  <c r="I639" i="13"/>
  <c r="I638" i="13"/>
  <c r="I637" i="13"/>
  <c r="I636" i="13"/>
  <c r="I635" i="13"/>
  <c r="I634" i="13"/>
  <c r="I633" i="13"/>
  <c r="I632" i="13"/>
  <c r="I631" i="13"/>
  <c r="I630" i="13"/>
  <c r="I629" i="13"/>
  <c r="I628" i="13"/>
  <c r="I627" i="13"/>
  <c r="I626" i="13"/>
  <c r="I625" i="13"/>
  <c r="I624" i="13"/>
  <c r="I623" i="13"/>
  <c r="I622" i="13"/>
  <c r="I621" i="13"/>
  <c r="I620" i="13"/>
  <c r="I619" i="13"/>
  <c r="I618" i="13"/>
  <c r="I617" i="13"/>
  <c r="I616" i="13"/>
  <c r="I615" i="13"/>
  <c r="I614" i="13"/>
  <c r="I613" i="13"/>
  <c r="I612" i="13"/>
  <c r="I611" i="13"/>
  <c r="I610" i="13"/>
  <c r="I609" i="13"/>
  <c r="I608" i="13"/>
  <c r="I607" i="13"/>
  <c r="I606" i="13"/>
  <c r="I605" i="13"/>
  <c r="I604" i="13"/>
  <c r="I603" i="13"/>
  <c r="I602" i="13"/>
  <c r="I601" i="13"/>
  <c r="I600" i="13"/>
  <c r="I599" i="13"/>
  <c r="I598" i="13"/>
  <c r="I597" i="13"/>
  <c r="I596" i="13"/>
  <c r="I595" i="13"/>
  <c r="I594" i="13"/>
  <c r="I593" i="13"/>
  <c r="I592" i="13"/>
  <c r="I591" i="13"/>
  <c r="I590" i="13"/>
  <c r="I589" i="13"/>
  <c r="I588" i="13"/>
  <c r="I587" i="13"/>
  <c r="I586" i="13"/>
  <c r="I585" i="13"/>
  <c r="I584" i="13"/>
  <c r="I583" i="13"/>
  <c r="I582" i="13"/>
  <c r="I581" i="13"/>
  <c r="I580" i="13"/>
  <c r="I579" i="13"/>
  <c r="I578" i="13"/>
  <c r="I577" i="13"/>
  <c r="I576" i="13"/>
  <c r="I575" i="13"/>
  <c r="I574" i="13"/>
  <c r="I573" i="13"/>
  <c r="I572" i="13"/>
  <c r="I571" i="13"/>
  <c r="I570" i="13"/>
  <c r="I569" i="13"/>
  <c r="I568" i="13"/>
  <c r="I567" i="13"/>
  <c r="I566" i="13"/>
  <c r="I565" i="13"/>
  <c r="I564" i="13"/>
  <c r="I563" i="13"/>
  <c r="I562" i="13"/>
  <c r="I561" i="13"/>
  <c r="I560" i="13"/>
  <c r="I559" i="13"/>
  <c r="I558" i="13"/>
  <c r="I557" i="13"/>
  <c r="I556" i="13"/>
  <c r="I555" i="13"/>
  <c r="I554" i="13"/>
  <c r="I553" i="13"/>
  <c r="I552" i="13"/>
  <c r="I551" i="13"/>
  <c r="I550" i="13"/>
  <c r="I549" i="13"/>
  <c r="I548" i="13"/>
  <c r="I547" i="13"/>
  <c r="I546" i="13"/>
  <c r="I545" i="13"/>
  <c r="I544" i="13"/>
  <c r="I543" i="13"/>
  <c r="I542" i="13"/>
  <c r="I541" i="13"/>
  <c r="I540" i="13"/>
  <c r="I539" i="13"/>
  <c r="I538" i="13"/>
  <c r="I537" i="13"/>
  <c r="I536" i="13"/>
  <c r="I535" i="13"/>
  <c r="I534" i="13"/>
  <c r="I533" i="13"/>
  <c r="I532" i="13"/>
  <c r="I531" i="13"/>
  <c r="I530" i="13"/>
  <c r="I529" i="13"/>
  <c r="I528" i="13"/>
  <c r="I527" i="13"/>
  <c r="I526" i="13"/>
  <c r="I525" i="13"/>
  <c r="I524" i="13"/>
  <c r="I523" i="13"/>
  <c r="I522" i="13"/>
  <c r="I521" i="13"/>
  <c r="I520" i="13"/>
  <c r="I519" i="13"/>
  <c r="I518" i="13"/>
  <c r="I517" i="13"/>
  <c r="I516" i="13"/>
  <c r="I515" i="13"/>
  <c r="I514" i="13"/>
  <c r="I513" i="13"/>
  <c r="I512" i="13"/>
  <c r="I511" i="13"/>
  <c r="I510" i="13"/>
  <c r="I509" i="13"/>
  <c r="I508" i="13"/>
  <c r="I507" i="13"/>
  <c r="I506" i="13"/>
  <c r="I505" i="13"/>
  <c r="I504" i="13"/>
  <c r="I503" i="13"/>
  <c r="I502" i="13"/>
  <c r="I501" i="13"/>
  <c r="I500" i="13"/>
  <c r="I499" i="13"/>
  <c r="I498" i="13"/>
  <c r="I497" i="13"/>
  <c r="I496" i="13"/>
  <c r="I495" i="13"/>
  <c r="I494" i="13"/>
  <c r="I493" i="13"/>
  <c r="I492" i="13"/>
  <c r="I491" i="13"/>
  <c r="I490" i="13"/>
  <c r="I489" i="13"/>
  <c r="I488" i="13"/>
  <c r="I487" i="13"/>
  <c r="I486" i="13"/>
  <c r="I485" i="13"/>
  <c r="I484" i="13"/>
  <c r="I483" i="13"/>
  <c r="I482" i="13"/>
  <c r="I481" i="13"/>
  <c r="I480" i="13"/>
  <c r="I479" i="13"/>
  <c r="I478" i="13"/>
  <c r="I477" i="13"/>
  <c r="I476" i="13"/>
  <c r="I475" i="13"/>
  <c r="I474" i="13"/>
  <c r="I473" i="13"/>
  <c r="I472" i="13"/>
  <c r="I471" i="13"/>
  <c r="I470" i="13"/>
  <c r="I469" i="13"/>
  <c r="I468" i="13"/>
  <c r="I467" i="13"/>
  <c r="I466" i="13"/>
  <c r="I465" i="13"/>
  <c r="I464" i="13"/>
  <c r="I463" i="13"/>
  <c r="I462" i="13"/>
  <c r="I461" i="13"/>
  <c r="I460" i="13"/>
  <c r="I459" i="13"/>
  <c r="I458" i="13"/>
  <c r="I457" i="13"/>
  <c r="I456" i="13"/>
  <c r="I455" i="13"/>
  <c r="I454" i="13"/>
  <c r="I453" i="13"/>
  <c r="I452" i="13"/>
  <c r="I451" i="13"/>
  <c r="I450" i="13"/>
  <c r="I449" i="13"/>
  <c r="I448" i="13"/>
  <c r="I447" i="13"/>
  <c r="I446" i="13"/>
  <c r="I445" i="13"/>
  <c r="I444" i="13"/>
  <c r="I443" i="13"/>
  <c r="I442" i="13"/>
  <c r="I441" i="13"/>
  <c r="I440" i="13"/>
  <c r="I439" i="13"/>
  <c r="I438" i="13"/>
  <c r="I437" i="13"/>
  <c r="I436" i="13"/>
  <c r="I435" i="13"/>
  <c r="I434" i="13"/>
  <c r="I433" i="13"/>
  <c r="I432" i="13"/>
  <c r="I431" i="13"/>
  <c r="I430" i="13"/>
  <c r="I429" i="13"/>
  <c r="I428" i="13"/>
  <c r="I427" i="13"/>
  <c r="I426" i="13"/>
  <c r="I425" i="13"/>
  <c r="I424" i="13"/>
  <c r="I423" i="13"/>
  <c r="I422" i="13"/>
  <c r="I421" i="13"/>
  <c r="I420" i="13"/>
  <c r="I419" i="13"/>
  <c r="I418" i="13"/>
  <c r="I417" i="13"/>
  <c r="I416" i="13"/>
  <c r="I415" i="13"/>
  <c r="I414" i="13"/>
  <c r="I413" i="13"/>
  <c r="I412" i="13"/>
  <c r="I411" i="13"/>
  <c r="I410" i="13"/>
  <c r="I409" i="13"/>
  <c r="I408" i="13"/>
  <c r="I407" i="13"/>
  <c r="I406" i="13"/>
  <c r="I405" i="13"/>
  <c r="I404" i="13"/>
  <c r="I403" i="13"/>
  <c r="I402" i="13"/>
  <c r="I401" i="13"/>
  <c r="I400" i="13"/>
  <c r="I399" i="13"/>
  <c r="I398" i="13"/>
  <c r="I397" i="13"/>
  <c r="I396" i="13"/>
  <c r="I395" i="13"/>
  <c r="I394" i="13"/>
  <c r="I393" i="13"/>
  <c r="I392" i="13"/>
  <c r="I391" i="13"/>
  <c r="I390" i="13"/>
  <c r="I389" i="13"/>
  <c r="I388" i="13"/>
  <c r="I387" i="13"/>
  <c r="I386" i="13"/>
  <c r="I385" i="13"/>
  <c r="I384" i="13"/>
  <c r="I383" i="13"/>
  <c r="I382" i="13"/>
  <c r="I381" i="13"/>
  <c r="I380" i="13"/>
  <c r="I379" i="13"/>
  <c r="I378" i="13"/>
  <c r="I377" i="13"/>
  <c r="I376" i="13"/>
  <c r="I375" i="13"/>
  <c r="I374" i="13"/>
  <c r="I373" i="13"/>
  <c r="I372" i="13"/>
  <c r="I371" i="13"/>
  <c r="I370" i="13"/>
  <c r="I369" i="13"/>
  <c r="I368" i="13"/>
  <c r="I367" i="13"/>
  <c r="I366" i="13"/>
  <c r="I365" i="13"/>
  <c r="I364" i="13"/>
  <c r="I363" i="13"/>
  <c r="I362" i="13"/>
  <c r="I361" i="13"/>
  <c r="I360" i="13"/>
  <c r="I359" i="13"/>
  <c r="I358" i="13"/>
  <c r="I357" i="13"/>
  <c r="I356" i="13"/>
  <c r="I355" i="13"/>
  <c r="I354" i="13"/>
  <c r="I353" i="13"/>
  <c r="I352" i="13"/>
  <c r="I351" i="13"/>
  <c r="I350" i="13"/>
  <c r="I349" i="13"/>
  <c r="I348" i="13"/>
  <c r="I347" i="13"/>
  <c r="I346" i="13"/>
  <c r="I345" i="13"/>
  <c r="I344" i="13"/>
  <c r="I343" i="13"/>
  <c r="I342" i="13"/>
  <c r="I341" i="13"/>
  <c r="I340" i="13"/>
  <c r="I339" i="13"/>
  <c r="I338" i="13"/>
  <c r="I337" i="13"/>
  <c r="I336" i="13"/>
  <c r="I335" i="13"/>
  <c r="I334" i="13"/>
  <c r="I333" i="13"/>
  <c r="I332" i="13"/>
  <c r="I331" i="13"/>
  <c r="I330" i="13"/>
  <c r="I329" i="13"/>
  <c r="I328" i="13"/>
  <c r="I327" i="13"/>
  <c r="I326" i="13"/>
  <c r="I325" i="13"/>
  <c r="I324" i="13"/>
  <c r="I323" i="13"/>
  <c r="I322" i="13"/>
  <c r="I321" i="13"/>
  <c r="I320" i="13"/>
  <c r="I319" i="13"/>
  <c r="I318" i="13"/>
  <c r="I317" i="13"/>
  <c r="I316" i="13"/>
  <c r="I315" i="13"/>
  <c r="I314" i="13"/>
  <c r="I313" i="13"/>
  <c r="I312" i="13"/>
  <c r="I311" i="13"/>
  <c r="I310" i="13"/>
  <c r="I309" i="13"/>
  <c r="I308" i="13"/>
  <c r="I307" i="13"/>
  <c r="I306" i="13"/>
  <c r="I305" i="13"/>
  <c r="I304" i="13"/>
  <c r="I303" i="13"/>
  <c r="I302" i="13"/>
  <c r="I301" i="13"/>
  <c r="I300" i="13"/>
  <c r="I299" i="13"/>
  <c r="I298" i="13"/>
  <c r="I297" i="13"/>
  <c r="I296" i="13"/>
  <c r="I295" i="13"/>
  <c r="I294" i="13"/>
  <c r="I293" i="13"/>
  <c r="I292" i="13"/>
  <c r="I291" i="13"/>
  <c r="I290" i="13"/>
  <c r="I289" i="13"/>
  <c r="I288" i="13"/>
  <c r="I287" i="13"/>
  <c r="I286" i="13"/>
  <c r="I285" i="13"/>
  <c r="I284" i="13"/>
  <c r="I283" i="13"/>
  <c r="I282" i="13"/>
  <c r="I281" i="13"/>
  <c r="I280" i="13"/>
  <c r="I279" i="13"/>
  <c r="I278" i="13"/>
  <c r="I277" i="13"/>
  <c r="I276" i="13"/>
  <c r="I275" i="13"/>
  <c r="I274" i="13"/>
  <c r="I273" i="13"/>
  <c r="I272" i="13"/>
  <c r="I271" i="13"/>
  <c r="I270" i="13"/>
  <c r="I269" i="13"/>
  <c r="I268" i="13"/>
  <c r="I267" i="13"/>
  <c r="I266" i="13"/>
  <c r="I265" i="13"/>
  <c r="I264" i="13"/>
  <c r="I263" i="13"/>
  <c r="I262" i="13"/>
  <c r="I261" i="13"/>
  <c r="I260" i="13"/>
  <c r="I259" i="13"/>
  <c r="I258" i="13"/>
  <c r="I257" i="13"/>
  <c r="I256" i="13"/>
  <c r="I255" i="13"/>
  <c r="I254" i="13"/>
  <c r="I253" i="13"/>
  <c r="I252" i="13"/>
  <c r="I251" i="13"/>
  <c r="I250" i="13"/>
  <c r="I249" i="13"/>
  <c r="I248" i="13"/>
  <c r="I247" i="13"/>
  <c r="I246" i="13"/>
  <c r="I245" i="13"/>
  <c r="I244" i="13"/>
  <c r="I243" i="13"/>
  <c r="I242" i="13"/>
  <c r="I241" i="13"/>
  <c r="I240" i="13"/>
  <c r="I239" i="13"/>
  <c r="I238" i="13"/>
  <c r="I237" i="13"/>
  <c r="I236" i="13"/>
  <c r="I235" i="13"/>
  <c r="I234" i="13"/>
  <c r="I233" i="13"/>
  <c r="I232" i="13"/>
  <c r="I231" i="13"/>
  <c r="I230" i="13"/>
  <c r="I229" i="13"/>
  <c r="I228" i="13"/>
  <c r="I227" i="13"/>
  <c r="I226" i="13"/>
  <c r="I225" i="13"/>
  <c r="I224" i="13"/>
  <c r="I223" i="13"/>
  <c r="I222" i="13"/>
  <c r="I221" i="13"/>
  <c r="I220" i="13"/>
  <c r="I219" i="13"/>
  <c r="I218" i="13"/>
  <c r="I217" i="13"/>
  <c r="I216" i="13"/>
  <c r="I215" i="13"/>
  <c r="I214" i="13"/>
  <c r="I213" i="13"/>
  <c r="I212" i="13"/>
  <c r="I211" i="13"/>
  <c r="I210" i="13"/>
  <c r="I209" i="13"/>
  <c r="I208" i="13"/>
  <c r="I207" i="13"/>
  <c r="I206" i="13"/>
  <c r="I205" i="13"/>
  <c r="I204" i="13"/>
  <c r="I203" i="13"/>
  <c r="I202" i="13"/>
  <c r="I201" i="13"/>
  <c r="I200" i="13"/>
  <c r="I199" i="13"/>
  <c r="I198" i="13"/>
  <c r="I197" i="13"/>
  <c r="I196" i="13"/>
  <c r="I195" i="13"/>
  <c r="I194" i="13"/>
  <c r="I193" i="13"/>
  <c r="I192" i="13"/>
  <c r="I191" i="13"/>
  <c r="I190" i="13"/>
  <c r="I189" i="13"/>
  <c r="I188" i="13"/>
  <c r="I187" i="13"/>
  <c r="I186" i="13"/>
  <c r="I185" i="13"/>
  <c r="I184" i="13"/>
  <c r="I183" i="13"/>
  <c r="I182" i="13"/>
  <c r="I181" i="13"/>
  <c r="I180" i="13"/>
  <c r="I179" i="13"/>
  <c r="I178" i="13"/>
  <c r="I177" i="13"/>
  <c r="I176" i="13"/>
  <c r="I175" i="13"/>
  <c r="I174" i="13"/>
  <c r="I173" i="13"/>
  <c r="I172" i="13"/>
  <c r="I171" i="13"/>
  <c r="I170" i="13"/>
  <c r="I169" i="13"/>
  <c r="I168" i="13"/>
  <c r="I167" i="13"/>
  <c r="I166" i="13"/>
  <c r="I165" i="13"/>
  <c r="I164" i="13"/>
  <c r="I163" i="13"/>
  <c r="I162" i="13"/>
  <c r="I161" i="13"/>
  <c r="I160" i="13"/>
  <c r="I159" i="13"/>
  <c r="I158" i="13"/>
  <c r="I157" i="13"/>
  <c r="I156" i="13"/>
  <c r="I155" i="13"/>
  <c r="I154" i="13"/>
  <c r="I153" i="13"/>
  <c r="I152" i="13"/>
  <c r="I151" i="13"/>
  <c r="I150" i="13"/>
  <c r="I149" i="13"/>
  <c r="I148" i="13"/>
  <c r="I147" i="13"/>
  <c r="I146" i="13"/>
  <c r="I145" i="13"/>
  <c r="I144" i="13"/>
  <c r="I143" i="13"/>
  <c r="I142" i="13"/>
  <c r="I141" i="13"/>
  <c r="I140" i="13"/>
  <c r="I139" i="13"/>
  <c r="I138" i="13"/>
  <c r="I137" i="13"/>
  <c r="I136" i="13"/>
  <c r="I135" i="13"/>
  <c r="I134" i="13"/>
  <c r="I133" i="13"/>
  <c r="I132" i="13"/>
  <c r="I131" i="13"/>
  <c r="I130" i="13"/>
  <c r="I129" i="13"/>
  <c r="I128" i="13"/>
  <c r="I127" i="13"/>
  <c r="I126" i="13"/>
  <c r="I125" i="13"/>
  <c r="I124" i="13"/>
  <c r="I123" i="13"/>
  <c r="I122" i="13"/>
  <c r="I121" i="13"/>
  <c r="I120" i="13"/>
  <c r="I119" i="13"/>
  <c r="I118" i="13"/>
  <c r="I117" i="13"/>
  <c r="I116" i="13"/>
  <c r="I115" i="13"/>
  <c r="I114" i="13"/>
  <c r="I113" i="13"/>
  <c r="I112" i="13"/>
  <c r="I111" i="13"/>
  <c r="I110" i="13"/>
  <c r="I109" i="13"/>
  <c r="I108" i="13"/>
  <c r="I107" i="13"/>
  <c r="I106" i="13"/>
  <c r="I105" i="13"/>
  <c r="I104" i="13"/>
  <c r="I103" i="13"/>
  <c r="I102" i="13"/>
  <c r="I101" i="13"/>
  <c r="I100" i="13"/>
  <c r="I99" i="13"/>
  <c r="I98" i="13"/>
  <c r="I97" i="13"/>
  <c r="I96" i="13"/>
  <c r="I95" i="13"/>
  <c r="I94" i="13"/>
  <c r="I93" i="13"/>
  <c r="I92" i="13"/>
  <c r="I91" i="13"/>
  <c r="I90" i="13"/>
  <c r="I89" i="13"/>
  <c r="I88" i="13"/>
  <c r="I87" i="13"/>
  <c r="I86" i="13"/>
  <c r="I85" i="13"/>
  <c r="I84" i="13"/>
  <c r="I83" i="13"/>
  <c r="I82" i="13"/>
  <c r="I81" i="13"/>
  <c r="I80" i="13"/>
  <c r="I79" i="13"/>
  <c r="I78" i="13"/>
  <c r="I77" i="13"/>
  <c r="I76" i="13"/>
  <c r="I75" i="13"/>
  <c r="I74" i="13"/>
  <c r="I73" i="13"/>
  <c r="I72" i="13"/>
  <c r="I71" i="13"/>
  <c r="I70" i="13"/>
  <c r="I69" i="13"/>
  <c r="I68" i="13"/>
  <c r="I67" i="13"/>
  <c r="I66" i="13"/>
  <c r="I65" i="13"/>
  <c r="I64" i="13"/>
  <c r="I63" i="13"/>
  <c r="I62" i="13"/>
  <c r="I61" i="13"/>
  <c r="I60" i="13"/>
  <c r="I59" i="13"/>
  <c r="I58" i="13"/>
  <c r="I57" i="13"/>
  <c r="I56" i="13"/>
  <c r="I55" i="13"/>
  <c r="I54" i="13"/>
  <c r="I53" i="13"/>
  <c r="I52" i="13"/>
  <c r="I51" i="13"/>
  <c r="I50" i="13"/>
  <c r="I49" i="13"/>
  <c r="I48" i="13"/>
  <c r="I47" i="13"/>
  <c r="I46" i="13"/>
  <c r="I45" i="13"/>
  <c r="I44" i="13"/>
  <c r="I43" i="13"/>
  <c r="I42" i="13"/>
  <c r="I41" i="13"/>
  <c r="I40" i="13"/>
  <c r="I39" i="13"/>
  <c r="I38" i="13"/>
  <c r="I37" i="13"/>
  <c r="I36" i="13"/>
  <c r="I35" i="13"/>
  <c r="I34" i="13"/>
  <c r="I33" i="13"/>
  <c r="I32" i="13"/>
  <c r="I31" i="13"/>
  <c r="I30" i="13"/>
  <c r="I29" i="13"/>
  <c r="I28" i="13"/>
  <c r="I27" i="13"/>
  <c r="I26" i="13"/>
  <c r="I25" i="13"/>
  <c r="I24" i="13"/>
  <c r="I23" i="13"/>
  <c r="I22" i="13"/>
  <c r="I21" i="13"/>
  <c r="I20" i="13"/>
  <c r="I19" i="13"/>
  <c r="I18" i="13"/>
  <c r="I17" i="13"/>
  <c r="I16" i="13"/>
  <c r="I15" i="13"/>
  <c r="I14" i="13"/>
  <c r="I13" i="13"/>
  <c r="I12" i="13"/>
  <c r="P43" i="22"/>
  <c r="P42" i="22"/>
  <c r="P41" i="22"/>
  <c r="P40" i="22"/>
  <c r="P39" i="22"/>
  <c r="P38" i="22"/>
  <c r="P37" i="22"/>
  <c r="P35" i="22"/>
  <c r="P34" i="22"/>
  <c r="P33" i="22"/>
  <c r="P32" i="22"/>
  <c r="E9" i="4"/>
  <c r="N21" i="21"/>
  <c r="M21" i="21"/>
  <c r="L21" i="21"/>
  <c r="K21" i="21"/>
  <c r="J21" i="21"/>
  <c r="I21" i="21"/>
  <c r="H21" i="21"/>
  <c r="G21" i="21"/>
  <c r="F21" i="21"/>
  <c r="E21" i="21"/>
  <c r="D21" i="21"/>
  <c r="C21" i="21"/>
  <c r="O14" i="21"/>
  <c r="P14" i="21" s="1"/>
  <c r="O13" i="21"/>
  <c r="O12" i="21"/>
  <c r="O11" i="21"/>
  <c r="N46" i="21"/>
  <c r="M46" i="21"/>
  <c r="L46" i="21"/>
  <c r="K46" i="21"/>
  <c r="J46" i="21"/>
  <c r="I46" i="21"/>
  <c r="H46" i="21"/>
  <c r="G46" i="21"/>
  <c r="F46" i="21"/>
  <c r="E46" i="21"/>
  <c r="D46" i="21"/>
  <c r="C46" i="21"/>
  <c r="O45" i="21"/>
  <c r="P45" i="21" s="1"/>
  <c r="O44" i="21"/>
  <c r="O43" i="21"/>
  <c r="P43" i="21" s="1"/>
  <c r="O42" i="21"/>
  <c r="P42" i="21" s="1"/>
  <c r="O41" i="21"/>
  <c r="G137" i="3" s="1"/>
  <c r="O40" i="21"/>
  <c r="O39" i="21"/>
  <c r="O38" i="21"/>
  <c r="O37" i="21"/>
  <c r="O36" i="21"/>
  <c r="O35" i="21"/>
  <c r="O34" i="21"/>
  <c r="O33" i="21"/>
  <c r="O32" i="21"/>
  <c r="O31" i="21"/>
  <c r="O30" i="21"/>
  <c r="O29" i="21"/>
  <c r="O28" i="21"/>
  <c r="O27" i="21"/>
  <c r="O26" i="21"/>
  <c r="B13" i="20"/>
  <c r="B36" i="15"/>
  <c r="B35" i="2"/>
  <c r="B33" i="2"/>
  <c r="B27" i="2"/>
  <c r="B14" i="2"/>
  <c r="O11" i="15"/>
  <c r="G62" i="3" s="1"/>
  <c r="B12" i="15"/>
  <c r="O12" i="15"/>
  <c r="G63" i="3" s="1"/>
  <c r="O13" i="15"/>
  <c r="B14" i="15"/>
  <c r="O14" i="15"/>
  <c r="C21" i="15"/>
  <c r="D21" i="15"/>
  <c r="E21" i="15"/>
  <c r="F21" i="15"/>
  <c r="G21" i="15"/>
  <c r="H21" i="15"/>
  <c r="I21" i="15"/>
  <c r="J21" i="15"/>
  <c r="K21" i="15"/>
  <c r="L21" i="15"/>
  <c r="M21" i="15"/>
  <c r="N21" i="15"/>
  <c r="O26" i="15"/>
  <c r="O27" i="15"/>
  <c r="O28" i="15"/>
  <c r="O29" i="15"/>
  <c r="O30" i="15"/>
  <c r="O31" i="15"/>
  <c r="O32" i="15"/>
  <c r="O33" i="15"/>
  <c r="O34" i="15"/>
  <c r="O35" i="15"/>
  <c r="O36" i="15"/>
  <c r="O37" i="15"/>
  <c r="O38" i="15"/>
  <c r="O39" i="15"/>
  <c r="O40" i="15"/>
  <c r="O41" i="15"/>
  <c r="G87" i="3" s="1"/>
  <c r="O42" i="15"/>
  <c r="O43" i="15"/>
  <c r="O44" i="15"/>
  <c r="O45" i="15"/>
  <c r="C46" i="15"/>
  <c r="D46" i="15"/>
  <c r="E46" i="15"/>
  <c r="F46" i="15"/>
  <c r="G46" i="15"/>
  <c r="H46" i="15"/>
  <c r="I46" i="15"/>
  <c r="J46" i="15"/>
  <c r="K46" i="15"/>
  <c r="L46" i="15"/>
  <c r="M46" i="15"/>
  <c r="N46" i="15"/>
  <c r="G131" i="3" l="1"/>
  <c r="C60" i="4"/>
  <c r="G125" i="3"/>
  <c r="C54" i="4"/>
  <c r="G128" i="3"/>
  <c r="C57" i="4"/>
  <c r="C53" i="4"/>
  <c r="G124" i="3"/>
  <c r="P31" i="21"/>
  <c r="G127" i="3"/>
  <c r="C56" i="4"/>
  <c r="G112" i="3"/>
  <c r="C41" i="4"/>
  <c r="P13" i="21"/>
  <c r="G114" i="3"/>
  <c r="C43" i="4"/>
  <c r="G78" i="3"/>
  <c r="C57" i="24"/>
  <c r="G77" i="3"/>
  <c r="C56" i="24"/>
  <c r="G75" i="3"/>
  <c r="C54" i="24"/>
  <c r="G74" i="3"/>
  <c r="C53" i="24"/>
  <c r="G73" i="3"/>
  <c r="C52" i="24"/>
  <c r="G64" i="3"/>
  <c r="G69" i="3" s="1"/>
  <c r="C43" i="24"/>
  <c r="C42" i="4"/>
  <c r="G113" i="3"/>
  <c r="G130" i="3"/>
  <c r="C59" i="4"/>
  <c r="G129" i="3"/>
  <c r="C58" i="4"/>
  <c r="C64" i="4"/>
  <c r="G135" i="3"/>
  <c r="G134" i="3"/>
  <c r="C63" i="4"/>
  <c r="G133" i="3"/>
  <c r="C62" i="4"/>
  <c r="G132" i="3"/>
  <c r="C61" i="4"/>
  <c r="G85" i="3"/>
  <c r="C64" i="24"/>
  <c r="G84" i="3"/>
  <c r="C63" i="24"/>
  <c r="G83" i="3"/>
  <c r="C62" i="24"/>
  <c r="G82" i="3"/>
  <c r="C61" i="24"/>
  <c r="G80" i="3"/>
  <c r="C59" i="24"/>
  <c r="G79" i="3"/>
  <c r="C58" i="24"/>
  <c r="C55" i="4"/>
  <c r="G126" i="3"/>
  <c r="G136" i="3"/>
  <c r="C65" i="4"/>
  <c r="G86" i="3"/>
  <c r="C65" i="24"/>
  <c r="P41" i="21"/>
  <c r="C66" i="4"/>
  <c r="C66" i="24"/>
  <c r="G81" i="3"/>
  <c r="C60" i="24"/>
  <c r="G76" i="3"/>
  <c r="C55" i="24"/>
  <c r="O18" i="20"/>
  <c r="L45" i="3" s="1"/>
  <c r="AA31" i="4"/>
  <c r="AA31" i="24"/>
  <c r="AA30" i="24"/>
  <c r="AA30" i="4"/>
  <c r="AA32" i="4"/>
  <c r="AA32" i="24"/>
  <c r="AA29" i="24"/>
  <c r="AA29" i="4"/>
  <c r="AA28" i="24"/>
  <c r="AA28" i="4"/>
  <c r="AA27" i="24"/>
  <c r="AA27" i="4"/>
  <c r="C42" i="24"/>
  <c r="C41" i="24"/>
  <c r="C47" i="24" s="1"/>
  <c r="F43" i="19"/>
  <c r="C43" i="19"/>
  <c r="L43" i="19"/>
  <c r="I43" i="19"/>
  <c r="H43" i="19"/>
  <c r="E43" i="19"/>
  <c r="N43" i="19"/>
  <c r="K43" i="19"/>
  <c r="G43" i="19"/>
  <c r="D43" i="19"/>
  <c r="M43" i="19"/>
  <c r="J43" i="19"/>
  <c r="L44" i="19"/>
  <c r="I44" i="19"/>
  <c r="E44" i="19"/>
  <c r="H44" i="19"/>
  <c r="N44" i="19"/>
  <c r="K44" i="19"/>
  <c r="G44" i="19"/>
  <c r="D44" i="19"/>
  <c r="F44" i="19"/>
  <c r="M44" i="19"/>
  <c r="J44" i="19"/>
  <c r="C44" i="19"/>
  <c r="D36" i="19"/>
  <c r="N36" i="19"/>
  <c r="K36" i="19"/>
  <c r="G36" i="19"/>
  <c r="M36" i="19"/>
  <c r="J36" i="19"/>
  <c r="C36" i="19"/>
  <c r="F36" i="19"/>
  <c r="L36" i="19"/>
  <c r="I36" i="19"/>
  <c r="H36" i="19"/>
  <c r="E36" i="19"/>
  <c r="C40" i="19"/>
  <c r="M40" i="19"/>
  <c r="J40" i="19"/>
  <c r="F40" i="19"/>
  <c r="L40" i="19"/>
  <c r="I40" i="19"/>
  <c r="H40" i="19"/>
  <c r="E40" i="19"/>
  <c r="N40" i="19"/>
  <c r="K40" i="19"/>
  <c r="G40" i="19"/>
  <c r="D40" i="19"/>
  <c r="C35" i="2"/>
  <c r="D35" i="2"/>
  <c r="F35" i="2"/>
  <c r="M35" i="2"/>
  <c r="J35" i="2"/>
  <c r="K35" i="2"/>
  <c r="H35" i="2"/>
  <c r="L35" i="2"/>
  <c r="N35" i="2"/>
  <c r="I35" i="2"/>
  <c r="E35" i="2"/>
  <c r="G35" i="2"/>
  <c r="AA26" i="24"/>
  <c r="AA26" i="4"/>
  <c r="AA25" i="24"/>
  <c r="AA25" i="4"/>
  <c r="I33" i="2"/>
  <c r="E33" i="2"/>
  <c r="N33" i="2"/>
  <c r="D33" i="2"/>
  <c r="M33" i="2"/>
  <c r="G33" i="2"/>
  <c r="C33" i="2"/>
  <c r="J33" i="2"/>
  <c r="L33" i="2"/>
  <c r="H33" i="2"/>
  <c r="F33" i="2"/>
  <c r="K33" i="2"/>
  <c r="AA24" i="24"/>
  <c r="AA24" i="4"/>
  <c r="M32" i="19"/>
  <c r="J32" i="19"/>
  <c r="E32" i="19"/>
  <c r="I32" i="19"/>
  <c r="D32" i="19"/>
  <c r="N32" i="19"/>
  <c r="K32" i="19"/>
  <c r="F32" i="19"/>
  <c r="C32" i="19"/>
  <c r="L32" i="19"/>
  <c r="H32" i="19"/>
  <c r="G32" i="19"/>
  <c r="AA23" i="4"/>
  <c r="AA23" i="24"/>
  <c r="AA22" i="4"/>
  <c r="AA22" i="24"/>
  <c r="AA21" i="24"/>
  <c r="AA21" i="4"/>
  <c r="AA20" i="24"/>
  <c r="AA20" i="4"/>
  <c r="AA19" i="4"/>
  <c r="AA19" i="24"/>
  <c r="C28" i="19"/>
  <c r="H28" i="19"/>
  <c r="N28" i="19"/>
  <c r="M28" i="19"/>
  <c r="L28" i="19"/>
  <c r="K28" i="19"/>
  <c r="J28" i="19"/>
  <c r="I28" i="19"/>
  <c r="G28" i="19"/>
  <c r="F28" i="19"/>
  <c r="E28" i="19"/>
  <c r="D28" i="19"/>
  <c r="C27" i="2"/>
  <c r="I27" i="2"/>
  <c r="H27" i="2"/>
  <c r="N27" i="2"/>
  <c r="G27" i="2"/>
  <c r="F27" i="2"/>
  <c r="L27" i="2"/>
  <c r="E27" i="2"/>
  <c r="M27" i="2"/>
  <c r="K27" i="2"/>
  <c r="D27" i="2"/>
  <c r="J27" i="2"/>
  <c r="AA18" i="4"/>
  <c r="AA18" i="24"/>
  <c r="AA17" i="4"/>
  <c r="AA17" i="24"/>
  <c r="M14" i="2"/>
  <c r="K14" i="2"/>
  <c r="I14" i="2"/>
  <c r="H14" i="2"/>
  <c r="F14" i="2"/>
  <c r="D14" i="2"/>
  <c r="E14" i="2"/>
  <c r="C14" i="2"/>
  <c r="N14" i="2"/>
  <c r="L14" i="2"/>
  <c r="J14" i="2"/>
  <c r="G14" i="2"/>
  <c r="D46" i="4"/>
  <c r="D46" i="24"/>
  <c r="P13" i="15"/>
  <c r="G50" i="15"/>
  <c r="P43" i="15"/>
  <c r="O19" i="20"/>
  <c r="K16" i="3"/>
  <c r="O20" i="20"/>
  <c r="B12" i="2"/>
  <c r="B29" i="2"/>
  <c r="B31" i="2"/>
  <c r="B13" i="15"/>
  <c r="B11" i="15"/>
  <c r="D7" i="24" s="1"/>
  <c r="B40" i="2"/>
  <c r="B32" i="20"/>
  <c r="B38" i="21"/>
  <c r="B38" i="19"/>
  <c r="B28" i="15"/>
  <c r="B44" i="15"/>
  <c r="B40" i="20"/>
  <c r="B30" i="21"/>
  <c r="B11" i="21"/>
  <c r="B30" i="19"/>
  <c r="B11" i="19"/>
  <c r="B26" i="2"/>
  <c r="B28" i="2"/>
  <c r="B30" i="2"/>
  <c r="B32" i="2"/>
  <c r="B34" i="2"/>
  <c r="B36" i="2"/>
  <c r="B44" i="2"/>
  <c r="B32" i="15"/>
  <c r="B40" i="15"/>
  <c r="B28" i="20"/>
  <c r="B36" i="20"/>
  <c r="B44" i="20"/>
  <c r="B26" i="21"/>
  <c r="B34" i="21"/>
  <c r="B42" i="21"/>
  <c r="B26" i="19"/>
  <c r="B34" i="19"/>
  <c r="B42" i="19"/>
  <c r="B13" i="19"/>
  <c r="B15" i="2"/>
  <c r="B13" i="2"/>
  <c r="B11" i="2"/>
  <c r="B38" i="2"/>
  <c r="B42" i="2"/>
  <c r="B26" i="15"/>
  <c r="B30" i="15"/>
  <c r="B34" i="15"/>
  <c r="B38" i="15"/>
  <c r="B42" i="15"/>
  <c r="B28" i="21"/>
  <c r="B32" i="21"/>
  <c r="B36" i="21"/>
  <c r="B40" i="21"/>
  <c r="B44" i="21"/>
  <c r="B27" i="19"/>
  <c r="B27" i="15"/>
  <c r="B29" i="19"/>
  <c r="B29" i="15"/>
  <c r="B31" i="19"/>
  <c r="B31" i="15"/>
  <c r="B33" i="19"/>
  <c r="B33" i="15"/>
  <c r="B35" i="19"/>
  <c r="B35" i="15"/>
  <c r="B37" i="19"/>
  <c r="B37" i="15"/>
  <c r="B37" i="2"/>
  <c r="B39" i="19"/>
  <c r="B39" i="15"/>
  <c r="B39" i="2"/>
  <c r="B41" i="19"/>
  <c r="B41" i="15"/>
  <c r="B41" i="2"/>
  <c r="B43" i="15"/>
  <c r="B43" i="2"/>
  <c r="B45" i="15"/>
  <c r="B45" i="2"/>
  <c r="B14" i="19"/>
  <c r="B27" i="20"/>
  <c r="B29" i="20"/>
  <c r="B31" i="20"/>
  <c r="B33" i="20"/>
  <c r="B35" i="20"/>
  <c r="B37" i="20"/>
  <c r="B39" i="20"/>
  <c r="B41" i="20"/>
  <c r="B43" i="20"/>
  <c r="B45" i="20"/>
  <c r="B12" i="20"/>
  <c r="B14" i="20"/>
  <c r="B27" i="21"/>
  <c r="B29" i="21"/>
  <c r="B31" i="21"/>
  <c r="B33" i="21"/>
  <c r="B35" i="21"/>
  <c r="B37" i="21"/>
  <c r="B39" i="21"/>
  <c r="B41" i="21"/>
  <c r="B43" i="21"/>
  <c r="B45" i="21"/>
  <c r="B12" i="21"/>
  <c r="B14" i="21"/>
  <c r="B45" i="19"/>
  <c r="B12" i="19"/>
  <c r="O21" i="21"/>
  <c r="P11" i="21" s="1"/>
  <c r="N49" i="21"/>
  <c r="M49" i="21"/>
  <c r="L49" i="21"/>
  <c r="K49" i="21"/>
  <c r="J49" i="21"/>
  <c r="I49" i="21"/>
  <c r="H49" i="21"/>
  <c r="G49" i="21"/>
  <c r="F49" i="21"/>
  <c r="E49" i="21"/>
  <c r="O46" i="21"/>
  <c r="P28" i="21" s="1"/>
  <c r="D49" i="21"/>
  <c r="P27" i="21"/>
  <c r="C49" i="21"/>
  <c r="K50" i="15"/>
  <c r="C50" i="15"/>
  <c r="M50" i="15"/>
  <c r="I50" i="15"/>
  <c r="E50" i="15"/>
  <c r="N50" i="15"/>
  <c r="L50" i="15"/>
  <c r="J50" i="15"/>
  <c r="H50" i="15"/>
  <c r="F50" i="15"/>
  <c r="D50" i="15"/>
  <c r="O21" i="15"/>
  <c r="P11" i="15" s="1"/>
  <c r="P14" i="15"/>
  <c r="O46" i="15"/>
  <c r="P26" i="15" s="1"/>
  <c r="P12" i="15"/>
  <c r="G119" i="3" l="1"/>
  <c r="P34" i="21"/>
  <c r="P39" i="21"/>
  <c r="G140" i="3"/>
  <c r="P33" i="21"/>
  <c r="P38" i="21"/>
  <c r="P37" i="21"/>
  <c r="P36" i="21"/>
  <c r="G90" i="3"/>
  <c r="P40" i="21"/>
  <c r="P44" i="21"/>
  <c r="P44" i="15"/>
  <c r="I145" i="3"/>
  <c r="I95" i="3"/>
  <c r="I146" i="3"/>
  <c r="I96" i="3"/>
  <c r="I117" i="3"/>
  <c r="K117" i="3" s="1"/>
  <c r="P12" i="21"/>
  <c r="P35" i="21"/>
  <c r="C67" i="24"/>
  <c r="C67" i="4"/>
  <c r="C47" i="4"/>
  <c r="C42" i="2"/>
  <c r="M42" i="2"/>
  <c r="J42" i="2"/>
  <c r="F42" i="2"/>
  <c r="L42" i="2"/>
  <c r="I42" i="2"/>
  <c r="H42" i="2"/>
  <c r="E42" i="2"/>
  <c r="N42" i="2"/>
  <c r="K42" i="2"/>
  <c r="G42" i="2"/>
  <c r="D42" i="2"/>
  <c r="N39" i="2"/>
  <c r="K39" i="2"/>
  <c r="G39" i="2"/>
  <c r="D39" i="2"/>
  <c r="M39" i="2"/>
  <c r="J39" i="2"/>
  <c r="F39" i="2"/>
  <c r="C39" i="2"/>
  <c r="L39" i="2"/>
  <c r="I39" i="2"/>
  <c r="H39" i="2"/>
  <c r="E39" i="2"/>
  <c r="G39" i="19"/>
  <c r="D39" i="19"/>
  <c r="M39" i="19"/>
  <c r="J39" i="19"/>
  <c r="F39" i="19"/>
  <c r="C39" i="19"/>
  <c r="L39" i="19"/>
  <c r="I39" i="19"/>
  <c r="H39" i="19"/>
  <c r="E39" i="19"/>
  <c r="N39" i="19"/>
  <c r="K39" i="19"/>
  <c r="F42" i="19"/>
  <c r="C42" i="19"/>
  <c r="L42" i="19"/>
  <c r="I42" i="19"/>
  <c r="H42" i="19"/>
  <c r="E42" i="19"/>
  <c r="N42" i="19"/>
  <c r="K42" i="19"/>
  <c r="G42" i="19"/>
  <c r="D42" i="19"/>
  <c r="M42" i="19"/>
  <c r="J42" i="19"/>
  <c r="N37" i="19"/>
  <c r="K37" i="19"/>
  <c r="G37" i="19"/>
  <c r="D37" i="19"/>
  <c r="M37" i="19"/>
  <c r="J37" i="19"/>
  <c r="F37" i="19"/>
  <c r="C37" i="19"/>
  <c r="L37" i="19"/>
  <c r="I37" i="19"/>
  <c r="H37" i="19"/>
  <c r="E37" i="19"/>
  <c r="H37" i="2"/>
  <c r="E37" i="2"/>
  <c r="N37" i="2"/>
  <c r="K37" i="2"/>
  <c r="G37" i="2"/>
  <c r="D37" i="2"/>
  <c r="J37" i="2"/>
  <c r="M37" i="2"/>
  <c r="F37" i="2"/>
  <c r="C37" i="2"/>
  <c r="L37" i="2"/>
  <c r="I37" i="2"/>
  <c r="D38" i="2"/>
  <c r="N38" i="2"/>
  <c r="K38" i="2"/>
  <c r="G38" i="2"/>
  <c r="M38" i="2"/>
  <c r="J38" i="2"/>
  <c r="C38" i="2"/>
  <c r="E38" i="2"/>
  <c r="F38" i="2"/>
  <c r="L38" i="2"/>
  <c r="I38" i="2"/>
  <c r="H38" i="2"/>
  <c r="M15" i="2"/>
  <c r="M15" i="20" s="1"/>
  <c r="J15" i="2"/>
  <c r="J15" i="20" s="1"/>
  <c r="F15" i="2"/>
  <c r="F15" i="20" s="1"/>
  <c r="C15" i="2"/>
  <c r="C15" i="20" s="1"/>
  <c r="L15" i="2"/>
  <c r="L15" i="20" s="1"/>
  <c r="I15" i="2"/>
  <c r="I15" i="20" s="1"/>
  <c r="H15" i="2"/>
  <c r="H15" i="20" s="1"/>
  <c r="E15" i="2"/>
  <c r="E15" i="20" s="1"/>
  <c r="N15" i="2"/>
  <c r="N15" i="20" s="1"/>
  <c r="K15" i="2"/>
  <c r="K15" i="20" s="1"/>
  <c r="G15" i="2"/>
  <c r="G15" i="20" s="1"/>
  <c r="D15" i="2"/>
  <c r="D15" i="20" s="1"/>
  <c r="G40" i="2"/>
  <c r="G40" i="20" s="1"/>
  <c r="D40" i="2"/>
  <c r="D40" i="20" s="1"/>
  <c r="J40" i="2"/>
  <c r="J40" i="20" s="1"/>
  <c r="M40" i="2"/>
  <c r="M40" i="20" s="1"/>
  <c r="F40" i="2"/>
  <c r="F40" i="20" s="1"/>
  <c r="C40" i="2"/>
  <c r="C40" i="20" s="1"/>
  <c r="L40" i="2"/>
  <c r="L40" i="20" s="1"/>
  <c r="I40" i="2"/>
  <c r="I40" i="20" s="1"/>
  <c r="H40" i="2"/>
  <c r="H40" i="20" s="1"/>
  <c r="E40" i="2"/>
  <c r="E40" i="20" s="1"/>
  <c r="N40" i="2"/>
  <c r="N40" i="20" s="1"/>
  <c r="K40" i="2"/>
  <c r="K40" i="20" s="1"/>
  <c r="M43" i="2"/>
  <c r="M43" i="20" s="1"/>
  <c r="J43" i="2"/>
  <c r="J43" i="20" s="1"/>
  <c r="F43" i="2"/>
  <c r="F43" i="20" s="1"/>
  <c r="C43" i="2"/>
  <c r="C43" i="20" s="1"/>
  <c r="L43" i="2"/>
  <c r="L43" i="20" s="1"/>
  <c r="I43" i="2"/>
  <c r="I43" i="20" s="1"/>
  <c r="H43" i="2"/>
  <c r="H43" i="20" s="1"/>
  <c r="E43" i="2"/>
  <c r="E43" i="20" s="1"/>
  <c r="N43" i="2"/>
  <c r="N43" i="20" s="1"/>
  <c r="K43" i="2"/>
  <c r="K43" i="20" s="1"/>
  <c r="G43" i="2"/>
  <c r="G43" i="20" s="1"/>
  <c r="D43" i="2"/>
  <c r="D43" i="20" s="1"/>
  <c r="F44" i="2"/>
  <c r="F44" i="20" s="1"/>
  <c r="C44" i="2"/>
  <c r="C44" i="20" s="1"/>
  <c r="L44" i="2"/>
  <c r="L44" i="20" s="1"/>
  <c r="I44" i="2"/>
  <c r="I44" i="20" s="1"/>
  <c r="H44" i="2"/>
  <c r="H44" i="20" s="1"/>
  <c r="E44" i="2"/>
  <c r="E44" i="20" s="1"/>
  <c r="N44" i="2"/>
  <c r="N44" i="20" s="1"/>
  <c r="K44" i="2"/>
  <c r="K44" i="20" s="1"/>
  <c r="G44" i="2"/>
  <c r="G44" i="20" s="1"/>
  <c r="D44" i="2"/>
  <c r="D44" i="20" s="1"/>
  <c r="M44" i="2"/>
  <c r="M44" i="20" s="1"/>
  <c r="J44" i="2"/>
  <c r="J44" i="20" s="1"/>
  <c r="H36" i="2"/>
  <c r="H36" i="20" s="1"/>
  <c r="E36" i="2"/>
  <c r="E36" i="20" s="1"/>
  <c r="K36" i="2"/>
  <c r="K36" i="20" s="1"/>
  <c r="N36" i="2"/>
  <c r="N36" i="20" s="1"/>
  <c r="G36" i="2"/>
  <c r="G36" i="20" s="1"/>
  <c r="D36" i="2"/>
  <c r="D36" i="20" s="1"/>
  <c r="M36" i="2"/>
  <c r="M36" i="20" s="1"/>
  <c r="J36" i="2"/>
  <c r="J36" i="20" s="1"/>
  <c r="F36" i="2"/>
  <c r="F36" i="20" s="1"/>
  <c r="C36" i="2"/>
  <c r="C36" i="20" s="1"/>
  <c r="L36" i="2"/>
  <c r="L36" i="20" s="1"/>
  <c r="I36" i="2"/>
  <c r="I36" i="20" s="1"/>
  <c r="G41" i="2"/>
  <c r="D41" i="2"/>
  <c r="M41" i="2"/>
  <c r="J41" i="2"/>
  <c r="F41" i="2"/>
  <c r="C41" i="2"/>
  <c r="I41" i="2"/>
  <c r="L41" i="2"/>
  <c r="H41" i="2"/>
  <c r="E41" i="2"/>
  <c r="N41" i="2"/>
  <c r="K41" i="2"/>
  <c r="G38" i="19"/>
  <c r="D38" i="19"/>
  <c r="M38" i="19"/>
  <c r="J38" i="19"/>
  <c r="F38" i="19"/>
  <c r="C38" i="19"/>
  <c r="L38" i="19"/>
  <c r="I38" i="19"/>
  <c r="H38" i="19"/>
  <c r="E38" i="19"/>
  <c r="N38" i="19"/>
  <c r="K38" i="19"/>
  <c r="M41" i="19"/>
  <c r="J41" i="19"/>
  <c r="F41" i="19"/>
  <c r="C41" i="19"/>
  <c r="L41" i="19"/>
  <c r="I41" i="19"/>
  <c r="H41" i="19"/>
  <c r="E41" i="19"/>
  <c r="N41" i="19"/>
  <c r="K41" i="19"/>
  <c r="G41" i="19"/>
  <c r="D41" i="19"/>
  <c r="G45" i="2"/>
  <c r="E45" i="2"/>
  <c r="C45" i="2"/>
  <c r="M45" i="2"/>
  <c r="K45" i="2"/>
  <c r="I45" i="2"/>
  <c r="H45" i="2"/>
  <c r="N45" i="2"/>
  <c r="J45" i="2"/>
  <c r="F45" i="2"/>
  <c r="D45" i="2"/>
  <c r="L45" i="2"/>
  <c r="M45" i="19"/>
  <c r="K45" i="19"/>
  <c r="I45" i="19"/>
  <c r="C45" i="19"/>
  <c r="H45" i="19"/>
  <c r="F45" i="19"/>
  <c r="D45" i="19"/>
  <c r="E45" i="19"/>
  <c r="L45" i="19"/>
  <c r="J45" i="19"/>
  <c r="N45" i="19"/>
  <c r="G45" i="19"/>
  <c r="I35" i="19"/>
  <c r="I35" i="20" s="1"/>
  <c r="J35" i="19"/>
  <c r="J35" i="20" s="1"/>
  <c r="N35" i="19"/>
  <c r="N35" i="20" s="1"/>
  <c r="F35" i="19"/>
  <c r="F35" i="20" s="1"/>
  <c r="C35" i="19"/>
  <c r="C35" i="20" s="1"/>
  <c r="M35" i="19"/>
  <c r="M35" i="20" s="1"/>
  <c r="E35" i="19"/>
  <c r="E35" i="20" s="1"/>
  <c r="G35" i="19"/>
  <c r="G35" i="20" s="1"/>
  <c r="H35" i="19"/>
  <c r="H35" i="20" s="1"/>
  <c r="D35" i="19"/>
  <c r="D35" i="20" s="1"/>
  <c r="K35" i="19"/>
  <c r="K35" i="20" s="1"/>
  <c r="L35" i="19"/>
  <c r="L35" i="20" s="1"/>
  <c r="N34" i="19"/>
  <c r="M34" i="19"/>
  <c r="L34" i="19"/>
  <c r="K34" i="19"/>
  <c r="J34" i="19"/>
  <c r="I34" i="19"/>
  <c r="H34" i="19"/>
  <c r="G34" i="19"/>
  <c r="F34" i="19"/>
  <c r="E34" i="19"/>
  <c r="D34" i="19"/>
  <c r="C34" i="19"/>
  <c r="H34" i="2"/>
  <c r="G34" i="2"/>
  <c r="F34" i="2"/>
  <c r="E34" i="2"/>
  <c r="D34" i="2"/>
  <c r="C34" i="2"/>
  <c r="N34" i="2"/>
  <c r="M34" i="2"/>
  <c r="L34" i="2"/>
  <c r="K34" i="2"/>
  <c r="J34" i="2"/>
  <c r="I34" i="2"/>
  <c r="L33" i="19"/>
  <c r="L33" i="20" s="1"/>
  <c r="H33" i="19"/>
  <c r="H33" i="20" s="1"/>
  <c r="K33" i="19"/>
  <c r="K33" i="20" s="1"/>
  <c r="G33" i="19"/>
  <c r="G33" i="20" s="1"/>
  <c r="J33" i="19"/>
  <c r="J33" i="20" s="1"/>
  <c r="F33" i="19"/>
  <c r="F33" i="20" s="1"/>
  <c r="M33" i="19"/>
  <c r="M33" i="20" s="1"/>
  <c r="I33" i="19"/>
  <c r="I33" i="20" s="1"/>
  <c r="E33" i="19"/>
  <c r="E33" i="20" s="1"/>
  <c r="C33" i="19"/>
  <c r="C33" i="20" s="1"/>
  <c r="N33" i="19"/>
  <c r="N33" i="20" s="1"/>
  <c r="D33" i="19"/>
  <c r="D33" i="20" s="1"/>
  <c r="N32" i="2"/>
  <c r="N32" i="20" s="1"/>
  <c r="C32" i="2"/>
  <c r="C32" i="20" s="1"/>
  <c r="M32" i="2"/>
  <c r="M32" i="20" s="1"/>
  <c r="J32" i="2"/>
  <c r="J32" i="20" s="1"/>
  <c r="H32" i="2"/>
  <c r="H32" i="20" s="1"/>
  <c r="E32" i="2"/>
  <c r="E32" i="20" s="1"/>
  <c r="L32" i="2"/>
  <c r="L32" i="20" s="1"/>
  <c r="I32" i="2"/>
  <c r="I32" i="20" s="1"/>
  <c r="G32" i="2"/>
  <c r="G32" i="20" s="1"/>
  <c r="D32" i="2"/>
  <c r="D32" i="20" s="1"/>
  <c r="K32" i="2"/>
  <c r="K32" i="20" s="1"/>
  <c r="F32" i="2"/>
  <c r="F32" i="20" s="1"/>
  <c r="G31" i="2"/>
  <c r="E31" i="2"/>
  <c r="C31" i="2"/>
  <c r="N31" i="2"/>
  <c r="J31" i="2"/>
  <c r="I31" i="2"/>
  <c r="L31" i="2"/>
  <c r="D31" i="2"/>
  <c r="K31" i="2"/>
  <c r="M31" i="2"/>
  <c r="H31" i="2"/>
  <c r="F31" i="2"/>
  <c r="M31" i="19"/>
  <c r="K31" i="19"/>
  <c r="I31" i="19"/>
  <c r="E31" i="19"/>
  <c r="D31" i="19"/>
  <c r="G31" i="19"/>
  <c r="C31" i="19"/>
  <c r="H31" i="19"/>
  <c r="F31" i="19"/>
  <c r="N31" i="19"/>
  <c r="L31" i="19"/>
  <c r="J31" i="19"/>
  <c r="E30" i="19"/>
  <c r="G30" i="19"/>
  <c r="H30" i="19"/>
  <c r="M30" i="19"/>
  <c r="I30" i="19"/>
  <c r="D30" i="19"/>
  <c r="L30" i="19"/>
  <c r="C30" i="19"/>
  <c r="J30" i="19"/>
  <c r="F30" i="19"/>
  <c r="N30" i="19"/>
  <c r="K30" i="19"/>
  <c r="L30" i="2"/>
  <c r="I30" i="2"/>
  <c r="C30" i="2"/>
  <c r="K30" i="2"/>
  <c r="F30" i="2"/>
  <c r="M30" i="2"/>
  <c r="J30" i="2"/>
  <c r="G30" i="2"/>
  <c r="D30" i="2"/>
  <c r="H30" i="2"/>
  <c r="E30" i="2"/>
  <c r="N30" i="2"/>
  <c r="L29" i="19"/>
  <c r="F29" i="19"/>
  <c r="M29" i="19"/>
  <c r="G29" i="19"/>
  <c r="N29" i="19"/>
  <c r="H29" i="19"/>
  <c r="I29" i="19"/>
  <c r="C29" i="19"/>
  <c r="J29" i="19"/>
  <c r="D29" i="19"/>
  <c r="K29" i="19"/>
  <c r="E29" i="19"/>
  <c r="F29" i="2"/>
  <c r="M29" i="2"/>
  <c r="G29" i="2"/>
  <c r="N29" i="2"/>
  <c r="H29" i="2"/>
  <c r="I29" i="2"/>
  <c r="C29" i="2"/>
  <c r="J29" i="2"/>
  <c r="D29" i="2"/>
  <c r="K29" i="2"/>
  <c r="E29" i="2"/>
  <c r="L29" i="2"/>
  <c r="N28" i="2"/>
  <c r="N28" i="20" s="1"/>
  <c r="M28" i="2"/>
  <c r="M28" i="20" s="1"/>
  <c r="L28" i="2"/>
  <c r="L28" i="20" s="1"/>
  <c r="K28" i="2"/>
  <c r="J28" i="2"/>
  <c r="J28" i="20" s="1"/>
  <c r="I28" i="2"/>
  <c r="I28" i="20" s="1"/>
  <c r="H28" i="2"/>
  <c r="H28" i="20" s="1"/>
  <c r="G28" i="2"/>
  <c r="G28" i="20" s="1"/>
  <c r="F28" i="2"/>
  <c r="F28" i="20" s="1"/>
  <c r="E28" i="2"/>
  <c r="E28" i="20" s="1"/>
  <c r="D28" i="2"/>
  <c r="D28" i="20" s="1"/>
  <c r="C28" i="2"/>
  <c r="C28" i="20" s="1"/>
  <c r="I27" i="19"/>
  <c r="I27" i="20" s="1"/>
  <c r="H27" i="19"/>
  <c r="H27" i="20" s="1"/>
  <c r="N27" i="19"/>
  <c r="N27" i="20" s="1"/>
  <c r="L27" i="19"/>
  <c r="L27" i="20" s="1"/>
  <c r="G27" i="19"/>
  <c r="G27" i="20" s="1"/>
  <c r="E27" i="19"/>
  <c r="E27" i="20" s="1"/>
  <c r="K27" i="19"/>
  <c r="K27" i="20" s="1"/>
  <c r="M27" i="19"/>
  <c r="M27" i="20" s="1"/>
  <c r="F27" i="19"/>
  <c r="F27" i="20" s="1"/>
  <c r="D27" i="19"/>
  <c r="J27" i="19"/>
  <c r="J27" i="20" s="1"/>
  <c r="C27" i="19"/>
  <c r="F26" i="19"/>
  <c r="E26" i="19"/>
  <c r="L26" i="19"/>
  <c r="I26" i="19"/>
  <c r="H26" i="19"/>
  <c r="N26" i="19"/>
  <c r="K26" i="19"/>
  <c r="M26" i="19"/>
  <c r="J26" i="19"/>
  <c r="C26" i="19"/>
  <c r="G26" i="19"/>
  <c r="D26" i="19"/>
  <c r="M26" i="2"/>
  <c r="F26" i="2"/>
  <c r="C26" i="2"/>
  <c r="L26" i="2"/>
  <c r="H26" i="2"/>
  <c r="E26" i="2"/>
  <c r="D26" i="2"/>
  <c r="J26" i="2"/>
  <c r="I26" i="2"/>
  <c r="N26" i="2"/>
  <c r="K26" i="2"/>
  <c r="G26" i="2"/>
  <c r="F14" i="19"/>
  <c r="F14" i="20" s="1"/>
  <c r="D14" i="19"/>
  <c r="D14" i="20" s="1"/>
  <c r="N14" i="19"/>
  <c r="N14" i="20" s="1"/>
  <c r="L14" i="19"/>
  <c r="L14" i="20" s="1"/>
  <c r="J14" i="19"/>
  <c r="J14" i="20" s="1"/>
  <c r="I14" i="19"/>
  <c r="I14" i="20" s="1"/>
  <c r="G14" i="19"/>
  <c r="G14" i="20" s="1"/>
  <c r="E14" i="19"/>
  <c r="E14" i="20" s="1"/>
  <c r="C14" i="19"/>
  <c r="C14" i="20" s="1"/>
  <c r="M14" i="19"/>
  <c r="M14" i="20" s="1"/>
  <c r="K14" i="19"/>
  <c r="K14" i="20" s="1"/>
  <c r="H14" i="19"/>
  <c r="H14" i="20" s="1"/>
  <c r="C7" i="24"/>
  <c r="F13" i="2"/>
  <c r="M13" i="2"/>
  <c r="J13" i="2"/>
  <c r="H13" i="2"/>
  <c r="E13" i="2"/>
  <c r="N13" i="2"/>
  <c r="K13" i="2"/>
  <c r="C13" i="2"/>
  <c r="L13" i="2"/>
  <c r="I13" i="2"/>
  <c r="G13" i="2"/>
  <c r="D13" i="2"/>
  <c r="L13" i="19"/>
  <c r="I13" i="19"/>
  <c r="G13" i="19"/>
  <c r="D13" i="19"/>
  <c r="N13" i="19"/>
  <c r="K13" i="19"/>
  <c r="F13" i="19"/>
  <c r="C13" i="19"/>
  <c r="H13" i="19"/>
  <c r="M13" i="19"/>
  <c r="J13" i="19"/>
  <c r="E13" i="19"/>
  <c r="H12" i="2"/>
  <c r="C12" i="2"/>
  <c r="L12" i="2"/>
  <c r="M12" i="2"/>
  <c r="N12" i="2"/>
  <c r="D12" i="2"/>
  <c r="E12" i="2"/>
  <c r="I12" i="2"/>
  <c r="K12" i="2"/>
  <c r="G12" i="2"/>
  <c r="J12" i="2"/>
  <c r="F12" i="2"/>
  <c r="N12" i="19"/>
  <c r="D12" i="19"/>
  <c r="J12" i="19"/>
  <c r="F12" i="19"/>
  <c r="I12" i="19"/>
  <c r="E12" i="19"/>
  <c r="G12" i="19"/>
  <c r="H12" i="19"/>
  <c r="K12" i="19"/>
  <c r="L12" i="19"/>
  <c r="M12" i="19"/>
  <c r="C12" i="19"/>
  <c r="I11" i="2"/>
  <c r="H11" i="2"/>
  <c r="C11" i="2"/>
  <c r="G11" i="2"/>
  <c r="F11" i="2"/>
  <c r="E11" i="2"/>
  <c r="D11" i="2"/>
  <c r="N11" i="2"/>
  <c r="M11" i="2"/>
  <c r="L11" i="2"/>
  <c r="K11" i="2"/>
  <c r="J11" i="2"/>
  <c r="K11" i="19"/>
  <c r="H11" i="19"/>
  <c r="G11" i="19"/>
  <c r="F11" i="19"/>
  <c r="E11" i="19"/>
  <c r="D11" i="19"/>
  <c r="C11" i="19"/>
  <c r="N11" i="19"/>
  <c r="L11" i="19"/>
  <c r="J11" i="19"/>
  <c r="I11" i="19"/>
  <c r="M11" i="19"/>
  <c r="I67" i="3"/>
  <c r="K67" i="3" s="1"/>
  <c r="C7" i="4"/>
  <c r="C16" i="4" s="1"/>
  <c r="O36" i="19"/>
  <c r="O44" i="19"/>
  <c r="O40" i="19"/>
  <c r="D7" i="4"/>
  <c r="O49" i="21"/>
  <c r="O32" i="19"/>
  <c r="P32" i="19" s="1"/>
  <c r="O28" i="19"/>
  <c r="P28" i="19" s="1"/>
  <c r="P26" i="21"/>
  <c r="P32" i="21"/>
  <c r="P30" i="21"/>
  <c r="P29" i="21"/>
  <c r="P42" i="15"/>
  <c r="P45" i="15"/>
  <c r="P41" i="15"/>
  <c r="P40" i="15"/>
  <c r="P39" i="15"/>
  <c r="P38" i="15"/>
  <c r="P37" i="15"/>
  <c r="P36" i="15"/>
  <c r="P35" i="15"/>
  <c r="P34" i="15"/>
  <c r="P33" i="15"/>
  <c r="P32" i="15"/>
  <c r="P31" i="15"/>
  <c r="P30" i="15"/>
  <c r="P29" i="15"/>
  <c r="P28" i="15"/>
  <c r="P27" i="15"/>
  <c r="O50" i="15"/>
  <c r="O43" i="19"/>
  <c r="O33" i="2"/>
  <c r="O27" i="2"/>
  <c r="O35" i="2"/>
  <c r="O14" i="2"/>
  <c r="P14" i="2" s="1"/>
  <c r="C11" i="24" l="1"/>
  <c r="C21" i="24"/>
  <c r="C10" i="24"/>
  <c r="C20" i="24"/>
  <c r="C15" i="24"/>
  <c r="C14" i="24"/>
  <c r="C13" i="24"/>
  <c r="C12" i="24"/>
  <c r="C19" i="24"/>
  <c r="C18" i="24"/>
  <c r="C17" i="24"/>
  <c r="C16" i="24"/>
  <c r="I98" i="3"/>
  <c r="I148" i="3"/>
  <c r="M42" i="20"/>
  <c r="N37" i="20"/>
  <c r="G39" i="20"/>
  <c r="N39" i="20"/>
  <c r="M45" i="20"/>
  <c r="M38" i="20"/>
  <c r="H37" i="20"/>
  <c r="K38" i="20"/>
  <c r="N41" i="20"/>
  <c r="L41" i="20"/>
  <c r="N45" i="20"/>
  <c r="D42" i="20"/>
  <c r="I38" i="20"/>
  <c r="M30" i="20"/>
  <c r="F31" i="20"/>
  <c r="I34" i="20"/>
  <c r="M34" i="20"/>
  <c r="E12" i="20"/>
  <c r="D31" i="20"/>
  <c r="F34" i="20"/>
  <c r="I30" i="20"/>
  <c r="K11" i="20"/>
  <c r="M26" i="20"/>
  <c r="C31" i="20"/>
  <c r="F12" i="20"/>
  <c r="C34" i="20"/>
  <c r="N31" i="20"/>
  <c r="K21" i="2"/>
  <c r="G12" i="20"/>
  <c r="D29" i="20"/>
  <c r="N29" i="20"/>
  <c r="N13" i="20"/>
  <c r="K13" i="20"/>
  <c r="C38" i="20"/>
  <c r="G38" i="20"/>
  <c r="E31" i="20"/>
  <c r="D38" i="20"/>
  <c r="K34" i="20"/>
  <c r="C39" i="20"/>
  <c r="F45" i="20"/>
  <c r="D12" i="20"/>
  <c r="N38" i="20"/>
  <c r="F38" i="20"/>
  <c r="K12" i="20"/>
  <c r="H38" i="20"/>
  <c r="N34" i="20"/>
  <c r="L34" i="20"/>
  <c r="D37" i="20"/>
  <c r="G37" i="20"/>
  <c r="I21" i="2"/>
  <c r="M21" i="2"/>
  <c r="H34" i="20"/>
  <c r="J37" i="20"/>
  <c r="D21" i="2"/>
  <c r="E21" i="2"/>
  <c r="O15" i="20"/>
  <c r="P15" i="20" s="1"/>
  <c r="C46" i="2"/>
  <c r="H39" i="20"/>
  <c r="G21" i="2"/>
  <c r="N21" i="2"/>
  <c r="L31" i="20"/>
  <c r="E26" i="20"/>
  <c r="H21" i="2"/>
  <c r="C37" i="20"/>
  <c r="L39" i="20"/>
  <c r="C29" i="20"/>
  <c r="C12" i="20"/>
  <c r="J21" i="2"/>
  <c r="F11" i="20"/>
  <c r="F21" i="2"/>
  <c r="L21" i="2"/>
  <c r="L12" i="20"/>
  <c r="G31" i="20"/>
  <c r="M31" i="20"/>
  <c r="E39" i="20"/>
  <c r="L30" i="20"/>
  <c r="I11" i="20"/>
  <c r="E34" i="20"/>
  <c r="E37" i="20"/>
  <c r="H31" i="20"/>
  <c r="K39" i="20"/>
  <c r="F41" i="20"/>
  <c r="K37" i="20"/>
  <c r="F37" i="20"/>
  <c r="I31" i="20"/>
  <c r="H12" i="20"/>
  <c r="N26" i="20"/>
  <c r="M37" i="20"/>
  <c r="G41" i="20"/>
  <c r="D39" i="20"/>
  <c r="E41" i="20"/>
  <c r="K31" i="20"/>
  <c r="I42" i="20"/>
  <c r="J42" i="20"/>
  <c r="K42" i="20"/>
  <c r="I39" i="20"/>
  <c r="F39" i="20"/>
  <c r="F42" i="20"/>
  <c r="K45" i="20"/>
  <c r="G45" i="20"/>
  <c r="K41" i="20"/>
  <c r="E45" i="20"/>
  <c r="M39" i="20"/>
  <c r="G11" i="20"/>
  <c r="M41" i="20"/>
  <c r="O39" i="2"/>
  <c r="O42" i="2"/>
  <c r="O31" i="2"/>
  <c r="J39" i="20"/>
  <c r="L45" i="20"/>
  <c r="M12" i="20"/>
  <c r="E29" i="20"/>
  <c r="J30" i="20"/>
  <c r="N42" i="20"/>
  <c r="J38" i="20"/>
  <c r="L29" i="20"/>
  <c r="H42" i="20"/>
  <c r="E11" i="20"/>
  <c r="O12" i="2"/>
  <c r="P12" i="2" s="1"/>
  <c r="I12" i="20"/>
  <c r="O34" i="2"/>
  <c r="C15" i="4"/>
  <c r="C14" i="4"/>
  <c r="F30" i="20"/>
  <c r="C12" i="4"/>
  <c r="C20" i="4"/>
  <c r="H30" i="20"/>
  <c r="C11" i="4"/>
  <c r="C13" i="4"/>
  <c r="C10" i="4"/>
  <c r="C19" i="4"/>
  <c r="C18" i="4"/>
  <c r="C17" i="4"/>
  <c r="O38" i="2"/>
  <c r="C21" i="4"/>
  <c r="O37" i="2"/>
  <c r="H29" i="20"/>
  <c r="F29" i="20"/>
  <c r="C26" i="20"/>
  <c r="K29" i="20"/>
  <c r="J26" i="20"/>
  <c r="L42" i="20"/>
  <c r="G42" i="20"/>
  <c r="O29" i="2"/>
  <c r="P29" i="2" s="1"/>
  <c r="E42" i="20"/>
  <c r="J29" i="20"/>
  <c r="G26" i="20"/>
  <c r="G29" i="20"/>
  <c r="G34" i="20"/>
  <c r="I37" i="20"/>
  <c r="H26" i="20"/>
  <c r="E38" i="20"/>
  <c r="O32" i="2"/>
  <c r="H45" i="20"/>
  <c r="M29" i="20"/>
  <c r="C11" i="20"/>
  <c r="O38" i="19"/>
  <c r="P38" i="19" s="1"/>
  <c r="M11" i="20"/>
  <c r="J41" i="20"/>
  <c r="E30" i="20"/>
  <c r="C45" i="20"/>
  <c r="K30" i="20"/>
  <c r="I29" i="20"/>
  <c r="J34" i="20"/>
  <c r="L38" i="20"/>
  <c r="D26" i="20"/>
  <c r="J31" i="20"/>
  <c r="L37" i="20"/>
  <c r="J45" i="20"/>
  <c r="G46" i="19"/>
  <c r="I45" i="20"/>
  <c r="N11" i="20"/>
  <c r="M13" i="20"/>
  <c r="E46" i="19"/>
  <c r="M46" i="19"/>
  <c r="G30" i="20"/>
  <c r="I46" i="19"/>
  <c r="O13" i="19"/>
  <c r="L11" i="20"/>
  <c r="O26" i="2"/>
  <c r="H41" i="20"/>
  <c r="L26" i="20"/>
  <c r="O36" i="2"/>
  <c r="C41" i="20"/>
  <c r="F26" i="20"/>
  <c r="I41" i="20"/>
  <c r="M46" i="2"/>
  <c r="O30" i="2"/>
  <c r="C30" i="20"/>
  <c r="L13" i="20"/>
  <c r="O11" i="2"/>
  <c r="O15" i="2"/>
  <c r="P15" i="2" s="1"/>
  <c r="C21" i="2"/>
  <c r="O41" i="2"/>
  <c r="K26" i="20"/>
  <c r="E46" i="2"/>
  <c r="I13" i="20"/>
  <c r="I26" i="20"/>
  <c r="D13" i="20"/>
  <c r="G13" i="20"/>
  <c r="J11" i="20"/>
  <c r="C13" i="20"/>
  <c r="D46" i="2"/>
  <c r="D30" i="20"/>
  <c r="D41" i="20"/>
  <c r="E13" i="20"/>
  <c r="K46" i="2"/>
  <c r="H11" i="20"/>
  <c r="D11" i="20"/>
  <c r="O44" i="2"/>
  <c r="D45" i="20"/>
  <c r="J13" i="20"/>
  <c r="O40" i="2"/>
  <c r="O40" i="20"/>
  <c r="H13" i="20"/>
  <c r="K28" i="20"/>
  <c r="O28" i="20" s="1"/>
  <c r="N46" i="2"/>
  <c r="G46" i="2"/>
  <c r="O43" i="2"/>
  <c r="O45" i="2"/>
  <c r="F46" i="2"/>
  <c r="I46" i="2"/>
  <c r="F13" i="20"/>
  <c r="H21" i="19"/>
  <c r="K46" i="19"/>
  <c r="E21" i="19"/>
  <c r="M21" i="19"/>
  <c r="O13" i="2"/>
  <c r="P13" i="2" s="1"/>
  <c r="J46" i="2"/>
  <c r="L46" i="2"/>
  <c r="O28" i="2"/>
  <c r="H46" i="2"/>
  <c r="G21" i="19"/>
  <c r="O30" i="19"/>
  <c r="O37" i="19"/>
  <c r="P37" i="19" s="1"/>
  <c r="N30" i="20"/>
  <c r="K21" i="19"/>
  <c r="O42" i="19"/>
  <c r="O32" i="20"/>
  <c r="O34" i="19"/>
  <c r="P34" i="19" s="1"/>
  <c r="O26" i="19"/>
  <c r="L21" i="19"/>
  <c r="I21" i="19"/>
  <c r="O11" i="19"/>
  <c r="D34" i="20"/>
  <c r="O36" i="20"/>
  <c r="C42" i="20"/>
  <c r="F46" i="19"/>
  <c r="H46" i="19"/>
  <c r="O29" i="19"/>
  <c r="P29" i="19" s="1"/>
  <c r="O39" i="19"/>
  <c r="P39" i="19" s="1"/>
  <c r="O41" i="19"/>
  <c r="P41" i="19" s="1"/>
  <c r="O33" i="19"/>
  <c r="P33" i="19" s="1"/>
  <c r="O31" i="19"/>
  <c r="P31" i="19" s="1"/>
  <c r="L46" i="19"/>
  <c r="J46" i="19"/>
  <c r="C46" i="19"/>
  <c r="O35" i="19"/>
  <c r="O45" i="19"/>
  <c r="N46" i="19"/>
  <c r="O33" i="20"/>
  <c r="D46" i="19"/>
  <c r="C27" i="20"/>
  <c r="D21" i="19"/>
  <c r="J21" i="19"/>
  <c r="J12" i="20"/>
  <c r="D27" i="20"/>
  <c r="O27" i="19"/>
  <c r="P27" i="19" s="1"/>
  <c r="O35" i="20"/>
  <c r="O14" i="19"/>
  <c r="N12" i="20"/>
  <c r="N21" i="19"/>
  <c r="F21" i="19"/>
  <c r="O12" i="19"/>
  <c r="C21" i="19"/>
  <c r="O14" i="20"/>
  <c r="O43" i="20"/>
  <c r="O44" i="20"/>
  <c r="P26" i="19" l="1"/>
  <c r="P11" i="2"/>
  <c r="P30" i="19"/>
  <c r="P40" i="19"/>
  <c r="P14" i="19"/>
  <c r="P40" i="2"/>
  <c r="P39" i="2"/>
  <c r="P38" i="2"/>
  <c r="P37" i="2"/>
  <c r="P36" i="2"/>
  <c r="P35" i="2"/>
  <c r="P34" i="2"/>
  <c r="P33" i="2"/>
  <c r="P41" i="2"/>
  <c r="G145" i="3"/>
  <c r="G95" i="3"/>
  <c r="K95" i="3" s="1"/>
  <c r="L46" i="3"/>
  <c r="C74" i="24"/>
  <c r="C78" i="24"/>
  <c r="P26" i="2"/>
  <c r="P31" i="2"/>
  <c r="C79" i="24"/>
  <c r="P32" i="2"/>
  <c r="P30" i="2"/>
  <c r="P35" i="19"/>
  <c r="C82" i="24"/>
  <c r="C86" i="24"/>
  <c r="C81" i="24"/>
  <c r="P36" i="19"/>
  <c r="P28" i="2"/>
  <c r="P27" i="2"/>
  <c r="P12" i="19"/>
  <c r="P13" i="19"/>
  <c r="P11" i="19"/>
  <c r="D21" i="24"/>
  <c r="D10" i="24"/>
  <c r="D12" i="24"/>
  <c r="D19" i="24"/>
  <c r="D18" i="24"/>
  <c r="D17" i="24"/>
  <c r="D15" i="24"/>
  <c r="D13" i="24"/>
  <c r="D16" i="24"/>
  <c r="D14" i="24"/>
  <c r="D11" i="24"/>
  <c r="D20" i="24"/>
  <c r="D12" i="4"/>
  <c r="D13" i="4"/>
  <c r="D14" i="4"/>
  <c r="D21" i="4"/>
  <c r="D20" i="4"/>
  <c r="K50" i="2"/>
  <c r="K21" i="20"/>
  <c r="D45" i="4"/>
  <c r="D45" i="24"/>
  <c r="D44" i="4"/>
  <c r="D44" i="24"/>
  <c r="D15" i="4"/>
  <c r="D53" i="4"/>
  <c r="D53" i="24"/>
  <c r="D61" i="4"/>
  <c r="D61" i="24"/>
  <c r="D60" i="4"/>
  <c r="D60" i="24"/>
  <c r="D17" i="4"/>
  <c r="D57" i="4"/>
  <c r="D57" i="24"/>
  <c r="D58" i="4"/>
  <c r="D58" i="24"/>
  <c r="D65" i="4"/>
  <c r="D65" i="24"/>
  <c r="F21" i="20"/>
  <c r="K34" i="3"/>
  <c r="I136" i="3" s="1"/>
  <c r="K136" i="3" s="1"/>
  <c r="K29" i="3"/>
  <c r="I131" i="3" s="1"/>
  <c r="K131" i="3" s="1"/>
  <c r="K30" i="3"/>
  <c r="I132" i="3" s="1"/>
  <c r="K132" i="3" s="1"/>
  <c r="O21" i="2"/>
  <c r="K15" i="3"/>
  <c r="I116" i="3" s="1"/>
  <c r="K116" i="3" s="1"/>
  <c r="K26" i="3"/>
  <c r="I128" i="3" s="1"/>
  <c r="K128" i="3" s="1"/>
  <c r="K22" i="3"/>
  <c r="I124" i="3" s="1"/>
  <c r="K124" i="3" s="1"/>
  <c r="K14" i="3"/>
  <c r="I115" i="3" s="1"/>
  <c r="K115" i="3" s="1"/>
  <c r="K27" i="3"/>
  <c r="I129" i="3" s="1"/>
  <c r="K129" i="3" s="1"/>
  <c r="O31" i="20"/>
  <c r="O39" i="20"/>
  <c r="G21" i="20"/>
  <c r="M46" i="20"/>
  <c r="D10" i="4"/>
  <c r="D16" i="4"/>
  <c r="D11" i="4"/>
  <c r="O29" i="20"/>
  <c r="I21" i="20"/>
  <c r="E21" i="20"/>
  <c r="E46" i="20"/>
  <c r="J46" i="20"/>
  <c r="H46" i="20"/>
  <c r="O38" i="20"/>
  <c r="E50" i="19"/>
  <c r="M21" i="20"/>
  <c r="G46" i="20"/>
  <c r="F50" i="2"/>
  <c r="O37" i="20"/>
  <c r="O34" i="20"/>
  <c r="L50" i="2"/>
  <c r="D50" i="2"/>
  <c r="G50" i="19"/>
  <c r="I50" i="19"/>
  <c r="O45" i="20"/>
  <c r="I138" i="3" s="1"/>
  <c r="K138" i="3" s="1"/>
  <c r="L46" i="20"/>
  <c r="L21" i="20"/>
  <c r="N21" i="20"/>
  <c r="C50" i="2"/>
  <c r="M50" i="19"/>
  <c r="G50" i="2"/>
  <c r="H50" i="19"/>
  <c r="D19" i="4"/>
  <c r="F46" i="20"/>
  <c r="D21" i="20"/>
  <c r="O41" i="20"/>
  <c r="J21" i="20"/>
  <c r="C21" i="20"/>
  <c r="M50" i="2"/>
  <c r="K46" i="20"/>
  <c r="H21" i="20"/>
  <c r="O11" i="20"/>
  <c r="O26" i="20"/>
  <c r="E50" i="2"/>
  <c r="D18" i="4"/>
  <c r="O13" i="20"/>
  <c r="N50" i="2"/>
  <c r="I46" i="20"/>
  <c r="K50" i="19"/>
  <c r="O30" i="20"/>
  <c r="I50" i="2"/>
  <c r="J50" i="2"/>
  <c r="H50" i="2"/>
  <c r="O46" i="2"/>
  <c r="N46" i="20"/>
  <c r="L50" i="19"/>
  <c r="F50" i="19"/>
  <c r="O42" i="20"/>
  <c r="D50" i="19"/>
  <c r="J50" i="19"/>
  <c r="O27" i="20"/>
  <c r="D46" i="20"/>
  <c r="C46" i="20"/>
  <c r="O46" i="19"/>
  <c r="O21" i="19"/>
  <c r="C50" i="19"/>
  <c r="N50" i="19"/>
  <c r="O12" i="20"/>
  <c r="P14" i="20" l="1"/>
  <c r="P40" i="20"/>
  <c r="P33" i="20"/>
  <c r="G146" i="3"/>
  <c r="K146" i="3" s="1"/>
  <c r="G96" i="3"/>
  <c r="L47" i="3"/>
  <c r="I88" i="3"/>
  <c r="K145" i="3"/>
  <c r="P36" i="20"/>
  <c r="C87" i="24"/>
  <c r="P41" i="20"/>
  <c r="C76" i="24"/>
  <c r="P30" i="20"/>
  <c r="C84" i="24"/>
  <c r="P38" i="20"/>
  <c r="C85" i="24"/>
  <c r="P39" i="20"/>
  <c r="C73" i="24"/>
  <c r="P27" i="20"/>
  <c r="C77" i="24"/>
  <c r="P31" i="20"/>
  <c r="C80" i="24"/>
  <c r="P34" i="20"/>
  <c r="C75" i="24"/>
  <c r="P29" i="20"/>
  <c r="C72" i="24"/>
  <c r="P26" i="20"/>
  <c r="C83" i="24"/>
  <c r="P37" i="20"/>
  <c r="P35" i="20"/>
  <c r="P32" i="20"/>
  <c r="P28" i="20"/>
  <c r="P13" i="20"/>
  <c r="P12" i="20"/>
  <c r="P11" i="20"/>
  <c r="K50" i="20"/>
  <c r="I74" i="3"/>
  <c r="K74" i="3" s="1"/>
  <c r="I79" i="3"/>
  <c r="K79" i="3" s="1"/>
  <c r="I65" i="3"/>
  <c r="K65" i="3" s="1"/>
  <c r="I78" i="3"/>
  <c r="K78" i="3" s="1"/>
  <c r="I66" i="3"/>
  <c r="K66" i="3" s="1"/>
  <c r="I82" i="3"/>
  <c r="K82" i="3" s="1"/>
  <c r="I81" i="3"/>
  <c r="K81" i="3" s="1"/>
  <c r="I86" i="3"/>
  <c r="K86" i="3" s="1"/>
  <c r="D55" i="4"/>
  <c r="D55" i="24"/>
  <c r="D63" i="4"/>
  <c r="D63" i="24"/>
  <c r="D64" i="4"/>
  <c r="D64" i="24"/>
  <c r="D52" i="4"/>
  <c r="D52" i="24"/>
  <c r="D56" i="4"/>
  <c r="D56" i="24"/>
  <c r="D66" i="4"/>
  <c r="D66" i="24"/>
  <c r="D43" i="4"/>
  <c r="D43" i="24"/>
  <c r="D42" i="4"/>
  <c r="D42" i="24"/>
  <c r="D59" i="4"/>
  <c r="D59" i="24"/>
  <c r="D54" i="4"/>
  <c r="D54" i="24"/>
  <c r="D51" i="4"/>
  <c r="D51" i="24"/>
  <c r="D62" i="4"/>
  <c r="D62" i="24"/>
  <c r="D41" i="4"/>
  <c r="D41" i="24"/>
  <c r="F50" i="20"/>
  <c r="K21" i="3"/>
  <c r="I123" i="3" s="1"/>
  <c r="K123" i="3" s="1"/>
  <c r="K12" i="3"/>
  <c r="I113" i="3" s="1"/>
  <c r="K113" i="3" s="1"/>
  <c r="K13" i="3"/>
  <c r="I114" i="3" s="1"/>
  <c r="K114" i="3" s="1"/>
  <c r="K28" i="3"/>
  <c r="I130" i="3" s="1"/>
  <c r="K130" i="3" s="1"/>
  <c r="K25" i="3"/>
  <c r="I127" i="3" s="1"/>
  <c r="K127" i="3" s="1"/>
  <c r="K11" i="3"/>
  <c r="K31" i="3"/>
  <c r="I133" i="3" s="1"/>
  <c r="K133" i="3" s="1"/>
  <c r="K35" i="3"/>
  <c r="I137" i="3" s="1"/>
  <c r="K137" i="3" s="1"/>
  <c r="K33" i="3"/>
  <c r="I135" i="3" s="1"/>
  <c r="K135" i="3" s="1"/>
  <c r="K20" i="3"/>
  <c r="K23" i="3"/>
  <c r="I125" i="3" s="1"/>
  <c r="K125" i="3" s="1"/>
  <c r="K24" i="3"/>
  <c r="I126" i="3" s="1"/>
  <c r="K126" i="3" s="1"/>
  <c r="K32" i="3"/>
  <c r="I134" i="3" s="1"/>
  <c r="K134" i="3" s="1"/>
  <c r="M50" i="20"/>
  <c r="G50" i="20"/>
  <c r="I50" i="20"/>
  <c r="E50" i="20"/>
  <c r="J50" i="20"/>
  <c r="N50" i="20"/>
  <c r="L50" i="20"/>
  <c r="D50" i="20"/>
  <c r="O21" i="20"/>
  <c r="H50" i="20"/>
  <c r="C50" i="20"/>
  <c r="O50" i="2"/>
  <c r="O46" i="20"/>
  <c r="O50" i="19"/>
  <c r="G148" i="3" l="1"/>
  <c r="K148" i="3"/>
  <c r="K96" i="3"/>
  <c r="K98" i="3" s="1"/>
  <c r="G98" i="3"/>
  <c r="I112" i="3"/>
  <c r="I119" i="3" s="1"/>
  <c r="I62" i="3"/>
  <c r="I122" i="3"/>
  <c r="I72" i="3"/>
  <c r="C88" i="24"/>
  <c r="D47" i="24"/>
  <c r="D47" i="4"/>
  <c r="D67" i="4"/>
  <c r="I83" i="3"/>
  <c r="K83" i="3" s="1"/>
  <c r="I77" i="3"/>
  <c r="K77" i="3" s="1"/>
  <c r="I80" i="3"/>
  <c r="K80" i="3" s="1"/>
  <c r="I64" i="3"/>
  <c r="K64" i="3" s="1"/>
  <c r="I63" i="3"/>
  <c r="K63" i="3" s="1"/>
  <c r="I84" i="3"/>
  <c r="K84" i="3" s="1"/>
  <c r="I73" i="3"/>
  <c r="K73" i="3" s="1"/>
  <c r="I76" i="3"/>
  <c r="K76" i="3" s="1"/>
  <c r="I75" i="3"/>
  <c r="K75" i="3" s="1"/>
  <c r="I85" i="3"/>
  <c r="K85" i="3" s="1"/>
  <c r="I87" i="3"/>
  <c r="K87" i="3" s="1"/>
  <c r="D67" i="24"/>
  <c r="K36" i="3"/>
  <c r="K17" i="3"/>
  <c r="O50" i="20"/>
  <c r="I90" i="3" l="1"/>
  <c r="I69" i="3"/>
  <c r="K122" i="3"/>
  <c r="K140" i="3" s="1"/>
  <c r="I140" i="3"/>
  <c r="G141" i="3" s="1"/>
  <c r="K112" i="3"/>
  <c r="K119" i="3" s="1"/>
  <c r="K38" i="3"/>
  <c r="K62" i="3"/>
  <c r="K69" i="3" s="1"/>
  <c r="K72" i="3"/>
  <c r="K88" i="3"/>
  <c r="K90" i="3" l="1"/>
  <c r="G91" i="3"/>
  <c r="K41" i="3"/>
</calcChain>
</file>

<file path=xl/sharedStrings.xml><?xml version="1.0" encoding="utf-8"?>
<sst xmlns="http://schemas.openxmlformats.org/spreadsheetml/2006/main" count="677" uniqueCount="390">
  <si>
    <t>支出金額</t>
    <rPh sb="0" eb="2">
      <t>シシュツ</t>
    </rPh>
    <rPh sb="2" eb="4">
      <t>キンガク</t>
    </rPh>
    <phoneticPr fontId="13"/>
  </si>
  <si>
    <t>収入金額</t>
    <rPh sb="0" eb="2">
      <t>シュウニュウ</t>
    </rPh>
    <rPh sb="2" eb="4">
      <t>キンガク</t>
    </rPh>
    <phoneticPr fontId="13"/>
  </si>
  <si>
    <t>月</t>
    <rPh sb="0" eb="1">
      <t>ツキ</t>
    </rPh>
    <phoneticPr fontId="13"/>
  </si>
  <si>
    <t>支出合計</t>
    <rPh sb="0" eb="2">
      <t>シシュツ</t>
    </rPh>
    <rPh sb="2" eb="4">
      <t>ゴウケイ</t>
    </rPh>
    <phoneticPr fontId="13"/>
  </si>
  <si>
    <t>構成比</t>
    <rPh sb="0" eb="3">
      <t>コウセイヒ</t>
    </rPh>
    <phoneticPr fontId="13"/>
  </si>
  <si>
    <t>年間合計</t>
    <rPh sb="0" eb="2">
      <t>ネンカン</t>
    </rPh>
    <rPh sb="2" eb="4">
      <t>ゴウケイ</t>
    </rPh>
    <phoneticPr fontId="13"/>
  </si>
  <si>
    <t>１２月</t>
    <rPh sb="2" eb="3">
      <t>ガツ</t>
    </rPh>
    <phoneticPr fontId="13"/>
  </si>
  <si>
    <t>１１月</t>
    <rPh sb="2" eb="3">
      <t>ガツ</t>
    </rPh>
    <phoneticPr fontId="13"/>
  </si>
  <si>
    <t>１０月</t>
    <rPh sb="2" eb="3">
      <t>ガツ</t>
    </rPh>
    <phoneticPr fontId="13"/>
  </si>
  <si>
    <t>９月</t>
    <rPh sb="1" eb="2">
      <t>ガツ</t>
    </rPh>
    <phoneticPr fontId="13"/>
  </si>
  <si>
    <t>８月</t>
    <rPh sb="1" eb="2">
      <t>ガツ</t>
    </rPh>
    <phoneticPr fontId="13"/>
  </si>
  <si>
    <t>７月</t>
    <rPh sb="1" eb="2">
      <t>ガツ</t>
    </rPh>
    <phoneticPr fontId="13"/>
  </si>
  <si>
    <t>６月</t>
    <rPh sb="1" eb="2">
      <t>ガツ</t>
    </rPh>
    <phoneticPr fontId="13"/>
  </si>
  <si>
    <t>５月</t>
    <rPh sb="1" eb="2">
      <t>ガツ</t>
    </rPh>
    <phoneticPr fontId="13"/>
  </si>
  <si>
    <t>４月</t>
    <rPh sb="1" eb="2">
      <t>ガツ</t>
    </rPh>
    <phoneticPr fontId="13"/>
  </si>
  <si>
    <t>３月</t>
    <rPh sb="1" eb="2">
      <t>ガツ</t>
    </rPh>
    <phoneticPr fontId="13"/>
  </si>
  <si>
    <t>２月</t>
    <rPh sb="1" eb="2">
      <t>ガツ</t>
    </rPh>
    <phoneticPr fontId="13"/>
  </si>
  <si>
    <t>１月</t>
    <rPh sb="1" eb="2">
      <t>ガツ</t>
    </rPh>
    <phoneticPr fontId="13"/>
  </si>
  <si>
    <t>支　出</t>
    <rPh sb="0" eb="1">
      <t>シ</t>
    </rPh>
    <rPh sb="2" eb="3">
      <t>デ</t>
    </rPh>
    <phoneticPr fontId="13"/>
  </si>
  <si>
    <t>収入合計</t>
    <rPh sb="0" eb="2">
      <t>シュウニュウ</t>
    </rPh>
    <rPh sb="2" eb="4">
      <t>ゴウケイ</t>
    </rPh>
    <phoneticPr fontId="13"/>
  </si>
  <si>
    <t>収　入</t>
    <rPh sb="0" eb="1">
      <t>オサム</t>
    </rPh>
    <rPh sb="2" eb="3">
      <t>イ</t>
    </rPh>
    <phoneticPr fontId="13"/>
  </si>
  <si>
    <t>１月預金</t>
  </si>
  <si>
    <t>日</t>
    <rPh sb="0" eb="1">
      <t>ヒ</t>
    </rPh>
    <phoneticPr fontId="13"/>
  </si>
  <si>
    <t>現金残高</t>
    <rPh sb="0" eb="2">
      <t>ゲンキン</t>
    </rPh>
    <rPh sb="2" eb="4">
      <t>ザンダカ</t>
    </rPh>
    <phoneticPr fontId="12"/>
  </si>
  <si>
    <t>メニューに戻る</t>
  </si>
  <si>
    <t>明細</t>
    <rPh sb="0" eb="2">
      <t>メイサイ</t>
    </rPh>
    <phoneticPr fontId="13"/>
  </si>
  <si>
    <t>項目</t>
    <rPh sb="0" eb="2">
      <t>コウモク</t>
    </rPh>
    <phoneticPr fontId="13"/>
  </si>
  <si>
    <t>メモ</t>
    <phoneticPr fontId="13"/>
  </si>
  <si>
    <t>開始現金残高</t>
    <rPh sb="0" eb="2">
      <t>カイシ</t>
    </rPh>
    <rPh sb="2" eb="4">
      <t>ゲンキン</t>
    </rPh>
    <rPh sb="4" eb="6">
      <t>ザンダカ</t>
    </rPh>
    <phoneticPr fontId="12"/>
  </si>
  <si>
    <t>支出</t>
    <rPh sb="0" eb="2">
      <t>シシュツ</t>
    </rPh>
    <phoneticPr fontId="12"/>
  </si>
  <si>
    <t>収入</t>
    <rPh sb="0" eb="2">
      <t>シュウニュウ</t>
    </rPh>
    <phoneticPr fontId="12"/>
  </si>
  <si>
    <t>定期預入</t>
    <rPh sb="0" eb="2">
      <t>テイキ</t>
    </rPh>
    <rPh sb="2" eb="4">
      <t>アズケイレ</t>
    </rPh>
    <phoneticPr fontId="12"/>
  </si>
  <si>
    <t>預金預入</t>
    <rPh sb="0" eb="2">
      <t>ヨキン</t>
    </rPh>
    <rPh sb="2" eb="4">
      <t>アズケイレ</t>
    </rPh>
    <phoneticPr fontId="12"/>
  </si>
  <si>
    <t>開始預金残高</t>
    <rPh sb="0" eb="2">
      <t>カイシ</t>
    </rPh>
    <rPh sb="2" eb="4">
      <t>ヨキン</t>
    </rPh>
    <rPh sb="4" eb="6">
      <t>ザンダカ</t>
    </rPh>
    <phoneticPr fontId="12"/>
  </si>
  <si>
    <t>預金残高</t>
    <rPh sb="0" eb="2">
      <t>ヨキン</t>
    </rPh>
    <rPh sb="2" eb="4">
      <t>ザンダカ</t>
    </rPh>
    <phoneticPr fontId="12"/>
  </si>
  <si>
    <t>年間グラフ</t>
  </si>
  <si>
    <t>予算</t>
    <rPh sb="0" eb="2">
      <t>ヨサン</t>
    </rPh>
    <phoneticPr fontId="13"/>
  </si>
  <si>
    <t>曜日</t>
    <rPh sb="0" eb="2">
      <t>ヨウビ</t>
    </rPh>
    <phoneticPr fontId="12"/>
  </si>
  <si>
    <t>収　支</t>
    <rPh sb="0" eb="1">
      <t>オサム</t>
    </rPh>
    <rPh sb="2" eb="3">
      <t>シ</t>
    </rPh>
    <phoneticPr fontId="13"/>
  </si>
  <si>
    <t>　</t>
    <phoneticPr fontId="12"/>
  </si>
  <si>
    <t>預金は「預金引出」を支出で入力します。</t>
    <rPh sb="0" eb="2">
      <t>ヨキン</t>
    </rPh>
    <rPh sb="4" eb="6">
      <t>ヨキン</t>
    </rPh>
    <rPh sb="6" eb="8">
      <t>ヒキダシ</t>
    </rPh>
    <rPh sb="10" eb="12">
      <t>シシュツ</t>
    </rPh>
    <rPh sb="13" eb="15">
      <t>ニュウリョク</t>
    </rPh>
    <phoneticPr fontId="12"/>
  </si>
  <si>
    <t>預金は「預金預入」を収入で入力します。</t>
    <rPh sb="0" eb="2">
      <t>ヨキン</t>
    </rPh>
    <rPh sb="4" eb="6">
      <t>ヨキン</t>
    </rPh>
    <rPh sb="6" eb="8">
      <t>アズケイレ</t>
    </rPh>
    <rPh sb="10" eb="12">
      <t>シュウニュウ</t>
    </rPh>
    <rPh sb="13" eb="15">
      <t>ニュウリョク</t>
    </rPh>
    <phoneticPr fontId="12"/>
  </si>
  <si>
    <t>収入又は支出した月日は必ず入力してください。</t>
    <rPh sb="0" eb="2">
      <t>シュウニュウ</t>
    </rPh>
    <rPh sb="2" eb="3">
      <t>マタ</t>
    </rPh>
    <rPh sb="4" eb="6">
      <t>シシュツ</t>
    </rPh>
    <rPh sb="8" eb="10">
      <t>ツキヒ</t>
    </rPh>
    <rPh sb="11" eb="12">
      <t>カナラ</t>
    </rPh>
    <rPh sb="13" eb="15">
      <t>ニュウリョク</t>
    </rPh>
    <phoneticPr fontId="12"/>
  </si>
  <si>
    <t>明細はよく利用する順番に登録します。</t>
  </si>
  <si>
    <t>ボタンをクリックするとワークシートを移動できます。</t>
    <phoneticPr fontId="12"/>
  </si>
  <si>
    <t>このシートからデータの編集はできません。</t>
    <rPh sb="11" eb="13">
      <t>ヘンシュウ</t>
    </rPh>
    <phoneticPr fontId="12"/>
  </si>
  <si>
    <t>このシートからデータの編集はできません。</t>
    <phoneticPr fontId="12"/>
  </si>
  <si>
    <t>本年</t>
    <rPh sb="0" eb="2">
      <t>ホンネン</t>
    </rPh>
    <phoneticPr fontId="13"/>
  </si>
  <si>
    <t>前年</t>
    <rPh sb="0" eb="2">
      <t>ゼンネン</t>
    </rPh>
    <phoneticPr fontId="13"/>
  </si>
  <si>
    <t>固定</t>
    <rPh sb="0" eb="2">
      <t>コテイ</t>
    </rPh>
    <phoneticPr fontId="13"/>
  </si>
  <si>
    <t>制作者のホームページです。</t>
    <rPh sb="0" eb="3">
      <t>セイサクシャ</t>
    </rPh>
    <phoneticPr fontId="12"/>
  </si>
  <si>
    <t>その他</t>
    <rPh sb="2" eb="3">
      <t>タ</t>
    </rPh>
    <phoneticPr fontId="13"/>
  </si>
  <si>
    <t>このシステムは「入力ヘルプ」の「システムの使用許諾書」の同意が必要です。</t>
    <rPh sb="8" eb="10">
      <t>ニュウリョク</t>
    </rPh>
    <rPh sb="21" eb="23">
      <t>シヨウ</t>
    </rPh>
    <rPh sb="23" eb="25">
      <t>キョダク</t>
    </rPh>
    <rPh sb="25" eb="26">
      <t>ショ</t>
    </rPh>
    <rPh sb="28" eb="30">
      <t>ドウイ</t>
    </rPh>
    <rPh sb="31" eb="33">
      <t>ヒツヨウ</t>
    </rPh>
    <phoneticPr fontId="12"/>
  </si>
  <si>
    <t>前年対比グラフ</t>
    <rPh sb="0" eb="2">
      <t>ゼンネン</t>
    </rPh>
    <rPh sb="2" eb="4">
      <t>タイヒ</t>
    </rPh>
    <phoneticPr fontId="13"/>
  </si>
  <si>
    <t>　　科　　　　　　　　目</t>
    <rPh sb="2" eb="3">
      <t>カ</t>
    </rPh>
    <rPh sb="11" eb="12">
      <t>メ</t>
    </rPh>
    <phoneticPr fontId="36"/>
  </si>
  <si>
    <t>金　　　　　　　額</t>
    <rPh sb="0" eb="1">
      <t>キン</t>
    </rPh>
    <rPh sb="8" eb="9">
      <t>ガク</t>
    </rPh>
    <phoneticPr fontId="36"/>
  </si>
  <si>
    <t>[ 収　入 ]</t>
    <rPh sb="2" eb="3">
      <t>オサム</t>
    </rPh>
    <rPh sb="4" eb="5">
      <t>ニュウ</t>
    </rPh>
    <phoneticPr fontId="36"/>
  </si>
  <si>
    <t>合　　　　計</t>
    <rPh sb="0" eb="1">
      <t>ゴウ</t>
    </rPh>
    <rPh sb="5" eb="6">
      <t>ケイ</t>
    </rPh>
    <phoneticPr fontId="36"/>
  </si>
  <si>
    <t>[ 支　出 ]</t>
    <rPh sb="2" eb="3">
      <t>シ</t>
    </rPh>
    <rPh sb="4" eb="5">
      <t>デ</t>
    </rPh>
    <phoneticPr fontId="36"/>
  </si>
  <si>
    <t>正味財産増減額</t>
    <rPh sb="0" eb="2">
      <t>ショウミ</t>
    </rPh>
    <rPh sb="2" eb="4">
      <t>ザイサン</t>
    </rPh>
    <rPh sb="4" eb="6">
      <t>ゾウゲン</t>
    </rPh>
    <rPh sb="6" eb="7">
      <t>ガク</t>
    </rPh>
    <phoneticPr fontId="36"/>
  </si>
  <si>
    <t>前年度繰越額</t>
    <rPh sb="0" eb="3">
      <t>ゼンネンド</t>
    </rPh>
    <rPh sb="3" eb="5">
      <t>クリコシ</t>
    </rPh>
    <rPh sb="5" eb="6">
      <t>ガク</t>
    </rPh>
    <phoneticPr fontId="36"/>
  </si>
  <si>
    <t>次年度繰越額</t>
    <rPh sb="0" eb="3">
      <t>ジネンド</t>
    </rPh>
    <rPh sb="3" eb="5">
      <t>クリコシ</t>
    </rPh>
    <rPh sb="5" eb="6">
      <t>ガク</t>
    </rPh>
    <phoneticPr fontId="36"/>
  </si>
  <si>
    <t>2026</t>
    <phoneticPr fontId="12"/>
  </si>
  <si>
    <t>令和08(</t>
    <rPh sb="0" eb="2">
      <t>レイワ</t>
    </rPh>
    <phoneticPr fontId="12"/>
  </si>
  <si>
    <t>　　自：</t>
    <rPh sb="2" eb="3">
      <t>ジ</t>
    </rPh>
    <phoneticPr fontId="36"/>
  </si>
  <si>
    <t>　　至：</t>
    <rPh sb="2" eb="3">
      <t>イタル</t>
    </rPh>
    <phoneticPr fontId="36"/>
  </si>
  <si>
    <t>予算設定</t>
    <rPh sb="0" eb="2">
      <t>ヨサン</t>
    </rPh>
    <rPh sb="2" eb="4">
      <t>セッテイ</t>
    </rPh>
    <phoneticPr fontId="13"/>
  </si>
  <si>
    <t>予算対比グラフ</t>
    <rPh sb="0" eb="2">
      <t>ヨサン</t>
    </rPh>
    <rPh sb="2" eb="4">
      <t>タイヒ</t>
    </rPh>
    <phoneticPr fontId="13"/>
  </si>
  <si>
    <t>預金引出</t>
  </si>
  <si>
    <t>タクシー</t>
    <phoneticPr fontId="13"/>
  </si>
  <si>
    <t>ガス料金</t>
    <rPh sb="2" eb="4">
      <t>リョウキン</t>
    </rPh>
    <phoneticPr fontId="13"/>
  </si>
  <si>
    <t>バス</t>
    <phoneticPr fontId="13"/>
  </si>
  <si>
    <t>書籍</t>
    <rPh sb="0" eb="2">
      <t>ショセキ</t>
    </rPh>
    <phoneticPr fontId="13"/>
  </si>
  <si>
    <t>お祝い</t>
    <rPh sb="1" eb="2">
      <t>イワ</t>
    </rPh>
    <phoneticPr fontId="13"/>
  </si>
  <si>
    <t>香典</t>
    <rPh sb="0" eb="2">
      <t>コウデン</t>
    </rPh>
    <phoneticPr fontId="13"/>
  </si>
  <si>
    <t>会　　　計　　　報　　　告　　　書</t>
    <rPh sb="0" eb="1">
      <t>カイ</t>
    </rPh>
    <rPh sb="4" eb="5">
      <t>ケイ</t>
    </rPh>
    <rPh sb="8" eb="9">
      <t>ホウ</t>
    </rPh>
    <rPh sb="12" eb="13">
      <t>コク</t>
    </rPh>
    <rPh sb="16" eb="17">
      <t>ショ</t>
    </rPh>
    <phoneticPr fontId="36"/>
  </si>
  <si>
    <t>令和　８　年</t>
    <phoneticPr fontId="13"/>
  </si>
  <si>
    <t>変更できません。</t>
    <rPh sb="0" eb="2">
      <t>ヘンコウ</t>
    </rPh>
    <phoneticPr fontId="13"/>
  </si>
  <si>
    <t>会計</t>
    <rPh sb="0" eb="2">
      <t>カイケイ</t>
    </rPh>
    <phoneticPr fontId="13"/>
  </si>
  <si>
    <t>会計監査</t>
    <rPh sb="0" eb="4">
      <t>カイケイカンサ</t>
    </rPh>
    <phoneticPr fontId="13"/>
  </si>
  <si>
    <t>上記のとおり、報告いたします。</t>
    <rPh sb="0" eb="2">
      <t>ジョウキ</t>
    </rPh>
    <rPh sb="7" eb="9">
      <t>ホウコク</t>
    </rPh>
    <phoneticPr fontId="13"/>
  </si>
  <si>
    <t>監査の結果、上記報告書に間違いのないことを報告いたします。</t>
    <rPh sb="0" eb="2">
      <t>カンサ</t>
    </rPh>
    <rPh sb="3" eb="5">
      <t>ケッカ</t>
    </rPh>
    <rPh sb="6" eb="8">
      <t>ジョウキ</t>
    </rPh>
    <rPh sb="8" eb="11">
      <t>ホウコクショ</t>
    </rPh>
    <rPh sb="12" eb="14">
      <t>マチガ</t>
    </rPh>
    <rPh sb="21" eb="23">
      <t>ホウコク</t>
    </rPh>
    <phoneticPr fontId="13"/>
  </si>
  <si>
    <t>科目</t>
    <rPh sb="0" eb="2">
      <t>カモク</t>
    </rPh>
    <phoneticPr fontId="13"/>
  </si>
  <si>
    <t>定期引出</t>
    <rPh sb="0" eb="2">
      <t>テイキ</t>
    </rPh>
    <rPh sb="2" eb="4">
      <t>ヒキダシ</t>
    </rPh>
    <phoneticPr fontId="12"/>
  </si>
  <si>
    <t>「科目設定」ボタンから使用する科目と明細を入力してください。</t>
    <rPh sb="1" eb="3">
      <t>カモク</t>
    </rPh>
    <rPh sb="3" eb="5">
      <t>セッテイ</t>
    </rPh>
    <rPh sb="11" eb="13">
      <t>シヨウ</t>
    </rPh>
    <rPh sb="15" eb="17">
      <t>カモク</t>
    </rPh>
    <rPh sb="18" eb="20">
      <t>メイサイ</t>
    </rPh>
    <rPh sb="21" eb="23">
      <t>ニュウリョク</t>
    </rPh>
    <phoneticPr fontId="12"/>
  </si>
  <si>
    <t>現金</t>
    <rPh sb="0" eb="2">
      <t>ゲンキン</t>
    </rPh>
    <phoneticPr fontId="13"/>
  </si>
  <si>
    <t>預金</t>
    <rPh sb="0" eb="2">
      <t>ヨキン</t>
    </rPh>
    <phoneticPr fontId="13"/>
  </si>
  <si>
    <t>定期</t>
    <rPh sb="0" eb="2">
      <t>テイキ</t>
    </rPh>
    <phoneticPr fontId="13"/>
  </si>
  <si>
    <t>開始残高</t>
    <rPh sb="0" eb="2">
      <t>カイシ</t>
    </rPh>
    <rPh sb="2" eb="4">
      <t>ザンダカ</t>
    </rPh>
    <phoneticPr fontId="13"/>
  </si>
  <si>
    <t>集計入替</t>
    <rPh sb="0" eb="2">
      <t>シュウケイ</t>
    </rPh>
    <rPh sb="2" eb="4">
      <t>イレカエ</t>
    </rPh>
    <phoneticPr fontId="12"/>
  </si>
  <si>
    <t>年度更新</t>
    <rPh sb="0" eb="2">
      <t>ネンド</t>
    </rPh>
    <rPh sb="2" eb="4">
      <t>コウシン</t>
    </rPh>
    <phoneticPr fontId="12"/>
  </si>
  <si>
    <t>検索</t>
    <rPh sb="0" eb="2">
      <t>ケンサク</t>
    </rPh>
    <phoneticPr fontId="13"/>
  </si>
  <si>
    <t>1</t>
    <phoneticPr fontId="12"/>
  </si>
  <si>
    <t>2</t>
    <phoneticPr fontId="12"/>
  </si>
  <si>
    <t>3</t>
    <phoneticPr fontId="12"/>
  </si>
  <si>
    <t>4</t>
    <phoneticPr fontId="12"/>
  </si>
  <si>
    <t>5</t>
    <phoneticPr fontId="12"/>
  </si>
  <si>
    <t>6</t>
    <phoneticPr fontId="12"/>
  </si>
  <si>
    <t>7</t>
    <phoneticPr fontId="12"/>
  </si>
  <si>
    <t>8</t>
    <phoneticPr fontId="12"/>
  </si>
  <si>
    <t>9</t>
    <phoneticPr fontId="12"/>
  </si>
  <si>
    <t>10</t>
    <phoneticPr fontId="12"/>
  </si>
  <si>
    <t>11</t>
    <phoneticPr fontId="12"/>
  </si>
  <si>
    <t>12</t>
    <phoneticPr fontId="12"/>
  </si>
  <si>
    <t>科目選択</t>
    <rPh sb="0" eb="2">
      <t>カモク</t>
    </rPh>
    <rPh sb="2" eb="4">
      <t>センタク</t>
    </rPh>
    <phoneticPr fontId="12"/>
  </si>
  <si>
    <t>科目と明細は現金と預金に共通で使用します。</t>
    <rPh sb="0" eb="2">
      <t>カモク</t>
    </rPh>
    <rPh sb="3" eb="5">
      <t>メイサイ</t>
    </rPh>
    <rPh sb="6" eb="8">
      <t>ゲンキン</t>
    </rPh>
    <rPh sb="9" eb="11">
      <t>ヨキン</t>
    </rPh>
    <rPh sb="12" eb="14">
      <t>キョウツウ</t>
    </rPh>
    <rPh sb="15" eb="17">
      <t>シヨウ</t>
    </rPh>
    <phoneticPr fontId="12"/>
  </si>
  <si>
    <t>科目と明細は重複しないように設定します。</t>
    <rPh sb="0" eb="2">
      <t>カモク</t>
    </rPh>
    <phoneticPr fontId="13"/>
  </si>
  <si>
    <t>科目の固定部分は変更することができません。</t>
    <rPh sb="0" eb="2">
      <t>カモク</t>
    </rPh>
    <phoneticPr fontId="13"/>
  </si>
  <si>
    <t>収入と支出の金額を入力した科目は変更できません。</t>
    <rPh sb="6" eb="8">
      <t>キンガク</t>
    </rPh>
    <rPh sb="13" eb="15">
      <t>カモク</t>
    </rPh>
    <phoneticPr fontId="13"/>
  </si>
  <si>
    <t>会計</t>
    <rPh sb="0" eb="2">
      <t>カイケイ</t>
    </rPh>
    <phoneticPr fontId="12"/>
  </si>
  <si>
    <t>会計監査</t>
    <rPh sb="0" eb="2">
      <t>カイケイ</t>
    </rPh>
    <rPh sb="2" eb="4">
      <t>カンサ</t>
    </rPh>
    <phoneticPr fontId="12"/>
  </si>
  <si>
    <t>2028</t>
    <phoneticPr fontId="12"/>
  </si>
  <si>
    <t>令和　８　年</t>
    <phoneticPr fontId="12"/>
  </si>
  <si>
    <t>比較増減</t>
    <rPh sb="0" eb="2">
      <t>ヒカク</t>
    </rPh>
    <rPh sb="2" eb="4">
      <t>ゾウゲン</t>
    </rPh>
    <phoneticPr fontId="36"/>
  </si>
  <si>
    <t>会　　　計　　　報　　　告　　　書　　（　予　算　対　比　）</t>
    <rPh sb="0" eb="1">
      <t>カイ</t>
    </rPh>
    <rPh sb="4" eb="5">
      <t>ケイ</t>
    </rPh>
    <rPh sb="8" eb="9">
      <t>ホウ</t>
    </rPh>
    <rPh sb="12" eb="13">
      <t>コク</t>
    </rPh>
    <rPh sb="16" eb="17">
      <t>ショ</t>
    </rPh>
    <rPh sb="21" eb="22">
      <t>ヨ</t>
    </rPh>
    <rPh sb="23" eb="24">
      <t>サン</t>
    </rPh>
    <rPh sb="25" eb="26">
      <t>タイ</t>
    </rPh>
    <rPh sb="27" eb="28">
      <t>ヒ</t>
    </rPh>
    <phoneticPr fontId="36"/>
  </si>
  <si>
    <t>会　　　計　　　報　　　告　　　書　　（　前　年　対　比　）</t>
    <rPh sb="0" eb="1">
      <t>カイ</t>
    </rPh>
    <rPh sb="4" eb="5">
      <t>ケイ</t>
    </rPh>
    <rPh sb="8" eb="9">
      <t>ホウ</t>
    </rPh>
    <rPh sb="12" eb="13">
      <t>コク</t>
    </rPh>
    <rPh sb="16" eb="17">
      <t>ショ</t>
    </rPh>
    <rPh sb="21" eb="22">
      <t>マエ</t>
    </rPh>
    <rPh sb="23" eb="24">
      <t>ネン</t>
    </rPh>
    <rPh sb="25" eb="26">
      <t>タイ</t>
    </rPh>
    <rPh sb="27" eb="28">
      <t>ヒ</t>
    </rPh>
    <phoneticPr fontId="36"/>
  </si>
  <si>
    <t>決算</t>
    <rPh sb="0" eb="2">
      <t>ケッサン</t>
    </rPh>
    <phoneticPr fontId="13"/>
  </si>
  <si>
    <t>2027</t>
    <phoneticPr fontId="12"/>
  </si>
  <si>
    <t>令和　９　年</t>
    <phoneticPr fontId="13"/>
  </si>
  <si>
    <t>あっという間に会計報告・４月版</t>
    <phoneticPr fontId="12"/>
  </si>
  <si>
    <t>準備金</t>
  </si>
  <si>
    <t>会議費</t>
  </si>
  <si>
    <t>春祭り</t>
  </si>
  <si>
    <t>謝礼金</t>
  </si>
  <si>
    <t>現金を科目で月別集計します。</t>
    <rPh sb="0" eb="2">
      <t>ゲンキン</t>
    </rPh>
    <rPh sb="3" eb="5">
      <t>カモク</t>
    </rPh>
    <rPh sb="6" eb="8">
      <t>ツキベツ</t>
    </rPh>
    <rPh sb="8" eb="10">
      <t>シュウケイ</t>
    </rPh>
    <phoneticPr fontId="12"/>
  </si>
  <si>
    <t>預金を科目で月別集計します。</t>
    <rPh sb="0" eb="2">
      <t>ヨキン</t>
    </rPh>
    <rPh sb="3" eb="5">
      <t>カモク</t>
    </rPh>
    <rPh sb="6" eb="8">
      <t>ツキベツ</t>
    </rPh>
    <rPh sb="8" eb="10">
      <t>シュウケイ</t>
    </rPh>
    <phoneticPr fontId="12"/>
  </si>
  <si>
    <t>現金と預金を科目で月別集計します。</t>
    <rPh sb="0" eb="2">
      <t>ゲンキン</t>
    </rPh>
    <rPh sb="3" eb="5">
      <t>ヨキン</t>
    </rPh>
    <rPh sb="6" eb="8">
      <t>カモク</t>
    </rPh>
    <rPh sb="9" eb="11">
      <t>ツキベツ</t>
    </rPh>
    <rPh sb="11" eb="13">
      <t>シュウケイ</t>
    </rPh>
    <phoneticPr fontId="12"/>
  </si>
  <si>
    <t>定期引出</t>
  </si>
  <si>
    <t>名称</t>
    <rPh sb="0" eb="2">
      <t>メイショウ</t>
    </rPh>
    <phoneticPr fontId="12"/>
  </si>
  <si>
    <t>名称・会計担当者</t>
    <rPh sb="0" eb="2">
      <t>メイショウ</t>
    </rPh>
    <rPh sb="3" eb="5">
      <t>カイケイ</t>
    </rPh>
    <rPh sb="5" eb="8">
      <t>タントウシャ</t>
    </rPh>
    <phoneticPr fontId="13"/>
  </si>
  <si>
    <t>イオン</t>
    <phoneticPr fontId="13"/>
  </si>
  <si>
    <t>ドンキ</t>
    <phoneticPr fontId="13"/>
  </si>
  <si>
    <t>百貨店</t>
    <rPh sb="0" eb="3">
      <t>ヒャッカテン</t>
    </rPh>
    <phoneticPr fontId="13"/>
  </si>
  <si>
    <t>都本部</t>
    <rPh sb="0" eb="1">
      <t>ト</t>
    </rPh>
    <rPh sb="1" eb="3">
      <t>ホンブケンホンブ</t>
    </rPh>
    <phoneticPr fontId="13"/>
  </si>
  <si>
    <t>県本部</t>
    <rPh sb="0" eb="1">
      <t>ケン</t>
    </rPh>
    <rPh sb="1" eb="3">
      <t>ホンブ</t>
    </rPh>
    <phoneticPr fontId="13"/>
  </si>
  <si>
    <t>和食</t>
    <rPh sb="0" eb="2">
      <t>ワショク</t>
    </rPh>
    <phoneticPr fontId="13"/>
  </si>
  <si>
    <t>中華</t>
    <rPh sb="0" eb="2">
      <t>チュウカ</t>
    </rPh>
    <phoneticPr fontId="13"/>
  </si>
  <si>
    <t>府本部</t>
    <rPh sb="0" eb="1">
      <t>フ</t>
    </rPh>
    <rPh sb="1" eb="3">
      <t>ホンブ</t>
    </rPh>
    <phoneticPr fontId="13"/>
  </si>
  <si>
    <t>地下鉄</t>
    <rPh sb="0" eb="3">
      <t>チカテツ</t>
    </rPh>
    <phoneticPr fontId="13"/>
  </si>
  <si>
    <t>ＪＲ</t>
    <phoneticPr fontId="13"/>
  </si>
  <si>
    <t>文房具</t>
    <rPh sb="0" eb="3">
      <t>ブンボウグ</t>
    </rPh>
    <phoneticPr fontId="13"/>
  </si>
  <si>
    <t>自動車税</t>
    <rPh sb="0" eb="4">
      <t>ジドウシャゼイ</t>
    </rPh>
    <phoneticPr fontId="13"/>
  </si>
  <si>
    <t>生命保険</t>
    <rPh sb="0" eb="4">
      <t>セイメイホケン</t>
    </rPh>
    <phoneticPr fontId="13"/>
  </si>
  <si>
    <t>固定資産税</t>
    <rPh sb="0" eb="5">
      <t>コテイシサンゼイ</t>
    </rPh>
    <phoneticPr fontId="13"/>
  </si>
  <si>
    <t>コンビニ</t>
    <phoneticPr fontId="13"/>
  </si>
  <si>
    <t>郵便局</t>
    <rPh sb="0" eb="3">
      <t>ユウビンキョク</t>
    </rPh>
    <phoneticPr fontId="13"/>
  </si>
  <si>
    <t>市本部</t>
  </si>
  <si>
    <t>銀行</t>
    <rPh sb="0" eb="2">
      <t>ギンコウ</t>
    </rPh>
    <phoneticPr fontId="13"/>
  </si>
  <si>
    <t>信用金庫</t>
    <rPh sb="0" eb="4">
      <t>シンヨウキンコ</t>
    </rPh>
    <phoneticPr fontId="13"/>
  </si>
  <si>
    <t>農協</t>
    <rPh sb="0" eb="2">
      <t>ノウキョウ</t>
    </rPh>
    <phoneticPr fontId="13"/>
  </si>
  <si>
    <t>銀行</t>
  </si>
  <si>
    <t>謝礼</t>
  </si>
  <si>
    <t>郵便局</t>
  </si>
  <si>
    <t>信用金庫</t>
  </si>
  <si>
    <t>ドンキ</t>
  </si>
  <si>
    <t>○○県</t>
    <rPh sb="2" eb="3">
      <t>ケン</t>
    </rPh>
    <phoneticPr fontId="13"/>
  </si>
  <si>
    <t>講師謝礼</t>
    <rPh sb="0" eb="2">
      <t>コウシ</t>
    </rPh>
    <rPh sb="2" eb="4">
      <t>シャレイ</t>
    </rPh>
    <phoneticPr fontId="13"/>
  </si>
  <si>
    <t>会議準備</t>
    <rPh sb="0" eb="2">
      <t>カイギ</t>
    </rPh>
    <rPh sb="2" eb="4">
      <t>ジュンビ</t>
    </rPh>
    <phoneticPr fontId="13"/>
  </si>
  <si>
    <t>衣装</t>
    <rPh sb="0" eb="2">
      <t>イショウ</t>
    </rPh>
    <phoneticPr fontId="13"/>
  </si>
  <si>
    <t>切手代</t>
    <rPh sb="0" eb="3">
      <t>キッテダイキョウシツ</t>
    </rPh>
    <phoneticPr fontId="13"/>
  </si>
  <si>
    <t>○○市</t>
    <rPh sb="2" eb="3">
      <t>シ</t>
    </rPh>
    <phoneticPr fontId="13"/>
  </si>
  <si>
    <t>予算額</t>
    <rPh sb="0" eb="3">
      <t>ヨサンガク</t>
    </rPh>
    <phoneticPr fontId="42"/>
  </si>
  <si>
    <t>決算額</t>
    <rPh sb="0" eb="2">
      <t>ケッサン</t>
    </rPh>
    <rPh sb="2" eb="3">
      <t>ガク</t>
    </rPh>
    <phoneticPr fontId="36"/>
  </si>
  <si>
    <t>会費</t>
    <rPh sb="0" eb="2">
      <t>カイヒ</t>
    </rPh>
    <phoneticPr fontId="36"/>
  </si>
  <si>
    <t>交付金</t>
    <rPh sb="0" eb="3">
      <t>コウフキン</t>
    </rPh>
    <phoneticPr fontId="36"/>
  </si>
  <si>
    <t>寄付金</t>
    <rPh sb="0" eb="3">
      <t>キフキン</t>
    </rPh>
    <phoneticPr fontId="36"/>
  </si>
  <si>
    <t>繰越金</t>
    <rPh sb="0" eb="2">
      <t>クリコシ</t>
    </rPh>
    <rPh sb="2" eb="3">
      <t>キン</t>
    </rPh>
    <phoneticPr fontId="36"/>
  </si>
  <si>
    <t>（支出の部）</t>
    <rPh sb="1" eb="3">
      <t>シシュツ</t>
    </rPh>
    <rPh sb="4" eb="5">
      <t>ブ</t>
    </rPh>
    <phoneticPr fontId="36"/>
  </si>
  <si>
    <t>総合運営費</t>
    <rPh sb="0" eb="2">
      <t>ソウゴウ</t>
    </rPh>
    <rPh sb="2" eb="5">
      <t>ウンエイヒ</t>
    </rPh>
    <phoneticPr fontId="36"/>
  </si>
  <si>
    <t>会議費</t>
    <rPh sb="0" eb="3">
      <t>カイギヒ</t>
    </rPh>
    <phoneticPr fontId="36"/>
  </si>
  <si>
    <t>印刷代</t>
    <rPh sb="0" eb="2">
      <t>インサツ</t>
    </rPh>
    <rPh sb="2" eb="3">
      <t>ダイ</t>
    </rPh>
    <phoneticPr fontId="36"/>
  </si>
  <si>
    <t>消耗品費</t>
    <rPh sb="0" eb="2">
      <t>ショウモウ</t>
    </rPh>
    <rPh sb="2" eb="3">
      <t>ヒン</t>
    </rPh>
    <rPh sb="3" eb="4">
      <t>ヒ</t>
    </rPh>
    <phoneticPr fontId="36"/>
  </si>
  <si>
    <t>備品費</t>
    <rPh sb="0" eb="2">
      <t>ビヒン</t>
    </rPh>
    <rPh sb="2" eb="3">
      <t>ヒ</t>
    </rPh>
    <phoneticPr fontId="36"/>
  </si>
  <si>
    <t>慶弔/交際費</t>
    <rPh sb="0" eb="2">
      <t>ケイチョウ</t>
    </rPh>
    <rPh sb="3" eb="6">
      <t>コウサイヒ</t>
    </rPh>
    <phoneticPr fontId="36"/>
  </si>
  <si>
    <t>事務費</t>
    <rPh sb="0" eb="3">
      <t>ジムヒ</t>
    </rPh>
    <phoneticPr fontId="36"/>
  </si>
  <si>
    <t>活動費</t>
    <rPh sb="0" eb="2">
      <t>カツドウ</t>
    </rPh>
    <rPh sb="2" eb="3">
      <t>ヒ</t>
    </rPh>
    <phoneticPr fontId="36"/>
  </si>
  <si>
    <t>総務/会計部費</t>
    <rPh sb="0" eb="2">
      <t>ソウム</t>
    </rPh>
    <rPh sb="3" eb="5">
      <t>カイケイ</t>
    </rPh>
    <rPh sb="5" eb="7">
      <t>ブヒ</t>
    </rPh>
    <phoneticPr fontId="36"/>
  </si>
  <si>
    <t>文化部費</t>
    <rPh sb="0" eb="2">
      <t>ブンカ</t>
    </rPh>
    <rPh sb="2" eb="3">
      <t>ブ</t>
    </rPh>
    <rPh sb="3" eb="4">
      <t>ヒ</t>
    </rPh>
    <phoneticPr fontId="36"/>
  </si>
  <si>
    <t>環境衛生部費</t>
    <rPh sb="0" eb="2">
      <t>カンキョウ</t>
    </rPh>
    <rPh sb="2" eb="4">
      <t>エイセイ</t>
    </rPh>
    <rPh sb="4" eb="6">
      <t>ブヒ</t>
    </rPh>
    <phoneticPr fontId="36"/>
  </si>
  <si>
    <t>防犯交通部費</t>
    <rPh sb="0" eb="2">
      <t>ボウハン</t>
    </rPh>
    <rPh sb="2" eb="4">
      <t>コウツウ</t>
    </rPh>
    <rPh sb="4" eb="6">
      <t>ブヒ</t>
    </rPh>
    <phoneticPr fontId="36"/>
  </si>
  <si>
    <t>福祉部費</t>
    <rPh sb="0" eb="2">
      <t>フクシ</t>
    </rPh>
    <rPh sb="2" eb="4">
      <t>ブヒ</t>
    </rPh>
    <phoneticPr fontId="36"/>
  </si>
  <si>
    <t>広報部費</t>
    <rPh sb="0" eb="2">
      <t>コウホウ</t>
    </rPh>
    <rPh sb="2" eb="3">
      <t>ブ</t>
    </rPh>
    <rPh sb="3" eb="4">
      <t>ヒ</t>
    </rPh>
    <phoneticPr fontId="36"/>
  </si>
  <si>
    <t>婦人部費</t>
    <rPh sb="0" eb="2">
      <t>フジン</t>
    </rPh>
    <rPh sb="2" eb="4">
      <t>ブヒ</t>
    </rPh>
    <phoneticPr fontId="36"/>
  </si>
  <si>
    <t>助成金</t>
    <rPh sb="0" eb="3">
      <t>ジョセイキン</t>
    </rPh>
    <phoneticPr fontId="36"/>
  </si>
  <si>
    <t>負担金</t>
    <rPh sb="0" eb="3">
      <t>フタンキン</t>
    </rPh>
    <phoneticPr fontId="36"/>
  </si>
  <si>
    <t>積立金</t>
    <rPh sb="0" eb="2">
      <t>ツミタテ</t>
    </rPh>
    <rPh sb="2" eb="3">
      <t>キン</t>
    </rPh>
    <phoneticPr fontId="36"/>
  </si>
  <si>
    <t>予備費</t>
    <rPh sb="0" eb="3">
      <t>ヨビヒ</t>
    </rPh>
    <phoneticPr fontId="36"/>
  </si>
  <si>
    <t>差引残高</t>
    <rPh sb="0" eb="1">
      <t>サ</t>
    </rPh>
    <rPh sb="1" eb="2">
      <t>ヒ</t>
    </rPh>
    <rPh sb="2" eb="4">
      <t>ザンダカ</t>
    </rPh>
    <phoneticPr fontId="36"/>
  </si>
  <si>
    <t>（収入の部）</t>
    <rPh sb="1" eb="3">
      <t>シュウニュウ</t>
    </rPh>
    <rPh sb="4" eb="5">
      <t>ブ</t>
    </rPh>
    <phoneticPr fontId="36"/>
  </si>
  <si>
    <t>積立金</t>
    <rPh sb="0" eb="3">
      <t>ツミタテキン</t>
    </rPh>
    <phoneticPr fontId="13"/>
  </si>
  <si>
    <t>繰越金</t>
    <rPh sb="0" eb="3">
      <t>クリコシキン</t>
    </rPh>
    <phoneticPr fontId="13"/>
  </si>
  <si>
    <t>繰越金取崩</t>
    <rPh sb="0" eb="3">
      <t>クリコシキン</t>
    </rPh>
    <rPh sb="3" eb="5">
      <t>トリクズ</t>
    </rPh>
    <phoneticPr fontId="12"/>
  </si>
  <si>
    <t>積立金取崩</t>
    <rPh sb="0" eb="3">
      <t>ツミタテキン</t>
    </rPh>
    <rPh sb="3" eb="5">
      <t>トリクズ</t>
    </rPh>
    <phoneticPr fontId="13"/>
  </si>
  <si>
    <t>繰越金積立</t>
    <rPh sb="0" eb="3">
      <t>クリコシキン</t>
    </rPh>
    <rPh sb="3" eb="5">
      <t>ツミタテ</t>
    </rPh>
    <phoneticPr fontId="13"/>
  </si>
  <si>
    <t>積立金積立</t>
    <rPh sb="0" eb="3">
      <t>ツミタテキン</t>
    </rPh>
    <rPh sb="3" eb="5">
      <t>ツミタテ</t>
    </rPh>
    <phoneticPr fontId="13"/>
  </si>
  <si>
    <t>月別比較グラフが不要の場合は最終月に合計で入力してください。</t>
    <rPh sb="0" eb="2">
      <t>ツキベツ</t>
    </rPh>
    <rPh sb="2" eb="4">
      <t>ヒカク</t>
    </rPh>
    <rPh sb="8" eb="10">
      <t>フヨウ</t>
    </rPh>
    <rPh sb="11" eb="13">
      <t>バアイ</t>
    </rPh>
    <rPh sb="14" eb="16">
      <t>サイシュウ</t>
    </rPh>
    <rPh sb="16" eb="17">
      <t>ツキ</t>
    </rPh>
    <rPh sb="18" eb="20">
      <t>ゴウケイ</t>
    </rPh>
    <rPh sb="21" eb="23">
      <t>ニュウリョク</t>
    </rPh>
    <phoneticPr fontId="12"/>
  </si>
  <si>
    <t>収支グラフで前年比較をするデータです。</t>
    <rPh sb="0" eb="2">
      <t>シュウシ</t>
    </rPh>
    <rPh sb="6" eb="8">
      <t>ゼンネン</t>
    </rPh>
    <rPh sb="8" eb="10">
      <t>ヒカク</t>
    </rPh>
    <phoneticPr fontId="12"/>
  </si>
  <si>
    <t>収支グラフで予算比較をするデータです。</t>
    <rPh sb="0" eb="2">
      <t>シュウシ</t>
    </rPh>
    <rPh sb="6" eb="8">
      <t>ヨサン</t>
    </rPh>
    <rPh sb="8" eb="10">
      <t>ヒカク</t>
    </rPh>
    <phoneticPr fontId="12"/>
  </si>
  <si>
    <t>器具備品</t>
    <rPh sb="0" eb="2">
      <t>キグ</t>
    </rPh>
    <rPh sb="2" eb="4">
      <t>ビヒン</t>
    </rPh>
    <phoneticPr fontId="13"/>
  </si>
  <si>
    <t>電気器具</t>
    <rPh sb="0" eb="4">
      <t>デンキキグ</t>
    </rPh>
    <phoneticPr fontId="13"/>
  </si>
  <si>
    <t>電気料金</t>
    <rPh sb="0" eb="4">
      <t>デンキリョウキン</t>
    </rPh>
    <phoneticPr fontId="13"/>
  </si>
  <si>
    <t>水道料金</t>
    <rPh sb="0" eb="4">
      <t>スイドウリョウキン</t>
    </rPh>
    <phoneticPr fontId="13"/>
  </si>
  <si>
    <t>電話料金</t>
    <rPh sb="0" eb="4">
      <t>デンワリョウキン</t>
    </rPh>
    <phoneticPr fontId="13"/>
  </si>
  <si>
    <t>謝礼</t>
    <rPh sb="0" eb="2">
      <t>シャレイ</t>
    </rPh>
    <phoneticPr fontId="13"/>
  </si>
  <si>
    <t>洋食</t>
    <rPh sb="0" eb="2">
      <t>ヨウショク</t>
    </rPh>
    <phoneticPr fontId="13"/>
  </si>
  <si>
    <t>損害保険</t>
    <rPh sb="0" eb="4">
      <t>ソンガイホケン</t>
    </rPh>
    <phoneticPr fontId="13"/>
  </si>
  <si>
    <t>円は、翌年度に繰越いたします。</t>
    <rPh sb="0" eb="1">
      <t>エン</t>
    </rPh>
    <rPh sb="3" eb="6">
      <t>ヨクネンド</t>
    </rPh>
    <phoneticPr fontId="36"/>
  </si>
  <si>
    <t>前年分</t>
    <rPh sb="0" eb="2">
      <t>ゼンネン</t>
    </rPh>
    <rPh sb="2" eb="3">
      <t>ブン</t>
    </rPh>
    <phoneticPr fontId="42"/>
  </si>
  <si>
    <t>本年分</t>
    <rPh sb="0" eb="2">
      <t>ホンネン</t>
    </rPh>
    <rPh sb="2" eb="3">
      <t>ブン</t>
    </rPh>
    <phoneticPr fontId="36"/>
  </si>
  <si>
    <t>シンプル版</t>
    <rPh sb="4" eb="5">
      <t>バン</t>
    </rPh>
    <phoneticPr fontId="13"/>
  </si>
  <si>
    <t>予算対比版</t>
    <rPh sb="0" eb="2">
      <t>ヨサン</t>
    </rPh>
    <rPh sb="2" eb="4">
      <t>タイヒ</t>
    </rPh>
    <rPh sb="4" eb="5">
      <t>バン</t>
    </rPh>
    <phoneticPr fontId="13"/>
  </si>
  <si>
    <t>前年対比版</t>
    <rPh sb="0" eb="2">
      <t>ゼンネン</t>
    </rPh>
    <rPh sb="2" eb="4">
      <t>タイヒ</t>
    </rPh>
    <rPh sb="4" eb="5">
      <t>バン</t>
    </rPh>
    <phoneticPr fontId="13"/>
  </si>
  <si>
    <t>活動費</t>
    <phoneticPr fontId="13"/>
  </si>
  <si>
    <t>雑収入</t>
    <rPh sb="0" eb="3">
      <t>ザツシュウニュウ</t>
    </rPh>
    <phoneticPr fontId="13"/>
  </si>
  <si>
    <t>利息</t>
    <rPh sb="0" eb="2">
      <t>リソク</t>
    </rPh>
    <phoneticPr fontId="13"/>
  </si>
  <si>
    <t>前年度繰越額</t>
    <phoneticPr fontId="13"/>
  </si>
  <si>
    <t>収　入</t>
    <rPh sb="0" eb="1">
      <t>オサム</t>
    </rPh>
    <rPh sb="2" eb="3">
      <t>ニュウ</t>
    </rPh>
    <phoneticPr fontId="42"/>
  </si>
  <si>
    <t>支　出</t>
    <rPh sb="0" eb="1">
      <t>シ</t>
    </rPh>
    <rPh sb="2" eb="3">
      <t>デ</t>
    </rPh>
    <phoneticPr fontId="36"/>
  </si>
  <si>
    <t>月日と科目を入力しないと集計が正しくできません。</t>
    <rPh sb="0" eb="1">
      <t>ツキ</t>
    </rPh>
    <rPh sb="1" eb="2">
      <t>ニチ</t>
    </rPh>
    <rPh sb="3" eb="5">
      <t>カモク</t>
    </rPh>
    <rPh sb="6" eb="8">
      <t>ニュウリョク</t>
    </rPh>
    <rPh sb="12" eb="14">
      <t>シュウケイ</t>
    </rPh>
    <rPh sb="15" eb="16">
      <t>タダ</t>
    </rPh>
    <phoneticPr fontId="12"/>
  </si>
  <si>
    <t>摘　　要</t>
    <rPh sb="0" eb="1">
      <t>テキ</t>
    </rPh>
    <rPh sb="3" eb="4">
      <t>ヨウ</t>
    </rPh>
    <phoneticPr fontId="36"/>
  </si>
  <si>
    <t>繰越金額</t>
    <rPh sb="0" eb="2">
      <t>クリコシ</t>
    </rPh>
    <rPh sb="2" eb="4">
      <t>キンガク</t>
    </rPh>
    <phoneticPr fontId="36"/>
  </si>
  <si>
    <t>繰越金・積立金</t>
    <rPh sb="0" eb="3">
      <t>クリコシキン</t>
    </rPh>
    <rPh sb="4" eb="7">
      <t>ツミタテキン</t>
    </rPh>
    <phoneticPr fontId="13"/>
  </si>
  <si>
    <t>預金預入</t>
    <rPh sb="2" eb="4">
      <t>アズケイレ</t>
    </rPh>
    <phoneticPr fontId="12"/>
  </si>
  <si>
    <t>会費</t>
    <phoneticPr fontId="12"/>
  </si>
  <si>
    <t>会計報告書の前年対比データを入力します。</t>
    <rPh sb="0" eb="2">
      <t>カイケイ</t>
    </rPh>
    <rPh sb="2" eb="5">
      <t>ホウコクショ</t>
    </rPh>
    <rPh sb="6" eb="8">
      <t>ゼンネン</t>
    </rPh>
    <rPh sb="8" eb="10">
      <t>タイヒ</t>
    </rPh>
    <rPh sb="14" eb="16">
      <t>ニュウリョク</t>
    </rPh>
    <phoneticPr fontId="12"/>
  </si>
  <si>
    <t>会計報告書の予算対比データを入力します。</t>
    <rPh sb="0" eb="2">
      <t>カイケイ</t>
    </rPh>
    <rPh sb="2" eb="4">
      <t>ホウコク</t>
    </rPh>
    <rPh sb="4" eb="5">
      <t>ショ</t>
    </rPh>
    <rPh sb="6" eb="8">
      <t>ヨサン</t>
    </rPh>
    <rPh sb="8" eb="10">
      <t>タイヒ</t>
    </rPh>
    <rPh sb="14" eb="16">
      <t>ニュウリョク</t>
    </rPh>
    <phoneticPr fontId="12"/>
  </si>
  <si>
    <t>会費</t>
    <rPh sb="0" eb="2">
      <t>カイヒ</t>
    </rPh>
    <phoneticPr fontId="13"/>
  </si>
  <si>
    <t>補助金</t>
    <rPh sb="0" eb="3">
      <t>ホジョキン</t>
    </rPh>
    <phoneticPr fontId="13"/>
  </si>
  <si>
    <t>寄付金</t>
    <rPh sb="0" eb="3">
      <t>キフキン</t>
    </rPh>
    <phoneticPr fontId="13"/>
  </si>
  <si>
    <t>交付金</t>
    <rPh sb="0" eb="3">
      <t>コウフキン</t>
    </rPh>
    <phoneticPr fontId="13"/>
  </si>
  <si>
    <t>会議費</t>
    <rPh sb="0" eb="3">
      <t>カイギヒ</t>
    </rPh>
    <phoneticPr fontId="13"/>
  </si>
  <si>
    <t>消耗品費</t>
    <rPh sb="0" eb="4">
      <t>ショウモウヒンヒ</t>
    </rPh>
    <phoneticPr fontId="13"/>
  </si>
  <si>
    <t>印刷費</t>
    <rPh sb="0" eb="3">
      <t>インサツヒ</t>
    </rPh>
    <phoneticPr fontId="13"/>
  </si>
  <si>
    <t>備品費</t>
    <rPh sb="0" eb="3">
      <t>ビヒンヒ</t>
    </rPh>
    <phoneticPr fontId="13"/>
  </si>
  <si>
    <t>水道光熱費</t>
    <rPh sb="0" eb="5">
      <t>スイドウコウネツヒ</t>
    </rPh>
    <phoneticPr fontId="13"/>
  </si>
  <si>
    <t>報償費</t>
    <rPh sb="0" eb="3">
      <t>ホウショウヒ</t>
    </rPh>
    <phoneticPr fontId="13"/>
  </si>
  <si>
    <t>行事費</t>
    <rPh sb="0" eb="2">
      <t>ギョウジ</t>
    </rPh>
    <rPh sb="2" eb="3">
      <t>ヒ</t>
    </rPh>
    <phoneticPr fontId="13"/>
  </si>
  <si>
    <t>イベント費</t>
    <rPh sb="4" eb="5">
      <t>ヒ</t>
    </rPh>
    <phoneticPr fontId="13"/>
  </si>
  <si>
    <t>補助費</t>
    <rPh sb="0" eb="3">
      <t>ホジョヒ</t>
    </rPh>
    <phoneticPr fontId="13"/>
  </si>
  <si>
    <t>慶弔費</t>
    <rPh sb="0" eb="3">
      <t>ケイチョウヒ</t>
    </rPh>
    <phoneticPr fontId="13"/>
  </si>
  <si>
    <t>予備費</t>
    <rPh sb="0" eb="3">
      <t>ヨビヒ</t>
    </rPh>
    <phoneticPr fontId="13"/>
  </si>
  <si>
    <t>雑費</t>
    <rPh sb="0" eb="2">
      <t>ザッピ</t>
    </rPh>
    <phoneticPr fontId="13"/>
  </si>
  <si>
    <t>事務費</t>
    <rPh sb="0" eb="3">
      <t>ジムヒ</t>
    </rPh>
    <phoneticPr fontId="13"/>
  </si>
  <si>
    <t>会費</t>
    <rPh sb="0" eb="2">
      <t>カイヒ</t>
    </rPh>
    <phoneticPr fontId="5"/>
  </si>
  <si>
    <t>助成金</t>
    <rPh sb="0" eb="3">
      <t>ジョセイキン</t>
    </rPh>
    <phoneticPr fontId="5"/>
  </si>
  <si>
    <t>交付金</t>
    <rPh sb="0" eb="3">
      <t>コウフキン</t>
    </rPh>
    <phoneticPr fontId="5"/>
  </si>
  <si>
    <t>会議費</t>
    <rPh sb="0" eb="3">
      <t>カイギヒ</t>
    </rPh>
    <phoneticPr fontId="5"/>
  </si>
  <si>
    <t>事務費</t>
    <rPh sb="0" eb="3">
      <t>ジムヒ</t>
    </rPh>
    <phoneticPr fontId="5"/>
  </si>
  <si>
    <t>備品費</t>
    <rPh sb="0" eb="3">
      <t>ビヒンヒ</t>
    </rPh>
    <phoneticPr fontId="5"/>
  </si>
  <si>
    <t>交通費</t>
    <rPh sb="0" eb="3">
      <t>コウツウヒ</t>
    </rPh>
    <phoneticPr fontId="5"/>
  </si>
  <si>
    <t>雑費</t>
    <rPh sb="0" eb="2">
      <t>ザッピ</t>
    </rPh>
    <phoneticPr fontId="5"/>
  </si>
  <si>
    <t>厚生部</t>
    <rPh sb="0" eb="2">
      <t>コウセイ</t>
    </rPh>
    <rPh sb="2" eb="3">
      <t>ブ</t>
    </rPh>
    <phoneticPr fontId="5"/>
  </si>
  <si>
    <t>婦人部</t>
    <rPh sb="0" eb="2">
      <t>フジン</t>
    </rPh>
    <rPh sb="2" eb="3">
      <t>ブ</t>
    </rPh>
    <phoneticPr fontId="5"/>
  </si>
  <si>
    <t>青少年部</t>
    <rPh sb="0" eb="3">
      <t>セイショウネン</t>
    </rPh>
    <rPh sb="3" eb="4">
      <t>ブ</t>
    </rPh>
    <phoneticPr fontId="5"/>
  </si>
  <si>
    <t>交通部</t>
    <rPh sb="0" eb="2">
      <t>コウツウ</t>
    </rPh>
    <rPh sb="2" eb="3">
      <t>ブ</t>
    </rPh>
    <phoneticPr fontId="5"/>
  </si>
  <si>
    <t>広報部</t>
    <rPh sb="0" eb="2">
      <t>コウホウ</t>
    </rPh>
    <rPh sb="2" eb="3">
      <t>ブ</t>
    </rPh>
    <phoneticPr fontId="5"/>
  </si>
  <si>
    <t>文化部</t>
    <rPh sb="0" eb="3">
      <t>ブンカブ</t>
    </rPh>
    <phoneticPr fontId="5"/>
  </si>
  <si>
    <t>慶弔費</t>
    <rPh sb="0" eb="2">
      <t>ケイチョウ</t>
    </rPh>
    <rPh sb="2" eb="3">
      <t>ヒ</t>
    </rPh>
    <phoneticPr fontId="5"/>
  </si>
  <si>
    <t>補助金</t>
    <rPh sb="0" eb="3">
      <t>ホジョキン</t>
    </rPh>
    <phoneticPr fontId="5"/>
  </si>
  <si>
    <t>渉外費</t>
    <rPh sb="0" eb="2">
      <t>ショウガイ</t>
    </rPh>
    <rPh sb="2" eb="3">
      <t>ヒ</t>
    </rPh>
    <phoneticPr fontId="5"/>
  </si>
  <si>
    <t>雑収入</t>
    <rPh sb="0" eb="3">
      <t>ザツシュウニュウ</t>
    </rPh>
    <phoneticPr fontId="5"/>
  </si>
  <si>
    <t>消耗品費</t>
    <rPh sb="0" eb="3">
      <t>ショウモウヒン</t>
    </rPh>
    <rPh sb="3" eb="4">
      <t>ヒ</t>
    </rPh>
    <phoneticPr fontId="5"/>
  </si>
  <si>
    <t>〇〇部費</t>
    <rPh sb="2" eb="4">
      <t>ブヒ</t>
    </rPh>
    <phoneticPr fontId="5"/>
  </si>
  <si>
    <t>事業費</t>
    <rPh sb="0" eb="3">
      <t>ジギョウヒ</t>
    </rPh>
    <phoneticPr fontId="36"/>
  </si>
  <si>
    <t>生活環境費</t>
    <rPh sb="0" eb="5">
      <t>セイカツカンキョウヒ</t>
    </rPh>
    <phoneticPr fontId="36"/>
  </si>
  <si>
    <t>防犯費</t>
    <rPh sb="0" eb="3">
      <t>ボウハンヒ</t>
    </rPh>
    <phoneticPr fontId="36"/>
  </si>
  <si>
    <t>体育レクリエーション費</t>
    <rPh sb="0" eb="2">
      <t>タイイク</t>
    </rPh>
    <rPh sb="10" eb="11">
      <t>ヒ</t>
    </rPh>
    <phoneticPr fontId="36"/>
  </si>
  <si>
    <t>文化活動費</t>
    <rPh sb="0" eb="5">
      <t>ブンカカツドウヒ</t>
    </rPh>
    <phoneticPr fontId="36"/>
  </si>
  <si>
    <t>消耗品費</t>
    <rPh sb="0" eb="4">
      <t>ショウモウヒンヒ</t>
    </rPh>
    <phoneticPr fontId="36"/>
  </si>
  <si>
    <t>通信運搬費</t>
    <rPh sb="0" eb="5">
      <t>ツウシンウンパンヒ</t>
    </rPh>
    <phoneticPr fontId="36"/>
  </si>
  <si>
    <t>印刷製本費</t>
    <rPh sb="0" eb="5">
      <t>インサツセイホンヒ</t>
    </rPh>
    <phoneticPr fontId="36"/>
  </si>
  <si>
    <t>修繕費</t>
    <rPh sb="0" eb="3">
      <t>シュウゼンヒ</t>
    </rPh>
    <phoneticPr fontId="36"/>
  </si>
  <si>
    <t>光熱費</t>
    <rPh sb="0" eb="3">
      <t>コウネツヒ</t>
    </rPh>
    <phoneticPr fontId="36"/>
  </si>
  <si>
    <t>慶弔費</t>
    <rPh sb="0" eb="3">
      <t>ケイチョウヒ</t>
    </rPh>
    <phoneticPr fontId="36"/>
  </si>
  <si>
    <t>印刷製本費</t>
    <rPh sb="0" eb="1">
      <t>イン</t>
    </rPh>
    <rPh sb="1" eb="2">
      <t>サツ</t>
    </rPh>
    <rPh sb="2" eb="3">
      <t>セイ</t>
    </rPh>
    <rPh sb="3" eb="4">
      <t>ホン</t>
    </rPh>
    <rPh sb="4" eb="5">
      <t>ヒ</t>
    </rPh>
    <phoneticPr fontId="36"/>
  </si>
  <si>
    <t>会議費</t>
    <rPh sb="0" eb="1">
      <t>カイ</t>
    </rPh>
    <rPh sb="1" eb="2">
      <t>ギ</t>
    </rPh>
    <rPh sb="2" eb="3">
      <t>ヒ</t>
    </rPh>
    <phoneticPr fontId="36"/>
  </si>
  <si>
    <t>旅費交通費</t>
    <rPh sb="0" eb="1">
      <t>タビ</t>
    </rPh>
    <rPh sb="1" eb="2">
      <t>ヒ</t>
    </rPh>
    <rPh sb="2" eb="3">
      <t>コウ</t>
    </rPh>
    <rPh sb="3" eb="4">
      <t>ツウ</t>
    </rPh>
    <rPh sb="4" eb="5">
      <t>ヒ</t>
    </rPh>
    <phoneticPr fontId="36"/>
  </si>
  <si>
    <t>通信運搬費</t>
    <rPh sb="0" eb="1">
      <t>ツウ</t>
    </rPh>
    <rPh sb="1" eb="2">
      <t>シン</t>
    </rPh>
    <rPh sb="2" eb="3">
      <t>ウン</t>
    </rPh>
    <rPh sb="3" eb="4">
      <t>ハン</t>
    </rPh>
    <rPh sb="4" eb="5">
      <t>ヒ</t>
    </rPh>
    <phoneticPr fontId="36"/>
  </si>
  <si>
    <t>消耗品費</t>
    <rPh sb="0" eb="1">
      <t>ショウ</t>
    </rPh>
    <rPh sb="1" eb="2">
      <t>モウ</t>
    </rPh>
    <rPh sb="2" eb="3">
      <t>ヒン</t>
    </rPh>
    <rPh sb="3" eb="4">
      <t>ヒ</t>
    </rPh>
    <phoneticPr fontId="36"/>
  </si>
  <si>
    <t>水道光熱費</t>
    <rPh sb="0" eb="1">
      <t>スイ</t>
    </rPh>
    <rPh sb="1" eb="2">
      <t>ミチ</t>
    </rPh>
    <rPh sb="2" eb="3">
      <t>ヒカリ</t>
    </rPh>
    <rPh sb="3" eb="4">
      <t>ネツ</t>
    </rPh>
    <rPh sb="4" eb="5">
      <t>ヒ</t>
    </rPh>
    <phoneticPr fontId="36"/>
  </si>
  <si>
    <t>研修費</t>
    <rPh sb="0" eb="1">
      <t>ケン</t>
    </rPh>
    <rPh sb="1" eb="2">
      <t>オサム</t>
    </rPh>
    <rPh sb="2" eb="3">
      <t>ヒ</t>
    </rPh>
    <phoneticPr fontId="36"/>
  </si>
  <si>
    <t>負担金</t>
    <rPh sb="0" eb="1">
      <t>フ</t>
    </rPh>
    <rPh sb="1" eb="2">
      <t>タン</t>
    </rPh>
    <rPh sb="2" eb="3">
      <t>キン</t>
    </rPh>
    <phoneticPr fontId="5"/>
  </si>
  <si>
    <t>渉外費</t>
    <rPh sb="0" eb="1">
      <t>ワタル</t>
    </rPh>
    <rPh sb="1" eb="2">
      <t>ソト</t>
    </rPh>
    <rPh sb="2" eb="3">
      <t>ヒ</t>
    </rPh>
    <phoneticPr fontId="5"/>
  </si>
  <si>
    <t>慶弔費</t>
    <rPh sb="0" eb="1">
      <t>ケイ</t>
    </rPh>
    <rPh sb="1" eb="2">
      <t>チョウ</t>
    </rPh>
    <rPh sb="2" eb="3">
      <t>ヒ</t>
    </rPh>
    <phoneticPr fontId="5"/>
  </si>
  <si>
    <t>予備費</t>
    <rPh sb="0" eb="1">
      <t>ヨ</t>
    </rPh>
    <rPh sb="1" eb="2">
      <t>ビ</t>
    </rPh>
    <rPh sb="2" eb="3">
      <t>ヒ</t>
    </rPh>
    <phoneticPr fontId="5"/>
  </si>
  <si>
    <t>会費</t>
    <rPh sb="0" eb="1">
      <t>カイ</t>
    </rPh>
    <rPh sb="1" eb="2">
      <t>ヒ</t>
    </rPh>
    <phoneticPr fontId="36"/>
  </si>
  <si>
    <t>寄付金</t>
    <rPh sb="0" eb="1">
      <t>ヨ</t>
    </rPh>
    <rPh sb="1" eb="2">
      <t>フ</t>
    </rPh>
    <rPh sb="2" eb="3">
      <t>キン</t>
    </rPh>
    <phoneticPr fontId="36"/>
  </si>
  <si>
    <t>事業収益</t>
    <rPh sb="0" eb="1">
      <t>コト</t>
    </rPh>
    <rPh sb="1" eb="2">
      <t>ギョウ</t>
    </rPh>
    <rPh sb="2" eb="3">
      <t>オサム</t>
    </rPh>
    <rPh sb="3" eb="4">
      <t>エキ</t>
    </rPh>
    <phoneticPr fontId="36"/>
  </si>
  <si>
    <t>自治会</t>
    <rPh sb="0" eb="3">
      <t>ジチカイ</t>
    </rPh>
    <phoneticPr fontId="13"/>
  </si>
  <si>
    <t>町内会</t>
    <rPh sb="0" eb="3">
      <t>チョウナイカイ</t>
    </rPh>
    <phoneticPr fontId="13"/>
  </si>
  <si>
    <t>同好会</t>
    <rPh sb="0" eb="3">
      <t>ドウコウカイ</t>
    </rPh>
    <phoneticPr fontId="13"/>
  </si>
  <si>
    <t>≪その他≫</t>
    <rPh sb="3" eb="4">
      <t>ホカ</t>
    </rPh>
    <phoneticPr fontId="5"/>
  </si>
  <si>
    <t>≪活動費≫</t>
    <rPh sb="1" eb="3">
      <t>カツドウ</t>
    </rPh>
    <rPh sb="3" eb="4">
      <t>ヒ</t>
    </rPh>
    <phoneticPr fontId="5"/>
  </si>
  <si>
    <t>≪運営費≫</t>
    <rPh sb="1" eb="4">
      <t>ウンエイヒ</t>
    </rPh>
    <phoneticPr fontId="5"/>
  </si>
  <si>
    <t>≪活動費≫</t>
    <rPh sb="1" eb="4">
      <t>カツドウヒ</t>
    </rPh>
    <phoneticPr fontId="13"/>
  </si>
  <si>
    <t>≪会費≫</t>
    <rPh sb="1" eb="3">
      <t>カイヒ</t>
    </rPh>
    <phoneticPr fontId="13"/>
  </si>
  <si>
    <t>≪活動費≫</t>
    <rPh sb="1" eb="2">
      <t>ヒ</t>
    </rPh>
    <phoneticPr fontId="5"/>
  </si>
  <si>
    <t>ＰＴＡ</t>
    <phoneticPr fontId="13"/>
  </si>
  <si>
    <t>老人慰安費</t>
    <rPh sb="0" eb="2">
      <t>ロウジン</t>
    </rPh>
    <rPh sb="2" eb="4">
      <t>イアン</t>
    </rPh>
    <rPh sb="4" eb="5">
      <t>ヒ</t>
    </rPh>
    <phoneticPr fontId="5"/>
  </si>
  <si>
    <t>運営費</t>
    <rPh sb="0" eb="3">
      <t>ウンエイヒ</t>
    </rPh>
    <phoneticPr fontId="13"/>
  </si>
  <si>
    <t>その他</t>
    <rPh sb="2" eb="3">
      <t>タ</t>
    </rPh>
    <phoneticPr fontId="36"/>
  </si>
  <si>
    <t>運営費</t>
    <rPh sb="0" eb="2">
      <t>ウンエイ</t>
    </rPh>
    <rPh sb="2" eb="3">
      <t>ヒ</t>
    </rPh>
    <phoneticPr fontId="36"/>
  </si>
  <si>
    <t>雑収入</t>
    <phoneticPr fontId="13"/>
  </si>
  <si>
    <t>利息</t>
    <phoneticPr fontId="13"/>
  </si>
  <si>
    <t>現金は「預金引出」を収入で入力します。</t>
    <rPh sb="0" eb="2">
      <t>ゲンキン</t>
    </rPh>
    <rPh sb="4" eb="6">
      <t>ヨキン</t>
    </rPh>
    <rPh sb="6" eb="8">
      <t>ヒキダシ</t>
    </rPh>
    <rPh sb="10" eb="12">
      <t>シュウニュウ</t>
    </rPh>
    <rPh sb="13" eb="15">
      <t>ニュウリョク</t>
    </rPh>
    <phoneticPr fontId="12"/>
  </si>
  <si>
    <t>現金は「預金預入」を支出で入力します。</t>
    <rPh sb="0" eb="2">
      <t>ゲンキン</t>
    </rPh>
    <rPh sb="4" eb="6">
      <t>ヨキン</t>
    </rPh>
    <rPh sb="6" eb="8">
      <t>アズケイレ</t>
    </rPh>
    <rPh sb="10" eb="12">
      <t>シシュツ</t>
    </rPh>
    <rPh sb="13" eb="15">
      <t>ニュウリョク</t>
    </rPh>
    <phoneticPr fontId="12"/>
  </si>
  <si>
    <t>収入または支出した月日は必ず入力してください。</t>
    <rPh sb="0" eb="2">
      <t>シュウニュウ</t>
    </rPh>
    <rPh sb="5" eb="7">
      <t>シシュツ</t>
    </rPh>
    <rPh sb="9" eb="11">
      <t>ツキヒ</t>
    </rPh>
    <rPh sb="12" eb="13">
      <t>カナラ</t>
    </rPh>
    <rPh sb="14" eb="16">
      <t>ニュウリョク</t>
    </rPh>
    <phoneticPr fontId="12"/>
  </si>
  <si>
    <t>一般会計</t>
    <rPh sb="0" eb="2">
      <t>イッパン</t>
    </rPh>
    <rPh sb="2" eb="4">
      <t>カイケイ</t>
    </rPh>
    <phoneticPr fontId="13"/>
  </si>
  <si>
    <t>市支部</t>
    <rPh sb="0" eb="1">
      <t>シ</t>
    </rPh>
    <rPh sb="1" eb="3">
      <t>シブシホンブ</t>
    </rPh>
    <phoneticPr fontId="13"/>
  </si>
  <si>
    <t>町支部</t>
    <rPh sb="0" eb="1">
      <t>マチ</t>
    </rPh>
    <rPh sb="1" eb="3">
      <t>シブマチホンブ</t>
    </rPh>
    <phoneticPr fontId="13"/>
  </si>
  <si>
    <t>繰越金・積立金</t>
    <rPh sb="0" eb="3">
      <t>クリコシキン</t>
    </rPh>
    <rPh sb="4" eb="6">
      <t>ツミタテ</t>
    </rPh>
    <rPh sb="6" eb="7">
      <t>キン</t>
    </rPh>
    <phoneticPr fontId="36"/>
  </si>
  <si>
    <t>合　　　　　計</t>
    <rPh sb="0" eb="1">
      <t>ゴウ</t>
    </rPh>
    <rPh sb="6" eb="7">
      <t>ケイ</t>
    </rPh>
    <phoneticPr fontId="36"/>
  </si>
  <si>
    <t>科　　　　　目</t>
    <rPh sb="0" eb="1">
      <t>カ</t>
    </rPh>
    <rPh sb="6" eb="7">
      <t>メ</t>
    </rPh>
    <phoneticPr fontId="36"/>
  </si>
  <si>
    <t>予算積立金繰入</t>
    <rPh sb="0" eb="2">
      <t>ヨサン</t>
    </rPh>
    <rPh sb="2" eb="4">
      <t>ツミタテ</t>
    </rPh>
    <rPh sb="4" eb="5">
      <t>キン</t>
    </rPh>
    <rPh sb="5" eb="7">
      <t>クリイレ</t>
    </rPh>
    <phoneticPr fontId="12"/>
  </si>
  <si>
    <t>前年積立金繰入</t>
    <rPh sb="0" eb="2">
      <t>ゼンネン</t>
    </rPh>
    <rPh sb="2" eb="4">
      <t>ツミタテ</t>
    </rPh>
    <rPh sb="4" eb="5">
      <t>キン</t>
    </rPh>
    <rPh sb="5" eb="7">
      <t>クリイレ</t>
    </rPh>
    <phoneticPr fontId="12"/>
  </si>
  <si>
    <t>予算前期繰越金</t>
    <rPh sb="0" eb="2">
      <t>ヨサン</t>
    </rPh>
    <rPh sb="2" eb="3">
      <t>ゼン</t>
    </rPh>
    <rPh sb="3" eb="4">
      <t>キ</t>
    </rPh>
    <rPh sb="4" eb="6">
      <t>クリコシ</t>
    </rPh>
    <rPh sb="5" eb="6">
      <t>ゼンネン</t>
    </rPh>
    <phoneticPr fontId="12"/>
  </si>
  <si>
    <t>前年前期繰越金</t>
    <rPh sb="0" eb="2">
      <t>ゼンネン</t>
    </rPh>
    <rPh sb="2" eb="4">
      <t>ゼンキ</t>
    </rPh>
    <rPh sb="4" eb="6">
      <t>クリコシ</t>
    </rPh>
    <rPh sb="5" eb="6">
      <t>ゼンネン</t>
    </rPh>
    <phoneticPr fontId="12"/>
  </si>
  <si>
    <t>PTA会費(教職員)</t>
    <rPh sb="3" eb="5">
      <t>カイヒ</t>
    </rPh>
    <rPh sb="6" eb="9">
      <t>キョウショクイン</t>
    </rPh>
    <phoneticPr fontId="5"/>
  </si>
  <si>
    <t>PTA会費(児童)</t>
    <rPh sb="3" eb="5">
      <t>カイヒ</t>
    </rPh>
    <rPh sb="6" eb="8">
      <t>ジドウ</t>
    </rPh>
    <phoneticPr fontId="5"/>
  </si>
  <si>
    <t>助成金</t>
    <phoneticPr fontId="13"/>
  </si>
  <si>
    <t>負担金</t>
    <phoneticPr fontId="13"/>
  </si>
  <si>
    <t>雑収益</t>
    <phoneticPr fontId="13"/>
  </si>
  <si>
    <t>補助金</t>
    <rPh sb="0" eb="2">
      <t>ホジョ</t>
    </rPh>
    <rPh sb="2" eb="3">
      <t>キン</t>
    </rPh>
    <phoneticPr fontId="36"/>
  </si>
  <si>
    <t>謝礼金</t>
    <phoneticPr fontId="36"/>
  </si>
  <si>
    <t>補助費</t>
    <phoneticPr fontId="13"/>
  </si>
  <si>
    <t>加盟金</t>
    <phoneticPr fontId="13"/>
  </si>
  <si>
    <t>準備金</t>
    <phoneticPr fontId="13"/>
  </si>
  <si>
    <t>≪その他≫</t>
    <phoneticPr fontId="13"/>
  </si>
  <si>
    <t xml:space="preserve">雑費 </t>
    <phoneticPr fontId="13"/>
  </si>
  <si>
    <t>諸会費</t>
    <phoneticPr fontId="13"/>
  </si>
  <si>
    <t>保険料</t>
    <phoneticPr fontId="13"/>
  </si>
  <si>
    <t>交際費</t>
    <rPh sb="0" eb="3">
      <t>コウサイヒ</t>
    </rPh>
    <phoneticPr fontId="13"/>
  </si>
  <si>
    <t>科目サンプル</t>
    <rPh sb="0" eb="2">
      <t>カモク</t>
    </rPh>
    <phoneticPr fontId="13"/>
  </si>
  <si>
    <t>寄付金</t>
    <phoneticPr fontId="13"/>
  </si>
  <si>
    <t>報償金</t>
    <phoneticPr fontId="13"/>
  </si>
  <si>
    <t>補助金</t>
    <phoneticPr fontId="13"/>
  </si>
  <si>
    <t>入会金</t>
    <rPh sb="0" eb="3">
      <t>ニュウカイキン</t>
    </rPh>
    <phoneticPr fontId="13"/>
  </si>
  <si>
    <t>協会・団体</t>
    <rPh sb="0" eb="2">
      <t>キョウカイ</t>
    </rPh>
    <rPh sb="3" eb="5">
      <t>ダンタイ</t>
    </rPh>
    <phoneticPr fontId="13"/>
  </si>
  <si>
    <t>次年度繰越金額を「繰越金」や「積立金」</t>
    <rPh sb="0" eb="3">
      <t>ジネンド</t>
    </rPh>
    <rPh sb="3" eb="5">
      <t>クリコシ</t>
    </rPh>
    <rPh sb="5" eb="6">
      <t>キン</t>
    </rPh>
    <rPh sb="6" eb="7">
      <t>ガク</t>
    </rPh>
    <rPh sb="9" eb="11">
      <t>クリコシ</t>
    </rPh>
    <rPh sb="11" eb="12">
      <t>キン</t>
    </rPh>
    <rPh sb="15" eb="18">
      <t>ツミタテキン</t>
    </rPh>
    <phoneticPr fontId="12"/>
  </si>
  <si>
    <t>で個別に管理している場合に入力します。</t>
    <rPh sb="1" eb="3">
      <t>コベツ</t>
    </rPh>
    <rPh sb="4" eb="6">
      <t>カンリ</t>
    </rPh>
    <rPh sb="10" eb="12">
      <t>バアイ</t>
    </rPh>
    <rPh sb="13" eb="15">
      <t>ニュウリョク</t>
    </rPh>
    <phoneticPr fontId="12"/>
  </si>
  <si>
    <t>固定項目は名称</t>
    <rPh sb="0" eb="2">
      <t>コテイ</t>
    </rPh>
    <rPh sb="2" eb="4">
      <t>コウモク</t>
    </rPh>
    <rPh sb="5" eb="7">
      <t>メイショウ</t>
    </rPh>
    <phoneticPr fontId="12"/>
  </si>
  <si>
    <t>科目リスト</t>
    <rPh sb="0" eb="2">
      <t>カモク</t>
    </rPh>
    <phoneticPr fontId="13"/>
  </si>
  <si>
    <t>明細リスト</t>
    <rPh sb="0" eb="2">
      <t>メイサイ</t>
    </rPh>
    <phoneticPr fontId="13"/>
  </si>
  <si>
    <t>１月</t>
    <rPh sb="1" eb="2">
      <t>ガツ</t>
    </rPh>
    <phoneticPr fontId="12"/>
  </si>
  <si>
    <t>３月</t>
    <rPh sb="1" eb="2">
      <t>ガツ</t>
    </rPh>
    <phoneticPr fontId="12"/>
  </si>
  <si>
    <t>４月</t>
    <rPh sb="1" eb="2">
      <t>ガツ</t>
    </rPh>
    <phoneticPr fontId="12"/>
  </si>
  <si>
    <t>基本</t>
    <rPh sb="0" eb="2">
      <t>キホン</t>
    </rPh>
    <phoneticPr fontId="12"/>
  </si>
  <si>
    <t>３月or４月</t>
    <rPh sb="1" eb="2">
      <t>ガツ</t>
    </rPh>
    <rPh sb="5" eb="6">
      <t>ガツ</t>
    </rPh>
    <phoneticPr fontId="12"/>
  </si>
  <si>
    <t>１月版</t>
    <rPh sb="1" eb="2">
      <t>ガツ</t>
    </rPh>
    <rPh sb="2" eb="3">
      <t>バン</t>
    </rPh>
    <phoneticPr fontId="12"/>
  </si>
  <si>
    <t>４月版</t>
    <rPh sb="1" eb="2">
      <t>ガツ</t>
    </rPh>
    <rPh sb="2" eb="3">
      <t>バン</t>
    </rPh>
    <phoneticPr fontId="12"/>
  </si>
  <si>
    <t>３月版</t>
    <rPh sb="1" eb="2">
      <t>ガツ</t>
    </rPh>
    <rPh sb="2" eb="3">
      <t>バン</t>
    </rPh>
    <phoneticPr fontId="12"/>
  </si>
  <si>
    <t>１２月</t>
    <rPh sb="2" eb="3">
      <t>ガツ</t>
    </rPh>
    <phoneticPr fontId="12"/>
  </si>
  <si>
    <t>令和　９　年</t>
    <phoneticPr fontId="12"/>
  </si>
  <si>
    <t>２月</t>
    <rPh sb="1" eb="2">
      <t>ガツ</t>
    </rPh>
    <phoneticPr fontId="12"/>
  </si>
  <si>
    <t>３１日</t>
    <rPh sb="2" eb="3">
      <t>ニチ</t>
    </rPh>
    <phoneticPr fontId="12"/>
  </si>
  <si>
    <t>１日</t>
    <rPh sb="1" eb="2">
      <t>ニチ</t>
    </rPh>
    <phoneticPr fontId="12"/>
  </si>
  <si>
    <t>あっという間に会計報告・３月版</t>
    <phoneticPr fontId="12"/>
  </si>
  <si>
    <t>あっという間に会計報告・１月版</t>
    <phoneticPr fontId="12"/>
  </si>
  <si>
    <t>2or3</t>
    <phoneticPr fontId="12"/>
  </si>
  <si>
    <t>前年収支</t>
    <rPh sb="0" eb="2">
      <t>ゼンネン</t>
    </rPh>
    <rPh sb="2" eb="4">
      <t>シュウシ</t>
    </rPh>
    <phoneticPr fontId="13"/>
  </si>
  <si>
    <t>予算設定</t>
    <rPh sb="0" eb="2">
      <t>ヨサン</t>
    </rPh>
    <rPh sb="2" eb="4">
      <t>セッテイ</t>
    </rPh>
    <phoneticPr fontId="12"/>
  </si>
  <si>
    <t>前年収支</t>
    <rPh sb="0" eb="2">
      <t>ゼンネン</t>
    </rPh>
    <rPh sb="2" eb="4">
      <t>シュウシ</t>
    </rPh>
    <phoneticPr fontId="12"/>
  </si>
  <si>
    <t>預金入力</t>
    <rPh sb="0" eb="2">
      <t>ヨキン</t>
    </rPh>
    <rPh sb="2" eb="4">
      <t>ニュウリョク</t>
    </rPh>
    <phoneticPr fontId="12"/>
  </si>
  <si>
    <t>現金入力</t>
    <rPh sb="0" eb="2">
      <t>ゲンキン</t>
    </rPh>
    <rPh sb="2" eb="4">
      <t>ニュウリョク</t>
    </rPh>
    <phoneticPr fontId="13"/>
  </si>
  <si>
    <t>科目明細設定</t>
    <rPh sb="0" eb="2">
      <t>カモク</t>
    </rPh>
    <rPh sb="2" eb="4">
      <t>メイサイ</t>
    </rPh>
    <rPh sb="4" eb="6">
      <t>セッテイ</t>
    </rPh>
    <phoneticPr fontId="13"/>
  </si>
  <si>
    <t>自治会、町内会、PTA、同好会、協会などの会計報告書に対応します。</t>
    <rPh sb="0" eb="3">
      <t>ジチカイ</t>
    </rPh>
    <rPh sb="4" eb="7">
      <t>チョウナイカイ</t>
    </rPh>
    <rPh sb="12" eb="15">
      <t>ドウコウカイ</t>
    </rPh>
    <rPh sb="16" eb="18">
      <t>キョウカイ</t>
    </rPh>
    <rPh sb="21" eb="23">
      <t>カイケイ</t>
    </rPh>
    <rPh sb="23" eb="25">
      <t>ホウコク</t>
    </rPh>
    <rPh sb="25" eb="26">
      <t>ショ</t>
    </rPh>
    <rPh sb="27" eb="29">
      <t>タイオウ</t>
    </rPh>
    <phoneticPr fontId="12"/>
  </si>
  <si>
    <t>現金と預金の入力から設定科目で集計して会計報告書を作成します。</t>
    <rPh sb="0" eb="2">
      <t>ゲンキン</t>
    </rPh>
    <rPh sb="3" eb="5">
      <t>ヨキン</t>
    </rPh>
    <rPh sb="6" eb="8">
      <t>ニュウリョク</t>
    </rPh>
    <rPh sb="10" eb="12">
      <t>セッテイ</t>
    </rPh>
    <rPh sb="12" eb="14">
      <t>カモク</t>
    </rPh>
    <rPh sb="15" eb="17">
      <t>シュウケイ</t>
    </rPh>
    <rPh sb="19" eb="21">
      <t>カイケイ</t>
    </rPh>
    <rPh sb="21" eb="23">
      <t>ホウコク</t>
    </rPh>
    <rPh sb="23" eb="24">
      <t>ショ</t>
    </rPh>
    <rPh sb="25" eb="27">
      <t>サクセイ</t>
    </rPh>
    <phoneticPr fontId="12"/>
  </si>
  <si>
    <t>現金集計表</t>
    <rPh sb="0" eb="2">
      <t>ゲンキン</t>
    </rPh>
    <rPh sb="2" eb="4">
      <t>シュウケイ</t>
    </rPh>
    <rPh sb="4" eb="5">
      <t>ヒョウ</t>
    </rPh>
    <phoneticPr fontId="12"/>
  </si>
  <si>
    <t>預金集計表</t>
    <rPh sb="0" eb="2">
      <t>ヨキン</t>
    </rPh>
    <rPh sb="2" eb="4">
      <t>シュウケイ</t>
    </rPh>
    <rPh sb="4" eb="5">
      <t>ヒョウ</t>
    </rPh>
    <phoneticPr fontId="12"/>
  </si>
  <si>
    <t>年間集計表</t>
    <rPh sb="0" eb="2">
      <t>ネンカン</t>
    </rPh>
    <rPh sb="2" eb="4">
      <t>シュウケイ</t>
    </rPh>
    <rPh sb="4" eb="5">
      <t>ヒョウ</t>
    </rPh>
    <phoneticPr fontId="12"/>
  </si>
  <si>
    <t>寄付金</t>
  </si>
  <si>
    <t>「シンプル会計報告」システムの使用許諾書</t>
    <rPh sb="5" eb="7">
      <t>カイケイ</t>
    </rPh>
    <rPh sb="7" eb="9">
      <t>ホウコク</t>
    </rPh>
    <rPh sb="15" eb="17">
      <t>シヨウ</t>
    </rPh>
    <rPh sb="17" eb="19">
      <t>キョダク</t>
    </rPh>
    <rPh sb="19" eb="20">
      <t>ショ</t>
    </rPh>
    <phoneticPr fontId="12"/>
  </si>
  <si>
    <r>
      <rPr>
        <b/>
        <sz val="11"/>
        <color rgb="FFFF0000"/>
        <rFont val="ＭＳ 明朝"/>
        <family val="1"/>
        <charset val="128"/>
      </rPr>
      <t>≪システムの使用許諾書への同意について≫</t>
    </r>
    <r>
      <rPr>
        <sz val="11"/>
        <color theme="1"/>
        <rFont val="ＭＳ 明朝"/>
        <family val="1"/>
        <charset val="128"/>
      </rPr>
      <t xml:space="preserve">
「シンプル会計報告」は、「システムの使用許諾書」に同意することが使用条件となっています。
「システムの使用許諾書」に同意をいただけない場合は「シンプル会計報告」は使用できません。
</t>
    </r>
    <rPh sb="102" eb="104">
      <t>シヨウ</t>
    </rPh>
    <phoneticPr fontId="12"/>
  </si>
  <si>
    <t>４月版</t>
    <rPh sb="2" eb="3">
      <t>バン</t>
    </rPh>
    <phoneticPr fontId="12"/>
  </si>
  <si>
    <r>
      <rPr>
        <b/>
        <sz val="11"/>
        <color rgb="FF0070C0"/>
        <rFont val="ＭＳ 明朝"/>
        <family val="1"/>
        <charset val="128"/>
      </rPr>
      <t>「シンプル会計報告」システムの使用許諾書</t>
    </r>
    <r>
      <rPr>
        <sz val="11"/>
        <color theme="1"/>
        <rFont val="ＭＳ 明朝"/>
        <family val="1"/>
        <charset val="128"/>
      </rPr>
      <t xml:space="preserve">
１）使用期限
　本システムの使用期限は、使用開始日から2027年12月31日までです。本システムは、2026年4月1日から2027年3月31日までの年月日のデータを入力することができます。本システムの指定した年度以外での使用や使用者がシートを変更することによりシステムに不具合が発生しても制作者は責任を負いません。
２）著作権および所有権　本システムの著作権および所有権は Soft-j.com が所有します。
３）使用権　本システムの使用権は、使用者が所有する一台のコンピュータで使用することを意味します。
４）免責事項の明示
　本システムが使用できないことまたは本システムの使用および使用結果について、使用者および第三者の直接的および間接的ないかなる損害に対しても、システムの制作者ならびに出版社は一切の責任を負いません。計算誤りや印刷誤りがないか、必ず使用者自らによって確認していただき本システムによって発生した計算誤りまたは印刷誤りは、使用者の責任で対処していただくという原則で使用して下さい。損害の可能性について、制作者が事前に知らされていた場合でも同様とします。
あらゆる損害に対する免責をご承諾いただくことを使用条件とします｡ 
</t>
    </r>
    <r>
      <rPr>
        <sz val="11"/>
        <color rgb="FFFF0000"/>
        <rFont val="ＭＳ 明朝"/>
        <family val="1"/>
        <charset val="128"/>
      </rPr>
      <t>以上の事項に同意した上で「シンプル会計報告」をご利用していただきますようお願いします。</t>
    </r>
    <r>
      <rPr>
        <sz val="11"/>
        <color theme="1"/>
        <rFont val="ＭＳ 明朝"/>
        <family val="1"/>
        <charset val="128"/>
      </rPr>
      <t xml:space="preserve">
</t>
    </r>
    <rPh sb="5" eb="7">
      <t>カイケイ</t>
    </rPh>
    <rPh sb="134" eb="137">
      <t>シヨウシャ</t>
    </rPh>
    <rPh sb="142" eb="144">
      <t>ヘンコウ</t>
    </rPh>
    <rPh sb="280" eb="282">
      <t>ジコウ</t>
    </rPh>
    <rPh sb="417" eb="418">
      <t>ホン</t>
    </rPh>
    <rPh sb="560" eb="562">
      <t>カイケイ</t>
    </rPh>
    <rPh sb="562" eb="564">
      <t>ホウコク</t>
    </rPh>
    <phoneticPr fontId="12"/>
  </si>
  <si>
    <t>このファイルの使用期限は2027年12月31日になっています。</t>
    <rPh sb="7" eb="11">
      <t>シヨウキゲン</t>
    </rPh>
    <rPh sb="16" eb="17">
      <t>ネン</t>
    </rPh>
    <rPh sb="19" eb="20">
      <t>ガツ</t>
    </rPh>
    <rPh sb="22" eb="23">
      <t>ニチ</t>
    </rPh>
    <phoneticPr fontId="12"/>
  </si>
  <si>
    <t>会計報告書はシンプル版、予算対比版、前年対比版の三種類を自動作成します。</t>
    <phoneticPr fontId="13"/>
  </si>
  <si>
    <t>ユーザー様の用途により予算対比データや前年対比データを入力してから作成してください。</t>
    <phoneticPr fontId="13"/>
  </si>
  <si>
    <t>空白行の印刷は「ファイル」「印刷」の「ページ指定」で調整してください。</t>
    <phoneticPr fontId="13"/>
  </si>
  <si>
    <t>会計報告書を出力は「ファイル」「印刷」の「ページ指定」から印刷するページで指定します。</t>
    <phoneticPr fontId="13"/>
  </si>
  <si>
    <t>)年サンプル版     Excel2024/2021 VER 1.10</t>
    <phoneticPr fontId="12"/>
  </si>
  <si>
    <t>エクセルのマクロを使用しないシンプルな会計報告書システムです。</t>
    <rPh sb="9" eb="11">
      <t>シヨウ</t>
    </rPh>
    <rPh sb="19" eb="21">
      <t>カイケイ</t>
    </rPh>
    <rPh sb="21" eb="23">
      <t>ホウコク</t>
    </rPh>
    <rPh sb="23" eb="24">
      <t>ショ</t>
    </rPh>
    <phoneticPr fontId="12"/>
  </si>
  <si>
    <t>現金の収入と支出の明細行を1200行まで入力できます。</t>
    <phoneticPr fontId="13"/>
  </si>
  <si>
    <t>預金の収入と支出の明細行を600行まで入力できます。</t>
    <phoneticPr fontId="13"/>
  </si>
  <si>
    <t>SIMPLE 会計報告 ２０２６</t>
    <rPh sb="7" eb="9">
      <t>カイケイ</t>
    </rPh>
    <phoneticPr fontId="12"/>
  </si>
  <si>
    <t>消耗品費</t>
    <rPh sb="0" eb="4">
      <t>ショウモウヒンヒジムヒ</t>
    </rPh>
    <phoneticPr fontId="5"/>
  </si>
  <si>
    <t>行事費</t>
    <rPh sb="0" eb="3">
      <t>ギョウジヒ</t>
    </rPh>
    <phoneticPr fontId="13"/>
  </si>
  <si>
    <t>渉外費</t>
    <rPh sb="0" eb="2">
      <t>ショウガイ</t>
    </rPh>
    <rPh sb="2" eb="3">
      <t>ヒ</t>
    </rPh>
    <phoneticPr fontId="13"/>
  </si>
  <si>
    <t>負担金</t>
    <rPh sb="0" eb="3">
      <t>フタンキン</t>
    </rPh>
    <phoneticPr fontId="13"/>
  </si>
  <si>
    <t>部会費</t>
    <rPh sb="0" eb="2">
      <t>ブカイ</t>
    </rPh>
    <rPh sb="2" eb="3">
      <t>ヒ</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</si>
</sst>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quot;&quot;aaa"/>
    <numFmt numFmtId="178" formatCode="#,##0_ "/>
    <numFmt numFmtId="179" formatCode="#,##0;&quot;△ &quot;#,##0"/>
  </numFmts>
  <fonts count="54" x14ac:knownFonts="1">
    <font>
      <sz val="11"/>
      <color theme="1"/>
      <name val="ＭＳ 明朝"/>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6"/>
      <name val="ＭＳ 明朝"/>
      <family val="2"/>
      <charset val="128"/>
    </font>
    <font>
      <sz val="6"/>
      <name val="ＭＳ Ｐゴシック"/>
      <family val="3"/>
      <charset val="128"/>
    </font>
    <font>
      <sz val="11"/>
      <color theme="1"/>
      <name val="ＭＳ 明朝"/>
      <family val="1"/>
      <charset val="128"/>
    </font>
    <font>
      <b/>
      <sz val="12"/>
      <color rgb="FFFFFFFF"/>
      <name val="ＭＳ Ｐゴシック"/>
      <family val="3"/>
      <charset val="128"/>
    </font>
    <font>
      <b/>
      <sz val="12"/>
      <color theme="1"/>
      <name val="ＭＳ Ｐゴシック"/>
      <family val="3"/>
      <charset val="128"/>
      <scheme val="major"/>
    </font>
    <font>
      <sz val="11"/>
      <color rgb="FFFF0000"/>
      <name val="ＭＳ 明朝"/>
      <family val="2"/>
      <charset val="128"/>
    </font>
    <font>
      <b/>
      <sz val="11"/>
      <color rgb="FFFF6600"/>
      <name val="ＭＳ Ｐゴシック"/>
      <family val="3"/>
      <charset val="128"/>
      <scheme val="minor"/>
    </font>
    <font>
      <b/>
      <sz val="11"/>
      <color rgb="FF33CC33"/>
      <name val="ＭＳ Ｐゴシック"/>
      <family val="3"/>
      <charset val="128"/>
      <scheme val="minor"/>
    </font>
    <font>
      <sz val="11"/>
      <color rgb="FFCCFF99"/>
      <name val="ＭＳ 明朝"/>
      <family val="2"/>
      <charset val="128"/>
    </font>
    <font>
      <b/>
      <sz val="12"/>
      <color theme="1"/>
      <name val="ＭＳ 明朝"/>
      <family val="1"/>
      <charset val="128"/>
    </font>
    <font>
      <b/>
      <sz val="11"/>
      <color theme="1"/>
      <name val="ＭＳ 明朝"/>
      <family val="1"/>
      <charset val="128"/>
    </font>
    <font>
      <b/>
      <sz val="12"/>
      <color theme="1"/>
      <name val="ＭＳ Ｐゴシック"/>
      <family val="3"/>
      <charset val="128"/>
    </font>
    <font>
      <b/>
      <sz val="11"/>
      <color rgb="FFFF0000"/>
      <name val="ＭＳ 明朝"/>
      <family val="1"/>
      <charset val="128"/>
    </font>
    <font>
      <b/>
      <sz val="14"/>
      <color rgb="FF0070C0"/>
      <name val="ＭＳ 明朝"/>
      <family val="1"/>
      <charset val="128"/>
    </font>
    <font>
      <sz val="11"/>
      <color rgb="FFFF0000"/>
      <name val="ＭＳ 明朝"/>
      <family val="1"/>
      <charset val="128"/>
    </font>
    <font>
      <b/>
      <sz val="11"/>
      <color rgb="FF0070C0"/>
      <name val="ＭＳ 明朝"/>
      <family val="1"/>
      <charset val="128"/>
    </font>
    <font>
      <sz val="12"/>
      <name val="ＭＳ 明朝"/>
      <family val="1"/>
      <charset val="128"/>
    </font>
    <font>
      <b/>
      <sz val="11"/>
      <name val="ＭＳ 明朝"/>
      <family val="1"/>
      <charset val="128"/>
    </font>
    <font>
      <sz val="11"/>
      <name val="ＭＳ 明朝"/>
      <family val="1"/>
      <charset val="128"/>
    </font>
    <font>
      <b/>
      <sz val="11"/>
      <color rgb="FFC00000"/>
      <name val="ＭＳ Ｐゴシック"/>
      <family val="3"/>
      <charset val="128"/>
      <scheme val="minor"/>
    </font>
    <font>
      <b/>
      <sz val="12"/>
      <color rgb="FFC00000"/>
      <name val="ＭＳ Ｐゴシック"/>
      <family val="3"/>
      <charset val="128"/>
      <scheme val="minor"/>
    </font>
    <font>
      <sz val="11"/>
      <color rgb="FF00B050"/>
      <name val="ＭＳ 明朝"/>
      <family val="2"/>
      <charset val="128"/>
    </font>
    <font>
      <sz val="11"/>
      <color rgb="FF0070C0"/>
      <name val="ＭＳ 明朝"/>
      <family val="2"/>
      <charset val="128"/>
    </font>
    <font>
      <b/>
      <sz val="22"/>
      <color rgb="FFC00000"/>
      <name val="ＭＳ Ｐゴシック"/>
      <family val="3"/>
      <charset val="128"/>
      <scheme val="minor"/>
    </font>
    <font>
      <sz val="6"/>
      <name val="ＭＳ Ｐゴシック"/>
      <family val="2"/>
      <charset val="128"/>
      <scheme val="minor"/>
    </font>
    <font>
      <u/>
      <sz val="16"/>
      <color theme="1"/>
      <name val="ＭＳ Ｐゴシック"/>
      <family val="3"/>
      <charset val="128"/>
      <scheme val="minor"/>
    </font>
    <font>
      <sz val="14"/>
      <color theme="1"/>
      <name val="ＭＳ Ｐゴシック"/>
      <family val="3"/>
      <charset val="128"/>
      <scheme val="minor"/>
    </font>
    <font>
      <sz val="12"/>
      <color theme="1"/>
      <name val="ＭＳ Ｐゴシック"/>
      <family val="3"/>
      <charset val="128"/>
      <scheme val="minor"/>
    </font>
    <font>
      <b/>
      <sz val="11"/>
      <color theme="1"/>
      <name val="ＭＳ Ｐゴシック"/>
      <family val="2"/>
      <charset val="128"/>
      <scheme val="minor"/>
    </font>
    <font>
      <sz val="12"/>
      <color theme="1"/>
      <name val="ＭＳ Ｐゴシック"/>
      <family val="3"/>
      <charset val="128"/>
    </font>
    <font>
      <sz val="6"/>
      <name val="Meiryo UI"/>
      <family val="2"/>
      <charset val="128"/>
    </font>
    <font>
      <sz val="11"/>
      <color theme="1"/>
      <name val="ＭＳ Ｐゴシック"/>
      <family val="3"/>
      <charset val="128"/>
    </font>
    <font>
      <sz val="11"/>
      <color theme="1"/>
      <name val="ＭＳ Ｐゴシック"/>
      <family val="3"/>
      <charset val="128"/>
      <scheme val="major"/>
    </font>
    <font>
      <sz val="12"/>
      <color theme="1"/>
      <name val="ＭＳ Ｐゴシック"/>
      <family val="3"/>
      <charset val="128"/>
      <scheme val="major"/>
    </font>
    <font>
      <sz val="11"/>
      <name val="ＭＳ Ｐゴシック"/>
      <family val="3"/>
      <charset val="128"/>
      <scheme val="major"/>
    </font>
    <font>
      <b/>
      <sz val="12"/>
      <name val="ＭＳ 明朝"/>
      <family val="1"/>
      <charset val="128"/>
    </font>
    <font>
      <b/>
      <sz val="11"/>
      <color theme="1"/>
      <name val="ＭＳ 明朝"/>
      <family val="2"/>
      <charset val="128"/>
    </font>
    <font>
      <b/>
      <sz val="11"/>
      <color theme="1"/>
      <name val="ＭＳ Ｐゴシック"/>
      <family val="3"/>
      <charset val="128"/>
    </font>
    <font>
      <b/>
      <sz val="11"/>
      <name val="ＭＳ Ｐゴシック"/>
      <family val="3"/>
      <charset val="128"/>
    </font>
    <font>
      <b/>
      <sz val="12"/>
      <color rgb="FFFF0000"/>
      <name val="ＭＳ Ｐゴシック"/>
      <family val="3"/>
      <charset val="128"/>
    </font>
    <font>
      <b/>
      <sz val="11"/>
      <color rgb="FFFF0000"/>
      <name val="ＭＳ Ｐゴシック"/>
      <family val="3"/>
      <charset val="128"/>
    </font>
    <font>
      <b/>
      <sz val="12"/>
      <color rgb="FFFF0000"/>
      <name val="ＭＳ Ｐゴシック"/>
      <family val="3"/>
      <charset val="128"/>
      <scheme val="major"/>
    </font>
  </fonts>
  <fills count="17">
    <fill>
      <patternFill patternType="none"/>
    </fill>
    <fill>
      <patternFill patternType="gray125"/>
    </fill>
    <fill>
      <patternFill patternType="solid">
        <fgColor auto="1"/>
        <bgColor auto="1"/>
      </patternFill>
    </fill>
    <fill>
      <patternFill patternType="solid">
        <fgColor rgb="FFFFFF00"/>
        <bgColor indexed="64"/>
      </patternFill>
    </fill>
    <fill>
      <patternFill patternType="solid">
        <fgColor rgb="FFFFFF99"/>
        <bgColor indexed="64"/>
      </patternFill>
    </fill>
    <fill>
      <patternFill patternType="solid">
        <fgColor theme="9" tint="0.59996337778862885"/>
        <bgColor indexed="64"/>
      </patternFill>
    </fill>
    <fill>
      <patternFill patternType="solid">
        <fgColor theme="8" tint="0.79998168889431442"/>
        <bgColor indexed="64"/>
      </patternFill>
    </fill>
    <fill>
      <patternFill patternType="solid">
        <fgColor rgb="FFFFFF66"/>
        <bgColor indexed="64"/>
      </patternFill>
    </fill>
    <fill>
      <patternFill patternType="solid">
        <fgColor rgb="FF66FFFF"/>
        <bgColor indexed="64"/>
      </patternFill>
    </fill>
    <fill>
      <patternFill patternType="solid">
        <fgColor rgb="FFCCFFFF"/>
        <bgColor indexed="64"/>
      </patternFill>
    </fill>
    <fill>
      <patternFill patternType="solid">
        <fgColor theme="7" tint="0.79998168889431442"/>
        <bgColor indexed="64"/>
      </patternFill>
    </fill>
    <fill>
      <patternFill patternType="solid">
        <fgColor rgb="FFCCFF99"/>
        <bgColor indexed="64"/>
      </patternFill>
    </fill>
    <fill>
      <patternFill patternType="solid">
        <fgColor rgb="FF99FFCC"/>
        <bgColor indexed="64"/>
      </patternFill>
    </fill>
    <fill>
      <patternFill patternType="solid">
        <fgColor rgb="FF99FF66"/>
        <bgColor indexed="64"/>
      </patternFill>
    </fill>
    <fill>
      <patternFill patternType="solid">
        <fgColor indexed="42"/>
        <bgColor indexed="42"/>
      </patternFill>
    </fill>
    <fill>
      <patternFill patternType="solid">
        <fgColor indexed="26"/>
        <bgColor indexed="64"/>
      </patternFill>
    </fill>
    <fill>
      <patternFill patternType="solid">
        <fgColor rgb="FF99FF99"/>
        <bgColor indexed="64"/>
      </patternFill>
    </fill>
  </fills>
  <borders count="19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double">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double">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top/>
      <bottom style="thin">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double">
        <color indexed="64"/>
      </left>
      <right style="thin">
        <color indexed="64"/>
      </right>
      <top style="medium">
        <color indexed="64"/>
      </top>
      <bottom style="double">
        <color indexed="64"/>
      </bottom>
      <diagonal/>
    </border>
    <border>
      <left style="double">
        <color indexed="64"/>
      </left>
      <right style="thin">
        <color indexed="64"/>
      </right>
      <top/>
      <bottom style="thin">
        <color indexed="64"/>
      </bottom>
      <diagonal/>
    </border>
    <border>
      <left/>
      <right style="medium">
        <color indexed="64"/>
      </right>
      <top style="medium">
        <color indexed="64"/>
      </top>
      <bottom style="double">
        <color indexed="64"/>
      </bottom>
      <diagonal/>
    </border>
    <border>
      <left/>
      <right style="medium">
        <color indexed="64"/>
      </right>
      <top/>
      <bottom style="thin">
        <color indexed="64"/>
      </bottom>
      <diagonal/>
    </border>
    <border>
      <left/>
      <right style="double">
        <color indexed="64"/>
      </right>
      <top style="medium">
        <color indexed="64"/>
      </top>
      <bottom style="double">
        <color indexed="64"/>
      </bottom>
      <diagonal/>
    </border>
    <border>
      <left/>
      <right style="double">
        <color indexed="64"/>
      </right>
      <top/>
      <bottom style="thin">
        <color indexed="6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style="medium">
        <color auto="1"/>
      </bottom>
      <diagonal/>
    </border>
    <border>
      <left style="mediumDashDot">
        <color auto="1"/>
      </left>
      <right/>
      <top style="mediumDashDot">
        <color auto="1"/>
      </top>
      <bottom/>
      <diagonal/>
    </border>
    <border>
      <left/>
      <right/>
      <top style="mediumDashDot">
        <color auto="1"/>
      </top>
      <bottom/>
      <diagonal/>
    </border>
    <border>
      <left/>
      <right style="mediumDashDot">
        <color auto="1"/>
      </right>
      <top style="mediumDashDot">
        <color auto="1"/>
      </top>
      <bottom/>
      <diagonal/>
    </border>
    <border>
      <left style="mediumDashDot">
        <color auto="1"/>
      </left>
      <right/>
      <top/>
      <bottom/>
      <diagonal/>
    </border>
    <border>
      <left/>
      <right style="mediumDashDot">
        <color auto="1"/>
      </right>
      <top/>
      <bottom/>
      <diagonal/>
    </border>
    <border>
      <left style="mediumDashDot">
        <color auto="1"/>
      </left>
      <right/>
      <top/>
      <bottom style="mediumDashDot">
        <color auto="1"/>
      </bottom>
      <diagonal/>
    </border>
    <border>
      <left/>
      <right/>
      <top/>
      <bottom style="mediumDashDot">
        <color auto="1"/>
      </bottom>
      <diagonal/>
    </border>
    <border>
      <left/>
      <right style="mediumDashDot">
        <color auto="1"/>
      </right>
      <top/>
      <bottom style="mediumDashDot">
        <color auto="1"/>
      </bottom>
      <diagonal/>
    </border>
    <border>
      <left style="medium">
        <color indexed="64"/>
      </left>
      <right style="double">
        <color indexed="64"/>
      </right>
      <top style="medium">
        <color indexed="64"/>
      </top>
      <bottom style="double">
        <color indexed="64"/>
      </bottom>
      <diagonal/>
    </border>
    <border>
      <left style="medium">
        <color indexed="64"/>
      </left>
      <right style="double">
        <color indexed="64"/>
      </right>
      <top/>
      <bottom style="thin">
        <color indexed="64"/>
      </bottom>
      <diagonal/>
    </border>
    <border>
      <left/>
      <right style="thin">
        <color indexed="64"/>
      </right>
      <top style="medium">
        <color indexed="64"/>
      </top>
      <bottom style="double">
        <color indexed="64"/>
      </bottom>
      <diagonal/>
    </border>
    <border>
      <left style="medium">
        <color indexed="64"/>
      </left>
      <right style="double">
        <color indexed="64"/>
      </right>
      <top/>
      <bottom style="medium">
        <color indexed="64"/>
      </bottom>
      <diagonal/>
    </border>
    <border>
      <left style="medium">
        <color indexed="64"/>
      </left>
      <right style="double">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style="double">
        <color indexed="64"/>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double">
        <color indexed="64"/>
      </right>
      <top style="double">
        <color indexed="64"/>
      </top>
      <bottom style="medium">
        <color indexed="64"/>
      </bottom>
      <diagonal/>
    </border>
    <border>
      <left/>
      <right style="medium">
        <color indexed="64"/>
      </right>
      <top style="double">
        <color indexed="64"/>
      </top>
      <bottom style="medium">
        <color indexed="64"/>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bottom style="thin">
        <color indexed="64"/>
      </bottom>
      <diagonal/>
    </border>
    <border>
      <left/>
      <right/>
      <top style="medium">
        <color auto="1"/>
      </top>
      <bottom/>
      <diagonal/>
    </border>
    <border>
      <left style="thin">
        <color indexed="64"/>
      </left>
      <right style="thin">
        <color indexed="64"/>
      </right>
      <top style="thin">
        <color indexed="64"/>
      </top>
      <bottom/>
      <diagonal/>
    </border>
    <border>
      <left style="thin">
        <color indexed="64"/>
      </left>
      <right style="medium">
        <color indexed="64"/>
      </right>
      <top style="double">
        <color indexed="64"/>
      </top>
      <bottom style="medium">
        <color indexed="64"/>
      </bottom>
      <diagonal/>
    </border>
    <border>
      <left style="medium">
        <color auto="1"/>
      </left>
      <right style="medium">
        <color auto="1"/>
      </right>
      <top style="medium">
        <color auto="1"/>
      </top>
      <bottom style="medium">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medium">
        <color indexed="64"/>
      </left>
      <right style="medium">
        <color indexed="64"/>
      </right>
      <top style="hair">
        <color indexed="64"/>
      </top>
      <bottom style="hair">
        <color indexed="64"/>
      </bottom>
      <diagonal/>
    </border>
    <border>
      <left style="medium">
        <color indexed="64"/>
      </left>
      <right style="double">
        <color indexed="64"/>
      </right>
      <top/>
      <bottom/>
      <diagonal/>
    </border>
    <border>
      <left/>
      <right style="medium">
        <color indexed="64"/>
      </right>
      <top/>
      <bottom/>
      <diagonal/>
    </border>
    <border>
      <left style="medium">
        <color indexed="64"/>
      </left>
      <right style="double">
        <color indexed="64"/>
      </right>
      <top/>
      <bottom style="double">
        <color indexed="64"/>
      </bottom>
      <diagonal/>
    </border>
    <border>
      <left style="medium">
        <color indexed="64"/>
      </left>
      <right style="double">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double">
        <color indexed="64"/>
      </left>
      <right style="thin">
        <color indexed="64"/>
      </right>
      <top/>
      <bottom/>
      <diagonal/>
    </border>
    <border>
      <left/>
      <right style="double">
        <color indexed="64"/>
      </right>
      <top/>
      <bottom/>
      <diagonal/>
    </border>
    <border>
      <left style="double">
        <color indexed="64"/>
      </left>
      <right style="thin">
        <color indexed="64"/>
      </right>
      <top style="double">
        <color indexed="64"/>
      </top>
      <bottom/>
      <diagonal/>
    </border>
    <border>
      <left style="thin">
        <color indexed="64"/>
      </left>
      <right style="double">
        <color indexed="64"/>
      </right>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bottom style="double">
        <color indexed="64"/>
      </bottom>
      <diagonal/>
    </border>
    <border>
      <left style="thin">
        <color indexed="64"/>
      </left>
      <right style="double">
        <color indexed="64"/>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uble">
        <color auto="1"/>
      </left>
      <right/>
      <top/>
      <bottom/>
      <diagonal/>
    </border>
    <border>
      <left style="medium">
        <color indexed="64"/>
      </left>
      <right style="medium">
        <color indexed="64"/>
      </right>
      <top style="hair">
        <color indexed="64"/>
      </top>
      <bottom style="medium">
        <color indexed="64"/>
      </bottom>
      <diagonal/>
    </border>
    <border>
      <left style="double">
        <color indexed="64"/>
      </left>
      <right style="medium">
        <color indexed="64"/>
      </right>
      <top style="medium">
        <color indexed="64"/>
      </top>
      <bottom style="double">
        <color indexed="64"/>
      </bottom>
      <diagonal/>
    </border>
    <border>
      <left style="double">
        <color indexed="64"/>
      </left>
      <right style="medium">
        <color indexed="64"/>
      </right>
      <top style="hair">
        <color indexed="64"/>
      </top>
      <bottom style="hair">
        <color indexed="64"/>
      </bottom>
      <diagonal/>
    </border>
    <border>
      <left style="medium">
        <color indexed="12"/>
      </left>
      <right/>
      <top style="medium">
        <color indexed="12"/>
      </top>
      <bottom style="medium">
        <color indexed="12"/>
      </bottom>
      <diagonal/>
    </border>
    <border>
      <left/>
      <right/>
      <top style="medium">
        <color indexed="12"/>
      </top>
      <bottom style="medium">
        <color indexed="12"/>
      </bottom>
      <diagonal/>
    </border>
    <border>
      <left/>
      <right style="medium">
        <color indexed="12"/>
      </right>
      <top style="medium">
        <color indexed="12"/>
      </top>
      <bottom style="medium">
        <color indexed="12"/>
      </bottom>
      <diagonal/>
    </border>
    <border>
      <left style="medium">
        <color indexed="12"/>
      </left>
      <right/>
      <top style="medium">
        <color indexed="12"/>
      </top>
      <bottom/>
      <diagonal/>
    </border>
    <border>
      <left/>
      <right/>
      <top style="medium">
        <color indexed="12"/>
      </top>
      <bottom/>
      <diagonal/>
    </border>
    <border>
      <left/>
      <right style="medium">
        <color indexed="12"/>
      </right>
      <top style="medium">
        <color indexed="12"/>
      </top>
      <bottom/>
      <diagonal/>
    </border>
    <border>
      <left style="medium">
        <color indexed="12"/>
      </left>
      <right/>
      <top/>
      <bottom/>
      <diagonal/>
    </border>
    <border>
      <left/>
      <right style="medium">
        <color indexed="12"/>
      </right>
      <top/>
      <bottom/>
      <diagonal/>
    </border>
    <border>
      <left style="medium">
        <color indexed="12"/>
      </left>
      <right/>
      <top/>
      <bottom style="medium">
        <color indexed="12"/>
      </bottom>
      <diagonal/>
    </border>
    <border>
      <left/>
      <right/>
      <top/>
      <bottom style="medium">
        <color indexed="12"/>
      </bottom>
      <diagonal/>
    </border>
    <border>
      <left/>
      <right style="medium">
        <color indexed="12"/>
      </right>
      <top/>
      <bottom style="medium">
        <color indexed="12"/>
      </bottom>
      <diagonal/>
    </border>
    <border>
      <left style="medium">
        <color auto="1"/>
      </left>
      <right style="double">
        <color indexed="64"/>
      </right>
      <top/>
      <bottom/>
      <diagonal/>
    </border>
    <border>
      <left style="medium">
        <color auto="1"/>
      </left>
      <right style="double">
        <color indexed="64"/>
      </right>
      <top style="hair">
        <color indexed="64"/>
      </top>
      <bottom style="medium">
        <color auto="1"/>
      </bottom>
      <diagonal/>
    </border>
    <border>
      <left/>
      <right style="medium">
        <color auto="1"/>
      </right>
      <top style="hair">
        <color indexed="64"/>
      </top>
      <bottom style="medium">
        <color auto="1"/>
      </bottom>
      <diagonal/>
    </border>
    <border>
      <left style="medium">
        <color indexed="64"/>
      </left>
      <right style="double">
        <color indexed="64"/>
      </right>
      <top style="hair">
        <color indexed="64"/>
      </top>
      <bottom style="thin">
        <color indexed="64"/>
      </bottom>
      <diagonal/>
    </border>
    <border>
      <left style="medium">
        <color indexed="64"/>
      </left>
      <right style="double">
        <color indexed="64"/>
      </right>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top style="hair">
        <color indexed="64"/>
      </top>
      <bottom style="medium">
        <color indexed="64"/>
      </bottom>
      <diagonal/>
    </border>
    <border>
      <left style="double">
        <color indexed="64"/>
      </left>
      <right style="thin">
        <color indexed="64"/>
      </right>
      <top style="hair">
        <color indexed="64"/>
      </top>
      <bottom style="medium">
        <color indexed="64"/>
      </bottom>
      <diagonal/>
    </border>
    <border>
      <left/>
      <right style="double">
        <color indexed="64"/>
      </right>
      <top style="hair">
        <color indexed="64"/>
      </top>
      <bottom style="medium">
        <color indexed="64"/>
      </bottom>
      <diagonal/>
    </border>
    <border>
      <left style="thin">
        <color indexed="64"/>
      </left>
      <right style="double">
        <color indexed="64"/>
      </right>
      <top style="hair">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double">
        <color indexed="64"/>
      </right>
      <top style="medium">
        <color indexed="64"/>
      </top>
      <bottom style="hair">
        <color indexed="64"/>
      </bottom>
      <diagonal/>
    </border>
    <border>
      <left style="medium">
        <color indexed="64"/>
      </left>
      <right style="double">
        <color indexed="64"/>
      </right>
      <top style="hair">
        <color indexed="64"/>
      </top>
      <bottom style="double">
        <color indexed="64"/>
      </bottom>
      <diagonal/>
    </border>
    <border>
      <left/>
      <right style="thin">
        <color auto="1"/>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style="double">
        <color indexed="64"/>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right style="medium">
        <color indexed="64"/>
      </right>
      <top style="double">
        <color indexed="64"/>
      </top>
      <bottom style="hair">
        <color indexed="64"/>
      </bottom>
      <diagonal/>
    </border>
    <border>
      <left/>
      <right style="thin">
        <color indexed="64"/>
      </right>
      <top/>
      <bottom style="hair">
        <color indexed="64"/>
      </bottom>
      <diagonal/>
    </border>
    <border>
      <left style="thin">
        <color indexed="64"/>
      </left>
      <right style="double">
        <color indexed="64"/>
      </right>
      <top/>
      <bottom style="hair">
        <color indexed="64"/>
      </bottom>
      <diagonal/>
    </border>
    <border>
      <left/>
      <right style="medium">
        <color indexed="64"/>
      </right>
      <top/>
      <bottom style="hair">
        <color indexed="64"/>
      </bottom>
      <diagonal/>
    </border>
    <border>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double">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auto="1"/>
      </left>
      <right style="thin">
        <color auto="1"/>
      </right>
      <top style="double">
        <color indexed="64"/>
      </top>
      <bottom style="hair">
        <color auto="1"/>
      </bottom>
      <diagonal/>
    </border>
    <border>
      <left style="thin">
        <color auto="1"/>
      </left>
      <right style="medium">
        <color indexed="64"/>
      </right>
      <top style="double">
        <color indexed="64"/>
      </top>
      <bottom style="hair">
        <color auto="1"/>
      </bottom>
      <diagonal/>
    </border>
    <border>
      <left style="medium">
        <color auto="1"/>
      </left>
      <right style="thin">
        <color auto="1"/>
      </right>
      <top style="hair">
        <color auto="1"/>
      </top>
      <bottom style="double">
        <color indexed="64"/>
      </bottom>
      <diagonal/>
    </border>
    <border>
      <left style="thin">
        <color auto="1"/>
      </left>
      <right style="medium">
        <color indexed="64"/>
      </right>
      <top style="hair">
        <color auto="1"/>
      </top>
      <bottom style="double">
        <color indexed="64"/>
      </bottom>
      <diagonal/>
    </border>
    <border>
      <left/>
      <right/>
      <top/>
      <bottom style="medium">
        <color indexed="64"/>
      </bottom>
      <diagonal/>
    </border>
    <border>
      <left/>
      <right/>
      <top/>
      <bottom style="medium">
        <color indexed="12"/>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medium">
        <color indexed="64"/>
      </bottom>
      <diagonal/>
    </border>
    <border>
      <left style="thin">
        <color indexed="64"/>
      </left>
      <right/>
      <top/>
      <bottom style="hair">
        <color indexed="64"/>
      </bottom>
      <diagonal/>
    </border>
    <border>
      <left style="thin">
        <color indexed="64"/>
      </left>
      <right style="thin">
        <color indexed="64"/>
      </right>
      <top style="medium">
        <color indexed="64"/>
      </top>
      <bottom style="medium">
        <color indexed="64"/>
      </bottom>
      <diagonal/>
    </border>
    <border>
      <left style="medium">
        <color auto="1"/>
      </left>
      <right style="double">
        <color indexed="64"/>
      </right>
      <top style="double">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right style="thin">
        <color indexed="64"/>
      </right>
      <top style="medium">
        <color indexed="64"/>
      </top>
      <bottom style="medium">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top/>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bottom style="medium">
        <color indexed="64"/>
      </bottom>
      <diagonal/>
    </border>
    <border>
      <left style="thin">
        <color indexed="64"/>
      </left>
      <right style="medium">
        <color indexed="64"/>
      </right>
      <top style="medium">
        <color indexed="64"/>
      </top>
      <bottom/>
      <diagonal/>
    </border>
    <border>
      <left style="thick">
        <color rgb="FFFF0000"/>
      </left>
      <right style="thick">
        <color rgb="FFFF0000"/>
      </right>
      <top style="thick">
        <color rgb="FFFF0000"/>
      </top>
      <bottom/>
      <diagonal/>
    </border>
    <border>
      <left style="thick">
        <color rgb="FFFF0000"/>
      </left>
      <right style="thick">
        <color rgb="FFFF0000"/>
      </right>
      <top style="hair">
        <color indexed="64"/>
      </top>
      <bottom style="hair">
        <color indexed="64"/>
      </bottom>
      <diagonal/>
    </border>
    <border>
      <left style="thick">
        <color rgb="FFFF0000"/>
      </left>
      <right style="thick">
        <color rgb="FFFF0000"/>
      </right>
      <top style="hair">
        <color indexed="64"/>
      </top>
      <bottom style="thin">
        <color indexed="64"/>
      </bottom>
      <diagonal/>
    </border>
    <border>
      <left style="thick">
        <color rgb="FFFF0000"/>
      </left>
      <right style="thick">
        <color rgb="FFFF0000"/>
      </right>
      <top/>
      <bottom style="hair">
        <color indexed="64"/>
      </bottom>
      <diagonal/>
    </border>
    <border>
      <left style="thick">
        <color rgb="FFFF0000"/>
      </left>
      <right style="thick">
        <color rgb="FFFF0000"/>
      </right>
      <top/>
      <bottom style="thick">
        <color rgb="FFFF0000"/>
      </bottom>
      <diagonal/>
    </border>
    <border>
      <left style="medium">
        <color indexed="64"/>
      </left>
      <right/>
      <top style="medium">
        <color indexed="64"/>
      </top>
      <bottom style="hair">
        <color indexed="64"/>
      </bottom>
      <diagonal/>
    </border>
    <border>
      <left style="medium">
        <color indexed="64"/>
      </left>
      <right/>
      <top style="hair">
        <color indexed="64"/>
      </top>
      <bottom/>
      <diagonal/>
    </border>
    <border>
      <left style="thick">
        <color rgb="FFFF0000"/>
      </left>
      <right style="thick">
        <color rgb="FFFF0000"/>
      </right>
      <top style="thick">
        <color rgb="FFFF0000"/>
      </top>
      <bottom style="hair">
        <color indexed="64"/>
      </bottom>
      <diagonal/>
    </border>
    <border>
      <left style="thick">
        <color rgb="FFFF0000"/>
      </left>
      <right style="thick">
        <color rgb="FFFF0000"/>
      </right>
      <top style="hair">
        <color indexed="64"/>
      </top>
      <bottom style="thick">
        <color rgb="FFFF0000"/>
      </bottom>
      <diagonal/>
    </border>
    <border>
      <left style="medium">
        <color indexed="64"/>
      </left>
      <right/>
      <top style="hair">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ck">
        <color rgb="FFFF0000"/>
      </left>
      <right/>
      <top style="thick">
        <color rgb="FFFF0000"/>
      </top>
      <bottom style="hair">
        <color indexed="64"/>
      </bottom>
      <diagonal/>
    </border>
    <border>
      <left/>
      <right style="thick">
        <color rgb="FFFF0000"/>
      </right>
      <top style="thick">
        <color rgb="FFFF0000"/>
      </top>
      <bottom style="hair">
        <color indexed="64"/>
      </bottom>
      <diagonal/>
    </border>
    <border>
      <left style="thick">
        <color rgb="FFFF0000"/>
      </left>
      <right style="thin">
        <color indexed="64"/>
      </right>
      <top style="hair">
        <color indexed="64"/>
      </top>
      <bottom style="hair">
        <color indexed="64"/>
      </bottom>
      <diagonal/>
    </border>
    <border>
      <left style="thin">
        <color indexed="64"/>
      </left>
      <right style="thick">
        <color rgb="FFFF0000"/>
      </right>
      <top style="hair">
        <color indexed="64"/>
      </top>
      <bottom style="hair">
        <color indexed="64"/>
      </bottom>
      <diagonal/>
    </border>
    <border>
      <left style="thick">
        <color rgb="FFFF0000"/>
      </left>
      <right style="thin">
        <color indexed="64"/>
      </right>
      <top style="hair">
        <color indexed="64"/>
      </top>
      <bottom style="thick">
        <color rgb="FFFF0000"/>
      </bottom>
      <diagonal/>
    </border>
    <border>
      <left style="thin">
        <color indexed="64"/>
      </left>
      <right style="thick">
        <color rgb="FFFF0000"/>
      </right>
      <top style="hair">
        <color indexed="64"/>
      </top>
      <bottom style="thick">
        <color rgb="FFFF0000"/>
      </bottom>
      <diagonal/>
    </border>
    <border>
      <left style="medium">
        <color indexed="64"/>
      </left>
      <right style="thin">
        <color indexed="64"/>
      </right>
      <top style="medium">
        <color indexed="64"/>
      </top>
      <bottom/>
      <diagonal/>
    </border>
    <border>
      <left style="thick">
        <color rgb="FFFF0000"/>
      </left>
      <right style="double">
        <color indexed="64"/>
      </right>
      <top style="thick">
        <color rgb="FFFF0000"/>
      </top>
      <bottom style="hair">
        <color indexed="64"/>
      </bottom>
      <diagonal/>
    </border>
    <border>
      <left style="thick">
        <color rgb="FFFF0000"/>
      </left>
      <right style="double">
        <color indexed="64"/>
      </right>
      <top style="hair">
        <color indexed="64"/>
      </top>
      <bottom style="hair">
        <color indexed="64"/>
      </bottom>
      <diagonal/>
    </border>
    <border>
      <left style="thick">
        <color rgb="FFFF0000"/>
      </left>
      <right style="double">
        <color indexed="64"/>
      </right>
      <top style="hair">
        <color indexed="64"/>
      </top>
      <bottom style="thick">
        <color rgb="FFFF0000"/>
      </bottom>
      <diagonal/>
    </border>
    <border>
      <left style="double">
        <color indexed="64"/>
      </left>
      <right style="thick">
        <color rgb="FFFF0000"/>
      </right>
      <top style="thick">
        <color rgb="FFFF0000"/>
      </top>
      <bottom style="hair">
        <color indexed="64"/>
      </bottom>
      <diagonal/>
    </border>
    <border>
      <left style="double">
        <color indexed="64"/>
      </left>
      <right style="medium">
        <color indexed="64"/>
      </right>
      <top style="medium">
        <color indexed="64"/>
      </top>
      <bottom/>
      <diagonal/>
    </border>
    <border>
      <left style="double">
        <color indexed="64"/>
      </left>
      <right style="thick">
        <color rgb="FFFF0000"/>
      </right>
      <top style="hair">
        <color indexed="64"/>
      </top>
      <bottom style="hair">
        <color indexed="64"/>
      </bottom>
      <diagonal/>
    </border>
  </borders>
  <cellStyleXfs count="8">
    <xf numFmtId="0" fontId="0" fillId="0" borderId="0">
      <alignment vertical="center"/>
    </xf>
    <xf numFmtId="0" fontId="11" fillId="0" borderId="0">
      <alignment vertical="center"/>
    </xf>
    <xf numFmtId="38" fontId="11" fillId="0" borderId="0" applyFont="0" applyFill="0" applyBorder="0" applyAlignment="0" applyProtection="0">
      <alignment vertical="center"/>
    </xf>
    <xf numFmtId="9" fontId="11" fillId="0" borderId="0" applyFont="0" applyFill="0" applyBorder="0" applyAlignment="0" applyProtection="0">
      <alignment vertical="center"/>
    </xf>
    <xf numFmtId="0" fontId="28" fillId="0" borderId="0" applyProtection="0"/>
    <xf numFmtId="0" fontId="30" fillId="0" borderId="0"/>
    <xf numFmtId="0" fontId="10" fillId="0" borderId="0">
      <alignment vertical="center"/>
    </xf>
    <xf numFmtId="0" fontId="3" fillId="0" borderId="0">
      <alignment vertical="center"/>
    </xf>
  </cellStyleXfs>
  <cellXfs count="594">
    <xf numFmtId="0" fontId="0" fillId="0" borderId="0" xfId="0">
      <alignment vertical="center"/>
    </xf>
    <xf numFmtId="0" fontId="11" fillId="0" borderId="0" xfId="1">
      <alignment vertical="center"/>
    </xf>
    <xf numFmtId="0" fontId="15" fillId="0" borderId="0" xfId="0" applyFont="1" applyAlignment="1">
      <alignment horizontal="center" vertical="center" readingOrder="1"/>
    </xf>
    <xf numFmtId="0" fontId="14" fillId="2" borderId="0" xfId="1" applyFont="1" applyFill="1" applyProtection="1">
      <alignment vertical="center"/>
      <protection hidden="1"/>
    </xf>
    <xf numFmtId="38" fontId="14" fillId="2" borderId="0" xfId="2" applyFont="1" applyFill="1" applyBorder="1" applyAlignment="1" applyProtection="1">
      <alignment horizontal="right" vertical="center"/>
      <protection hidden="1"/>
    </xf>
    <xf numFmtId="0" fontId="16" fillId="2" borderId="0" xfId="1" applyFont="1" applyFill="1" applyProtection="1">
      <alignment vertical="center"/>
      <protection hidden="1"/>
    </xf>
    <xf numFmtId="0" fontId="14" fillId="5" borderId="8" xfId="1" applyFont="1" applyFill="1" applyBorder="1" applyAlignment="1" applyProtection="1">
      <alignment horizontal="center" vertical="center"/>
      <protection hidden="1"/>
    </xf>
    <xf numFmtId="38" fontId="14" fillId="2" borderId="4" xfId="2" applyFont="1" applyFill="1" applyBorder="1" applyAlignment="1" applyProtection="1">
      <alignment horizontal="right" vertical="center"/>
      <protection hidden="1"/>
    </xf>
    <xf numFmtId="0" fontId="14" fillId="2" borderId="5" xfId="1" applyFont="1" applyFill="1" applyBorder="1" applyProtection="1">
      <alignment vertical="center"/>
      <protection locked="0" hidden="1"/>
    </xf>
    <xf numFmtId="38" fontId="14" fillId="2" borderId="2" xfId="2" applyFont="1" applyFill="1" applyBorder="1" applyAlignment="1" applyProtection="1">
      <alignment horizontal="right" vertical="center"/>
      <protection locked="0" hidden="1"/>
    </xf>
    <xf numFmtId="38" fontId="14" fillId="2" borderId="17" xfId="2" applyFont="1" applyFill="1" applyBorder="1" applyAlignment="1" applyProtection="1">
      <alignment horizontal="right" vertical="center"/>
      <protection locked="0" hidden="1"/>
    </xf>
    <xf numFmtId="0" fontId="0" fillId="0" borderId="0" xfId="0" applyProtection="1">
      <alignment vertical="center"/>
      <protection hidden="1"/>
    </xf>
    <xf numFmtId="38" fontId="14" fillId="0" borderId="0" xfId="2" applyFont="1" applyFill="1" applyProtection="1">
      <alignment vertical="center"/>
      <protection hidden="1"/>
    </xf>
    <xf numFmtId="0" fontId="14" fillId="0" borderId="0" xfId="1" applyFont="1" applyProtection="1">
      <alignment vertical="center"/>
      <protection hidden="1"/>
    </xf>
    <xf numFmtId="0" fontId="14" fillId="0" borderId="0" xfId="1" applyFont="1" applyAlignment="1" applyProtection="1">
      <alignment horizontal="center" vertical="center" shrinkToFit="1"/>
      <protection hidden="1"/>
    </xf>
    <xf numFmtId="0" fontId="14" fillId="0" borderId="0" xfId="1" applyFont="1" applyAlignment="1" applyProtection="1">
      <alignment horizontal="center" vertical="center"/>
      <protection hidden="1"/>
    </xf>
    <xf numFmtId="0" fontId="14" fillId="0" borderId="34" xfId="1" applyFont="1" applyBorder="1" applyAlignment="1" applyProtection="1">
      <alignment horizontal="center" vertical="center" shrinkToFit="1"/>
      <protection hidden="1"/>
    </xf>
    <xf numFmtId="0" fontId="17" fillId="0" borderId="0" xfId="0" applyFont="1" applyProtection="1">
      <alignment vertical="center"/>
      <protection hidden="1"/>
    </xf>
    <xf numFmtId="38" fontId="14" fillId="0" borderId="40" xfId="2" applyFont="1" applyFill="1" applyBorder="1" applyAlignment="1" applyProtection="1">
      <alignment vertical="center" shrinkToFit="1"/>
      <protection hidden="1"/>
    </xf>
    <xf numFmtId="0" fontId="14" fillId="4" borderId="37" xfId="1" applyFont="1" applyFill="1" applyBorder="1" applyAlignment="1" applyProtection="1">
      <alignment horizontal="center" vertical="center" shrinkToFit="1"/>
      <protection hidden="1"/>
    </xf>
    <xf numFmtId="0" fontId="14" fillId="5" borderId="47" xfId="1" applyFont="1" applyFill="1" applyBorder="1" applyAlignment="1" applyProtection="1">
      <alignment horizontal="center" vertical="center"/>
      <protection hidden="1"/>
    </xf>
    <xf numFmtId="0" fontId="14" fillId="5" borderId="6" xfId="1" applyFont="1" applyFill="1" applyBorder="1" applyAlignment="1" applyProtection="1">
      <alignment horizontal="center" vertical="center"/>
      <protection hidden="1"/>
    </xf>
    <xf numFmtId="0" fontId="14" fillId="2" borderId="2" xfId="1" applyFont="1" applyFill="1" applyBorder="1" applyProtection="1">
      <alignment vertical="center"/>
      <protection locked="0" hidden="1"/>
    </xf>
    <xf numFmtId="0" fontId="14" fillId="2" borderId="0" xfId="1" applyFont="1" applyFill="1" applyAlignment="1" applyProtection="1">
      <alignment horizontal="left" vertical="center" shrinkToFit="1"/>
      <protection hidden="1"/>
    </xf>
    <xf numFmtId="0" fontId="14" fillId="10" borderId="18" xfId="1" applyFont="1" applyFill="1" applyBorder="1" applyAlignment="1" applyProtection="1">
      <alignment horizontal="center" vertical="center" shrinkToFit="1"/>
      <protection hidden="1"/>
    </xf>
    <xf numFmtId="0" fontId="14" fillId="2" borderId="19" xfId="1" applyFont="1" applyFill="1" applyBorder="1" applyAlignment="1" applyProtection="1">
      <alignment horizontal="left" vertical="center" shrinkToFit="1"/>
      <protection locked="0" hidden="1"/>
    </xf>
    <xf numFmtId="0" fontId="14" fillId="2" borderId="0" xfId="1" applyFont="1" applyFill="1" applyAlignment="1" applyProtection="1">
      <alignment horizontal="center" vertical="center"/>
      <protection hidden="1"/>
    </xf>
    <xf numFmtId="38" fontId="14" fillId="2" borderId="0" xfId="2" applyFont="1" applyFill="1" applyBorder="1" applyAlignment="1" applyProtection="1">
      <alignment horizontal="left" vertical="center" shrinkToFit="1"/>
      <protection hidden="1"/>
    </xf>
    <xf numFmtId="0" fontId="14" fillId="7" borderId="16" xfId="1" applyFont="1" applyFill="1" applyBorder="1" applyAlignment="1" applyProtection="1">
      <alignment horizontal="center" vertical="center" shrinkToFit="1"/>
      <protection hidden="1"/>
    </xf>
    <xf numFmtId="38" fontId="14" fillId="7" borderId="20" xfId="2" applyFont="1" applyFill="1" applyBorder="1" applyAlignment="1" applyProtection="1">
      <alignment horizontal="center" vertical="center" shrinkToFit="1"/>
      <protection hidden="1"/>
    </xf>
    <xf numFmtId="0" fontId="14" fillId="2" borderId="17" xfId="1" applyFont="1" applyFill="1" applyBorder="1" applyAlignment="1" applyProtection="1">
      <alignment horizontal="left" vertical="center" shrinkToFit="1"/>
      <protection locked="0" hidden="1"/>
    </xf>
    <xf numFmtId="38" fontId="14" fillId="2" borderId="21" xfId="2" applyFont="1" applyFill="1" applyBorder="1" applyAlignment="1" applyProtection="1">
      <alignment horizontal="left" vertical="center" shrinkToFit="1"/>
      <protection locked="0" hidden="1"/>
    </xf>
    <xf numFmtId="0" fontId="14" fillId="8" borderId="16" xfId="1" applyFont="1" applyFill="1" applyBorder="1" applyAlignment="1" applyProtection="1">
      <alignment horizontal="center" vertical="center" shrinkToFit="1"/>
      <protection hidden="1"/>
    </xf>
    <xf numFmtId="38" fontId="14" fillId="8" borderId="20" xfId="2" applyFont="1" applyFill="1" applyBorder="1" applyAlignment="1" applyProtection="1">
      <alignment horizontal="center" vertical="center" shrinkToFit="1"/>
      <protection hidden="1"/>
    </xf>
    <xf numFmtId="0" fontId="14" fillId="2" borderId="50" xfId="1" applyFont="1" applyFill="1" applyBorder="1" applyProtection="1">
      <alignment vertical="center"/>
      <protection hidden="1"/>
    </xf>
    <xf numFmtId="0" fontId="14" fillId="2" borderId="50" xfId="1" applyFont="1" applyFill="1" applyBorder="1" applyAlignment="1" applyProtection="1">
      <alignment horizontal="center" vertical="center"/>
      <protection hidden="1"/>
    </xf>
    <xf numFmtId="0" fontId="14" fillId="2" borderId="50" xfId="1" applyFont="1" applyFill="1" applyBorder="1" applyAlignment="1" applyProtection="1">
      <alignment horizontal="left" vertical="center" shrinkToFit="1"/>
      <protection hidden="1"/>
    </xf>
    <xf numFmtId="38" fontId="14" fillId="2" borderId="50" xfId="2" applyFont="1" applyFill="1" applyBorder="1" applyAlignment="1" applyProtection="1">
      <alignment horizontal="left" vertical="center" shrinkToFit="1"/>
      <protection hidden="1"/>
    </xf>
    <xf numFmtId="38" fontId="14" fillId="2" borderId="50" xfId="2" applyFont="1" applyFill="1" applyBorder="1" applyAlignment="1" applyProtection="1">
      <alignment horizontal="right" vertical="center"/>
      <protection hidden="1"/>
    </xf>
    <xf numFmtId="0" fontId="11" fillId="9" borderId="25" xfId="1" applyFill="1" applyBorder="1">
      <alignment vertical="center"/>
    </xf>
    <xf numFmtId="0" fontId="11" fillId="9" borderId="26" xfId="1" applyFill="1" applyBorder="1">
      <alignment vertical="center"/>
    </xf>
    <xf numFmtId="0" fontId="11" fillId="9" borderId="27" xfId="1" applyFill="1" applyBorder="1">
      <alignment vertical="center"/>
    </xf>
    <xf numFmtId="0" fontId="11" fillId="9" borderId="28" xfId="1" applyFill="1" applyBorder="1">
      <alignment vertical="center"/>
    </xf>
    <xf numFmtId="0" fontId="11" fillId="9" borderId="0" xfId="1" applyFill="1">
      <alignment vertical="center"/>
    </xf>
    <xf numFmtId="0" fontId="11" fillId="9" borderId="29" xfId="1" applyFill="1" applyBorder="1">
      <alignment vertical="center"/>
    </xf>
    <xf numFmtId="0" fontId="11" fillId="9" borderId="30" xfId="1" applyFill="1" applyBorder="1">
      <alignment vertical="center"/>
    </xf>
    <xf numFmtId="0" fontId="11" fillId="9" borderId="31" xfId="1" applyFill="1" applyBorder="1">
      <alignment vertical="center"/>
    </xf>
    <xf numFmtId="0" fontId="11" fillId="9" borderId="32" xfId="1" applyFill="1" applyBorder="1">
      <alignment vertical="center"/>
    </xf>
    <xf numFmtId="38" fontId="14" fillId="2" borderId="40" xfId="2" applyFont="1" applyFill="1" applyBorder="1" applyAlignment="1" applyProtection="1">
      <alignment vertical="center" shrinkToFit="1"/>
      <protection hidden="1"/>
    </xf>
    <xf numFmtId="0" fontId="0" fillId="0" borderId="0" xfId="0" applyAlignment="1" applyProtection="1">
      <alignment vertical="center" shrinkToFit="1"/>
      <protection hidden="1"/>
    </xf>
    <xf numFmtId="0" fontId="0" fillId="11" borderId="54" xfId="0" applyFill="1" applyBorder="1" applyProtection="1">
      <alignment vertical="center"/>
      <protection hidden="1"/>
    </xf>
    <xf numFmtId="0" fontId="0" fillId="11" borderId="55" xfId="0" applyFill="1" applyBorder="1" applyProtection="1">
      <alignment vertical="center"/>
      <protection hidden="1"/>
    </xf>
    <xf numFmtId="0" fontId="0" fillId="11" borderId="40" xfId="0" applyFill="1" applyBorder="1" applyProtection="1">
      <alignment vertical="center"/>
      <protection hidden="1"/>
    </xf>
    <xf numFmtId="0" fontId="0" fillId="11" borderId="56" xfId="0" applyFill="1" applyBorder="1" applyProtection="1">
      <alignment vertical="center"/>
      <protection hidden="1"/>
    </xf>
    <xf numFmtId="0" fontId="0" fillId="11" borderId="57" xfId="0" applyFill="1" applyBorder="1" applyProtection="1">
      <alignment vertical="center"/>
      <protection hidden="1"/>
    </xf>
    <xf numFmtId="0" fontId="0" fillId="11" borderId="9" xfId="0" applyFill="1" applyBorder="1" applyProtection="1">
      <alignment vertical="center"/>
      <protection hidden="1"/>
    </xf>
    <xf numFmtId="0" fontId="0" fillId="0" borderId="53" xfId="0" applyBorder="1" applyProtection="1">
      <alignment vertical="center"/>
      <protection locked="0"/>
    </xf>
    <xf numFmtId="0" fontId="20" fillId="11" borderId="49" xfId="0" applyFont="1" applyFill="1" applyBorder="1" applyProtection="1">
      <alignment vertical="center"/>
      <protection hidden="1"/>
    </xf>
    <xf numFmtId="0" fontId="20" fillId="11" borderId="3" xfId="0" applyFont="1" applyFill="1" applyBorder="1" applyProtection="1">
      <alignment vertical="center"/>
      <protection hidden="1"/>
    </xf>
    <xf numFmtId="0" fontId="21" fillId="0" borderId="0" xfId="0" applyFont="1" applyAlignment="1" applyProtection="1">
      <alignment horizontal="center" vertical="center"/>
      <protection hidden="1"/>
    </xf>
    <xf numFmtId="0" fontId="22" fillId="0" borderId="0" xfId="0" applyFont="1" applyProtection="1">
      <alignment vertical="center"/>
      <protection hidden="1"/>
    </xf>
    <xf numFmtId="176" fontId="14" fillId="2" borderId="41" xfId="3" applyNumberFormat="1" applyFont="1" applyFill="1" applyBorder="1" applyAlignment="1" applyProtection="1">
      <alignment vertical="center" shrinkToFit="1"/>
      <protection hidden="1"/>
    </xf>
    <xf numFmtId="38" fontId="14" fillId="4" borderId="24" xfId="2" applyFont="1" applyFill="1" applyBorder="1" applyAlignment="1" applyProtection="1">
      <alignment vertical="center" shrinkToFit="1"/>
      <protection hidden="1"/>
    </xf>
    <xf numFmtId="38" fontId="14" fillId="4" borderId="38" xfId="2" applyFont="1" applyFill="1" applyBorder="1" applyAlignment="1" applyProtection="1">
      <alignment vertical="center" shrinkToFit="1"/>
      <protection hidden="1"/>
    </xf>
    <xf numFmtId="38" fontId="14" fillId="4" borderId="39" xfId="2" applyFont="1" applyFill="1" applyBorder="1" applyAlignment="1" applyProtection="1">
      <alignment vertical="center" shrinkToFit="1"/>
      <protection hidden="1"/>
    </xf>
    <xf numFmtId="176" fontId="14" fillId="4" borderId="23" xfId="3" applyNumberFormat="1" applyFont="1" applyFill="1" applyBorder="1" applyAlignment="1" applyProtection="1">
      <alignment vertical="center" shrinkToFit="1"/>
      <protection hidden="1"/>
    </xf>
    <xf numFmtId="38" fontId="14" fillId="0" borderId="0" xfId="2" applyFont="1" applyFill="1" applyAlignment="1" applyProtection="1">
      <alignment vertical="center" shrinkToFit="1"/>
      <protection hidden="1"/>
    </xf>
    <xf numFmtId="0" fontId="14" fillId="0" borderId="0" xfId="1" applyFont="1" applyAlignment="1" applyProtection="1">
      <alignment vertical="center" shrinkToFit="1"/>
      <protection hidden="1"/>
    </xf>
    <xf numFmtId="38" fontId="14" fillId="0" borderId="41" xfId="2" applyFont="1" applyFill="1" applyBorder="1" applyAlignment="1" applyProtection="1">
      <alignment vertical="center" shrinkToFit="1"/>
      <protection hidden="1"/>
    </xf>
    <xf numFmtId="0" fontId="0" fillId="11" borderId="0" xfId="0" applyFill="1" applyProtection="1">
      <alignment vertical="center"/>
      <protection hidden="1"/>
    </xf>
    <xf numFmtId="0" fontId="0" fillId="11" borderId="49" xfId="0" applyFill="1" applyBorder="1" applyProtection="1">
      <alignment vertical="center"/>
      <protection hidden="1"/>
    </xf>
    <xf numFmtId="0" fontId="14" fillId="2" borderId="64" xfId="1" applyFont="1" applyFill="1" applyBorder="1" applyProtection="1">
      <alignment vertical="center"/>
      <protection locked="0" hidden="1"/>
    </xf>
    <xf numFmtId="0" fontId="14" fillId="2" borderId="65" xfId="1" applyFont="1" applyFill="1" applyBorder="1" applyProtection="1">
      <alignment vertical="center"/>
      <protection locked="0" hidden="1"/>
    </xf>
    <xf numFmtId="177" fontId="14" fillId="2" borderId="0" xfId="1" applyNumberFormat="1" applyFont="1" applyFill="1" applyAlignment="1" applyProtection="1">
      <alignment horizontal="center" vertical="center"/>
      <protection hidden="1"/>
    </xf>
    <xf numFmtId="0" fontId="14" fillId="2" borderId="66" xfId="1" applyFont="1" applyFill="1" applyBorder="1" applyAlignment="1" applyProtection="1">
      <alignment horizontal="left" vertical="center" shrinkToFit="1"/>
      <protection locked="0" hidden="1"/>
    </xf>
    <xf numFmtId="38" fontId="14" fillId="2" borderId="67" xfId="2" applyFont="1" applyFill="1" applyBorder="1" applyAlignment="1" applyProtection="1">
      <alignment horizontal="left" vertical="center" shrinkToFit="1"/>
      <protection locked="0" hidden="1"/>
    </xf>
    <xf numFmtId="38" fontId="14" fillId="2" borderId="68" xfId="2" applyFont="1" applyFill="1" applyBorder="1" applyAlignment="1" applyProtection="1">
      <alignment horizontal="right" vertical="center"/>
      <protection locked="0" hidden="1"/>
    </xf>
    <xf numFmtId="38" fontId="14" fillId="2" borderId="65" xfId="2" applyFont="1" applyFill="1" applyBorder="1" applyAlignment="1" applyProtection="1">
      <alignment horizontal="right" vertical="center"/>
      <protection locked="0" hidden="1"/>
    </xf>
    <xf numFmtId="38" fontId="14" fillId="2" borderId="69" xfId="2" applyFont="1" applyFill="1" applyBorder="1" applyAlignment="1" applyProtection="1">
      <alignment horizontal="right" vertical="center"/>
      <protection hidden="1"/>
    </xf>
    <xf numFmtId="0" fontId="14" fillId="2" borderId="60" xfId="1" applyFont="1" applyFill="1" applyBorder="1" applyAlignment="1" applyProtection="1">
      <alignment horizontal="left" vertical="center" shrinkToFit="1"/>
      <protection locked="0" hidden="1"/>
    </xf>
    <xf numFmtId="38" fontId="14" fillId="2" borderId="66" xfId="2" applyFont="1" applyFill="1" applyBorder="1" applyAlignment="1" applyProtection="1">
      <alignment horizontal="right" vertical="center"/>
      <protection locked="0" hidden="1"/>
    </xf>
    <xf numFmtId="0" fontId="14" fillId="2" borderId="70" xfId="1" applyFont="1" applyFill="1" applyBorder="1" applyProtection="1">
      <alignment vertical="center"/>
      <protection locked="0" hidden="1"/>
    </xf>
    <xf numFmtId="0" fontId="14" fillId="2" borderId="71" xfId="1" applyFont="1" applyFill="1" applyBorder="1" applyProtection="1">
      <alignment vertical="center"/>
      <protection locked="0" hidden="1"/>
    </xf>
    <xf numFmtId="0" fontId="14" fillId="2" borderId="72" xfId="1" applyFont="1" applyFill="1" applyBorder="1" applyAlignment="1" applyProtection="1">
      <alignment horizontal="left" vertical="center" shrinkToFit="1"/>
      <protection locked="0" hidden="1"/>
    </xf>
    <xf numFmtId="38" fontId="14" fillId="2" borderId="73" xfId="2" applyFont="1" applyFill="1" applyBorder="1" applyAlignment="1" applyProtection="1">
      <alignment horizontal="left" vertical="center" shrinkToFit="1"/>
      <protection locked="0" hidden="1"/>
    </xf>
    <xf numFmtId="38" fontId="14" fillId="2" borderId="72" xfId="2" applyFont="1" applyFill="1" applyBorder="1" applyAlignment="1" applyProtection="1">
      <alignment horizontal="right" vertical="center"/>
      <protection locked="0" hidden="1"/>
    </xf>
    <xf numFmtId="38" fontId="14" fillId="2" borderId="71" xfId="2" applyFont="1" applyFill="1" applyBorder="1" applyAlignment="1" applyProtection="1">
      <alignment horizontal="right" vertical="center"/>
      <protection locked="0" hidden="1"/>
    </xf>
    <xf numFmtId="38" fontId="14" fillId="2" borderId="74" xfId="2" applyFont="1" applyFill="1" applyBorder="1" applyAlignment="1" applyProtection="1">
      <alignment horizontal="right" vertical="center"/>
      <protection hidden="1"/>
    </xf>
    <xf numFmtId="0" fontId="14" fillId="2" borderId="63" xfId="1" applyFont="1" applyFill="1" applyBorder="1" applyAlignment="1" applyProtection="1">
      <alignment horizontal="left" vertical="center" shrinkToFit="1"/>
      <protection locked="0" hidden="1"/>
    </xf>
    <xf numFmtId="0" fontId="14" fillId="2" borderId="59" xfId="1" applyFont="1" applyFill="1" applyBorder="1" applyAlignment="1" applyProtection="1">
      <alignment horizontal="center" vertical="center" shrinkToFit="1"/>
      <protection hidden="1"/>
    </xf>
    <xf numFmtId="38" fontId="14" fillId="2" borderId="69" xfId="2" applyFont="1" applyFill="1" applyBorder="1" applyAlignment="1" applyProtection="1">
      <alignment vertical="center" shrinkToFit="1"/>
      <protection hidden="1"/>
    </xf>
    <xf numFmtId="176" fontId="14" fillId="2" borderId="60" xfId="3" applyNumberFormat="1" applyFont="1" applyFill="1" applyBorder="1" applyAlignment="1" applyProtection="1">
      <alignment vertical="center" shrinkToFit="1"/>
      <protection hidden="1"/>
    </xf>
    <xf numFmtId="38" fontId="14" fillId="2" borderId="3" xfId="2" applyFont="1" applyFill="1" applyBorder="1" applyAlignment="1" applyProtection="1">
      <alignment vertical="center" shrinkToFit="1"/>
      <protection hidden="1"/>
    </xf>
    <xf numFmtId="0" fontId="14" fillId="2" borderId="62" xfId="1" applyFont="1" applyFill="1" applyBorder="1" applyAlignment="1" applyProtection="1">
      <alignment horizontal="center" vertical="center" shrinkToFit="1"/>
      <protection hidden="1"/>
    </xf>
    <xf numFmtId="38" fontId="14" fillId="2" borderId="75" xfId="2" applyFont="1" applyFill="1" applyBorder="1" applyAlignment="1" applyProtection="1">
      <alignment vertical="center" shrinkToFit="1"/>
      <protection hidden="1"/>
    </xf>
    <xf numFmtId="38" fontId="14" fillId="2" borderId="74" xfId="2" applyFont="1" applyFill="1" applyBorder="1" applyAlignment="1" applyProtection="1">
      <alignment vertical="center" shrinkToFit="1"/>
      <protection hidden="1"/>
    </xf>
    <xf numFmtId="176" fontId="14" fillId="2" borderId="63" xfId="3" applyNumberFormat="1" applyFont="1" applyFill="1" applyBorder="1" applyAlignment="1" applyProtection="1">
      <alignment vertical="center" shrinkToFit="1"/>
      <protection hidden="1"/>
    </xf>
    <xf numFmtId="0" fontId="14" fillId="0" borderId="59" xfId="1" applyFont="1" applyBorder="1" applyAlignment="1" applyProtection="1">
      <alignment horizontal="center" vertical="center" shrinkToFit="1"/>
      <protection hidden="1"/>
    </xf>
    <xf numFmtId="0" fontId="14" fillId="0" borderId="62" xfId="1" applyFont="1" applyBorder="1" applyAlignment="1" applyProtection="1">
      <alignment horizontal="center" vertical="center" shrinkToFit="1"/>
      <protection hidden="1"/>
    </xf>
    <xf numFmtId="38" fontId="14" fillId="0" borderId="69" xfId="2" applyFont="1" applyFill="1" applyBorder="1" applyAlignment="1" applyProtection="1">
      <alignment vertical="center" shrinkToFit="1"/>
      <protection hidden="1"/>
    </xf>
    <xf numFmtId="176" fontId="14" fillId="0" borderId="60" xfId="3" applyNumberFormat="1" applyFont="1" applyFill="1" applyBorder="1" applyAlignment="1" applyProtection="1">
      <alignment vertical="center" shrinkToFit="1"/>
      <protection hidden="1"/>
    </xf>
    <xf numFmtId="38" fontId="14" fillId="0" borderId="57" xfId="2" applyFont="1" applyFill="1" applyBorder="1" applyAlignment="1" applyProtection="1">
      <alignment vertical="center" shrinkToFit="1"/>
      <protection hidden="1"/>
    </xf>
    <xf numFmtId="176" fontId="14" fillId="0" borderId="76" xfId="3" applyNumberFormat="1" applyFont="1" applyFill="1" applyBorder="1" applyAlignment="1" applyProtection="1">
      <alignment vertical="center" shrinkToFit="1"/>
      <protection hidden="1"/>
    </xf>
    <xf numFmtId="38" fontId="14" fillId="0" borderId="75" xfId="2" applyFont="1" applyFill="1" applyBorder="1" applyAlignment="1" applyProtection="1">
      <alignment vertical="center" shrinkToFit="1"/>
      <protection hidden="1"/>
    </xf>
    <xf numFmtId="38" fontId="14" fillId="0" borderId="74" xfId="2" applyFont="1" applyFill="1" applyBorder="1" applyAlignment="1" applyProtection="1">
      <alignment vertical="center" shrinkToFit="1"/>
      <protection hidden="1"/>
    </xf>
    <xf numFmtId="176" fontId="14" fillId="0" borderId="63" xfId="3" applyNumberFormat="1" applyFont="1" applyFill="1" applyBorder="1" applyAlignment="1" applyProtection="1">
      <alignment vertical="center" shrinkToFit="1"/>
      <protection hidden="1"/>
    </xf>
    <xf numFmtId="176" fontId="14" fillId="0" borderId="41" xfId="3" applyNumberFormat="1" applyFont="1" applyFill="1" applyBorder="1" applyAlignment="1" applyProtection="1">
      <alignment vertical="center" shrinkToFit="1"/>
      <protection hidden="1"/>
    </xf>
    <xf numFmtId="0" fontId="14" fillId="0" borderId="61" xfId="1" applyFont="1" applyBorder="1" applyAlignment="1" applyProtection="1">
      <alignment horizontal="center" vertical="center" shrinkToFit="1"/>
      <protection hidden="1"/>
    </xf>
    <xf numFmtId="38" fontId="14" fillId="0" borderId="3" xfId="2" applyFont="1" applyFill="1" applyBorder="1" applyAlignment="1" applyProtection="1">
      <alignment vertical="center" shrinkToFit="1"/>
      <protection hidden="1"/>
    </xf>
    <xf numFmtId="0" fontId="14" fillId="4" borderId="59" xfId="1" applyFont="1" applyFill="1" applyBorder="1" applyAlignment="1" applyProtection="1">
      <alignment horizontal="center" vertical="center" shrinkToFit="1"/>
      <protection hidden="1"/>
    </xf>
    <xf numFmtId="38" fontId="14" fillId="0" borderId="40" xfId="2" applyFont="1" applyFill="1" applyBorder="1" applyAlignment="1" applyProtection="1">
      <alignment vertical="center" shrinkToFit="1"/>
      <protection locked="0"/>
    </xf>
    <xf numFmtId="38" fontId="14" fillId="4" borderId="69" xfId="2" applyFont="1" applyFill="1" applyBorder="1" applyAlignment="1" applyProtection="1">
      <alignment vertical="center" shrinkToFit="1"/>
      <protection hidden="1"/>
    </xf>
    <xf numFmtId="176" fontId="14" fillId="4" borderId="60" xfId="3" applyNumberFormat="1" applyFont="1" applyFill="1" applyBorder="1" applyAlignment="1" applyProtection="1">
      <alignment vertical="center" shrinkToFit="1"/>
      <protection hidden="1"/>
    </xf>
    <xf numFmtId="0" fontId="14" fillId="4" borderId="61" xfId="1" applyFont="1" applyFill="1" applyBorder="1" applyAlignment="1" applyProtection="1">
      <alignment horizontal="center" vertical="center" shrinkToFit="1"/>
      <protection hidden="1"/>
    </xf>
    <xf numFmtId="38" fontId="14" fillId="0" borderId="78" xfId="2" applyFont="1" applyFill="1" applyBorder="1" applyAlignment="1" applyProtection="1">
      <alignment vertical="center" shrinkToFit="1"/>
      <protection locked="0"/>
    </xf>
    <xf numFmtId="38" fontId="14" fillId="4" borderId="77" xfId="2" applyFont="1" applyFill="1" applyBorder="1" applyAlignment="1" applyProtection="1">
      <alignment vertical="center" shrinkToFit="1"/>
      <protection hidden="1"/>
    </xf>
    <xf numFmtId="176" fontId="14" fillId="4" borderId="76" xfId="3" applyNumberFormat="1" applyFont="1" applyFill="1" applyBorder="1" applyAlignment="1" applyProtection="1">
      <alignment vertical="center" shrinkToFit="1"/>
      <protection hidden="1"/>
    </xf>
    <xf numFmtId="0" fontId="14" fillId="4" borderId="62" xfId="1" applyFont="1" applyFill="1" applyBorder="1" applyAlignment="1" applyProtection="1">
      <alignment horizontal="center" vertical="center" shrinkToFit="1"/>
      <protection hidden="1"/>
    </xf>
    <xf numFmtId="38" fontId="14" fillId="0" borderId="75" xfId="2" applyFont="1" applyFill="1" applyBorder="1" applyAlignment="1" applyProtection="1">
      <alignment vertical="center" shrinkToFit="1"/>
      <protection locked="0"/>
    </xf>
    <xf numFmtId="38" fontId="14" fillId="4" borderId="74" xfId="2" applyFont="1" applyFill="1" applyBorder="1" applyAlignment="1" applyProtection="1">
      <alignment vertical="center" shrinkToFit="1"/>
      <protection hidden="1"/>
    </xf>
    <xf numFmtId="176" fontId="14" fillId="4" borderId="63" xfId="3" applyNumberFormat="1" applyFont="1" applyFill="1" applyBorder="1" applyAlignment="1" applyProtection="1">
      <alignment vertical="center" shrinkToFit="1"/>
      <protection hidden="1"/>
    </xf>
    <xf numFmtId="176" fontId="14" fillId="4" borderId="41" xfId="3" applyNumberFormat="1" applyFont="1" applyFill="1" applyBorder="1" applyAlignment="1" applyProtection="1">
      <alignment vertical="center" shrinkToFit="1"/>
      <protection hidden="1"/>
    </xf>
    <xf numFmtId="38" fontId="14" fillId="0" borderId="79" xfId="2" applyFont="1" applyFill="1" applyBorder="1" applyAlignment="1" applyProtection="1">
      <alignment vertical="center" shrinkToFit="1"/>
      <protection locked="0"/>
    </xf>
    <xf numFmtId="38" fontId="14" fillId="0" borderId="71" xfId="2" applyFont="1" applyFill="1" applyBorder="1" applyAlignment="1" applyProtection="1">
      <alignment vertical="center" shrinkToFit="1"/>
      <protection locked="0"/>
    </xf>
    <xf numFmtId="38" fontId="14" fillId="0" borderId="51" xfId="2" applyFont="1" applyFill="1" applyBorder="1" applyAlignment="1" applyProtection="1">
      <alignment vertical="center" shrinkToFit="1"/>
      <protection locked="0"/>
    </xf>
    <xf numFmtId="38" fontId="14" fillId="0" borderId="63" xfId="2" applyFont="1" applyFill="1" applyBorder="1" applyAlignment="1" applyProtection="1">
      <alignment vertical="center" shrinkToFit="1"/>
      <protection hidden="1"/>
    </xf>
    <xf numFmtId="38" fontId="14" fillId="0" borderId="19" xfId="2" applyFont="1" applyFill="1" applyBorder="1" applyAlignment="1" applyProtection="1">
      <alignment vertical="center" shrinkToFit="1"/>
      <protection hidden="1"/>
    </xf>
    <xf numFmtId="0" fontId="14" fillId="9" borderId="33" xfId="1" applyFont="1" applyFill="1" applyBorder="1" applyAlignment="1" applyProtection="1">
      <alignment horizontal="center" vertical="center" shrinkToFit="1"/>
      <protection hidden="1"/>
    </xf>
    <xf numFmtId="38" fontId="14" fillId="9" borderId="35" xfId="2" applyFont="1" applyFill="1" applyBorder="1" applyAlignment="1" applyProtection="1">
      <alignment horizontal="center" vertical="center" shrinkToFit="1"/>
      <protection hidden="1"/>
    </xf>
    <xf numFmtId="38" fontId="14" fillId="9" borderId="6" xfId="2" applyFont="1" applyFill="1" applyBorder="1" applyAlignment="1" applyProtection="1">
      <alignment horizontal="center" vertical="center" shrinkToFit="1"/>
      <protection hidden="1"/>
    </xf>
    <xf numFmtId="38" fontId="14" fillId="9" borderId="7" xfId="2" applyFont="1" applyFill="1" applyBorder="1" applyAlignment="1" applyProtection="1">
      <alignment horizontal="center" vertical="center" shrinkToFit="1"/>
      <protection hidden="1"/>
    </xf>
    <xf numFmtId="0" fontId="14" fillId="9" borderId="18" xfId="1" applyFont="1" applyFill="1" applyBorder="1" applyAlignment="1" applyProtection="1">
      <alignment horizontal="center" vertical="center" shrinkToFit="1"/>
      <protection hidden="1"/>
    </xf>
    <xf numFmtId="0" fontId="14" fillId="9" borderId="42" xfId="1" applyFont="1" applyFill="1" applyBorder="1" applyAlignment="1" applyProtection="1">
      <alignment horizontal="center" vertical="center" shrinkToFit="1"/>
      <protection hidden="1"/>
    </xf>
    <xf numFmtId="38" fontId="14" fillId="9" borderId="43" xfId="2" applyFont="1" applyFill="1" applyBorder="1" applyAlignment="1" applyProtection="1">
      <alignment vertical="center" shrinkToFit="1"/>
      <protection hidden="1"/>
    </xf>
    <xf numFmtId="38" fontId="14" fillId="9" borderId="44" xfId="2" applyFont="1" applyFill="1" applyBorder="1" applyAlignment="1" applyProtection="1">
      <alignment vertical="center" shrinkToFit="1"/>
      <protection hidden="1"/>
    </xf>
    <xf numFmtId="38" fontId="14" fillId="9" borderId="45" xfId="2" applyFont="1" applyFill="1" applyBorder="1" applyAlignment="1" applyProtection="1">
      <alignment vertical="center" shrinkToFit="1"/>
      <protection hidden="1"/>
    </xf>
    <xf numFmtId="176" fontId="14" fillId="9" borderId="46" xfId="3" applyNumberFormat="1" applyFont="1" applyFill="1" applyBorder="1" applyAlignment="1" applyProtection="1">
      <alignment vertical="center" shrinkToFit="1"/>
      <protection hidden="1"/>
    </xf>
    <xf numFmtId="0" fontId="14" fillId="9" borderId="46" xfId="1" applyFont="1" applyFill="1" applyBorder="1" applyAlignment="1" applyProtection="1">
      <alignment vertical="center" shrinkToFit="1"/>
      <protection hidden="1"/>
    </xf>
    <xf numFmtId="38" fontId="14" fillId="9" borderId="48" xfId="2" applyFont="1" applyFill="1" applyBorder="1" applyAlignment="1" applyProtection="1">
      <alignment horizontal="center" vertical="center" shrinkToFit="1"/>
      <protection hidden="1"/>
    </xf>
    <xf numFmtId="38" fontId="14" fillId="9" borderId="52" xfId="2" applyFont="1" applyFill="1" applyBorder="1" applyAlignment="1" applyProtection="1">
      <alignment vertical="center" shrinkToFit="1"/>
      <protection hidden="1"/>
    </xf>
    <xf numFmtId="0" fontId="14" fillId="11" borderId="33" xfId="1" applyFont="1" applyFill="1" applyBorder="1" applyAlignment="1" applyProtection="1">
      <alignment horizontal="center" vertical="center" shrinkToFit="1"/>
      <protection hidden="1"/>
    </xf>
    <xf numFmtId="38" fontId="14" fillId="11" borderId="35" xfId="2" applyFont="1" applyFill="1" applyBorder="1" applyAlignment="1" applyProtection="1">
      <alignment horizontal="center" vertical="center" shrinkToFit="1"/>
      <protection hidden="1"/>
    </xf>
    <xf numFmtId="38" fontId="14" fillId="11" borderId="7" xfId="2" applyFont="1" applyFill="1" applyBorder="1" applyAlignment="1" applyProtection="1">
      <alignment horizontal="center" vertical="center" shrinkToFit="1"/>
      <protection hidden="1"/>
    </xf>
    <xf numFmtId="0" fontId="14" fillId="11" borderId="18" xfId="1" applyFont="1" applyFill="1" applyBorder="1" applyAlignment="1" applyProtection="1">
      <alignment horizontal="center" vertical="center" shrinkToFit="1"/>
      <protection hidden="1"/>
    </xf>
    <xf numFmtId="0" fontId="14" fillId="11" borderId="42" xfId="1" applyFont="1" applyFill="1" applyBorder="1" applyAlignment="1" applyProtection="1">
      <alignment horizontal="center" vertical="center" shrinkToFit="1"/>
      <protection hidden="1"/>
    </xf>
    <xf numFmtId="38" fontId="14" fillId="11" borderId="43" xfId="2" applyFont="1" applyFill="1" applyBorder="1" applyAlignment="1" applyProtection="1">
      <alignment vertical="center" shrinkToFit="1"/>
      <protection hidden="1"/>
    </xf>
    <xf numFmtId="38" fontId="14" fillId="11" borderId="44" xfId="2" applyFont="1" applyFill="1" applyBorder="1" applyAlignment="1" applyProtection="1">
      <alignment vertical="center" shrinkToFit="1"/>
      <protection hidden="1"/>
    </xf>
    <xf numFmtId="38" fontId="14" fillId="11" borderId="45" xfId="2" applyFont="1" applyFill="1" applyBorder="1" applyAlignment="1" applyProtection="1">
      <alignment vertical="center" shrinkToFit="1"/>
      <protection hidden="1"/>
    </xf>
    <xf numFmtId="0" fontId="14" fillId="11" borderId="46" xfId="1" applyFont="1" applyFill="1" applyBorder="1" applyAlignment="1" applyProtection="1">
      <alignment vertical="center" shrinkToFit="1"/>
      <protection hidden="1"/>
    </xf>
    <xf numFmtId="176" fontId="14" fillId="11" borderId="46" xfId="3" applyNumberFormat="1" applyFont="1" applyFill="1" applyBorder="1" applyAlignment="1" applyProtection="1">
      <alignment vertical="center" shrinkToFit="1"/>
      <protection hidden="1"/>
    </xf>
    <xf numFmtId="38" fontId="14" fillId="13" borderId="16" xfId="2" applyFont="1" applyFill="1" applyBorder="1" applyAlignment="1" applyProtection="1">
      <alignment horizontal="center" vertical="center"/>
      <protection hidden="1"/>
    </xf>
    <xf numFmtId="38" fontId="14" fillId="13" borderId="6" xfId="2" applyFont="1" applyFill="1" applyBorder="1" applyAlignment="1" applyProtection="1">
      <alignment horizontal="center" vertical="center"/>
      <protection hidden="1"/>
    </xf>
    <xf numFmtId="38" fontId="14" fillId="13" borderId="7" xfId="2" applyFont="1" applyFill="1" applyBorder="1" applyAlignment="1" applyProtection="1">
      <alignment horizontal="center" vertical="center"/>
      <protection hidden="1"/>
    </xf>
    <xf numFmtId="0" fontId="28" fillId="14" borderId="90" xfId="4" applyFill="1" applyBorder="1" applyAlignment="1">
      <alignment vertical="center"/>
    </xf>
    <xf numFmtId="0" fontId="28" fillId="14" borderId="91" xfId="4" applyFill="1" applyBorder="1" applyAlignment="1">
      <alignment vertical="center"/>
    </xf>
    <xf numFmtId="0" fontId="29" fillId="14" borderId="91" xfId="4" applyFont="1" applyFill="1" applyBorder="1" applyAlignment="1">
      <alignment vertical="center"/>
    </xf>
    <xf numFmtId="0" fontId="28" fillId="14" borderId="92" xfId="4" applyFill="1" applyBorder="1" applyAlignment="1">
      <alignment vertical="center"/>
    </xf>
    <xf numFmtId="178" fontId="30" fillId="15" borderId="93" xfId="5" applyNumberFormat="1" applyFill="1" applyBorder="1" applyAlignment="1" applyProtection="1">
      <alignment vertical="center"/>
      <protection hidden="1"/>
    </xf>
    <xf numFmtId="178" fontId="30" fillId="15" borderId="94" xfId="5" applyNumberFormat="1" applyFill="1" applyBorder="1" applyAlignment="1" applyProtection="1">
      <alignment vertical="center"/>
      <protection hidden="1"/>
    </xf>
    <xf numFmtId="178" fontId="30" fillId="15" borderId="95" xfId="5" applyNumberFormat="1" applyFill="1" applyBorder="1" applyAlignment="1" applyProtection="1">
      <alignment vertical="center"/>
      <protection hidden="1"/>
    </xf>
    <xf numFmtId="178" fontId="30" fillId="15" borderId="96" xfId="5" applyNumberFormat="1" applyFill="1" applyBorder="1" applyAlignment="1" applyProtection="1">
      <alignment vertical="center"/>
      <protection hidden="1"/>
    </xf>
    <xf numFmtId="178" fontId="30" fillId="15" borderId="0" xfId="5" applyNumberFormat="1" applyFill="1" applyAlignment="1" applyProtection="1">
      <alignment vertical="center"/>
      <protection hidden="1"/>
    </xf>
    <xf numFmtId="178" fontId="30" fillId="15" borderId="97" xfId="5" applyNumberFormat="1" applyFill="1" applyBorder="1" applyAlignment="1" applyProtection="1">
      <alignment vertical="center"/>
      <protection hidden="1"/>
    </xf>
    <xf numFmtId="178" fontId="30" fillId="15" borderId="98" xfId="5" applyNumberFormat="1" applyFill="1" applyBorder="1" applyAlignment="1" applyProtection="1">
      <alignment vertical="center"/>
      <protection hidden="1"/>
    </xf>
    <xf numFmtId="178" fontId="30" fillId="15" borderId="99" xfId="5" applyNumberFormat="1" applyFill="1" applyBorder="1" applyAlignment="1" applyProtection="1">
      <alignment vertical="center"/>
      <protection hidden="1"/>
    </xf>
    <xf numFmtId="178" fontId="30" fillId="15" borderId="100" xfId="5" applyNumberFormat="1" applyFill="1" applyBorder="1" applyAlignment="1" applyProtection="1">
      <alignment vertical="center"/>
      <protection hidden="1"/>
    </xf>
    <xf numFmtId="38" fontId="14" fillId="4" borderId="25" xfId="2" applyFont="1" applyFill="1" applyBorder="1" applyAlignment="1" applyProtection="1">
      <alignment horizontal="left" vertical="center"/>
      <protection hidden="1"/>
    </xf>
    <xf numFmtId="38" fontId="14" fillId="4" borderId="26" xfId="2" applyFont="1" applyFill="1" applyBorder="1" applyAlignment="1" applyProtection="1">
      <alignment horizontal="left" vertical="center"/>
      <protection hidden="1"/>
    </xf>
    <xf numFmtId="38" fontId="14" fillId="4" borderId="27" xfId="2" applyFont="1" applyFill="1" applyBorder="1" applyAlignment="1" applyProtection="1">
      <alignment horizontal="left" vertical="center"/>
      <protection hidden="1"/>
    </xf>
    <xf numFmtId="38" fontId="14" fillId="4" borderId="30" xfId="2" applyFont="1" applyFill="1" applyBorder="1" applyAlignment="1" applyProtection="1">
      <alignment horizontal="left" vertical="center"/>
      <protection hidden="1"/>
    </xf>
    <xf numFmtId="38" fontId="14" fillId="4" borderId="31" xfId="2" applyFont="1" applyFill="1" applyBorder="1" applyAlignment="1" applyProtection="1">
      <alignment horizontal="left" vertical="center"/>
      <protection hidden="1"/>
    </xf>
    <xf numFmtId="38" fontId="14" fillId="4" borderId="32" xfId="2" applyFont="1" applyFill="1" applyBorder="1" applyAlignment="1" applyProtection="1">
      <alignment horizontal="left" vertical="center"/>
      <protection hidden="1"/>
    </xf>
    <xf numFmtId="38" fontId="14" fillId="12" borderId="25" xfId="2" applyFont="1" applyFill="1" applyBorder="1" applyAlignment="1" applyProtection="1">
      <alignment horizontal="left" vertical="center"/>
      <protection hidden="1"/>
    </xf>
    <xf numFmtId="38" fontId="14" fillId="12" borderId="26" xfId="2" applyFont="1" applyFill="1" applyBorder="1" applyAlignment="1" applyProtection="1">
      <alignment horizontal="left" vertical="center"/>
      <protection hidden="1"/>
    </xf>
    <xf numFmtId="38" fontId="14" fillId="12" borderId="27" xfId="2" applyFont="1" applyFill="1" applyBorder="1" applyAlignment="1" applyProtection="1">
      <alignment horizontal="left" vertical="center"/>
      <protection hidden="1"/>
    </xf>
    <xf numFmtId="38" fontId="14" fillId="12" borderId="30" xfId="2" applyFont="1" applyFill="1" applyBorder="1" applyAlignment="1" applyProtection="1">
      <alignment horizontal="left" vertical="center"/>
      <protection hidden="1"/>
    </xf>
    <xf numFmtId="38" fontId="14" fillId="12" borderId="31" xfId="2" applyFont="1" applyFill="1" applyBorder="1" applyAlignment="1" applyProtection="1">
      <alignment horizontal="left" vertical="center"/>
      <protection hidden="1"/>
    </xf>
    <xf numFmtId="38" fontId="14" fillId="12" borderId="32" xfId="2" applyFont="1" applyFill="1" applyBorder="1" applyAlignment="1" applyProtection="1">
      <alignment horizontal="left" vertical="center"/>
      <protection hidden="1"/>
    </xf>
    <xf numFmtId="38" fontId="14" fillId="9" borderId="25" xfId="2" applyFont="1" applyFill="1" applyBorder="1" applyAlignment="1" applyProtection="1">
      <alignment horizontal="left" vertical="center"/>
      <protection hidden="1"/>
    </xf>
    <xf numFmtId="38" fontId="14" fillId="9" borderId="26" xfId="2" applyFont="1" applyFill="1" applyBorder="1" applyAlignment="1" applyProtection="1">
      <alignment horizontal="left" vertical="center"/>
      <protection hidden="1"/>
    </xf>
    <xf numFmtId="38" fontId="14" fillId="9" borderId="27" xfId="2" applyFont="1" applyFill="1" applyBorder="1" applyAlignment="1" applyProtection="1">
      <alignment horizontal="left" vertical="center"/>
      <protection hidden="1"/>
    </xf>
    <xf numFmtId="38" fontId="14" fillId="9" borderId="30" xfId="2" applyFont="1" applyFill="1" applyBorder="1" applyAlignment="1" applyProtection="1">
      <alignment horizontal="left" vertical="center"/>
      <protection hidden="1"/>
    </xf>
    <xf numFmtId="38" fontId="14" fillId="9" borderId="31" xfId="2" applyFont="1" applyFill="1" applyBorder="1" applyAlignment="1" applyProtection="1">
      <alignment horizontal="left" vertical="center"/>
      <protection hidden="1"/>
    </xf>
    <xf numFmtId="38" fontId="14" fillId="9" borderId="32" xfId="2" applyFont="1" applyFill="1" applyBorder="1" applyAlignment="1" applyProtection="1">
      <alignment horizontal="left" vertical="center"/>
      <protection hidden="1"/>
    </xf>
    <xf numFmtId="38" fontId="14" fillId="6" borderId="25" xfId="2" applyFont="1" applyFill="1" applyBorder="1" applyAlignment="1" applyProtection="1">
      <alignment horizontal="left" vertical="center"/>
      <protection hidden="1"/>
    </xf>
    <xf numFmtId="38" fontId="14" fillId="6" borderId="26" xfId="2" applyFont="1" applyFill="1" applyBorder="1" applyAlignment="1" applyProtection="1">
      <alignment horizontal="left" vertical="center"/>
      <protection hidden="1"/>
    </xf>
    <xf numFmtId="38" fontId="14" fillId="6" borderId="27" xfId="2" applyFont="1" applyFill="1" applyBorder="1" applyAlignment="1" applyProtection="1">
      <alignment horizontal="left" vertical="center"/>
      <protection hidden="1"/>
    </xf>
    <xf numFmtId="38" fontId="14" fillId="6" borderId="30" xfId="2" applyFont="1" applyFill="1" applyBorder="1" applyAlignment="1" applyProtection="1">
      <alignment horizontal="left" vertical="center"/>
      <protection hidden="1"/>
    </xf>
    <xf numFmtId="38" fontId="14" fillId="6" borderId="31" xfId="2" applyFont="1" applyFill="1" applyBorder="1" applyAlignment="1" applyProtection="1">
      <alignment horizontal="left" vertical="center"/>
      <protection hidden="1"/>
    </xf>
    <xf numFmtId="38" fontId="14" fillId="6" borderId="32" xfId="2" applyFont="1" applyFill="1" applyBorder="1" applyAlignment="1" applyProtection="1">
      <alignment horizontal="left" vertical="center"/>
      <protection hidden="1"/>
    </xf>
    <xf numFmtId="0" fontId="23" fillId="0" borderId="0" xfId="0" applyFont="1" applyProtection="1">
      <alignment vertical="center"/>
      <protection hidden="1"/>
    </xf>
    <xf numFmtId="0" fontId="23" fillId="0" borderId="29" xfId="0" applyFont="1" applyBorder="1" applyProtection="1">
      <alignment vertical="center"/>
      <protection hidden="1"/>
    </xf>
    <xf numFmtId="0" fontId="32" fillId="0" borderId="0" xfId="1" applyFont="1" applyAlignment="1">
      <alignment horizontal="right" vertical="center"/>
    </xf>
    <xf numFmtId="0" fontId="14" fillId="0" borderId="101" xfId="1" applyFont="1" applyBorder="1" applyAlignment="1" applyProtection="1">
      <alignment horizontal="center" vertical="center" shrinkToFit="1"/>
      <protection hidden="1"/>
    </xf>
    <xf numFmtId="0" fontId="22" fillId="11" borderId="0" xfId="0" applyFont="1" applyFill="1" applyProtection="1">
      <alignment vertical="center"/>
      <protection hidden="1"/>
    </xf>
    <xf numFmtId="0" fontId="33" fillId="0" borderId="0" xfId="0" applyFont="1" applyProtection="1">
      <alignment vertical="center"/>
      <protection hidden="1"/>
    </xf>
    <xf numFmtId="0" fontId="34" fillId="0" borderId="0" xfId="0" applyFont="1" applyProtection="1">
      <alignment vertical="center"/>
      <protection hidden="1"/>
    </xf>
    <xf numFmtId="0" fontId="0" fillId="3" borderId="33" xfId="1" applyFont="1" applyFill="1" applyBorder="1" applyAlignment="1" applyProtection="1">
      <alignment horizontal="left" vertical="center"/>
      <protection hidden="1"/>
    </xf>
    <xf numFmtId="0" fontId="0" fillId="3" borderId="88" xfId="1" applyFont="1" applyFill="1" applyBorder="1" applyAlignment="1" applyProtection="1">
      <alignment horizontal="left" vertical="center"/>
      <protection hidden="1"/>
    </xf>
    <xf numFmtId="0" fontId="0" fillId="12" borderId="62" xfId="1" applyFont="1" applyFill="1" applyBorder="1" applyAlignment="1" applyProtection="1">
      <alignment horizontal="left" vertical="center"/>
      <protection hidden="1"/>
    </xf>
    <xf numFmtId="0" fontId="0" fillId="9" borderId="62" xfId="1" applyFont="1" applyFill="1" applyBorder="1" applyAlignment="1" applyProtection="1">
      <alignment horizontal="left" vertical="center"/>
      <protection hidden="1"/>
    </xf>
    <xf numFmtId="0" fontId="0" fillId="9" borderId="36" xfId="1" applyFont="1" applyFill="1" applyBorder="1" applyAlignment="1" applyProtection="1">
      <alignment horizontal="left" vertical="center"/>
      <protection hidden="1"/>
    </xf>
    <xf numFmtId="0" fontId="0" fillId="0" borderId="0" xfId="0" applyAlignment="1" applyProtection="1">
      <alignment horizontal="left" vertical="center"/>
      <protection hidden="1"/>
    </xf>
    <xf numFmtId="0" fontId="28" fillId="14" borderId="91" xfId="4" applyFill="1" applyBorder="1" applyAlignment="1" applyProtection="1">
      <alignment vertical="center"/>
      <protection hidden="1"/>
    </xf>
    <xf numFmtId="0" fontId="0" fillId="12" borderId="105" xfId="1" applyFont="1" applyFill="1" applyBorder="1" applyAlignment="1" applyProtection="1">
      <alignment horizontal="left" vertical="center"/>
      <protection hidden="1"/>
    </xf>
    <xf numFmtId="0" fontId="0" fillId="9" borderId="105" xfId="1" applyFont="1" applyFill="1" applyBorder="1" applyAlignment="1" applyProtection="1">
      <alignment horizontal="left" vertical="center"/>
      <protection hidden="1"/>
    </xf>
    <xf numFmtId="0" fontId="0" fillId="3" borderId="1" xfId="1" applyFont="1" applyFill="1" applyBorder="1" applyAlignment="1" applyProtection="1">
      <alignment horizontal="left" vertical="center"/>
      <protection hidden="1"/>
    </xf>
    <xf numFmtId="0" fontId="32" fillId="0" borderId="11" xfId="1" quotePrefix="1" applyFont="1" applyBorder="1" applyAlignment="1">
      <alignment horizontal="center" vertical="center"/>
    </xf>
    <xf numFmtId="0" fontId="14" fillId="2" borderId="106" xfId="1" applyFont="1" applyFill="1" applyBorder="1" applyProtection="1">
      <alignment vertical="center"/>
      <protection hidden="1"/>
    </xf>
    <xf numFmtId="0" fontId="14" fillId="2" borderId="107" xfId="1" applyFont="1" applyFill="1" applyBorder="1" applyProtection="1">
      <alignment vertical="center"/>
      <protection hidden="1"/>
    </xf>
    <xf numFmtId="177" fontId="14" fillId="2" borderId="108" xfId="1" applyNumberFormat="1" applyFont="1" applyFill="1" applyBorder="1" applyAlignment="1" applyProtection="1">
      <alignment horizontal="center" vertical="center"/>
      <protection hidden="1"/>
    </xf>
    <xf numFmtId="0" fontId="14" fillId="2" borderId="109" xfId="1" applyFont="1" applyFill="1" applyBorder="1" applyAlignment="1" applyProtection="1">
      <alignment horizontal="left" vertical="center" shrinkToFit="1"/>
      <protection hidden="1"/>
    </xf>
    <xf numFmtId="38" fontId="14" fillId="2" borderId="110" xfId="2" applyFont="1" applyFill="1" applyBorder="1" applyAlignment="1" applyProtection="1">
      <alignment horizontal="left" vertical="center" shrinkToFit="1"/>
      <protection hidden="1"/>
    </xf>
    <xf numFmtId="38" fontId="14" fillId="2" borderId="109" xfId="2" applyFont="1" applyFill="1" applyBorder="1" applyAlignment="1" applyProtection="1">
      <alignment horizontal="right" vertical="center"/>
      <protection hidden="1"/>
    </xf>
    <xf numFmtId="38" fontId="14" fillId="2" borderId="107" xfId="2" applyFont="1" applyFill="1" applyBorder="1" applyAlignment="1" applyProtection="1">
      <alignment horizontal="right" vertical="center"/>
      <protection hidden="1"/>
    </xf>
    <xf numFmtId="38" fontId="14" fillId="2" borderId="111" xfId="2" applyFont="1" applyFill="1" applyBorder="1" applyAlignment="1" applyProtection="1">
      <alignment horizontal="right" vertical="center"/>
      <protection hidden="1"/>
    </xf>
    <xf numFmtId="0" fontId="14" fillId="2" borderId="103" xfId="1" applyFont="1" applyFill="1" applyBorder="1" applyAlignment="1" applyProtection="1">
      <alignment horizontal="left" vertical="center" shrinkToFit="1"/>
      <protection hidden="1"/>
    </xf>
    <xf numFmtId="0" fontId="32" fillId="0" borderId="11" xfId="1" applyFont="1" applyBorder="1" applyAlignment="1">
      <alignment horizontal="left" vertical="center"/>
    </xf>
    <xf numFmtId="0" fontId="10" fillId="0" borderId="0" xfId="6">
      <alignment vertical="center"/>
    </xf>
    <xf numFmtId="0" fontId="14" fillId="2" borderId="62" xfId="1" applyFont="1" applyFill="1" applyBorder="1" applyAlignment="1" applyProtection="1">
      <alignment horizontal="left" vertical="center"/>
      <protection hidden="1"/>
    </xf>
    <xf numFmtId="0" fontId="14" fillId="2" borderId="89" xfId="1" applyFont="1" applyFill="1" applyBorder="1" applyAlignment="1" applyProtection="1">
      <alignment horizontal="left" vertical="center"/>
      <protection hidden="1"/>
    </xf>
    <xf numFmtId="0" fontId="14" fillId="2" borderId="104" xfId="1" applyFont="1" applyFill="1" applyBorder="1" applyAlignment="1" applyProtection="1">
      <alignment horizontal="left" vertical="center"/>
      <protection hidden="1"/>
    </xf>
    <xf numFmtId="0" fontId="14" fillId="2" borderId="115" xfId="1" applyFont="1" applyFill="1" applyBorder="1" applyAlignment="1" applyProtection="1">
      <alignment horizontal="left" vertical="center"/>
      <protection hidden="1"/>
    </xf>
    <xf numFmtId="0" fontId="14" fillId="2" borderId="102" xfId="1" applyFont="1" applyFill="1" applyBorder="1" applyAlignment="1" applyProtection="1">
      <alignment horizontal="left" vertical="center"/>
      <protection hidden="1"/>
    </xf>
    <xf numFmtId="0" fontId="14" fillId="2" borderId="58" xfId="1" applyFont="1" applyFill="1" applyBorder="1" applyAlignment="1" applyProtection="1">
      <alignment horizontal="left" vertical="center"/>
      <protection hidden="1"/>
    </xf>
    <xf numFmtId="0" fontId="14" fillId="2" borderId="87" xfId="1" applyFont="1" applyFill="1" applyBorder="1" applyAlignment="1" applyProtection="1">
      <alignment horizontal="left" vertical="center"/>
      <protection hidden="1"/>
    </xf>
    <xf numFmtId="0" fontId="37" fillId="0" borderId="0" xfId="6" applyFont="1">
      <alignment vertical="center"/>
    </xf>
    <xf numFmtId="0" fontId="0" fillId="12" borderId="102" xfId="1" applyFont="1" applyFill="1" applyBorder="1" applyAlignment="1" applyProtection="1">
      <alignment horizontal="left" vertical="center"/>
      <protection hidden="1"/>
    </xf>
    <xf numFmtId="0" fontId="8" fillId="0" borderId="0" xfId="6" applyFont="1">
      <alignment vertical="center"/>
    </xf>
    <xf numFmtId="0" fontId="14" fillId="2" borderId="116" xfId="1" applyFont="1" applyFill="1" applyBorder="1" applyAlignment="1" applyProtection="1">
      <alignment horizontal="center" vertical="center" shrinkToFit="1"/>
      <protection hidden="1"/>
    </xf>
    <xf numFmtId="38" fontId="14" fillId="2" borderId="117" xfId="2" applyFont="1" applyFill="1" applyBorder="1" applyAlignment="1" applyProtection="1">
      <alignment vertical="center" shrinkToFit="1"/>
      <protection hidden="1"/>
    </xf>
    <xf numFmtId="38" fontId="14" fillId="2" borderId="118" xfId="2" applyFont="1" applyFill="1" applyBorder="1" applyAlignment="1" applyProtection="1">
      <alignment vertical="center" shrinkToFit="1"/>
      <protection hidden="1"/>
    </xf>
    <xf numFmtId="176" fontId="14" fillId="2" borderId="119" xfId="3" applyNumberFormat="1" applyFont="1" applyFill="1" applyBorder="1" applyAlignment="1" applyProtection="1">
      <alignment vertical="center" shrinkToFit="1"/>
      <protection hidden="1"/>
    </xf>
    <xf numFmtId="0" fontId="14" fillId="0" borderId="120" xfId="1" applyFont="1" applyBorder="1" applyAlignment="1" applyProtection="1">
      <alignment horizontal="center" vertical="center" shrinkToFit="1"/>
      <protection hidden="1"/>
    </xf>
    <xf numFmtId="38" fontId="14" fillId="2" borderId="121" xfId="2" applyFont="1" applyFill="1" applyBorder="1" applyAlignment="1" applyProtection="1">
      <alignment vertical="center" shrinkToFit="1"/>
      <protection hidden="1"/>
    </xf>
    <xf numFmtId="38" fontId="14" fillId="2" borderId="122" xfId="2" applyFont="1" applyFill="1" applyBorder="1" applyAlignment="1" applyProtection="1">
      <alignment vertical="center" shrinkToFit="1"/>
      <protection hidden="1"/>
    </xf>
    <xf numFmtId="176" fontId="14" fillId="2" borderId="123" xfId="3" applyNumberFormat="1" applyFont="1" applyFill="1" applyBorder="1" applyAlignment="1" applyProtection="1">
      <alignment vertical="center" shrinkToFit="1"/>
      <protection hidden="1"/>
    </xf>
    <xf numFmtId="0" fontId="14" fillId="0" borderId="116" xfId="1" applyFont="1" applyBorder="1" applyAlignment="1" applyProtection="1">
      <alignment horizontal="center" vertical="center" shrinkToFit="1"/>
      <protection hidden="1"/>
    </xf>
    <xf numFmtId="0" fontId="14" fillId="2" borderId="105" xfId="1" applyFont="1" applyFill="1" applyBorder="1" applyAlignment="1" applyProtection="1">
      <alignment horizontal="center" vertical="center" shrinkToFit="1"/>
      <protection hidden="1"/>
    </xf>
    <xf numFmtId="38" fontId="14" fillId="2" borderId="124" xfId="2" applyFont="1" applyFill="1" applyBorder="1" applyAlignment="1" applyProtection="1">
      <alignment vertical="center" shrinkToFit="1"/>
      <protection hidden="1"/>
    </xf>
    <xf numFmtId="38" fontId="14" fillId="2" borderId="125" xfId="2" applyFont="1" applyFill="1" applyBorder="1" applyAlignment="1" applyProtection="1">
      <alignment vertical="center" shrinkToFit="1"/>
      <protection hidden="1"/>
    </xf>
    <xf numFmtId="176" fontId="14" fillId="2" borderId="126" xfId="3" applyNumberFormat="1" applyFont="1" applyFill="1" applyBorder="1" applyAlignment="1" applyProtection="1">
      <alignment vertical="center" shrinkToFit="1"/>
      <protection hidden="1"/>
    </xf>
    <xf numFmtId="0" fontId="14" fillId="2" borderId="104" xfId="1" applyFont="1" applyFill="1" applyBorder="1" applyAlignment="1" applyProtection="1">
      <alignment horizontal="center" vertical="center" shrinkToFit="1"/>
      <protection hidden="1"/>
    </xf>
    <xf numFmtId="38" fontId="14" fillId="2" borderId="127" xfId="2" applyFont="1" applyFill="1" applyBorder="1" applyAlignment="1" applyProtection="1">
      <alignment vertical="center" shrinkToFit="1"/>
      <protection hidden="1"/>
    </xf>
    <xf numFmtId="38" fontId="14" fillId="2" borderId="128" xfId="2" applyFont="1" applyFill="1" applyBorder="1" applyAlignment="1" applyProtection="1">
      <alignment vertical="center" shrinkToFit="1"/>
      <protection hidden="1"/>
    </xf>
    <xf numFmtId="176" fontId="14" fillId="2" borderId="129" xfId="3" applyNumberFormat="1" applyFont="1" applyFill="1" applyBorder="1" applyAlignment="1" applyProtection="1">
      <alignment vertical="center" shrinkToFit="1"/>
      <protection hidden="1"/>
    </xf>
    <xf numFmtId="0" fontId="14" fillId="0" borderId="105" xfId="1" applyFont="1" applyBorder="1" applyAlignment="1" applyProtection="1">
      <alignment horizontal="center" vertical="center" shrinkToFit="1"/>
      <protection hidden="1"/>
    </xf>
    <xf numFmtId="0" fontId="14" fillId="0" borderId="104" xfId="1" applyFont="1" applyBorder="1" applyAlignment="1" applyProtection="1">
      <alignment horizontal="center" vertical="center" shrinkToFit="1"/>
      <protection hidden="1"/>
    </xf>
    <xf numFmtId="38" fontId="14" fillId="0" borderId="124" xfId="2" applyFont="1" applyFill="1" applyBorder="1" applyAlignment="1" applyProtection="1">
      <alignment vertical="center" shrinkToFit="1"/>
      <protection hidden="1"/>
    </xf>
    <xf numFmtId="38" fontId="14" fillId="0" borderId="125" xfId="2" applyFont="1" applyFill="1" applyBorder="1" applyAlignment="1" applyProtection="1">
      <alignment vertical="center" shrinkToFit="1"/>
      <protection hidden="1"/>
    </xf>
    <xf numFmtId="176" fontId="14" fillId="0" borderId="126" xfId="3" applyNumberFormat="1" applyFont="1" applyFill="1" applyBorder="1" applyAlignment="1" applyProtection="1">
      <alignment vertical="center" shrinkToFit="1"/>
      <protection hidden="1"/>
    </xf>
    <xf numFmtId="38" fontId="14" fillId="0" borderId="127" xfId="2" applyFont="1" applyFill="1" applyBorder="1" applyAlignment="1" applyProtection="1">
      <alignment vertical="center" shrinkToFit="1"/>
      <protection hidden="1"/>
    </xf>
    <xf numFmtId="38" fontId="14" fillId="0" borderId="128" xfId="2" applyFont="1" applyFill="1" applyBorder="1" applyAlignment="1" applyProtection="1">
      <alignment vertical="center" shrinkToFit="1"/>
      <protection hidden="1"/>
    </xf>
    <xf numFmtId="176" fontId="14" fillId="0" borderId="129" xfId="3" applyNumberFormat="1" applyFont="1" applyFill="1" applyBorder="1" applyAlignment="1" applyProtection="1">
      <alignment vertical="center" shrinkToFit="1"/>
      <protection hidden="1"/>
    </xf>
    <xf numFmtId="0" fontId="14" fillId="4" borderId="105" xfId="1" applyFont="1" applyFill="1" applyBorder="1" applyAlignment="1" applyProtection="1">
      <alignment horizontal="center" vertical="center" shrinkToFit="1"/>
      <protection hidden="1"/>
    </xf>
    <xf numFmtId="38" fontId="14" fillId="0" borderId="124" xfId="2" applyFont="1" applyFill="1" applyBorder="1" applyAlignment="1" applyProtection="1">
      <alignment vertical="center" shrinkToFit="1"/>
      <protection locked="0"/>
    </xf>
    <xf numFmtId="38" fontId="14" fillId="0" borderId="130" xfId="2" applyFont="1" applyFill="1" applyBorder="1" applyAlignment="1" applyProtection="1">
      <alignment vertical="center" shrinkToFit="1"/>
      <protection locked="0"/>
    </xf>
    <xf numFmtId="38" fontId="14" fillId="4" borderId="125" xfId="2" applyFont="1" applyFill="1" applyBorder="1" applyAlignment="1" applyProtection="1">
      <alignment vertical="center" shrinkToFit="1"/>
      <protection hidden="1"/>
    </xf>
    <xf numFmtId="176" fontId="14" fillId="4" borderId="126" xfId="3" applyNumberFormat="1" applyFont="1" applyFill="1" applyBorder="1" applyAlignment="1" applyProtection="1">
      <alignment vertical="center" shrinkToFit="1"/>
      <protection hidden="1"/>
    </xf>
    <xf numFmtId="0" fontId="14" fillId="4" borderId="104" xfId="1" applyFont="1" applyFill="1" applyBorder="1" applyAlignment="1" applyProtection="1">
      <alignment horizontal="center" vertical="center" shrinkToFit="1"/>
      <protection hidden="1"/>
    </xf>
    <xf numFmtId="38" fontId="14" fillId="0" borderId="127" xfId="2" applyFont="1" applyFill="1" applyBorder="1" applyAlignment="1" applyProtection="1">
      <alignment vertical="center" shrinkToFit="1"/>
      <protection locked="0"/>
    </xf>
    <xf numFmtId="38" fontId="14" fillId="0" borderId="131" xfId="2" applyFont="1" applyFill="1" applyBorder="1" applyAlignment="1" applyProtection="1">
      <alignment vertical="center" shrinkToFit="1"/>
      <protection locked="0"/>
    </xf>
    <xf numFmtId="38" fontId="14" fillId="4" borderId="128" xfId="2" applyFont="1" applyFill="1" applyBorder="1" applyAlignment="1" applyProtection="1">
      <alignment vertical="center" shrinkToFit="1"/>
      <protection hidden="1"/>
    </xf>
    <xf numFmtId="176" fontId="14" fillId="4" borderId="129" xfId="3" applyNumberFormat="1" applyFont="1" applyFill="1" applyBorder="1" applyAlignment="1" applyProtection="1">
      <alignment vertical="center" shrinkToFit="1"/>
      <protection hidden="1"/>
    </xf>
    <xf numFmtId="0" fontId="11" fillId="0" borderId="0" xfId="6" applyFont="1" applyAlignment="1">
      <alignment horizontal="left" vertical="center"/>
    </xf>
    <xf numFmtId="0" fontId="11" fillId="0" borderId="57" xfId="6" applyFont="1" applyBorder="1" applyAlignment="1">
      <alignment horizontal="left" vertical="center"/>
    </xf>
    <xf numFmtId="3" fontId="39" fillId="0" borderId="0" xfId="6" applyNumberFormat="1" applyFont="1" applyAlignment="1">
      <alignment horizontal="right" vertical="center"/>
    </xf>
    <xf numFmtId="38" fontId="14" fillId="9" borderId="1" xfId="2" applyFont="1" applyFill="1" applyBorder="1" applyAlignment="1" applyProtection="1">
      <alignment horizontal="center" vertical="center" shrinkToFit="1"/>
      <protection hidden="1"/>
    </xf>
    <xf numFmtId="0" fontId="38" fillId="0" borderId="0" xfId="6" applyFont="1" applyAlignment="1">
      <alignment horizontal="center" vertical="center"/>
    </xf>
    <xf numFmtId="38" fontId="14" fillId="3" borderId="1" xfId="2" applyFont="1" applyFill="1" applyBorder="1" applyAlignment="1" applyProtection="1">
      <alignment horizontal="center" vertical="center" shrinkToFit="1"/>
      <protection hidden="1"/>
    </xf>
    <xf numFmtId="0" fontId="32" fillId="3" borderId="1" xfId="1" quotePrefix="1" applyFont="1" applyFill="1" applyBorder="1" applyAlignment="1">
      <alignment horizontal="center" vertical="center"/>
    </xf>
    <xf numFmtId="0" fontId="24" fillId="0" borderId="0" xfId="0" applyFont="1">
      <alignment vertical="center"/>
    </xf>
    <xf numFmtId="0" fontId="0" fillId="3" borderId="132" xfId="1" applyFont="1" applyFill="1" applyBorder="1" applyAlignment="1" applyProtection="1">
      <alignment horizontal="left" vertical="center"/>
      <protection hidden="1"/>
    </xf>
    <xf numFmtId="0" fontId="0" fillId="0" borderId="133" xfId="0" applyBorder="1" applyProtection="1">
      <alignment vertical="center"/>
      <protection hidden="1"/>
    </xf>
    <xf numFmtId="0" fontId="0" fillId="0" borderId="134" xfId="0" applyBorder="1" applyProtection="1">
      <alignment vertical="center"/>
      <protection hidden="1"/>
    </xf>
    <xf numFmtId="0" fontId="0" fillId="0" borderId="1" xfId="0" quotePrefix="1" applyBorder="1">
      <alignment vertical="center"/>
    </xf>
    <xf numFmtId="38" fontId="14" fillId="0" borderId="101" xfId="1" applyNumberFormat="1" applyFont="1" applyBorder="1" applyAlignment="1" applyProtection="1">
      <alignment horizontal="center" vertical="center" shrinkToFit="1"/>
      <protection hidden="1"/>
    </xf>
    <xf numFmtId="38" fontId="14" fillId="0" borderId="62" xfId="1" applyNumberFormat="1" applyFont="1" applyBorder="1" applyAlignment="1" applyProtection="1">
      <alignment horizontal="center" vertical="center" shrinkToFit="1"/>
      <protection hidden="1"/>
    </xf>
    <xf numFmtId="38" fontId="14" fillId="0" borderId="102" xfId="1" applyNumberFormat="1" applyFont="1" applyBorder="1" applyAlignment="1" applyProtection="1">
      <alignment horizontal="center" vertical="center" shrinkToFit="1"/>
      <protection hidden="1"/>
    </xf>
    <xf numFmtId="38" fontId="14" fillId="9" borderId="16" xfId="2" applyFont="1" applyFill="1" applyBorder="1" applyAlignment="1" applyProtection="1">
      <alignment horizontal="center" vertical="center" shrinkToFit="1"/>
      <protection hidden="1"/>
    </xf>
    <xf numFmtId="38" fontId="14" fillId="2" borderId="135" xfId="2" applyFont="1" applyFill="1" applyBorder="1" applyAlignment="1" applyProtection="1">
      <alignment vertical="center" shrinkToFit="1"/>
      <protection hidden="1"/>
    </xf>
    <xf numFmtId="38" fontId="14" fillId="2" borderId="136" xfId="2" applyFont="1" applyFill="1" applyBorder="1" applyAlignment="1" applyProtection="1">
      <alignment vertical="center" shrinkToFit="1"/>
      <protection hidden="1"/>
    </xf>
    <xf numFmtId="38" fontId="14" fillId="2" borderId="72" xfId="2" applyFont="1" applyFill="1" applyBorder="1" applyAlignment="1" applyProtection="1">
      <alignment vertical="center" shrinkToFit="1"/>
      <protection hidden="1"/>
    </xf>
    <xf numFmtId="38" fontId="14" fillId="2" borderId="137" xfId="2" applyFont="1" applyFill="1" applyBorder="1" applyAlignment="1" applyProtection="1">
      <alignment vertical="center" shrinkToFit="1"/>
      <protection hidden="1"/>
    </xf>
    <xf numFmtId="38" fontId="14" fillId="2" borderId="109" xfId="2" applyFont="1" applyFill="1" applyBorder="1" applyAlignment="1" applyProtection="1">
      <alignment vertical="center" shrinkToFit="1"/>
      <protection hidden="1"/>
    </xf>
    <xf numFmtId="38" fontId="14" fillId="2" borderId="138" xfId="2" applyFont="1" applyFill="1" applyBorder="1" applyAlignment="1" applyProtection="1">
      <alignment vertical="center" shrinkToFit="1"/>
      <protection hidden="1"/>
    </xf>
    <xf numFmtId="38" fontId="40" fillId="3" borderId="1" xfId="6" applyNumberFormat="1" applyFont="1" applyFill="1" applyBorder="1">
      <alignment vertical="center"/>
    </xf>
    <xf numFmtId="177" fontId="14" fillId="2" borderId="74" xfId="1" applyNumberFormat="1" applyFont="1" applyFill="1" applyBorder="1" applyAlignment="1" applyProtection="1">
      <alignment horizontal="center" vertical="center"/>
      <protection hidden="1"/>
    </xf>
    <xf numFmtId="177" fontId="14" fillId="2" borderId="111" xfId="1" applyNumberFormat="1" applyFont="1" applyFill="1" applyBorder="1" applyAlignment="1" applyProtection="1">
      <alignment horizontal="center" vertical="center"/>
      <protection hidden="1"/>
    </xf>
    <xf numFmtId="38" fontId="14" fillId="11" borderId="23" xfId="2" applyFont="1" applyFill="1" applyBorder="1" applyAlignment="1" applyProtection="1">
      <alignment horizontal="right" vertical="center"/>
      <protection hidden="1"/>
    </xf>
    <xf numFmtId="38" fontId="14" fillId="9" borderId="139" xfId="2" applyFont="1" applyFill="1" applyBorder="1" applyAlignment="1" applyProtection="1">
      <alignment horizontal="center" vertical="center" shrinkToFit="1"/>
      <protection hidden="1"/>
    </xf>
    <xf numFmtId="38" fontId="14" fillId="9" borderId="18" xfId="2" applyFont="1" applyFill="1" applyBorder="1" applyAlignment="1" applyProtection="1">
      <alignment horizontal="center" vertical="center" shrinkToFit="1"/>
      <protection hidden="1"/>
    </xf>
    <xf numFmtId="38" fontId="14" fillId="9" borderId="46" xfId="2" applyFont="1" applyFill="1" applyBorder="1" applyAlignment="1" applyProtection="1">
      <alignment vertical="center" shrinkToFit="1"/>
      <protection hidden="1"/>
    </xf>
    <xf numFmtId="0" fontId="14" fillId="0" borderId="142" xfId="1" applyFont="1" applyBorder="1" applyAlignment="1" applyProtection="1">
      <alignment horizontal="center" vertical="center" shrinkToFit="1"/>
      <protection hidden="1"/>
    </xf>
    <xf numFmtId="38" fontId="14" fillId="2" borderId="143" xfId="2" applyFont="1" applyFill="1" applyBorder="1" applyAlignment="1" applyProtection="1">
      <alignment vertical="center" shrinkToFit="1"/>
      <protection hidden="1"/>
    </xf>
    <xf numFmtId="0" fontId="14" fillId="0" borderId="70" xfId="1" applyFont="1" applyBorder="1" applyAlignment="1" applyProtection="1">
      <alignment horizontal="center" vertical="center" shrinkToFit="1"/>
      <protection hidden="1"/>
    </xf>
    <xf numFmtId="0" fontId="14" fillId="0" borderId="144" xfId="1" applyFont="1" applyBorder="1" applyAlignment="1" applyProtection="1">
      <alignment horizontal="center" vertical="center" shrinkToFit="1"/>
      <protection hidden="1"/>
    </xf>
    <xf numFmtId="38" fontId="14" fillId="2" borderId="145" xfId="2" applyFont="1" applyFill="1" applyBorder="1" applyAlignment="1" applyProtection="1">
      <alignment vertical="center" shrinkToFit="1"/>
      <protection hidden="1"/>
    </xf>
    <xf numFmtId="0" fontId="39" fillId="0" borderId="54" xfId="6" applyFont="1" applyBorder="1" applyAlignment="1">
      <alignment horizontal="center" vertical="center"/>
    </xf>
    <xf numFmtId="0" fontId="39" fillId="0" borderId="56" xfId="6" applyFont="1" applyBorder="1">
      <alignment vertical="center"/>
    </xf>
    <xf numFmtId="3" fontId="39" fillId="0" borderId="57" xfId="6" applyNumberFormat="1" applyFont="1" applyBorder="1">
      <alignment vertical="center"/>
    </xf>
    <xf numFmtId="0" fontId="39" fillId="0" borderId="57" xfId="6" applyFont="1" applyBorder="1">
      <alignment vertical="center"/>
    </xf>
    <xf numFmtId="0" fontId="39" fillId="0" borderId="57" xfId="6" applyFont="1" applyBorder="1" applyAlignment="1">
      <alignment horizontal="right" vertical="center"/>
    </xf>
    <xf numFmtId="0" fontId="39" fillId="0" borderId="9" xfId="6" applyFont="1" applyBorder="1" applyAlignment="1">
      <alignment horizontal="center" vertical="center"/>
    </xf>
    <xf numFmtId="0" fontId="39" fillId="0" borderId="56" xfId="6" applyFont="1" applyBorder="1" applyAlignment="1">
      <alignment horizontal="center" vertical="center"/>
    </xf>
    <xf numFmtId="0" fontId="39" fillId="0" borderId="56" xfId="6" applyFont="1" applyBorder="1" applyAlignment="1">
      <alignment horizontal="left" vertical="center"/>
    </xf>
    <xf numFmtId="0" fontId="39" fillId="0" borderId="9" xfId="6" applyFont="1" applyBorder="1" applyAlignment="1">
      <alignment horizontal="left" vertical="center"/>
    </xf>
    <xf numFmtId="0" fontId="0" fillId="3" borderId="1" xfId="0" applyFill="1" applyBorder="1">
      <alignment vertical="center"/>
    </xf>
    <xf numFmtId="38" fontId="14" fillId="2" borderId="0" xfId="1" applyNumberFormat="1" applyFont="1" applyFill="1" applyProtection="1">
      <alignment vertical="center"/>
      <protection hidden="1"/>
    </xf>
    <xf numFmtId="0" fontId="14" fillId="2" borderId="0" xfId="1" applyFont="1" applyFill="1" applyAlignment="1" applyProtection="1">
      <alignment horizontal="center" vertical="center" shrinkToFit="1"/>
      <protection hidden="1"/>
    </xf>
    <xf numFmtId="38" fontId="14" fillId="0" borderId="121" xfId="2" applyFont="1" applyFill="1" applyBorder="1" applyAlignment="1" applyProtection="1">
      <alignment vertical="center" shrinkToFit="1"/>
      <protection hidden="1"/>
    </xf>
    <xf numFmtId="38" fontId="14" fillId="0" borderId="123" xfId="2" applyFont="1" applyFill="1" applyBorder="1" applyAlignment="1" applyProtection="1">
      <alignment vertical="center" shrinkToFit="1"/>
      <protection hidden="1"/>
    </xf>
    <xf numFmtId="38" fontId="14" fillId="0" borderId="117" xfId="2" applyFont="1" applyFill="1" applyBorder="1" applyAlignment="1" applyProtection="1">
      <alignment vertical="center" shrinkToFit="1"/>
      <protection hidden="1"/>
    </xf>
    <xf numFmtId="38" fontId="14" fillId="0" borderId="119" xfId="2" applyFont="1" applyFill="1" applyBorder="1" applyAlignment="1" applyProtection="1">
      <alignment vertical="center" shrinkToFit="1"/>
      <protection hidden="1"/>
    </xf>
    <xf numFmtId="38" fontId="0" fillId="0" borderId="0" xfId="0" applyNumberFormat="1" applyProtection="1">
      <alignment vertical="center"/>
      <protection hidden="1"/>
    </xf>
    <xf numFmtId="0" fontId="28" fillId="14" borderId="91" xfId="4" applyFill="1" applyBorder="1" applyAlignment="1" applyProtection="1">
      <alignment vertical="center"/>
    </xf>
    <xf numFmtId="0" fontId="14" fillId="2" borderId="1" xfId="1" applyFont="1" applyFill="1" applyBorder="1" applyAlignment="1" applyProtection="1">
      <alignment horizontal="left" vertical="center"/>
      <protection hidden="1"/>
    </xf>
    <xf numFmtId="0" fontId="43" fillId="0" borderId="0" xfId="0" applyFont="1">
      <alignment vertical="center"/>
    </xf>
    <xf numFmtId="0" fontId="43" fillId="0" borderId="0" xfId="0" applyFont="1" applyProtection="1">
      <alignment vertical="center"/>
      <protection hidden="1"/>
    </xf>
    <xf numFmtId="0" fontId="44" fillId="0" borderId="0" xfId="6" applyFont="1" applyAlignment="1">
      <alignment horizontal="left" vertical="center"/>
    </xf>
    <xf numFmtId="0" fontId="44" fillId="0" borderId="0" xfId="6" applyFont="1" applyAlignment="1">
      <alignment horizontal="left" vertical="center" wrapText="1"/>
    </xf>
    <xf numFmtId="0" fontId="44" fillId="0" borderId="0" xfId="6" applyFont="1" applyAlignment="1">
      <alignment horizontal="right" vertical="center"/>
    </xf>
    <xf numFmtId="0" fontId="44" fillId="0" borderId="0" xfId="6" applyFont="1" applyAlignment="1">
      <alignment horizontal="center" vertical="center"/>
    </xf>
    <xf numFmtId="0" fontId="44" fillId="0" borderId="0" xfId="0" applyFont="1" applyProtection="1">
      <alignment vertical="center"/>
      <protection hidden="1"/>
    </xf>
    <xf numFmtId="0" fontId="44" fillId="0" borderId="49" xfId="0" applyFont="1" applyBorder="1">
      <alignment vertical="center"/>
    </xf>
    <xf numFmtId="0" fontId="44" fillId="0" borderId="49" xfId="6" applyFont="1" applyBorder="1">
      <alignment vertical="center"/>
    </xf>
    <xf numFmtId="0" fontId="44" fillId="0" borderId="112" xfId="0" applyFont="1" applyBorder="1" applyProtection="1">
      <alignment vertical="center"/>
      <protection hidden="1"/>
    </xf>
    <xf numFmtId="0" fontId="44" fillId="0" borderId="0" xfId="0" applyFont="1">
      <alignment vertical="center"/>
    </xf>
    <xf numFmtId="0" fontId="45" fillId="0" borderId="0" xfId="0" applyFont="1" applyAlignment="1">
      <alignment horizontal="left" vertical="center"/>
    </xf>
    <xf numFmtId="0" fontId="44" fillId="0" borderId="0" xfId="6" applyFont="1">
      <alignment vertical="center"/>
    </xf>
    <xf numFmtId="0" fontId="44" fillId="0" borderId="0" xfId="0" applyFont="1" applyAlignment="1" applyProtection="1">
      <alignment horizontal="distributed" vertical="center"/>
      <protection hidden="1"/>
    </xf>
    <xf numFmtId="0" fontId="11" fillId="0" borderId="49" xfId="6" applyFont="1" applyBorder="1" applyAlignment="1">
      <alignment horizontal="left" vertical="center"/>
    </xf>
    <xf numFmtId="0" fontId="11" fillId="0" borderId="3" xfId="6" applyFont="1" applyBorder="1" applyAlignment="1">
      <alignment horizontal="left" vertical="center"/>
    </xf>
    <xf numFmtId="179" fontId="39" fillId="0" borderId="49" xfId="6" applyNumberFormat="1" applyFont="1" applyBorder="1" applyAlignment="1">
      <alignment horizontal="right" vertical="center"/>
    </xf>
    <xf numFmtId="3" fontId="39" fillId="0" borderId="3" xfId="6" applyNumberFormat="1" applyFont="1" applyBorder="1">
      <alignment vertical="center"/>
    </xf>
    <xf numFmtId="179" fontId="39" fillId="0" borderId="0" xfId="6" applyNumberFormat="1" applyFont="1" applyAlignment="1">
      <alignment horizontal="right" vertical="center"/>
    </xf>
    <xf numFmtId="0" fontId="39" fillId="0" borderId="49" xfId="6" applyFont="1" applyBorder="1" applyAlignment="1">
      <alignment horizontal="left" vertical="center"/>
    </xf>
    <xf numFmtId="0" fontId="45" fillId="0" borderId="0" xfId="0" applyFont="1">
      <alignment vertical="center"/>
    </xf>
    <xf numFmtId="0" fontId="44" fillId="0" borderId="0" xfId="0" applyFont="1" applyAlignment="1">
      <alignment horizontal="left" vertical="center"/>
    </xf>
    <xf numFmtId="0" fontId="6" fillId="0" borderId="0" xfId="6" applyFont="1" applyAlignment="1">
      <alignment horizontal="right" vertical="center"/>
    </xf>
    <xf numFmtId="0" fontId="6" fillId="0" borderId="0" xfId="6" applyFont="1" applyAlignment="1">
      <alignment horizontal="center" vertical="center"/>
    </xf>
    <xf numFmtId="38" fontId="6" fillId="0" borderId="0" xfId="6" applyNumberFormat="1" applyFont="1" applyAlignment="1">
      <alignment horizontal="right" vertical="center"/>
    </xf>
    <xf numFmtId="0" fontId="6" fillId="0" borderId="0" xfId="6" applyFont="1">
      <alignment vertical="center"/>
    </xf>
    <xf numFmtId="0" fontId="6" fillId="0" borderId="49" xfId="6" applyFont="1" applyBorder="1" applyAlignment="1">
      <alignment horizontal="right" vertical="center"/>
    </xf>
    <xf numFmtId="38" fontId="6" fillId="0" borderId="49" xfId="6" applyNumberFormat="1" applyFont="1" applyBorder="1" applyAlignment="1">
      <alignment horizontal="right" vertical="center"/>
    </xf>
    <xf numFmtId="0" fontId="6" fillId="0" borderId="49" xfId="6" applyFont="1" applyBorder="1">
      <alignment vertical="center"/>
    </xf>
    <xf numFmtId="0" fontId="6" fillId="0" borderId="57" xfId="6" applyFont="1" applyBorder="1" applyAlignment="1">
      <alignment horizontal="center" vertical="center"/>
    </xf>
    <xf numFmtId="0" fontId="6" fillId="0" borderId="56" xfId="6" applyFont="1" applyBorder="1">
      <alignment vertical="center"/>
    </xf>
    <xf numFmtId="0" fontId="6" fillId="0" borderId="57" xfId="6" applyFont="1" applyBorder="1">
      <alignment vertical="center"/>
    </xf>
    <xf numFmtId="0" fontId="6" fillId="0" borderId="3" xfId="6" applyFont="1" applyBorder="1">
      <alignment vertical="center"/>
    </xf>
    <xf numFmtId="0" fontId="6" fillId="0" borderId="0" xfId="6" applyFont="1" applyAlignment="1">
      <alignment horizontal="left" vertical="center"/>
    </xf>
    <xf numFmtId="0" fontId="6" fillId="0" borderId="57" xfId="6" applyFont="1" applyBorder="1" applyAlignment="1">
      <alignment horizontal="left" vertical="center"/>
    </xf>
    <xf numFmtId="0" fontId="6" fillId="0" borderId="9" xfId="6" applyFont="1" applyBorder="1">
      <alignment vertical="center"/>
    </xf>
    <xf numFmtId="0" fontId="0" fillId="0" borderId="49" xfId="0" applyBorder="1" applyProtection="1">
      <alignment vertical="center"/>
      <protection hidden="1"/>
    </xf>
    <xf numFmtId="58" fontId="6" fillId="0" borderId="0" xfId="6" applyNumberFormat="1" applyFont="1" applyAlignment="1">
      <alignment horizontal="center" vertical="center"/>
    </xf>
    <xf numFmtId="0" fontId="0" fillId="0" borderId="0" xfId="0" applyAlignment="1" applyProtection="1">
      <alignment horizontal="distributed" vertical="center"/>
      <protection hidden="1"/>
    </xf>
    <xf numFmtId="0" fontId="39" fillId="0" borderId="0" xfId="6" applyFont="1" applyAlignment="1">
      <alignment horizontal="left" vertical="center"/>
    </xf>
    <xf numFmtId="3" fontId="39" fillId="0" borderId="0" xfId="6" applyNumberFormat="1" applyFont="1">
      <alignment vertical="center"/>
    </xf>
    <xf numFmtId="3" fontId="45" fillId="0" borderId="0" xfId="0" applyNumberFormat="1" applyFont="1" applyAlignment="1">
      <alignment horizontal="right" vertical="center"/>
    </xf>
    <xf numFmtId="178" fontId="30" fillId="15" borderId="147" xfId="5" applyNumberFormat="1" applyFill="1" applyBorder="1" applyAlignment="1" applyProtection="1">
      <alignment vertical="center"/>
      <protection hidden="1"/>
    </xf>
    <xf numFmtId="0" fontId="44" fillId="0" borderId="114" xfId="0" applyFont="1" applyBorder="1">
      <alignment vertical="center"/>
    </xf>
    <xf numFmtId="0" fontId="44" fillId="0" borderId="112" xfId="0" applyFont="1" applyBorder="1">
      <alignment vertical="center"/>
    </xf>
    <xf numFmtId="0" fontId="11" fillId="0" borderId="0" xfId="6" applyFont="1" applyAlignment="1">
      <alignment horizontal="distributed" vertical="center"/>
    </xf>
    <xf numFmtId="179" fontId="0" fillId="0" borderId="0" xfId="0" applyNumberFormat="1" applyProtection="1">
      <alignment vertical="center"/>
      <protection hidden="1"/>
    </xf>
    <xf numFmtId="179" fontId="0" fillId="0" borderId="49" xfId="0" applyNumberFormat="1" applyBorder="1" applyProtection="1">
      <alignment vertical="center"/>
      <protection hidden="1"/>
    </xf>
    <xf numFmtId="179" fontId="39" fillId="0" borderId="0" xfId="6" applyNumberFormat="1" applyFont="1">
      <alignment vertical="center"/>
    </xf>
    <xf numFmtId="0" fontId="4" fillId="0" borderId="0" xfId="6" applyFont="1">
      <alignment vertical="center"/>
    </xf>
    <xf numFmtId="0" fontId="5" fillId="0" borderId="0" xfId="6" applyFont="1" applyAlignment="1">
      <alignment horizontal="center" vertical="center"/>
    </xf>
    <xf numFmtId="0" fontId="44" fillId="0" borderId="65" xfId="0" applyFont="1" applyBorder="1" applyProtection="1">
      <alignment vertical="center"/>
      <protection hidden="1"/>
    </xf>
    <xf numFmtId="0" fontId="44" fillId="0" borderId="51" xfId="0" applyFont="1" applyBorder="1" applyProtection="1">
      <alignment vertical="center"/>
      <protection hidden="1"/>
    </xf>
    <xf numFmtId="0" fontId="47" fillId="14" borderId="91" xfId="4" applyFont="1" applyFill="1" applyBorder="1" applyAlignment="1">
      <alignment vertical="center"/>
    </xf>
    <xf numFmtId="178" fontId="29" fillId="15" borderId="94" xfId="5" applyNumberFormat="1" applyFont="1" applyFill="1" applyBorder="1" applyAlignment="1" applyProtection="1">
      <alignment vertical="center"/>
      <protection hidden="1"/>
    </xf>
    <xf numFmtId="178" fontId="29" fillId="15" borderId="0" xfId="5" applyNumberFormat="1" applyFont="1" applyFill="1" applyAlignment="1" applyProtection="1">
      <alignment vertical="center"/>
      <protection hidden="1"/>
    </xf>
    <xf numFmtId="178" fontId="29" fillId="15" borderId="99" xfId="5" applyNumberFormat="1" applyFont="1" applyFill="1" applyBorder="1" applyAlignment="1" applyProtection="1">
      <alignment vertical="center"/>
      <protection hidden="1"/>
    </xf>
    <xf numFmtId="0" fontId="48" fillId="0" borderId="0" xfId="0" applyFont="1" applyProtection="1">
      <alignment vertical="center"/>
      <protection hidden="1"/>
    </xf>
    <xf numFmtId="0" fontId="49" fillId="0" borderId="0" xfId="0" applyFont="1" applyProtection="1">
      <alignment vertical="center"/>
      <protection hidden="1"/>
    </xf>
    <xf numFmtId="0" fontId="50" fillId="0" borderId="0" xfId="0" applyFont="1">
      <alignment vertical="center"/>
    </xf>
    <xf numFmtId="0" fontId="49" fillId="0" borderId="0" xfId="0" applyFont="1" applyAlignment="1">
      <alignment horizontal="left" vertical="center"/>
    </xf>
    <xf numFmtId="0" fontId="3" fillId="0" borderId="0" xfId="7">
      <alignment vertical="center"/>
    </xf>
    <xf numFmtId="0" fontId="51" fillId="0" borderId="0" xfId="0" applyFont="1" applyProtection="1">
      <alignment vertical="center"/>
      <protection hidden="1"/>
    </xf>
    <xf numFmtId="0" fontId="0" fillId="0" borderId="65" xfId="0" applyBorder="1" applyProtection="1">
      <alignment vertical="center"/>
      <protection hidden="1"/>
    </xf>
    <xf numFmtId="0" fontId="43" fillId="0" borderId="151" xfId="0" applyFont="1" applyBorder="1">
      <alignment vertical="center"/>
    </xf>
    <xf numFmtId="0" fontId="43" fillId="0" borderId="151" xfId="0" applyFont="1" applyBorder="1" applyProtection="1">
      <alignment vertical="center"/>
      <protection hidden="1"/>
    </xf>
    <xf numFmtId="0" fontId="43" fillId="0" borderId="152" xfId="0" applyFont="1" applyBorder="1" applyProtection="1">
      <alignment vertical="center"/>
      <protection hidden="1"/>
    </xf>
    <xf numFmtId="0" fontId="43" fillId="0" borderId="152" xfId="0" applyFont="1" applyBorder="1">
      <alignment vertical="center"/>
    </xf>
    <xf numFmtId="0" fontId="43" fillId="0" borderId="154" xfId="0" applyFont="1" applyBorder="1">
      <alignment vertical="center"/>
    </xf>
    <xf numFmtId="0" fontId="46" fillId="0" borderId="51" xfId="0" applyFont="1" applyBorder="1">
      <alignment vertical="center"/>
    </xf>
    <xf numFmtId="0" fontId="46" fillId="0" borderId="65" xfId="0" applyFont="1" applyBorder="1">
      <alignment vertical="center"/>
    </xf>
    <xf numFmtId="0" fontId="43" fillId="4" borderId="151" xfId="0" applyFont="1" applyFill="1" applyBorder="1">
      <alignment vertical="center"/>
    </xf>
    <xf numFmtId="0" fontId="43" fillId="4" borderId="151" xfId="0" applyFont="1" applyFill="1" applyBorder="1" applyProtection="1">
      <alignment vertical="center"/>
      <protection hidden="1"/>
    </xf>
    <xf numFmtId="0" fontId="43" fillId="6" borderId="150" xfId="0" applyFont="1" applyFill="1" applyBorder="1" applyProtection="1">
      <alignment vertical="center"/>
      <protection hidden="1"/>
    </xf>
    <xf numFmtId="0" fontId="43" fillId="6" borderId="150" xfId="0" applyFont="1" applyFill="1" applyBorder="1">
      <alignment vertical="center"/>
    </xf>
    <xf numFmtId="0" fontId="43" fillId="6" borderId="151" xfId="0" applyFont="1" applyFill="1" applyBorder="1" applyProtection="1">
      <alignment vertical="center"/>
      <protection hidden="1"/>
    </xf>
    <xf numFmtId="0" fontId="43" fillId="6" borderId="151" xfId="0" applyFont="1" applyFill="1" applyBorder="1">
      <alignment vertical="center"/>
    </xf>
    <xf numFmtId="0" fontId="0" fillId="0" borderId="50" xfId="1" applyFont="1" applyBorder="1" applyAlignment="1" applyProtection="1">
      <alignment horizontal="left" vertical="center"/>
      <protection hidden="1"/>
    </xf>
    <xf numFmtId="0" fontId="14" fillId="4" borderId="156" xfId="1" applyFont="1" applyFill="1" applyBorder="1" applyAlignment="1" applyProtection="1">
      <alignment horizontal="center" vertical="center" shrinkToFit="1"/>
      <protection hidden="1"/>
    </xf>
    <xf numFmtId="0" fontId="14" fillId="0" borderId="60" xfId="1" applyFont="1" applyBorder="1" applyProtection="1">
      <alignment vertical="center"/>
      <protection hidden="1"/>
    </xf>
    <xf numFmtId="0" fontId="14" fillId="0" borderId="60" xfId="1" applyFont="1" applyBorder="1" applyAlignment="1" applyProtection="1">
      <alignment horizontal="center" vertical="center"/>
      <protection hidden="1"/>
    </xf>
    <xf numFmtId="0" fontId="6" fillId="0" borderId="0" xfId="6" applyFont="1" applyAlignment="1">
      <alignment horizontal="distributed" vertical="center"/>
    </xf>
    <xf numFmtId="0" fontId="46" fillId="0" borderId="114" xfId="0" applyFont="1" applyBorder="1">
      <alignment vertical="center"/>
    </xf>
    <xf numFmtId="0" fontId="0" fillId="0" borderId="112" xfId="0" applyBorder="1" applyProtection="1">
      <alignment vertical="center"/>
      <protection hidden="1"/>
    </xf>
    <xf numFmtId="0" fontId="0" fillId="0" borderId="57" xfId="0" applyBorder="1" applyProtection="1">
      <alignment vertical="center"/>
      <protection hidden="1"/>
    </xf>
    <xf numFmtId="0" fontId="0" fillId="0" borderId="3" xfId="0" applyBorder="1" applyProtection="1">
      <alignment vertical="center"/>
      <protection hidden="1"/>
    </xf>
    <xf numFmtId="0" fontId="0" fillId="0" borderId="113" xfId="0" applyBorder="1" applyProtection="1">
      <alignment vertical="center"/>
      <protection hidden="1"/>
    </xf>
    <xf numFmtId="0" fontId="43" fillId="11" borderId="155" xfId="0" applyFont="1" applyFill="1" applyBorder="1" applyAlignment="1" applyProtection="1">
      <alignment horizontal="left" vertical="center"/>
      <protection hidden="1"/>
    </xf>
    <xf numFmtId="0" fontId="43" fillId="11" borderId="140" xfId="0" applyFont="1" applyFill="1" applyBorder="1" applyAlignment="1" applyProtection="1">
      <alignment horizontal="left" vertical="center"/>
      <protection hidden="1"/>
    </xf>
    <xf numFmtId="0" fontId="43" fillId="11" borderId="139" xfId="0" applyFont="1" applyFill="1" applyBorder="1" applyAlignment="1" applyProtection="1">
      <alignment horizontal="left" vertical="center"/>
      <protection hidden="1"/>
    </xf>
    <xf numFmtId="0" fontId="43" fillId="0" borderId="157" xfId="7" applyFont="1" applyBorder="1">
      <alignment vertical="center"/>
    </xf>
    <xf numFmtId="0" fontId="43" fillId="4" borderId="137" xfId="7" applyFont="1" applyFill="1" applyBorder="1">
      <alignment vertical="center"/>
    </xf>
    <xf numFmtId="0" fontId="43" fillId="0" borderId="137" xfId="7" applyFont="1" applyBorder="1">
      <alignment vertical="center"/>
    </xf>
    <xf numFmtId="0" fontId="43" fillId="4" borderId="137" xfId="0" applyFont="1" applyFill="1" applyBorder="1">
      <alignment vertical="center"/>
    </xf>
    <xf numFmtId="0" fontId="43" fillId="0" borderId="137" xfId="0" applyFont="1" applyBorder="1">
      <alignment vertical="center"/>
    </xf>
    <xf numFmtId="0" fontId="43" fillId="0" borderId="158" xfId="0" applyFont="1" applyBorder="1">
      <alignment vertical="center"/>
    </xf>
    <xf numFmtId="0" fontId="43" fillId="6" borderId="159" xfId="0" applyFont="1" applyFill="1" applyBorder="1">
      <alignment vertical="center"/>
    </xf>
    <xf numFmtId="0" fontId="43" fillId="6" borderId="137" xfId="7" applyFont="1" applyFill="1" applyBorder="1">
      <alignment vertical="center"/>
    </xf>
    <xf numFmtId="0" fontId="43" fillId="6" borderId="137" xfId="0" applyFont="1" applyFill="1" applyBorder="1" applyProtection="1">
      <alignment vertical="center"/>
      <protection hidden="1"/>
    </xf>
    <xf numFmtId="0" fontId="43" fillId="0" borderId="137" xfId="0" applyFont="1" applyBorder="1" applyProtection="1">
      <alignment vertical="center"/>
      <protection hidden="1"/>
    </xf>
    <xf numFmtId="178" fontId="29" fillId="15" borderId="147" xfId="5" applyNumberFormat="1" applyFont="1" applyFill="1" applyBorder="1" applyAlignment="1" applyProtection="1">
      <alignment vertical="center"/>
      <protection hidden="1"/>
    </xf>
    <xf numFmtId="0" fontId="43" fillId="11" borderId="160" xfId="0" applyFont="1" applyFill="1" applyBorder="1" applyAlignment="1" applyProtection="1">
      <alignment horizontal="left" vertical="center"/>
      <protection hidden="1"/>
    </xf>
    <xf numFmtId="0" fontId="43" fillId="0" borderId="161" xfId="0" applyFont="1" applyBorder="1">
      <alignment vertical="center"/>
    </xf>
    <xf numFmtId="0" fontId="43" fillId="4" borderId="162" xfId="0" applyFont="1" applyFill="1" applyBorder="1">
      <alignment vertical="center"/>
    </xf>
    <xf numFmtId="0" fontId="43" fillId="0" borderId="162" xfId="0" applyFont="1" applyBorder="1">
      <alignment vertical="center"/>
    </xf>
    <xf numFmtId="0" fontId="43" fillId="0" borderId="162" xfId="0" applyFont="1" applyBorder="1" applyProtection="1">
      <alignment vertical="center"/>
      <protection hidden="1"/>
    </xf>
    <xf numFmtId="0" fontId="43" fillId="0" borderId="163" xfId="0" applyFont="1" applyBorder="1">
      <alignment vertical="center"/>
    </xf>
    <xf numFmtId="0" fontId="43" fillId="6" borderId="164" xfId="0" applyFont="1" applyFill="1" applyBorder="1">
      <alignment vertical="center"/>
    </xf>
    <xf numFmtId="0" fontId="43" fillId="6" borderId="162" xfId="0" applyFont="1" applyFill="1" applyBorder="1">
      <alignment vertical="center"/>
    </xf>
    <xf numFmtId="0" fontId="43" fillId="0" borderId="148" xfId="0" applyFont="1" applyBorder="1">
      <alignment vertical="center"/>
    </xf>
    <xf numFmtId="0" fontId="43" fillId="4" borderId="70" xfId="0" applyFont="1" applyFill="1" applyBorder="1">
      <alignment vertical="center"/>
    </xf>
    <xf numFmtId="0" fontId="43" fillId="0" borderId="70" xfId="0" applyFont="1" applyBorder="1">
      <alignment vertical="center"/>
    </xf>
    <xf numFmtId="0" fontId="43" fillId="0" borderId="70" xfId="0" applyFont="1" applyBorder="1" applyProtection="1">
      <alignment vertical="center"/>
      <protection hidden="1"/>
    </xf>
    <xf numFmtId="0" fontId="43" fillId="0" borderId="149" xfId="0" applyFont="1" applyBorder="1">
      <alignment vertical="center"/>
    </xf>
    <xf numFmtId="0" fontId="43" fillId="6" borderId="165" xfId="0" applyFont="1" applyFill="1" applyBorder="1">
      <alignment vertical="center"/>
    </xf>
    <xf numFmtId="0" fontId="43" fillId="6" borderId="70" xfId="0" applyFont="1" applyFill="1" applyBorder="1">
      <alignment vertical="center"/>
    </xf>
    <xf numFmtId="0" fontId="43" fillId="6" borderId="137" xfId="0" applyFont="1" applyFill="1" applyBorder="1">
      <alignment vertical="center"/>
    </xf>
    <xf numFmtId="0" fontId="43" fillId="0" borderId="106" xfId="0" applyFont="1" applyBorder="1">
      <alignment vertical="center"/>
    </xf>
    <xf numFmtId="0" fontId="43" fillId="0" borderId="108" xfId="0" applyFont="1" applyBorder="1">
      <alignment vertical="center"/>
    </xf>
    <xf numFmtId="0" fontId="43" fillId="0" borderId="153" xfId="0" applyFont="1" applyBorder="1" applyProtection="1">
      <alignment vertical="center"/>
      <protection hidden="1"/>
    </xf>
    <xf numFmtId="0" fontId="43" fillId="0" borderId="153" xfId="0" applyFont="1" applyBorder="1">
      <alignment vertical="center"/>
    </xf>
    <xf numFmtId="0" fontId="43" fillId="0" borderId="138" xfId="0" applyFont="1" applyBorder="1" applyProtection="1">
      <alignment vertical="center"/>
      <protection hidden="1"/>
    </xf>
    <xf numFmtId="0" fontId="0" fillId="0" borderId="1" xfId="0" applyBorder="1">
      <alignment vertical="center"/>
    </xf>
    <xf numFmtId="38" fontId="40" fillId="3" borderId="51" xfId="6" applyNumberFormat="1" applyFont="1" applyFill="1" applyBorder="1">
      <alignment vertical="center"/>
    </xf>
    <xf numFmtId="0" fontId="0" fillId="16" borderId="51" xfId="0" applyFill="1" applyBorder="1">
      <alignment vertical="center"/>
    </xf>
    <xf numFmtId="0" fontId="22" fillId="0" borderId="65" xfId="0" quotePrefix="1" applyFont="1" applyBorder="1">
      <alignment vertical="center"/>
    </xf>
    <xf numFmtId="0" fontId="16" fillId="2" borderId="29" xfId="1" applyFont="1" applyFill="1" applyBorder="1" applyProtection="1">
      <alignment vertical="center"/>
      <protection hidden="1"/>
    </xf>
    <xf numFmtId="0" fontId="53" fillId="2" borderId="0" xfId="1" applyFont="1" applyFill="1" applyProtection="1">
      <alignment vertical="center"/>
      <protection hidden="1"/>
    </xf>
    <xf numFmtId="38" fontId="14" fillId="2" borderId="166" xfId="2" applyFont="1" applyFill="1" applyBorder="1" applyAlignment="1" applyProtection="1">
      <alignment vertical="center" shrinkToFit="1"/>
      <protection hidden="1"/>
    </xf>
    <xf numFmtId="38" fontId="14" fillId="2" borderId="167" xfId="2" applyFont="1" applyFill="1" applyBorder="1" applyAlignment="1" applyProtection="1">
      <alignment vertical="center" shrinkToFit="1"/>
      <protection hidden="1"/>
    </xf>
    <xf numFmtId="38" fontId="14" fillId="2" borderId="168" xfId="2" applyFont="1" applyFill="1" applyBorder="1" applyAlignment="1" applyProtection="1">
      <alignment vertical="center" shrinkToFit="1"/>
      <protection hidden="1"/>
    </xf>
    <xf numFmtId="38" fontId="14" fillId="2" borderId="169" xfId="2" applyFont="1" applyFill="1" applyBorder="1" applyAlignment="1" applyProtection="1">
      <alignment vertical="center" shrinkToFit="1"/>
      <protection hidden="1"/>
    </xf>
    <xf numFmtId="38" fontId="14" fillId="2" borderId="170" xfId="2" applyFont="1" applyFill="1" applyBorder="1" applyAlignment="1" applyProtection="1">
      <alignment vertical="center" shrinkToFit="1"/>
      <protection hidden="1"/>
    </xf>
    <xf numFmtId="38" fontId="14" fillId="9" borderId="171" xfId="2" applyFont="1" applyFill="1" applyBorder="1" applyAlignment="1" applyProtection="1">
      <alignment horizontal="center" vertical="center" shrinkToFit="1"/>
      <protection hidden="1"/>
    </xf>
    <xf numFmtId="38" fontId="14" fillId="2" borderId="172" xfId="2" applyFont="1" applyFill="1" applyBorder="1" applyAlignment="1" applyProtection="1">
      <alignment vertical="center" shrinkToFit="1"/>
      <protection locked="0" hidden="1"/>
    </xf>
    <xf numFmtId="38" fontId="14" fillId="2" borderId="173" xfId="2" applyFont="1" applyFill="1" applyBorder="1" applyAlignment="1" applyProtection="1">
      <alignment vertical="center" shrinkToFit="1"/>
      <protection locked="0" hidden="1"/>
    </xf>
    <xf numFmtId="38" fontId="14" fillId="2" borderId="174" xfId="2" applyFont="1" applyFill="1" applyBorder="1" applyAlignment="1" applyProtection="1">
      <alignment vertical="center" shrinkToFit="1"/>
      <protection locked="0" hidden="1"/>
    </xf>
    <xf numFmtId="38" fontId="14" fillId="2" borderId="175" xfId="2" applyFont="1" applyFill="1" applyBorder="1" applyAlignment="1" applyProtection="1">
      <alignment vertical="center" shrinkToFit="1"/>
      <protection locked="0" hidden="1"/>
    </xf>
    <xf numFmtId="38" fontId="14" fillId="2" borderId="176" xfId="2" applyFont="1" applyFill="1" applyBorder="1" applyAlignment="1" applyProtection="1">
      <alignment vertical="center" shrinkToFit="1"/>
      <protection locked="0" hidden="1"/>
    </xf>
    <xf numFmtId="0" fontId="0" fillId="9" borderId="177" xfId="1" applyFont="1" applyFill="1" applyBorder="1" applyAlignment="1" applyProtection="1">
      <alignment horizontal="left" vertical="center"/>
      <protection hidden="1"/>
    </xf>
    <xf numFmtId="0" fontId="0" fillId="9" borderId="178" xfId="1" applyFont="1" applyFill="1" applyBorder="1" applyAlignment="1" applyProtection="1">
      <alignment horizontal="left" vertical="center"/>
      <protection hidden="1"/>
    </xf>
    <xf numFmtId="38" fontId="14" fillId="2" borderId="179" xfId="2" applyFont="1" applyFill="1" applyBorder="1" applyAlignment="1" applyProtection="1">
      <alignment vertical="center" shrinkToFit="1"/>
      <protection locked="0" hidden="1"/>
    </xf>
    <xf numFmtId="38" fontId="14" fillId="2" borderId="180" xfId="2" applyFont="1" applyFill="1" applyBorder="1" applyAlignment="1" applyProtection="1">
      <alignment vertical="center" shrinkToFit="1"/>
      <protection locked="0" hidden="1"/>
    </xf>
    <xf numFmtId="0" fontId="14" fillId="2" borderId="177" xfId="1" applyFont="1" applyFill="1" applyBorder="1" applyAlignment="1" applyProtection="1">
      <alignment horizontal="left" vertical="center"/>
      <protection hidden="1"/>
    </xf>
    <xf numFmtId="0" fontId="14" fillId="2" borderId="167" xfId="1" applyFont="1" applyFill="1" applyBorder="1" applyAlignment="1" applyProtection="1">
      <alignment horizontal="left" vertical="center"/>
      <protection hidden="1"/>
    </xf>
    <xf numFmtId="0" fontId="14" fillId="2" borderId="181" xfId="1" applyFont="1" applyFill="1" applyBorder="1" applyAlignment="1" applyProtection="1">
      <alignment horizontal="left" vertical="center"/>
      <protection hidden="1"/>
    </xf>
    <xf numFmtId="0" fontId="22" fillId="8" borderId="141" xfId="0" applyFont="1" applyFill="1" applyBorder="1" applyProtection="1">
      <alignment vertical="center"/>
      <protection hidden="1"/>
    </xf>
    <xf numFmtId="38" fontId="14" fillId="9" borderId="190" xfId="2" applyFont="1" applyFill="1" applyBorder="1" applyAlignment="1" applyProtection="1">
      <alignment horizontal="center" vertical="center" shrinkToFit="1"/>
      <protection hidden="1"/>
    </xf>
    <xf numFmtId="0" fontId="14" fillId="2" borderId="191" xfId="1" applyFont="1" applyFill="1" applyBorder="1" applyAlignment="1" applyProtection="1">
      <alignment horizontal="left" vertical="center"/>
      <protection locked="0" hidden="1"/>
    </xf>
    <xf numFmtId="0" fontId="14" fillId="2" borderId="192" xfId="1" applyFont="1" applyFill="1" applyBorder="1" applyAlignment="1" applyProtection="1">
      <alignment horizontal="left" vertical="center"/>
      <protection locked="0" hidden="1"/>
    </xf>
    <xf numFmtId="0" fontId="14" fillId="2" borderId="193" xfId="1" applyFont="1" applyFill="1" applyBorder="1" applyAlignment="1" applyProtection="1">
      <alignment horizontal="left" vertical="center"/>
      <protection locked="0" hidden="1"/>
    </xf>
    <xf numFmtId="0" fontId="0" fillId="3" borderId="195" xfId="1" applyFont="1" applyFill="1" applyBorder="1" applyAlignment="1" applyProtection="1">
      <alignment horizontal="center" vertical="center"/>
      <protection hidden="1"/>
    </xf>
    <xf numFmtId="0" fontId="14" fillId="2" borderId="194" xfId="1" applyFont="1" applyFill="1" applyBorder="1" applyAlignment="1" applyProtection="1">
      <alignment horizontal="left" vertical="center"/>
      <protection locked="0" hidden="1"/>
    </xf>
    <xf numFmtId="0" fontId="14" fillId="2" borderId="196" xfId="1" applyFont="1" applyFill="1" applyBorder="1" applyAlignment="1" applyProtection="1">
      <alignment horizontal="left" vertical="center"/>
      <protection locked="0" hidden="1"/>
    </xf>
    <xf numFmtId="0" fontId="0" fillId="9" borderId="169" xfId="1" applyFont="1" applyFill="1" applyBorder="1" applyAlignment="1" applyProtection="1">
      <alignment horizontal="left" vertical="center"/>
      <protection hidden="1"/>
    </xf>
    <xf numFmtId="0" fontId="0" fillId="9" borderId="167" xfId="1" applyFont="1" applyFill="1" applyBorder="1" applyAlignment="1" applyProtection="1">
      <alignment horizontal="left" vertical="center"/>
      <protection hidden="1"/>
    </xf>
    <xf numFmtId="0" fontId="14" fillId="2" borderId="173" xfId="1" applyFont="1" applyFill="1" applyBorder="1" applyAlignment="1" applyProtection="1">
      <alignment horizontal="left" vertical="center"/>
      <protection locked="0" hidden="1"/>
    </xf>
    <xf numFmtId="0" fontId="22" fillId="12" borderId="141" xfId="0" applyFont="1" applyFill="1" applyBorder="1" applyProtection="1">
      <alignment vertical="center"/>
      <protection hidden="1"/>
    </xf>
    <xf numFmtId="0" fontId="0" fillId="9" borderId="166" xfId="1" applyFont="1" applyFill="1" applyBorder="1" applyAlignment="1" applyProtection="1">
      <alignment horizontal="left" vertical="center"/>
      <protection hidden="1"/>
    </xf>
    <xf numFmtId="0" fontId="0" fillId="12" borderId="169" xfId="1" applyFont="1" applyFill="1" applyBorder="1" applyAlignment="1" applyProtection="1">
      <alignment horizontal="left" vertical="center"/>
      <protection hidden="1"/>
    </xf>
    <xf numFmtId="0" fontId="0" fillId="12" borderId="167" xfId="1" applyFont="1" applyFill="1" applyBorder="1" applyAlignment="1" applyProtection="1">
      <alignment horizontal="left" vertical="center"/>
      <protection hidden="1"/>
    </xf>
    <xf numFmtId="0" fontId="0" fillId="12" borderId="181" xfId="1" applyFont="1" applyFill="1" applyBorder="1" applyAlignment="1" applyProtection="1">
      <alignment horizontal="left" vertical="center"/>
      <protection hidden="1"/>
    </xf>
    <xf numFmtId="0" fontId="14" fillId="2" borderId="180" xfId="1" applyFont="1" applyFill="1" applyBorder="1" applyAlignment="1" applyProtection="1">
      <alignment horizontal="left" vertical="center"/>
      <protection locked="0" hidden="1"/>
    </xf>
    <xf numFmtId="0" fontId="52" fillId="14" borderId="91" xfId="4" applyFont="1" applyFill="1" applyBorder="1" applyAlignment="1">
      <alignment vertical="center"/>
    </xf>
    <xf numFmtId="0" fontId="19" fillId="0" borderId="0" xfId="1" applyFont="1" applyAlignment="1">
      <alignment horizontal="center" vertical="center" wrapText="1"/>
    </xf>
    <xf numFmtId="0" fontId="18" fillId="0" borderId="0" xfId="1" applyFont="1" applyAlignment="1">
      <alignment horizontal="center" vertical="center"/>
    </xf>
    <xf numFmtId="0" fontId="32" fillId="0" borderId="11" xfId="1" applyFont="1" applyBorder="1" applyAlignment="1">
      <alignment horizontal="right" vertical="center"/>
    </xf>
    <xf numFmtId="0" fontId="35" fillId="3" borderId="11" xfId="1" applyFont="1" applyFill="1" applyBorder="1" applyAlignment="1">
      <alignment horizontal="left" vertical="center"/>
    </xf>
    <xf numFmtId="0" fontId="35" fillId="3" borderId="12" xfId="1" applyFont="1" applyFill="1" applyBorder="1" applyAlignment="1">
      <alignment horizontal="left" vertical="center"/>
    </xf>
    <xf numFmtId="0" fontId="35" fillId="3" borderId="14" xfId="1" applyFont="1" applyFill="1" applyBorder="1" applyAlignment="1">
      <alignment horizontal="left" vertical="center"/>
    </xf>
    <xf numFmtId="0" fontId="35" fillId="3" borderId="15" xfId="1" applyFont="1" applyFill="1" applyBorder="1" applyAlignment="1">
      <alignment horizontal="left" vertical="center"/>
    </xf>
    <xf numFmtId="0" fontId="35" fillId="3" borderId="10" xfId="1" applyFont="1" applyFill="1" applyBorder="1" applyAlignment="1">
      <alignment horizontal="center" vertical="center"/>
    </xf>
    <xf numFmtId="0" fontId="35" fillId="3" borderId="11" xfId="1" applyFont="1" applyFill="1" applyBorder="1" applyAlignment="1">
      <alignment horizontal="center" vertical="center"/>
    </xf>
    <xf numFmtId="0" fontId="35" fillId="3" borderId="13" xfId="1" applyFont="1" applyFill="1" applyBorder="1" applyAlignment="1">
      <alignment horizontal="center" vertical="center"/>
    </xf>
    <xf numFmtId="0" fontId="35" fillId="3" borderId="14" xfId="1" applyFont="1" applyFill="1" applyBorder="1" applyAlignment="1">
      <alignment horizontal="center" vertical="center"/>
    </xf>
    <xf numFmtId="0" fontId="31" fillId="0" borderId="0" xfId="1" applyFont="1" applyAlignment="1">
      <alignment horizontal="center" vertical="center"/>
    </xf>
    <xf numFmtId="0" fontId="31" fillId="0" borderId="31" xfId="1" applyFont="1" applyBorder="1" applyAlignment="1">
      <alignment horizontal="center" vertical="center"/>
    </xf>
    <xf numFmtId="0" fontId="1" fillId="3" borderId="1" xfId="6" applyFont="1" applyFill="1" applyBorder="1" applyAlignment="1">
      <alignment horizontal="center" vertical="center"/>
    </xf>
    <xf numFmtId="0" fontId="9" fillId="3" borderId="1" xfId="6" applyFont="1" applyFill="1" applyBorder="1" applyAlignment="1">
      <alignment horizontal="center" vertical="center"/>
    </xf>
    <xf numFmtId="0" fontId="7" fillId="3" borderId="1" xfId="6" applyFont="1" applyFill="1" applyBorder="1" applyAlignment="1">
      <alignment horizontal="center" vertical="center"/>
    </xf>
    <xf numFmtId="0" fontId="14" fillId="2" borderId="186" xfId="1" applyFont="1" applyFill="1" applyBorder="1" applyAlignment="1" applyProtection="1">
      <alignment horizontal="left" vertical="center"/>
      <protection locked="0" hidden="1"/>
    </xf>
    <xf numFmtId="0" fontId="14" fillId="2" borderId="187" xfId="1" applyFont="1" applyFill="1" applyBorder="1" applyAlignment="1" applyProtection="1">
      <alignment horizontal="left" vertical="center"/>
      <protection locked="0" hidden="1"/>
    </xf>
    <xf numFmtId="0" fontId="14" fillId="2" borderId="188" xfId="1" applyFont="1" applyFill="1" applyBorder="1" applyAlignment="1" applyProtection="1">
      <alignment horizontal="left" vertical="center"/>
      <protection locked="0" hidden="1"/>
    </xf>
    <xf numFmtId="0" fontId="14" fillId="2" borderId="189" xfId="1" applyFont="1" applyFill="1" applyBorder="1" applyAlignment="1" applyProtection="1">
      <alignment horizontal="left" vertical="center"/>
      <protection locked="0" hidden="1"/>
    </xf>
    <xf numFmtId="38" fontId="14" fillId="11" borderId="141" xfId="2" applyFont="1" applyFill="1" applyBorder="1" applyAlignment="1" applyProtection="1">
      <alignment horizontal="center" vertical="center" shrinkToFit="1"/>
      <protection hidden="1"/>
    </xf>
    <xf numFmtId="38" fontId="14" fillId="11" borderId="182" xfId="2" applyFont="1" applyFill="1" applyBorder="1" applyAlignment="1" applyProtection="1">
      <alignment horizontal="center" vertical="center" shrinkToFit="1"/>
      <protection hidden="1"/>
    </xf>
    <xf numFmtId="38" fontId="14" fillId="11" borderId="183" xfId="2" applyFont="1" applyFill="1" applyBorder="1" applyAlignment="1" applyProtection="1">
      <alignment horizontal="center" vertical="center" shrinkToFit="1"/>
      <protection hidden="1"/>
    </xf>
    <xf numFmtId="0" fontId="0" fillId="0" borderId="184" xfId="0" applyBorder="1" applyAlignment="1" applyProtection="1">
      <alignment horizontal="left" vertical="center"/>
      <protection locked="0" hidden="1"/>
    </xf>
    <xf numFmtId="0" fontId="0" fillId="0" borderId="185" xfId="0" applyBorder="1" applyAlignment="1" applyProtection="1">
      <alignment horizontal="left" vertical="center"/>
      <protection locked="0" hidden="1"/>
    </xf>
    <xf numFmtId="0" fontId="52" fillId="0" borderId="0" xfId="0" applyFont="1" applyAlignment="1" applyProtection="1">
      <alignment horizontal="center" vertical="center"/>
      <protection hidden="1"/>
    </xf>
    <xf numFmtId="0" fontId="52" fillId="0" borderId="146" xfId="0" applyFont="1" applyBorder="1" applyAlignment="1" applyProtection="1">
      <alignment horizontal="center" vertical="center"/>
      <protection hidden="1"/>
    </xf>
    <xf numFmtId="38" fontId="14" fillId="9" borderId="22" xfId="2" applyFont="1" applyFill="1" applyBorder="1" applyAlignment="1" applyProtection="1">
      <alignment horizontal="center" vertical="center"/>
      <protection hidden="1"/>
    </xf>
    <xf numFmtId="38" fontId="14" fillId="9" borderId="24" xfId="2" applyFont="1" applyFill="1" applyBorder="1" applyAlignment="1" applyProtection="1">
      <alignment horizontal="center" vertical="center"/>
      <protection hidden="1"/>
    </xf>
    <xf numFmtId="0" fontId="10" fillId="0" borderId="0" xfId="6" applyAlignment="1">
      <alignment horizontal="left" vertical="center" wrapText="1"/>
    </xf>
    <xf numFmtId="0" fontId="10" fillId="0" borderId="146" xfId="6" applyBorder="1" applyAlignment="1">
      <alignment horizontal="left" vertical="center" wrapText="1"/>
    </xf>
    <xf numFmtId="38" fontId="14" fillId="4" borderId="22" xfId="2" applyFont="1" applyFill="1" applyBorder="1" applyAlignment="1" applyProtection="1">
      <alignment horizontal="center" vertical="center"/>
      <protection hidden="1"/>
    </xf>
    <xf numFmtId="38" fontId="14" fillId="4" borderId="24" xfId="2" applyFont="1" applyFill="1" applyBorder="1" applyAlignment="1" applyProtection="1">
      <alignment horizontal="center" vertical="center"/>
      <protection hidden="1"/>
    </xf>
    <xf numFmtId="0" fontId="10" fillId="0" borderId="49" xfId="6" applyBorder="1" applyAlignment="1">
      <alignment horizontal="left" vertical="center" wrapText="1"/>
    </xf>
    <xf numFmtId="0" fontId="46" fillId="0" borderId="113" xfId="0" applyFont="1" applyBorder="1" applyAlignment="1">
      <alignment horizontal="distributed" vertical="center"/>
    </xf>
    <xf numFmtId="0" fontId="46" fillId="0" borderId="114" xfId="0" applyFont="1" applyBorder="1" applyAlignment="1">
      <alignment horizontal="distributed" vertical="center"/>
    </xf>
    <xf numFmtId="0" fontId="44" fillId="0" borderId="114" xfId="0" applyFont="1" applyBorder="1" applyAlignment="1">
      <alignment horizontal="distributed" vertical="center"/>
    </xf>
    <xf numFmtId="38" fontId="46" fillId="0" borderId="113" xfId="0" applyNumberFormat="1" applyFont="1" applyBorder="1" applyAlignment="1">
      <alignment horizontal="distributed" vertical="center"/>
    </xf>
    <xf numFmtId="38" fontId="46" fillId="0" borderId="114" xfId="0" applyNumberFormat="1" applyFont="1" applyBorder="1" applyAlignment="1">
      <alignment horizontal="distributed" vertical="center"/>
    </xf>
    <xf numFmtId="0" fontId="44" fillId="0" borderId="113" xfId="0" applyFont="1" applyBorder="1" applyAlignment="1">
      <alignment horizontal="distributed" vertical="center"/>
    </xf>
    <xf numFmtId="0" fontId="44" fillId="0" borderId="9" xfId="0" applyFont="1" applyBorder="1" applyAlignment="1">
      <alignment horizontal="center" vertical="center"/>
    </xf>
    <xf numFmtId="0" fontId="44" fillId="0" borderId="114" xfId="0" applyFont="1" applyBorder="1" applyAlignment="1">
      <alignment horizontal="center" vertical="center"/>
    </xf>
    <xf numFmtId="0" fontId="44" fillId="0" borderId="112" xfId="0" applyFont="1" applyBorder="1" applyAlignment="1">
      <alignment horizontal="center" vertical="center"/>
    </xf>
    <xf numFmtId="0" fontId="6" fillId="0" borderId="0" xfId="6" applyFont="1" applyAlignment="1">
      <alignment horizontal="left" vertical="center" wrapText="1"/>
    </xf>
    <xf numFmtId="0" fontId="44" fillId="0" borderId="114" xfId="0" applyFont="1" applyBorder="1" applyAlignment="1">
      <alignment horizontal="distributed" vertical="distributed"/>
    </xf>
    <xf numFmtId="0" fontId="44" fillId="0" borderId="113" xfId="0" applyFont="1" applyBorder="1" applyAlignment="1">
      <alignment horizontal="center" vertical="center"/>
    </xf>
    <xf numFmtId="0" fontId="38" fillId="0" borderId="0" xfId="6" applyFont="1" applyAlignment="1">
      <alignment horizontal="center" vertical="center"/>
    </xf>
    <xf numFmtId="0" fontId="44" fillId="0" borderId="1" xfId="0" applyFont="1" applyBorder="1" applyAlignment="1">
      <alignment horizontal="center" vertical="center"/>
    </xf>
    <xf numFmtId="179" fontId="45" fillId="0" borderId="1" xfId="0" applyNumberFormat="1" applyFont="1" applyBorder="1" applyAlignment="1" applyProtection="1">
      <alignment horizontal="right" vertical="center"/>
      <protection hidden="1"/>
    </xf>
    <xf numFmtId="0" fontId="44" fillId="0" borderId="1" xfId="0" applyFont="1" applyBorder="1" applyAlignment="1">
      <alignment horizontal="left" vertical="center" wrapText="1"/>
    </xf>
    <xf numFmtId="38" fontId="46" fillId="0" borderId="1" xfId="0" applyNumberFormat="1" applyFont="1" applyBorder="1" applyAlignment="1">
      <alignment horizontal="distributed" vertical="center"/>
    </xf>
    <xf numFmtId="58" fontId="44" fillId="0" borderId="0" xfId="6" applyNumberFormat="1" applyFont="1" applyAlignment="1">
      <alignment horizontal="center" vertical="center"/>
    </xf>
    <xf numFmtId="0" fontId="44" fillId="0" borderId="0" xfId="6" applyFont="1" applyAlignment="1">
      <alignment horizontal="left" vertical="center"/>
    </xf>
    <xf numFmtId="179" fontId="45" fillId="0" borderId="1" xfId="0" applyNumberFormat="1" applyFont="1" applyBorder="1" applyAlignment="1">
      <alignment horizontal="right" vertical="center"/>
    </xf>
    <xf numFmtId="179" fontId="45" fillId="0" borderId="113" xfId="0" applyNumberFormat="1" applyFont="1" applyBorder="1" applyAlignment="1">
      <alignment horizontal="right" vertical="center"/>
    </xf>
    <xf numFmtId="179" fontId="45" fillId="0" borderId="112" xfId="0" applyNumberFormat="1" applyFont="1" applyBorder="1" applyAlignment="1">
      <alignment horizontal="right" vertical="center"/>
    </xf>
    <xf numFmtId="0" fontId="45" fillId="0" borderId="1" xfId="0" applyFont="1" applyBorder="1" applyAlignment="1">
      <alignment horizontal="left" vertical="center"/>
    </xf>
    <xf numFmtId="179" fontId="45" fillId="0" borderId="9" xfId="0" applyNumberFormat="1" applyFont="1" applyBorder="1" applyAlignment="1">
      <alignment horizontal="right" vertical="center"/>
    </xf>
    <xf numFmtId="179" fontId="45" fillId="0" borderId="3" xfId="0" applyNumberFormat="1" applyFont="1" applyBorder="1" applyAlignment="1">
      <alignment horizontal="right" vertical="center"/>
    </xf>
    <xf numFmtId="0" fontId="44" fillId="0" borderId="9" xfId="0" applyFont="1" applyBorder="1" applyAlignment="1">
      <alignment horizontal="left" vertical="center" wrapText="1"/>
    </xf>
    <xf numFmtId="0" fontId="44" fillId="0" borderId="49" xfId="0" applyFont="1" applyBorder="1" applyAlignment="1">
      <alignment horizontal="left" vertical="center" wrapText="1"/>
    </xf>
    <xf numFmtId="0" fontId="44" fillId="0" borderId="3" xfId="0" applyFont="1" applyBorder="1" applyAlignment="1">
      <alignment horizontal="left" vertical="center" wrapText="1"/>
    </xf>
    <xf numFmtId="179" fontId="45" fillId="0" borderId="113" xfId="0" applyNumberFormat="1" applyFont="1" applyBorder="1" applyAlignment="1" applyProtection="1">
      <alignment horizontal="right" vertical="center"/>
      <protection hidden="1"/>
    </xf>
    <xf numFmtId="179" fontId="45" fillId="0" borderId="112" xfId="0" applyNumberFormat="1" applyFont="1" applyBorder="1" applyAlignment="1" applyProtection="1">
      <alignment horizontal="right" vertical="center"/>
      <protection hidden="1"/>
    </xf>
    <xf numFmtId="0" fontId="6" fillId="0" borderId="0" xfId="6" applyFont="1" applyAlignment="1">
      <alignment horizontal="center" vertical="center"/>
    </xf>
    <xf numFmtId="179" fontId="39" fillId="0" borderId="0" xfId="6" applyNumberFormat="1" applyFont="1" applyAlignment="1">
      <alignment horizontal="right" vertical="center"/>
    </xf>
    <xf numFmtId="179" fontId="41" fillId="2" borderId="0" xfId="1" applyNumberFormat="1" applyFont="1" applyFill="1" applyAlignment="1" applyProtection="1">
      <alignment horizontal="right" vertical="center"/>
      <protection hidden="1"/>
    </xf>
    <xf numFmtId="179" fontId="39" fillId="0" borderId="49" xfId="6" applyNumberFormat="1" applyFont="1" applyBorder="1" applyAlignment="1">
      <alignment horizontal="right" vertical="center"/>
    </xf>
    <xf numFmtId="179" fontId="39" fillId="0" borderId="55" xfId="6" applyNumberFormat="1" applyFont="1" applyBorder="1" applyAlignment="1">
      <alignment horizontal="right" vertical="center"/>
    </xf>
    <xf numFmtId="0" fontId="6" fillId="0" borderId="57" xfId="6" applyFont="1" applyBorder="1" applyAlignment="1">
      <alignment horizontal="center" vertical="center"/>
    </xf>
    <xf numFmtId="0" fontId="6" fillId="0" borderId="49" xfId="6" applyFont="1" applyBorder="1" applyAlignment="1">
      <alignment horizontal="distributed" vertical="center"/>
    </xf>
    <xf numFmtId="0" fontId="6" fillId="0" borderId="113" xfId="6" applyFont="1" applyBorder="1" applyAlignment="1">
      <alignment horizontal="center" vertical="center"/>
    </xf>
    <xf numFmtId="0" fontId="6" fillId="0" borderId="114" xfId="6" applyFont="1" applyBorder="1" applyAlignment="1">
      <alignment horizontal="center" vertical="center"/>
    </xf>
    <xf numFmtId="0" fontId="6" fillId="0" borderId="112" xfId="6" applyFont="1" applyBorder="1" applyAlignment="1">
      <alignment horizontal="center" vertical="center"/>
    </xf>
    <xf numFmtId="0" fontId="6" fillId="0" borderId="0" xfId="6" applyFont="1" applyAlignment="1">
      <alignment horizontal="distributed" vertical="center"/>
    </xf>
    <xf numFmtId="0" fontId="6" fillId="0" borderId="54" xfId="6" applyFont="1" applyBorder="1" applyAlignment="1">
      <alignment horizontal="center" vertical="center"/>
    </xf>
    <xf numFmtId="0" fontId="6" fillId="0" borderId="55" xfId="6" applyFont="1" applyBorder="1" applyAlignment="1">
      <alignment horizontal="center" vertical="center"/>
    </xf>
    <xf numFmtId="0" fontId="39" fillId="0" borderId="0" xfId="6" applyFont="1" applyAlignment="1">
      <alignment horizontal="center" vertical="center"/>
    </xf>
    <xf numFmtId="0" fontId="39" fillId="0" borderId="57" xfId="6" applyFont="1" applyBorder="1" applyAlignment="1">
      <alignment horizontal="center" vertical="center"/>
    </xf>
    <xf numFmtId="0" fontId="6" fillId="0" borderId="49" xfId="6" applyFont="1" applyBorder="1" applyAlignment="1">
      <alignment horizontal="center" vertical="center"/>
    </xf>
    <xf numFmtId="0" fontId="6" fillId="0" borderId="0" xfId="6" applyFont="1" applyAlignment="1">
      <alignment horizontal="left" vertical="center"/>
    </xf>
    <xf numFmtId="58" fontId="6" fillId="0" borderId="0" xfId="6" applyNumberFormat="1" applyFont="1" applyAlignment="1">
      <alignment horizontal="center" vertical="center"/>
    </xf>
    <xf numFmtId="0" fontId="44" fillId="0" borderId="55" xfId="0" applyFont="1" applyBorder="1" applyAlignment="1">
      <alignment horizontal="right" vertical="center"/>
    </xf>
    <xf numFmtId="0" fontId="44" fillId="0" borderId="0" xfId="0" applyFont="1" applyAlignment="1">
      <alignment horizontal="right" vertical="center"/>
    </xf>
    <xf numFmtId="179" fontId="45" fillId="0" borderId="55" xfId="0" applyNumberFormat="1" applyFont="1" applyBorder="1" applyAlignment="1">
      <alignment horizontal="center" vertical="center"/>
    </xf>
    <xf numFmtId="179" fontId="45" fillId="0" borderId="0" xfId="0" applyNumberFormat="1" applyFont="1" applyAlignment="1">
      <alignment horizontal="center" vertical="center"/>
    </xf>
    <xf numFmtId="0" fontId="44" fillId="0" borderId="55" xfId="0" applyFont="1" applyBorder="1" applyAlignment="1">
      <alignment horizontal="left" vertical="center"/>
    </xf>
    <xf numFmtId="0" fontId="44" fillId="0" borderId="0" xfId="0" applyFont="1" applyAlignment="1">
      <alignment horizontal="left" vertical="center"/>
    </xf>
    <xf numFmtId="0" fontId="6" fillId="0" borderId="49" xfId="6" applyFont="1" applyBorder="1" applyAlignment="1">
      <alignment horizontal="left" vertical="center" wrapText="1"/>
    </xf>
    <xf numFmtId="38" fontId="11" fillId="0" borderId="0" xfId="6" applyNumberFormat="1" applyFont="1" applyAlignment="1">
      <alignment horizontal="distributed" vertical="center"/>
    </xf>
    <xf numFmtId="0" fontId="6" fillId="0" borderId="40" xfId="6" applyFont="1" applyBorder="1" applyAlignment="1">
      <alignment horizontal="center" vertical="center"/>
    </xf>
    <xf numFmtId="0" fontId="2" fillId="0" borderId="56" xfId="6" applyFont="1" applyBorder="1" applyAlignment="1">
      <alignment horizontal="center" vertical="center"/>
    </xf>
    <xf numFmtId="0" fontId="2" fillId="0" borderId="0" xfId="6" applyFont="1" applyAlignment="1">
      <alignment horizontal="center" vertical="center"/>
    </xf>
    <xf numFmtId="0" fontId="5" fillId="0" borderId="56" xfId="6" applyFont="1" applyBorder="1" applyAlignment="1">
      <alignment horizontal="center" vertical="center"/>
    </xf>
    <xf numFmtId="0" fontId="5" fillId="0" borderId="0" xfId="6" applyFont="1" applyAlignment="1">
      <alignment horizontal="center" vertical="center"/>
    </xf>
    <xf numFmtId="0" fontId="11" fillId="0" borderId="0" xfId="6" applyFont="1" applyAlignment="1">
      <alignment horizontal="distributed" vertical="center"/>
    </xf>
    <xf numFmtId="0" fontId="4" fillId="0" borderId="0" xfId="6" applyFont="1" applyAlignment="1">
      <alignment horizontal="distributed" vertical="center"/>
    </xf>
    <xf numFmtId="0" fontId="6" fillId="0" borderId="56" xfId="6" applyFont="1" applyBorder="1" applyAlignment="1">
      <alignment horizontal="center" vertical="center"/>
    </xf>
    <xf numFmtId="38" fontId="25" fillId="3" borderId="80" xfId="2" applyFont="1" applyFill="1" applyBorder="1" applyAlignment="1" applyProtection="1">
      <alignment horizontal="left" vertical="center" shrinkToFit="1"/>
      <protection hidden="1"/>
    </xf>
    <xf numFmtId="38" fontId="25" fillId="3" borderId="81" xfId="2" applyFont="1" applyFill="1" applyBorder="1" applyAlignment="1" applyProtection="1">
      <alignment horizontal="left" vertical="center" shrinkToFit="1"/>
      <protection hidden="1"/>
    </xf>
    <xf numFmtId="38" fontId="25" fillId="3" borderId="82" xfId="2" applyFont="1" applyFill="1" applyBorder="1" applyAlignment="1" applyProtection="1">
      <alignment horizontal="left" vertical="center" shrinkToFit="1"/>
      <protection hidden="1"/>
    </xf>
    <xf numFmtId="38" fontId="25" fillId="3" borderId="83" xfId="2" applyFont="1" applyFill="1" applyBorder="1" applyAlignment="1" applyProtection="1">
      <alignment horizontal="left" vertical="center" shrinkToFit="1"/>
      <protection hidden="1"/>
    </xf>
    <xf numFmtId="38" fontId="25" fillId="3" borderId="84" xfId="2" applyFont="1" applyFill="1" applyBorder="1" applyAlignment="1" applyProtection="1">
      <alignment horizontal="left" vertical="center" shrinkToFit="1"/>
      <protection hidden="1"/>
    </xf>
    <xf numFmtId="38" fontId="25" fillId="3" borderId="85" xfId="2" applyFont="1" applyFill="1" applyBorder="1" applyAlignment="1" applyProtection="1">
      <alignment horizontal="left" vertical="center" shrinkToFit="1"/>
      <protection hidden="1"/>
    </xf>
    <xf numFmtId="0" fontId="14" fillId="2" borderId="80" xfId="1" applyFont="1" applyFill="1" applyBorder="1" applyAlignment="1" applyProtection="1">
      <alignment horizontal="left" vertical="top" wrapText="1"/>
      <protection hidden="1"/>
    </xf>
    <xf numFmtId="0" fontId="14" fillId="2" borderId="81" xfId="1" applyFont="1" applyFill="1" applyBorder="1" applyAlignment="1" applyProtection="1">
      <alignment horizontal="left" vertical="top" wrapText="1"/>
      <protection hidden="1"/>
    </xf>
    <xf numFmtId="0" fontId="14" fillId="2" borderId="82" xfId="1" applyFont="1" applyFill="1" applyBorder="1" applyAlignment="1" applyProtection="1">
      <alignment horizontal="left" vertical="top" wrapText="1"/>
      <protection hidden="1"/>
    </xf>
    <xf numFmtId="0" fontId="14" fillId="2" borderId="86" xfId="1" applyFont="1" applyFill="1" applyBorder="1" applyAlignment="1" applyProtection="1">
      <alignment horizontal="left" vertical="top" wrapText="1"/>
      <protection hidden="1"/>
    </xf>
    <xf numFmtId="0" fontId="14" fillId="2" borderId="0" xfId="1" applyFont="1" applyFill="1" applyAlignment="1" applyProtection="1">
      <alignment horizontal="left" vertical="top" wrapText="1"/>
      <protection hidden="1"/>
    </xf>
    <xf numFmtId="0" fontId="14" fillId="2" borderId="67" xfId="1" applyFont="1" applyFill="1" applyBorder="1" applyAlignment="1" applyProtection="1">
      <alignment horizontal="left" vertical="top" wrapText="1"/>
      <protection hidden="1"/>
    </xf>
    <xf numFmtId="0" fontId="14" fillId="2" borderId="83" xfId="1" applyFont="1" applyFill="1" applyBorder="1" applyAlignment="1" applyProtection="1">
      <alignment horizontal="left" vertical="top" wrapText="1"/>
      <protection hidden="1"/>
    </xf>
    <xf numFmtId="0" fontId="14" fillId="2" borderId="84" xfId="1" applyFont="1" applyFill="1" applyBorder="1" applyAlignment="1" applyProtection="1">
      <alignment horizontal="left" vertical="top" wrapText="1"/>
      <protection hidden="1"/>
    </xf>
    <xf numFmtId="0" fontId="14" fillId="2" borderId="85" xfId="1" applyFont="1" applyFill="1" applyBorder="1" applyAlignment="1" applyProtection="1">
      <alignment horizontal="left" vertical="top" wrapText="1"/>
      <protection hidden="1"/>
    </xf>
  </cellXfs>
  <cellStyles count="8">
    <cellStyle name="パーセント 2" xfId="3" xr:uid="{00000000-0005-0000-0000-000000000000}"/>
    <cellStyle name="桁区切り 2" xfId="2" xr:uid="{00000000-0005-0000-0000-000001000000}"/>
    <cellStyle name="標準" xfId="0" builtinId="0"/>
    <cellStyle name="標準 2" xfId="1" xr:uid="{00000000-0005-0000-0000-000003000000}"/>
    <cellStyle name="標準 3" xfId="6" xr:uid="{2F74CAE8-87CB-450F-9EF2-E5BE9E35A17A}"/>
    <cellStyle name="標準 4" xfId="7" xr:uid="{3C3DAF77-A240-4CBA-AA25-5883477DFDC4}"/>
    <cellStyle name="標準 6" xfId="5" xr:uid="{00000000-0005-0000-0000-000004000000}"/>
    <cellStyle name="標準 7" xfId="4" xr:uid="{00000000-0005-0000-0000-000005000000}"/>
  </cellStyles>
  <dxfs count="29">
    <dxf>
      <font>
        <color rgb="FFFF6600"/>
      </font>
      <fill>
        <patternFill patternType="none">
          <bgColor auto="1"/>
        </patternFill>
      </fill>
    </dxf>
    <dxf>
      <font>
        <color rgb="FF00B0F0"/>
      </font>
    </dxf>
    <dxf>
      <fill>
        <patternFill>
          <fgColor theme="8" tint="0.79998168889431442"/>
          <bgColor theme="8" tint="0.79998168889431442"/>
        </patternFill>
      </fill>
    </dxf>
    <dxf>
      <fill>
        <patternFill>
          <fgColor theme="8" tint="0.79998168889431442"/>
          <bgColor theme="8" tint="0.79998168889431442"/>
        </patternFill>
      </fill>
    </dxf>
    <dxf>
      <fill>
        <patternFill>
          <fgColor theme="8" tint="0.79995117038483843"/>
          <bgColor rgb="FFFFFF99"/>
        </patternFill>
      </fill>
    </dxf>
    <dxf>
      <fill>
        <patternFill>
          <bgColor rgb="FFCCFFFF"/>
        </patternFill>
      </fill>
    </dxf>
    <dxf>
      <fill>
        <patternFill>
          <bgColor rgb="FFFFFF99"/>
        </patternFill>
      </fill>
    </dxf>
    <dxf>
      <fill>
        <patternFill>
          <bgColor rgb="FFCCFFFF"/>
        </patternFill>
      </fill>
    </dxf>
    <dxf>
      <fill>
        <patternFill>
          <fgColor theme="8" tint="0.79995117038483843"/>
          <bgColor rgb="FFFFFF99"/>
        </patternFill>
      </fill>
    </dxf>
    <dxf>
      <fill>
        <patternFill>
          <bgColor rgb="FFCCFFFF"/>
        </patternFill>
      </fill>
    </dxf>
    <dxf>
      <fill>
        <patternFill>
          <bgColor rgb="FFFFFF99"/>
        </patternFill>
      </fill>
    </dxf>
    <dxf>
      <fill>
        <patternFill>
          <bgColor rgb="FFCCFFFF"/>
        </patternFill>
      </fill>
    </dxf>
    <dxf>
      <fill>
        <patternFill>
          <bgColor rgb="FFCCFFFF"/>
        </patternFill>
      </fill>
    </dxf>
    <dxf>
      <fill>
        <patternFill>
          <bgColor rgb="FFFFFF99"/>
        </patternFill>
      </fill>
    </dxf>
    <dxf>
      <fill>
        <patternFill>
          <bgColor rgb="FFCCFFFF"/>
        </patternFill>
      </fill>
    </dxf>
    <dxf>
      <fill>
        <patternFill>
          <bgColor rgb="FFFFFF99"/>
        </patternFill>
      </fill>
    </dxf>
    <dxf>
      <fill>
        <patternFill>
          <bgColor theme="8" tint="0.79998168889431442"/>
        </patternFill>
      </fill>
    </dxf>
    <dxf>
      <font>
        <color rgb="FFFF6600"/>
      </font>
      <fill>
        <patternFill patternType="none">
          <bgColor auto="1"/>
        </patternFill>
      </fill>
    </dxf>
    <dxf>
      <font>
        <color rgb="FF00B0F0"/>
      </font>
    </dxf>
    <dxf>
      <fill>
        <patternFill>
          <fgColor theme="8" tint="0.79989013336588644"/>
          <bgColor rgb="FFFFFF99"/>
        </patternFill>
      </fill>
    </dxf>
    <dxf>
      <font>
        <color rgb="FFFF6600"/>
      </font>
      <fill>
        <patternFill patternType="none">
          <bgColor auto="1"/>
        </patternFill>
      </fill>
    </dxf>
    <dxf>
      <font>
        <color rgb="FF00B0F0"/>
      </font>
    </dxf>
    <dxf>
      <fill>
        <patternFill>
          <fgColor theme="8" tint="0.79998168889431442"/>
          <bgColor theme="8" tint="0.79998168889431442"/>
        </patternFill>
      </fill>
    </dxf>
    <dxf>
      <fill>
        <patternFill>
          <fgColor theme="8" tint="0.79989013336588644"/>
          <bgColor rgb="FFFFFF99"/>
        </patternFill>
      </fill>
    </dxf>
    <dxf>
      <fill>
        <patternFill>
          <fgColor theme="8" tint="0.79989013336588644"/>
          <bgColor rgb="FFFFFF99"/>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fgColor theme="8" tint="0.79989013336588644"/>
          <bgColor rgb="FFFFFF99"/>
        </patternFill>
      </fill>
    </dxf>
  </dxfs>
  <tableStyles count="0" defaultTableStyle="TableStyleMedium9" defaultPivotStyle="PivotStyleLight16"/>
  <colors>
    <mruColors>
      <color rgb="FF99FF99"/>
      <color rgb="FFCCFF99"/>
      <color rgb="FFFFFF99"/>
      <color rgb="FFFFFFCC"/>
      <color rgb="FFFF3399"/>
      <color rgb="FF66FFCC"/>
      <color rgb="FF66FFFF"/>
      <color rgb="FF99FFCC"/>
      <color rgb="FF99FF66"/>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883482676112781E-2"/>
          <c:y val="7.7419517430102183E-2"/>
          <c:w val="0.86656506614643203"/>
          <c:h val="0.85591577603281377"/>
        </c:manualLayout>
      </c:layout>
      <c:lineChart>
        <c:grouping val="standard"/>
        <c:varyColors val="0"/>
        <c:ser>
          <c:idx val="0"/>
          <c:order val="0"/>
          <c:tx>
            <c:strRef>
              <c:f>予算グラフ!$D$9</c:f>
              <c:strCache>
                <c:ptCount val="1"/>
                <c:pt idx="0">
                  <c:v>決算</c:v>
                </c:pt>
              </c:strCache>
            </c:strRef>
          </c:tx>
          <c:spPr>
            <a:ln w="25400">
              <a:solidFill>
                <a:srgbClr val="0070C0"/>
              </a:solidFill>
              <a:prstDash val="solid"/>
            </a:ln>
          </c:spPr>
          <c:marker>
            <c:symbol val="diamond"/>
            <c:size val="5"/>
            <c:spPr>
              <a:solidFill>
                <a:srgbClr val="000080"/>
              </a:solidFill>
              <a:ln w="25400">
                <a:solidFill>
                  <a:srgbClr val="000080"/>
                </a:solidFill>
                <a:prstDash val="solid"/>
              </a:ln>
            </c:spPr>
          </c:marker>
          <c:cat>
            <c:strRef>
              <c:f>予算グラフ!$B$10:$B$21</c:f>
              <c:strCache>
                <c:ptCount val="12"/>
                <c:pt idx="0">
                  <c:v>４月</c:v>
                </c:pt>
                <c:pt idx="1">
                  <c:v>５月</c:v>
                </c:pt>
                <c:pt idx="2">
                  <c:v>６月</c:v>
                </c:pt>
                <c:pt idx="3">
                  <c:v>７月</c:v>
                </c:pt>
                <c:pt idx="4">
                  <c:v>８月</c:v>
                </c:pt>
                <c:pt idx="5">
                  <c:v>９月</c:v>
                </c:pt>
                <c:pt idx="6">
                  <c:v>１０月</c:v>
                </c:pt>
                <c:pt idx="7">
                  <c:v>１１月</c:v>
                </c:pt>
                <c:pt idx="8">
                  <c:v>１２月</c:v>
                </c:pt>
                <c:pt idx="9">
                  <c:v>１月</c:v>
                </c:pt>
                <c:pt idx="10">
                  <c:v>２月</c:v>
                </c:pt>
                <c:pt idx="11">
                  <c:v>３月</c:v>
                </c:pt>
              </c:strCache>
            </c:strRef>
          </c:cat>
          <c:val>
            <c:numRef>
              <c:f>予算グラフ!$D$10:$D$21</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4699-4539-84BC-F2DDD7E17F1B}"/>
            </c:ext>
          </c:extLst>
        </c:ser>
        <c:ser>
          <c:idx val="1"/>
          <c:order val="1"/>
          <c:tx>
            <c:strRef>
              <c:f>予算グラフ!$C$9</c:f>
              <c:strCache>
                <c:ptCount val="1"/>
                <c:pt idx="0">
                  <c:v>予算</c:v>
                </c:pt>
              </c:strCache>
            </c:strRef>
          </c:tx>
          <c:spPr>
            <a:ln w="25400">
              <a:solidFill>
                <a:srgbClr val="FF6600"/>
              </a:solidFill>
              <a:prstDash val="solid"/>
            </a:ln>
          </c:spPr>
          <c:marker>
            <c:symbol val="square"/>
            <c:size val="5"/>
            <c:spPr>
              <a:solidFill>
                <a:srgbClr val="FF00FF"/>
              </a:solidFill>
              <a:ln w="25400">
                <a:solidFill>
                  <a:srgbClr val="FF00FF"/>
                </a:solidFill>
                <a:prstDash val="solid"/>
              </a:ln>
            </c:spPr>
          </c:marker>
          <c:cat>
            <c:strRef>
              <c:f>予算グラフ!$B$10:$B$21</c:f>
              <c:strCache>
                <c:ptCount val="12"/>
                <c:pt idx="0">
                  <c:v>４月</c:v>
                </c:pt>
                <c:pt idx="1">
                  <c:v>５月</c:v>
                </c:pt>
                <c:pt idx="2">
                  <c:v>６月</c:v>
                </c:pt>
                <c:pt idx="3">
                  <c:v>７月</c:v>
                </c:pt>
                <c:pt idx="4">
                  <c:v>８月</c:v>
                </c:pt>
                <c:pt idx="5">
                  <c:v>９月</c:v>
                </c:pt>
                <c:pt idx="6">
                  <c:v>１０月</c:v>
                </c:pt>
                <c:pt idx="7">
                  <c:v>１１月</c:v>
                </c:pt>
                <c:pt idx="8">
                  <c:v>１２月</c:v>
                </c:pt>
                <c:pt idx="9">
                  <c:v>１月</c:v>
                </c:pt>
                <c:pt idx="10">
                  <c:v>２月</c:v>
                </c:pt>
                <c:pt idx="11">
                  <c:v>３月</c:v>
                </c:pt>
              </c:strCache>
            </c:strRef>
          </c:cat>
          <c:val>
            <c:numRef>
              <c:f>予算グラフ!$C$10:$C$21</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4699-4539-84BC-F2DDD7E17F1B}"/>
            </c:ext>
          </c:extLst>
        </c:ser>
        <c:dLbls>
          <c:showLegendKey val="0"/>
          <c:showVal val="0"/>
          <c:showCatName val="0"/>
          <c:showSerName val="0"/>
          <c:showPercent val="0"/>
          <c:showBubbleSize val="0"/>
        </c:dLbls>
        <c:marker val="1"/>
        <c:smooth val="0"/>
        <c:axId val="-1743181024"/>
        <c:axId val="-1743178848"/>
      </c:lineChart>
      <c:catAx>
        <c:axId val="-1743181024"/>
        <c:scaling>
          <c:orientation val="minMax"/>
        </c:scaling>
        <c:delete val="0"/>
        <c:axPos val="b"/>
        <c:numFmt formatCode="General" sourceLinked="1"/>
        <c:majorTickMark val="in"/>
        <c:minorTickMark val="none"/>
        <c:tickLblPos val="nextTo"/>
        <c:spPr>
          <a:ln w="3175">
            <a:solidFill>
              <a:srgbClr val="808080"/>
            </a:solidFill>
            <a:prstDash val="solid"/>
          </a:ln>
        </c:spPr>
        <c:txPr>
          <a:bodyPr rot="0" vert="horz"/>
          <a:lstStyle/>
          <a:p>
            <a:pPr>
              <a:defRPr sz="900" b="0" i="0" u="none" strike="noStrike" baseline="0">
                <a:solidFill>
                  <a:srgbClr val="808080"/>
                </a:solidFill>
                <a:latin typeface="ＭＳ Ｐゴシック"/>
                <a:ea typeface="ＭＳ Ｐゴシック"/>
                <a:cs typeface="ＭＳ Ｐゴシック"/>
              </a:defRPr>
            </a:pPr>
            <a:endParaRPr lang="ja-JP"/>
          </a:p>
        </c:txPr>
        <c:crossAx val="-1743178848"/>
        <c:crosses val="autoZero"/>
        <c:auto val="1"/>
        <c:lblAlgn val="ctr"/>
        <c:lblOffset val="100"/>
        <c:tickLblSkip val="1"/>
        <c:tickMarkSkip val="1"/>
        <c:noMultiLvlLbl val="0"/>
      </c:catAx>
      <c:valAx>
        <c:axId val="-1743178848"/>
        <c:scaling>
          <c:orientation val="minMax"/>
        </c:scaling>
        <c:delete val="0"/>
        <c:axPos val="l"/>
        <c:majorGridlines>
          <c:spPr>
            <a:ln w="3175">
              <a:solidFill>
                <a:srgbClr val="808080"/>
              </a:solidFill>
              <a:prstDash val="sysDash"/>
            </a:ln>
          </c:spPr>
        </c:majorGridlines>
        <c:title>
          <c:tx>
            <c:rich>
              <a:bodyPr rot="0" vert="horz"/>
              <a:lstStyle/>
              <a:p>
                <a:pPr algn="ctr">
                  <a:defRPr sz="1100" b="0" i="0" u="none" strike="noStrike" baseline="0">
                    <a:solidFill>
                      <a:srgbClr val="000000"/>
                    </a:solidFill>
                    <a:latin typeface="ＭＳ Ｐゴシック"/>
                    <a:ea typeface="ＭＳ Ｐゴシック"/>
                    <a:cs typeface="ＭＳ Ｐゴシック"/>
                  </a:defRPr>
                </a:pPr>
                <a:r>
                  <a:rPr lang="en-US" altLang="ja-JP" sz="900" b="0" i="0" u="none" strike="noStrike" baseline="0">
                    <a:solidFill>
                      <a:srgbClr val="808080"/>
                    </a:solidFill>
                    <a:latin typeface="ＭＳ Ｐゴシック"/>
                    <a:ea typeface="ＭＳ Ｐゴシック"/>
                  </a:rPr>
                  <a:t>(</a:t>
                </a:r>
                <a:r>
                  <a:rPr lang="ja-JP" altLang="en-US" sz="900" b="0" i="0" u="none" strike="noStrike" baseline="0">
                    <a:solidFill>
                      <a:srgbClr val="808080"/>
                    </a:solidFill>
                    <a:latin typeface="ＭＳ Ｐゴシック"/>
                    <a:ea typeface="ＭＳ Ｐゴシック"/>
                  </a:rPr>
                  <a:t>円</a:t>
                </a:r>
                <a:r>
                  <a:rPr lang="en-US" altLang="ja-JP" sz="900" b="0" i="0" u="none" strike="noStrike" baseline="0">
                    <a:solidFill>
                      <a:srgbClr val="808080"/>
                    </a:solidFill>
                    <a:latin typeface="ＭＳ Ｐゴシック"/>
                    <a:ea typeface="ＭＳ Ｐゴシック"/>
                  </a:rPr>
                  <a:t>)</a:t>
                </a:r>
              </a:p>
            </c:rich>
          </c:tx>
          <c:layout>
            <c:manualLayout>
              <c:xMode val="edge"/>
              <c:yMode val="edge"/>
              <c:x val="2.3006134969325152E-2"/>
              <c:y val="1.5053763440860221E-2"/>
            </c:manualLayout>
          </c:layout>
          <c:overlay val="0"/>
          <c:spPr>
            <a:noFill/>
            <a:ln w="25400">
              <a:noFill/>
            </a:ln>
          </c:spPr>
        </c:title>
        <c:numFmt formatCode="#,##0_);[Red]\(#,##0\)" sourceLinked="1"/>
        <c:majorTickMark val="in"/>
        <c:minorTickMark val="none"/>
        <c:tickLblPos val="nextTo"/>
        <c:spPr>
          <a:ln w="3175">
            <a:solidFill>
              <a:srgbClr val="808080"/>
            </a:solidFill>
            <a:prstDash val="solid"/>
          </a:ln>
        </c:spPr>
        <c:txPr>
          <a:bodyPr rot="0" vert="horz"/>
          <a:lstStyle/>
          <a:p>
            <a:pPr>
              <a:defRPr sz="900" b="0" i="0" u="none" strike="noStrike" baseline="0">
                <a:solidFill>
                  <a:srgbClr val="808080"/>
                </a:solidFill>
                <a:latin typeface="ＭＳ Ｐゴシック"/>
                <a:ea typeface="ＭＳ Ｐゴシック"/>
                <a:cs typeface="ＭＳ Ｐゴシック"/>
              </a:defRPr>
            </a:pPr>
            <a:endParaRPr lang="ja-JP"/>
          </a:p>
        </c:txPr>
        <c:crossAx val="-1743181024"/>
        <c:crosses val="autoZero"/>
        <c:crossBetween val="between"/>
      </c:valAx>
      <c:spPr>
        <a:solidFill>
          <a:srgbClr val="FFFFFF"/>
        </a:solidFill>
        <a:ln w="9525">
          <a:solidFill>
            <a:schemeClr val="accent1"/>
          </a:solidFill>
        </a:ln>
      </c:spPr>
    </c:plotArea>
    <c:legend>
      <c:legendPos val="t"/>
      <c:layout>
        <c:manualLayout>
          <c:xMode val="edge"/>
          <c:yMode val="edge"/>
          <c:x val="8.2589505580095243E-2"/>
          <c:y val="1.1879265091863525E-2"/>
          <c:w val="0.67331336650403362"/>
          <c:h val="5.5120546126629762E-2"/>
        </c:manualLayout>
      </c:layout>
      <c:overlay val="0"/>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solidFill>
        <a:srgbClr val="000000"/>
      </a:solid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460327265332584"/>
          <c:y val="5.3345450019238141E-2"/>
          <c:w val="0.75465829657890704"/>
          <c:h val="0.60468896071295752"/>
        </c:manualLayout>
      </c:layout>
      <c:barChart>
        <c:barDir val="col"/>
        <c:grouping val="clustered"/>
        <c:varyColors val="0"/>
        <c:ser>
          <c:idx val="1"/>
          <c:order val="0"/>
          <c:tx>
            <c:strRef>
              <c:f>予算グラフ!$C$50</c:f>
              <c:strCache>
                <c:ptCount val="1"/>
                <c:pt idx="0">
                  <c:v>予算</c:v>
                </c:pt>
              </c:strCache>
            </c:strRef>
          </c:tx>
          <c:spPr>
            <a:solidFill>
              <a:srgbClr val="FFC000"/>
            </a:solidFill>
            <a:ln>
              <a:noFill/>
            </a:ln>
            <a:effectLst/>
          </c:spPr>
          <c:invertIfNegative val="0"/>
          <c:cat>
            <c:strRef>
              <c:f>予算グラフ!$B$51:$B$66</c:f>
              <c:strCache>
                <c:ptCount val="16"/>
                <c:pt idx="0">
                  <c:v>会議費</c:v>
                </c:pt>
                <c:pt idx="1">
                  <c:v>消耗品費</c:v>
                </c:pt>
                <c:pt idx="2">
                  <c:v>事務費</c:v>
                </c:pt>
                <c:pt idx="3">
                  <c:v>備品費</c:v>
                </c:pt>
                <c:pt idx="4">
                  <c:v>慶弔費</c:v>
                </c:pt>
                <c:pt idx="5">
                  <c:v>水道光熱費</c:v>
                </c:pt>
                <c:pt idx="6">
                  <c:v>行事費</c:v>
                </c:pt>
                <c:pt idx="7">
                  <c:v>イベント費</c:v>
                </c:pt>
                <c:pt idx="8">
                  <c:v>渉外費</c:v>
                </c:pt>
                <c:pt idx="9">
                  <c:v>負担金</c:v>
                </c:pt>
                <c:pt idx="10">
                  <c:v>部会費</c:v>
                </c:pt>
                <c:pt idx="11">
                  <c:v>補助費</c:v>
                </c:pt>
                <c:pt idx="12">
                  <c:v>0</c:v>
                </c:pt>
                <c:pt idx="13">
                  <c:v>予備費</c:v>
                </c:pt>
                <c:pt idx="14">
                  <c:v>雑費</c:v>
                </c:pt>
                <c:pt idx="15">
                  <c:v>0</c:v>
                </c:pt>
              </c:strCache>
            </c:strRef>
          </c:cat>
          <c:val>
            <c:numRef>
              <c:f>予算グラフ!$C$51:$C$66</c:f>
              <c:numCache>
                <c:formatCode>#,##0_);[Red]\(#,##0\)</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C707-4FDD-9FCD-6C1E6F446C82}"/>
            </c:ext>
          </c:extLst>
        </c:ser>
        <c:ser>
          <c:idx val="0"/>
          <c:order val="1"/>
          <c:tx>
            <c:strRef>
              <c:f>予算グラフ!$D$50</c:f>
              <c:strCache>
                <c:ptCount val="1"/>
                <c:pt idx="0">
                  <c:v>決算</c:v>
                </c:pt>
              </c:strCache>
            </c:strRef>
          </c:tx>
          <c:spPr>
            <a:solidFill>
              <a:schemeClr val="accent1"/>
            </a:solidFill>
            <a:ln>
              <a:noFill/>
            </a:ln>
            <a:effectLst/>
          </c:spPr>
          <c:invertIfNegative val="0"/>
          <c:cat>
            <c:strRef>
              <c:f>予算グラフ!$B$51:$B$66</c:f>
              <c:strCache>
                <c:ptCount val="16"/>
                <c:pt idx="0">
                  <c:v>会議費</c:v>
                </c:pt>
                <c:pt idx="1">
                  <c:v>消耗品費</c:v>
                </c:pt>
                <c:pt idx="2">
                  <c:v>事務費</c:v>
                </c:pt>
                <c:pt idx="3">
                  <c:v>備品費</c:v>
                </c:pt>
                <c:pt idx="4">
                  <c:v>慶弔費</c:v>
                </c:pt>
                <c:pt idx="5">
                  <c:v>水道光熱費</c:v>
                </c:pt>
                <c:pt idx="6">
                  <c:v>行事費</c:v>
                </c:pt>
                <c:pt idx="7">
                  <c:v>イベント費</c:v>
                </c:pt>
                <c:pt idx="8">
                  <c:v>渉外費</c:v>
                </c:pt>
                <c:pt idx="9">
                  <c:v>負担金</c:v>
                </c:pt>
                <c:pt idx="10">
                  <c:v>部会費</c:v>
                </c:pt>
                <c:pt idx="11">
                  <c:v>補助費</c:v>
                </c:pt>
                <c:pt idx="12">
                  <c:v>0</c:v>
                </c:pt>
                <c:pt idx="13">
                  <c:v>予備費</c:v>
                </c:pt>
                <c:pt idx="14">
                  <c:v>雑費</c:v>
                </c:pt>
                <c:pt idx="15">
                  <c:v>0</c:v>
                </c:pt>
              </c:strCache>
            </c:strRef>
          </c:cat>
          <c:val>
            <c:numRef>
              <c:f>予算グラフ!$D$51:$D$66</c:f>
              <c:numCache>
                <c:formatCode>#,##0_);[Red]\(#,##0\)</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C707-4FDD-9FCD-6C1E6F446C82}"/>
            </c:ext>
          </c:extLst>
        </c:ser>
        <c:dLbls>
          <c:showLegendKey val="0"/>
          <c:showVal val="0"/>
          <c:showCatName val="0"/>
          <c:showSerName val="0"/>
          <c:showPercent val="0"/>
          <c:showBubbleSize val="0"/>
        </c:dLbls>
        <c:gapWidth val="20"/>
        <c:axId val="-1743184832"/>
        <c:axId val="-1743184288"/>
      </c:barChart>
      <c:catAx>
        <c:axId val="-1743184832"/>
        <c:scaling>
          <c:orientation val="minMax"/>
        </c:scaling>
        <c:delete val="0"/>
        <c:axPos val="b"/>
        <c:numFmt formatCode="General" sourceLinked="0"/>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0" spcFirstLastPara="1" vertOverflow="ellipsis" vert="wordArtVertRtl" wrap="square" anchor="ctr" anchorCtr="1"/>
          <a:lstStyle/>
          <a:p>
            <a:pPr>
              <a:defRPr sz="1000" b="0" i="0" u="none" strike="noStrike" kern="1200" baseline="0">
                <a:solidFill>
                  <a:schemeClr val="tx1"/>
                </a:solidFill>
                <a:latin typeface="+mn-lt"/>
                <a:ea typeface="+mn-ea"/>
                <a:cs typeface="+mn-cs"/>
              </a:defRPr>
            </a:pPr>
            <a:endParaRPr lang="ja-JP"/>
          </a:p>
        </c:txPr>
        <c:crossAx val="-1743184288"/>
        <c:crosses val="autoZero"/>
        <c:auto val="1"/>
        <c:lblAlgn val="ctr"/>
        <c:lblOffset val="100"/>
        <c:noMultiLvlLbl val="0"/>
      </c:catAx>
      <c:valAx>
        <c:axId val="-1743184288"/>
        <c:scaling>
          <c:orientation val="minMax"/>
        </c:scaling>
        <c:delete val="0"/>
        <c:axPos val="l"/>
        <c:majorGridlines>
          <c:spPr>
            <a:ln w="9525" cap="flat" cmpd="sng" algn="ctr">
              <a:solidFill>
                <a:schemeClr val="tx1">
                  <a:tint val="75000"/>
                  <a:shade val="95000"/>
                  <a:satMod val="105000"/>
                </a:schemeClr>
              </a:solidFill>
              <a:prstDash val="solid"/>
              <a:round/>
            </a:ln>
            <a:effectLst/>
          </c:spPr>
        </c:majorGridlines>
        <c:numFmt formatCode="#,##0_);[Red]\(#,##0\)" sourceLinked="1"/>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crossAx val="-1743184832"/>
        <c:crosses val="autoZero"/>
        <c:crossBetween val="between"/>
      </c:valAx>
      <c:spPr>
        <a:solidFill>
          <a:schemeClr val="bg1"/>
        </a:solidFill>
        <a:ln>
          <a:solidFill>
            <a:schemeClr val="accent1"/>
          </a:solidFill>
        </a:ln>
        <a:effectLst/>
      </c:spPr>
    </c:plotArea>
    <c:legend>
      <c:legendPos val="r"/>
      <c:layout>
        <c:manualLayout>
          <c:xMode val="edge"/>
          <c:yMode val="edge"/>
          <c:x val="0.87800461611311853"/>
          <c:y val="6.3518389389584498E-2"/>
          <c:w val="0.10173154100252674"/>
          <c:h val="0.27743667020154078"/>
        </c:manualLayout>
      </c:layout>
      <c:overlay val="0"/>
      <c:spPr>
        <a:noFill/>
        <a:ln>
          <a:solidFill>
            <a:srgbClr val="000000"/>
          </a:solid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prstDash val="solid"/>
      <a:round/>
    </a:ln>
    <a:effectLst/>
  </c:spPr>
  <c:txPr>
    <a:bodyPr/>
    <a:lstStyle/>
    <a:p>
      <a:pPr>
        <a:defRPr/>
      </a:pPr>
      <a:endParaRPr lang="ja-JP"/>
    </a:p>
  </c:tx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27785319938456"/>
          <c:y val="5.3345450019238141E-2"/>
          <c:w val="0.77102217395239392"/>
          <c:h val="0.66073683019778773"/>
        </c:manualLayout>
      </c:layout>
      <c:barChart>
        <c:barDir val="col"/>
        <c:grouping val="clustered"/>
        <c:varyColors val="0"/>
        <c:ser>
          <c:idx val="1"/>
          <c:order val="0"/>
          <c:tx>
            <c:strRef>
              <c:f>予算グラフ!$C$40</c:f>
              <c:strCache>
                <c:ptCount val="1"/>
                <c:pt idx="0">
                  <c:v>予算</c:v>
                </c:pt>
              </c:strCache>
            </c:strRef>
          </c:tx>
          <c:spPr>
            <a:solidFill>
              <a:srgbClr val="FFC000"/>
            </a:solidFill>
            <a:ln>
              <a:noFill/>
            </a:ln>
            <a:effectLst/>
          </c:spPr>
          <c:invertIfNegative val="0"/>
          <c:cat>
            <c:strRef>
              <c:f>予算グラフ!$B$41:$B$46</c:f>
              <c:strCache>
                <c:ptCount val="6"/>
                <c:pt idx="0">
                  <c:v>会費</c:v>
                </c:pt>
                <c:pt idx="1">
                  <c:v>交付金</c:v>
                </c:pt>
                <c:pt idx="2">
                  <c:v>寄付金</c:v>
                </c:pt>
                <c:pt idx="3">
                  <c:v>利息</c:v>
                </c:pt>
                <c:pt idx="4">
                  <c:v>雑収入</c:v>
                </c:pt>
                <c:pt idx="5">
                  <c:v>0</c:v>
                </c:pt>
              </c:strCache>
            </c:strRef>
          </c:cat>
          <c:val>
            <c:numRef>
              <c:f>予算グラフ!$C$41:$C$46</c:f>
              <c:numCache>
                <c:formatCode>#,##0_);[Red]\(#,##0\)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635D-4585-A940-6BC00E4B49C2}"/>
            </c:ext>
          </c:extLst>
        </c:ser>
        <c:ser>
          <c:idx val="0"/>
          <c:order val="1"/>
          <c:tx>
            <c:strRef>
              <c:f>予算グラフ!$D$40</c:f>
              <c:strCache>
                <c:ptCount val="1"/>
                <c:pt idx="0">
                  <c:v>決算</c:v>
                </c:pt>
              </c:strCache>
            </c:strRef>
          </c:tx>
          <c:spPr>
            <a:solidFill>
              <a:schemeClr val="accent1"/>
            </a:solidFill>
            <a:ln>
              <a:noFill/>
            </a:ln>
            <a:effectLst/>
          </c:spPr>
          <c:invertIfNegative val="0"/>
          <c:cat>
            <c:strRef>
              <c:f>予算グラフ!$B$41:$B$46</c:f>
              <c:strCache>
                <c:ptCount val="6"/>
                <c:pt idx="0">
                  <c:v>会費</c:v>
                </c:pt>
                <c:pt idx="1">
                  <c:v>交付金</c:v>
                </c:pt>
                <c:pt idx="2">
                  <c:v>寄付金</c:v>
                </c:pt>
                <c:pt idx="3">
                  <c:v>利息</c:v>
                </c:pt>
                <c:pt idx="4">
                  <c:v>雑収入</c:v>
                </c:pt>
                <c:pt idx="5">
                  <c:v>0</c:v>
                </c:pt>
              </c:strCache>
            </c:strRef>
          </c:cat>
          <c:val>
            <c:numRef>
              <c:f>予算グラフ!$D$41:$D$46</c:f>
              <c:numCache>
                <c:formatCode>#,##0_);[Red]\(#,##0\)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635D-4585-A940-6BC00E4B49C2}"/>
            </c:ext>
          </c:extLst>
        </c:ser>
        <c:dLbls>
          <c:showLegendKey val="0"/>
          <c:showVal val="0"/>
          <c:showCatName val="0"/>
          <c:showSerName val="0"/>
          <c:showPercent val="0"/>
          <c:showBubbleSize val="0"/>
        </c:dLbls>
        <c:gapWidth val="20"/>
        <c:axId val="-1743184832"/>
        <c:axId val="-1743184288"/>
      </c:barChart>
      <c:catAx>
        <c:axId val="-1743184832"/>
        <c:scaling>
          <c:orientation val="minMax"/>
        </c:scaling>
        <c:delete val="0"/>
        <c:axPos val="b"/>
        <c:numFmt formatCode="General" sourceLinked="0"/>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0" spcFirstLastPara="1" vertOverflow="ellipsis" vert="wordArtVertRtl" wrap="square" anchor="ctr" anchorCtr="1"/>
          <a:lstStyle/>
          <a:p>
            <a:pPr>
              <a:defRPr sz="1000" b="0" i="0" u="none" strike="noStrike" kern="1200" baseline="0">
                <a:solidFill>
                  <a:schemeClr val="tx1"/>
                </a:solidFill>
                <a:latin typeface="+mn-lt"/>
                <a:ea typeface="+mn-ea"/>
                <a:cs typeface="+mn-cs"/>
              </a:defRPr>
            </a:pPr>
            <a:endParaRPr lang="ja-JP"/>
          </a:p>
        </c:txPr>
        <c:crossAx val="-1743184288"/>
        <c:crosses val="autoZero"/>
        <c:auto val="1"/>
        <c:lblAlgn val="ctr"/>
        <c:lblOffset val="100"/>
        <c:noMultiLvlLbl val="0"/>
      </c:catAx>
      <c:valAx>
        <c:axId val="-1743184288"/>
        <c:scaling>
          <c:orientation val="minMax"/>
        </c:scaling>
        <c:delete val="0"/>
        <c:axPos val="l"/>
        <c:majorGridlines>
          <c:spPr>
            <a:ln w="9525" cap="flat" cmpd="sng" algn="ctr">
              <a:solidFill>
                <a:schemeClr val="tx1">
                  <a:tint val="75000"/>
                  <a:shade val="95000"/>
                  <a:satMod val="105000"/>
                </a:schemeClr>
              </a:solidFill>
              <a:prstDash val="solid"/>
              <a:round/>
            </a:ln>
            <a:effectLst/>
          </c:spPr>
        </c:majorGridlines>
        <c:numFmt formatCode="#,##0_);[Red]\(#,##0\)" sourceLinked="1"/>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crossAx val="-1743184832"/>
        <c:crosses val="autoZero"/>
        <c:crossBetween val="between"/>
      </c:valAx>
      <c:spPr>
        <a:solidFill>
          <a:schemeClr val="bg1"/>
        </a:solidFill>
        <a:ln>
          <a:solidFill>
            <a:schemeClr val="accent1"/>
          </a:solidFill>
        </a:ln>
        <a:effectLst/>
      </c:spPr>
    </c:plotArea>
    <c:legend>
      <c:legendPos val="r"/>
      <c:layout>
        <c:manualLayout>
          <c:xMode val="edge"/>
          <c:yMode val="edge"/>
          <c:x val="0.87800461611311853"/>
          <c:y val="6.3518389389584498E-2"/>
          <c:w val="0.10242231125478052"/>
          <c:h val="0.28428030252872766"/>
        </c:manualLayout>
      </c:layout>
      <c:overlay val="0"/>
      <c:spPr>
        <a:noFill/>
        <a:ln>
          <a:solidFill>
            <a:srgbClr val="000000"/>
          </a:solid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prstDash val="solid"/>
      <a:round/>
    </a:ln>
    <a:effectLst/>
  </c:spPr>
  <c:txPr>
    <a:bodyPr/>
    <a:lstStyle/>
    <a:p>
      <a:pPr>
        <a:defRPr/>
      </a:pPr>
      <a:endParaRPr lang="ja-JP"/>
    </a:p>
  </c:txPr>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ＭＳ Ｐゴシック"/>
                <a:ea typeface="ＭＳ Ｐゴシック"/>
                <a:cs typeface="ＭＳ Ｐゴシック"/>
              </a:defRPr>
            </a:pPr>
            <a:r>
              <a:rPr lang="ja-JP" altLang="en-US" sz="1400" b="1" i="0" u="none" strike="noStrike" baseline="0">
                <a:solidFill>
                  <a:srgbClr val="000000"/>
                </a:solidFill>
                <a:latin typeface="ＭＳ Ｐゴシック"/>
                <a:ea typeface="ＭＳ Ｐゴシック"/>
              </a:rPr>
              <a:t>決算グラフ</a:t>
            </a:r>
          </a:p>
        </c:rich>
      </c:tx>
      <c:layout>
        <c:manualLayout>
          <c:xMode val="edge"/>
          <c:yMode val="edge"/>
          <c:x val="0.39049271642402938"/>
          <c:y val="3.39943342776204E-2"/>
        </c:manualLayout>
      </c:layout>
      <c:overlay val="0"/>
      <c:spPr>
        <a:noFill/>
        <a:ln w="25400">
          <a:noFill/>
        </a:ln>
      </c:spPr>
    </c:title>
    <c:autoTitleDeleted val="0"/>
    <c:view3D>
      <c:rotX val="75"/>
      <c:rotY val="0"/>
      <c:rAngAx val="0"/>
    </c:view3D>
    <c:floor>
      <c:thickness val="0"/>
    </c:floor>
    <c:sideWall>
      <c:thickness val="0"/>
      <c:spPr>
        <a:noFill/>
        <a:ln w="25400">
          <a:noFill/>
        </a:ln>
      </c:spPr>
    </c:sideWall>
    <c:backWall>
      <c:thickness val="0"/>
      <c:spPr>
        <a:noFill/>
        <a:ln w="25400">
          <a:noFill/>
        </a:ln>
      </c:spPr>
    </c:backWall>
    <c:plotArea>
      <c:layout>
        <c:manualLayout>
          <c:layoutTarget val="inner"/>
          <c:xMode val="edge"/>
          <c:yMode val="edge"/>
          <c:x val="0.11898435025718873"/>
          <c:y val="0.22070050572371477"/>
          <c:w val="0.51183839884090221"/>
          <c:h val="0.67403631699340594"/>
        </c:manualLayout>
      </c:layout>
      <c:pie3DChart>
        <c:varyColors val="1"/>
        <c:ser>
          <c:idx val="0"/>
          <c:order val="0"/>
          <c:tx>
            <c:strRef>
              <c:f>予算グラフ!$C$71</c:f>
              <c:strCache>
                <c:ptCount val="1"/>
                <c:pt idx="0">
                  <c:v>決算</c:v>
                </c:pt>
              </c:strCache>
            </c:strRef>
          </c:tx>
          <c:spPr>
            <a:solidFill>
              <a:srgbClr val="9999FF"/>
            </a:solidFill>
            <a:ln w="12700">
              <a:solidFill>
                <a:srgbClr val="000000"/>
              </a:solidFill>
              <a:prstDash val="solid"/>
            </a:ln>
          </c:spPr>
          <c:dPt>
            <c:idx val="1"/>
            <c:bubble3D val="0"/>
            <c:spPr>
              <a:solidFill>
                <a:schemeClr val="accent5"/>
              </a:solidFill>
              <a:ln w="12700">
                <a:solidFill>
                  <a:srgbClr val="000000"/>
                </a:solidFill>
                <a:prstDash val="solid"/>
              </a:ln>
            </c:spPr>
            <c:extLst>
              <c:ext xmlns:c16="http://schemas.microsoft.com/office/drawing/2014/chart" uri="{C3380CC4-5D6E-409C-BE32-E72D297353CC}">
                <c16:uniqueId val="{00000001-7EA1-491D-842C-B27CFB2EC3D4}"/>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3-7EA1-491D-842C-B27CFB2EC3D4}"/>
              </c:ext>
            </c:extLst>
          </c:dPt>
          <c:dPt>
            <c:idx val="3"/>
            <c:bubble3D val="0"/>
            <c:spPr>
              <a:solidFill>
                <a:srgbClr val="FFCC00"/>
              </a:solidFill>
              <a:ln w="12700">
                <a:solidFill>
                  <a:srgbClr val="000000"/>
                </a:solidFill>
                <a:prstDash val="solid"/>
              </a:ln>
            </c:spPr>
            <c:extLst>
              <c:ext xmlns:c16="http://schemas.microsoft.com/office/drawing/2014/chart" uri="{C3380CC4-5D6E-409C-BE32-E72D297353CC}">
                <c16:uniqueId val="{00000005-7EA1-491D-842C-B27CFB2EC3D4}"/>
              </c:ext>
            </c:extLst>
          </c:dPt>
          <c:dPt>
            <c:idx val="4"/>
            <c:bubble3D val="0"/>
            <c:spPr>
              <a:solidFill>
                <a:srgbClr val="99CC00"/>
              </a:solidFill>
              <a:ln w="12700">
                <a:solidFill>
                  <a:srgbClr val="000000"/>
                </a:solidFill>
                <a:prstDash val="solid"/>
              </a:ln>
            </c:spPr>
            <c:extLst>
              <c:ext xmlns:c16="http://schemas.microsoft.com/office/drawing/2014/chart" uri="{C3380CC4-5D6E-409C-BE32-E72D297353CC}">
                <c16:uniqueId val="{00000007-7EA1-491D-842C-B27CFB2EC3D4}"/>
              </c:ext>
            </c:extLst>
          </c:dPt>
          <c:dPt>
            <c:idx val="5"/>
            <c:bubble3D val="0"/>
            <c:spPr>
              <a:solidFill>
                <a:srgbClr val="CCFFFF"/>
              </a:solidFill>
              <a:ln w="12700">
                <a:solidFill>
                  <a:srgbClr val="000000"/>
                </a:solidFill>
                <a:prstDash val="solid"/>
              </a:ln>
            </c:spPr>
            <c:extLst>
              <c:ext xmlns:c16="http://schemas.microsoft.com/office/drawing/2014/chart" uri="{C3380CC4-5D6E-409C-BE32-E72D297353CC}">
                <c16:uniqueId val="{00000009-7EA1-491D-842C-B27CFB2EC3D4}"/>
              </c:ext>
            </c:extLst>
          </c:dPt>
          <c:dPt>
            <c:idx val="6"/>
            <c:bubble3D val="0"/>
            <c:spPr>
              <a:solidFill>
                <a:srgbClr val="CC99FF"/>
              </a:solidFill>
              <a:ln w="12700">
                <a:solidFill>
                  <a:srgbClr val="000000"/>
                </a:solidFill>
                <a:prstDash val="solid"/>
              </a:ln>
            </c:spPr>
            <c:extLst>
              <c:ext xmlns:c16="http://schemas.microsoft.com/office/drawing/2014/chart" uri="{C3380CC4-5D6E-409C-BE32-E72D297353CC}">
                <c16:uniqueId val="{0000000B-7EA1-491D-842C-B27CFB2EC3D4}"/>
              </c:ext>
            </c:extLst>
          </c:dPt>
          <c:dPt>
            <c:idx val="7"/>
            <c:bubble3D val="0"/>
            <c:spPr>
              <a:solidFill>
                <a:srgbClr val="FF8080"/>
              </a:solidFill>
              <a:ln w="12700">
                <a:solidFill>
                  <a:srgbClr val="000000"/>
                </a:solidFill>
                <a:prstDash val="solid"/>
              </a:ln>
            </c:spPr>
            <c:extLst>
              <c:ext xmlns:c16="http://schemas.microsoft.com/office/drawing/2014/chart" uri="{C3380CC4-5D6E-409C-BE32-E72D297353CC}">
                <c16:uniqueId val="{0000000D-7EA1-491D-842C-B27CFB2EC3D4}"/>
              </c:ext>
            </c:extLst>
          </c:dPt>
          <c:dPt>
            <c:idx val="8"/>
            <c:bubble3D val="0"/>
            <c:spPr>
              <a:solidFill>
                <a:srgbClr val="FFFF99"/>
              </a:solidFill>
              <a:ln w="12700">
                <a:solidFill>
                  <a:srgbClr val="000000"/>
                </a:solidFill>
                <a:prstDash val="solid"/>
              </a:ln>
            </c:spPr>
            <c:extLst>
              <c:ext xmlns:c16="http://schemas.microsoft.com/office/drawing/2014/chart" uri="{C3380CC4-5D6E-409C-BE32-E72D297353CC}">
                <c16:uniqueId val="{0000000F-7EA1-491D-842C-B27CFB2EC3D4}"/>
              </c:ext>
            </c:extLst>
          </c:dPt>
          <c:dPt>
            <c:idx val="9"/>
            <c:bubble3D val="0"/>
            <c:spPr>
              <a:solidFill>
                <a:srgbClr val="00B0F0"/>
              </a:solidFill>
              <a:ln w="12700">
                <a:solidFill>
                  <a:srgbClr val="000000"/>
                </a:solidFill>
                <a:prstDash val="solid"/>
              </a:ln>
            </c:spPr>
            <c:extLst>
              <c:ext xmlns:c16="http://schemas.microsoft.com/office/drawing/2014/chart" uri="{C3380CC4-5D6E-409C-BE32-E72D297353CC}">
                <c16:uniqueId val="{00000011-7EA1-491D-842C-B27CFB2EC3D4}"/>
              </c:ext>
            </c:extLst>
          </c:dPt>
          <c:dPt>
            <c:idx val="10"/>
            <c:bubble3D val="0"/>
            <c:spPr>
              <a:solidFill>
                <a:srgbClr val="FF6600"/>
              </a:solidFill>
              <a:ln w="12700">
                <a:solidFill>
                  <a:srgbClr val="000000"/>
                </a:solidFill>
                <a:prstDash val="solid"/>
              </a:ln>
            </c:spPr>
            <c:extLst>
              <c:ext xmlns:c16="http://schemas.microsoft.com/office/drawing/2014/chart" uri="{C3380CC4-5D6E-409C-BE32-E72D297353CC}">
                <c16:uniqueId val="{00000013-7EA1-491D-842C-B27CFB2EC3D4}"/>
              </c:ext>
            </c:extLst>
          </c:dPt>
          <c:dPt>
            <c:idx val="11"/>
            <c:bubble3D val="0"/>
            <c:spPr>
              <a:solidFill>
                <a:srgbClr val="0070C0"/>
              </a:solidFill>
              <a:ln w="12700">
                <a:solidFill>
                  <a:srgbClr val="000000"/>
                </a:solidFill>
                <a:prstDash val="solid"/>
              </a:ln>
            </c:spPr>
            <c:extLst>
              <c:ext xmlns:c16="http://schemas.microsoft.com/office/drawing/2014/chart" uri="{C3380CC4-5D6E-409C-BE32-E72D297353CC}">
                <c16:uniqueId val="{00000015-7EA1-491D-842C-B27CFB2EC3D4}"/>
              </c:ext>
            </c:extLst>
          </c:dPt>
          <c:dPt>
            <c:idx val="12"/>
            <c:bubble3D val="0"/>
            <c:spPr>
              <a:solidFill>
                <a:srgbClr val="FFFF00"/>
              </a:solidFill>
              <a:ln w="12700">
                <a:solidFill>
                  <a:srgbClr val="000000"/>
                </a:solidFill>
                <a:prstDash val="solid"/>
              </a:ln>
            </c:spPr>
            <c:extLst>
              <c:ext xmlns:c16="http://schemas.microsoft.com/office/drawing/2014/chart" uri="{C3380CC4-5D6E-409C-BE32-E72D297353CC}">
                <c16:uniqueId val="{00000017-7EA1-491D-842C-B27CFB2EC3D4}"/>
              </c:ext>
            </c:extLst>
          </c:dPt>
          <c:dPt>
            <c:idx val="13"/>
            <c:bubble3D val="0"/>
            <c:spPr>
              <a:solidFill>
                <a:srgbClr val="C00000"/>
              </a:solidFill>
              <a:ln w="12700">
                <a:solidFill>
                  <a:srgbClr val="000000"/>
                </a:solidFill>
                <a:prstDash val="solid"/>
              </a:ln>
            </c:spPr>
            <c:extLst>
              <c:ext xmlns:c16="http://schemas.microsoft.com/office/drawing/2014/chart" uri="{C3380CC4-5D6E-409C-BE32-E72D297353CC}">
                <c16:uniqueId val="{00000019-7EA1-491D-842C-B27CFB2EC3D4}"/>
              </c:ext>
            </c:extLst>
          </c:dPt>
          <c:dPt>
            <c:idx val="15"/>
            <c:bubble3D val="0"/>
            <c:spPr>
              <a:solidFill>
                <a:srgbClr val="33CC33"/>
              </a:solidFill>
              <a:ln w="12700">
                <a:solidFill>
                  <a:srgbClr val="000000"/>
                </a:solidFill>
                <a:prstDash val="solid"/>
              </a:ln>
            </c:spPr>
            <c:extLst>
              <c:ext xmlns:c16="http://schemas.microsoft.com/office/drawing/2014/chart" uri="{C3380CC4-5D6E-409C-BE32-E72D297353CC}">
                <c16:uniqueId val="{0000001B-7EA1-491D-842C-B27CFB2EC3D4}"/>
              </c:ext>
            </c:extLst>
          </c:dPt>
          <c:dLbls>
            <c:dLbl>
              <c:idx val="0"/>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C-7EA1-491D-842C-B27CFB2EC3D4}"/>
                </c:ext>
              </c:extLst>
            </c:dLbl>
            <c:dLbl>
              <c:idx val="1"/>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7EA1-491D-842C-B27CFB2EC3D4}"/>
                </c:ext>
              </c:extLst>
            </c:dLbl>
            <c:dLbl>
              <c:idx val="2"/>
              <c:layout>
                <c:manualLayout>
                  <c:x val="9.1011743564073863E-2"/>
                  <c:y val="1.4044943820224056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7EA1-491D-842C-B27CFB2EC3D4}"/>
                </c:ext>
              </c:extLst>
            </c:dLbl>
            <c:dLbl>
              <c:idx val="3"/>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7EA1-491D-842C-B27CFB2EC3D4}"/>
                </c:ext>
              </c:extLst>
            </c:dLbl>
            <c:dLbl>
              <c:idx val="4"/>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7EA1-491D-842C-B27CFB2EC3D4}"/>
                </c:ext>
              </c:extLst>
            </c:dLbl>
            <c:dLbl>
              <c:idx val="5"/>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7EA1-491D-842C-B27CFB2EC3D4}"/>
                </c:ext>
              </c:extLst>
            </c:dLbl>
            <c:numFmt formatCode="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予算グラフ!$B$72:$B$87</c:f>
              <c:strCache>
                <c:ptCount val="16"/>
                <c:pt idx="0">
                  <c:v>会議費</c:v>
                </c:pt>
                <c:pt idx="1">
                  <c:v>消耗品費</c:v>
                </c:pt>
                <c:pt idx="2">
                  <c:v>事務費</c:v>
                </c:pt>
                <c:pt idx="3">
                  <c:v>備品費</c:v>
                </c:pt>
                <c:pt idx="4">
                  <c:v>慶弔費</c:v>
                </c:pt>
                <c:pt idx="5">
                  <c:v>水道光熱費</c:v>
                </c:pt>
                <c:pt idx="6">
                  <c:v>行事費</c:v>
                </c:pt>
                <c:pt idx="7">
                  <c:v>イベント費</c:v>
                </c:pt>
                <c:pt idx="8">
                  <c:v>渉外費</c:v>
                </c:pt>
                <c:pt idx="9">
                  <c:v>負担金</c:v>
                </c:pt>
                <c:pt idx="10">
                  <c:v>部会費</c:v>
                </c:pt>
                <c:pt idx="11">
                  <c:v>補助費</c:v>
                </c:pt>
                <c:pt idx="12">
                  <c:v>0</c:v>
                </c:pt>
                <c:pt idx="13">
                  <c:v>予備費</c:v>
                </c:pt>
                <c:pt idx="14">
                  <c:v>雑費</c:v>
                </c:pt>
                <c:pt idx="15">
                  <c:v>0</c:v>
                </c:pt>
              </c:strCache>
            </c:strRef>
          </c:cat>
          <c:val>
            <c:numRef>
              <c:f>予算グラフ!$C$72:$C$87</c:f>
              <c:numCache>
                <c:formatCode>#,##0_);[Red]\(#,##0\)</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1D-7EA1-491D-842C-B27CFB2EC3D4}"/>
            </c:ext>
          </c:extLst>
        </c:ser>
        <c:dLbls>
          <c:showLegendKey val="0"/>
          <c:showVal val="0"/>
          <c:showCatName val="1"/>
          <c:showSerName val="0"/>
          <c:showPercent val="1"/>
          <c:showBubbleSize val="0"/>
          <c:showLeaderLines val="1"/>
        </c:dLbls>
      </c:pie3DChart>
    </c:plotArea>
    <c:legend>
      <c:legendPos val="r"/>
      <c:layout>
        <c:manualLayout>
          <c:xMode val="edge"/>
          <c:yMode val="edge"/>
          <c:x val="0.74239965292140286"/>
          <c:y val="5.1523614796769167E-2"/>
          <c:w val="0.21379794851216918"/>
          <c:h val="0.91186003683241268"/>
        </c:manualLayout>
      </c:layout>
      <c:overlay val="0"/>
      <c:spPr>
        <a:solidFill>
          <a:srgbClr val="FFFFFF"/>
        </a:solidFill>
        <a:ln w="3175">
          <a:solidFill>
            <a:srgbClr val="000000"/>
          </a:solidFill>
          <a:prstDash val="solid"/>
        </a:ln>
      </c:spPr>
      <c:txPr>
        <a:bodyPr/>
        <a:lstStyle/>
        <a:p>
          <a:pPr rtl="0">
            <a:defRPr sz="1000" b="0" i="0" u="none" strike="noStrike" baseline="0">
              <a:solidFill>
                <a:srgbClr val="000000"/>
              </a:solidFill>
              <a:latin typeface="ＭＳ Ｐゴシック"/>
              <a:ea typeface="ＭＳ Ｐゴシック"/>
              <a:cs typeface="ＭＳ Ｐゴシック"/>
            </a:defRPr>
          </a:pPr>
          <a:endParaRPr lang="ja-JP"/>
        </a:p>
      </c:txPr>
    </c:legend>
    <c:plotVisOnly val="1"/>
    <c:dispBlanksAs val="zero"/>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883482676112781E-2"/>
          <c:y val="7.7419517430102183E-2"/>
          <c:w val="0.86656506614643203"/>
          <c:h val="0.85591577603281377"/>
        </c:manualLayout>
      </c:layout>
      <c:lineChart>
        <c:grouping val="standard"/>
        <c:varyColors val="0"/>
        <c:ser>
          <c:idx val="0"/>
          <c:order val="0"/>
          <c:tx>
            <c:strRef>
              <c:f>前年グラフ!$D$9</c:f>
              <c:strCache>
                <c:ptCount val="1"/>
                <c:pt idx="0">
                  <c:v>本年</c:v>
                </c:pt>
              </c:strCache>
            </c:strRef>
          </c:tx>
          <c:spPr>
            <a:ln w="25400">
              <a:solidFill>
                <a:srgbClr val="0070C0"/>
              </a:solidFill>
              <a:prstDash val="solid"/>
            </a:ln>
          </c:spPr>
          <c:marker>
            <c:symbol val="diamond"/>
            <c:size val="5"/>
            <c:spPr>
              <a:solidFill>
                <a:srgbClr val="000080"/>
              </a:solidFill>
              <a:ln w="25400">
                <a:solidFill>
                  <a:srgbClr val="000080"/>
                </a:solidFill>
                <a:prstDash val="solid"/>
              </a:ln>
            </c:spPr>
          </c:marker>
          <c:cat>
            <c:strRef>
              <c:f>前年グラフ!$B$10:$B$21</c:f>
              <c:strCache>
                <c:ptCount val="12"/>
                <c:pt idx="0">
                  <c:v>４月</c:v>
                </c:pt>
                <c:pt idx="1">
                  <c:v>５月</c:v>
                </c:pt>
                <c:pt idx="2">
                  <c:v>６月</c:v>
                </c:pt>
                <c:pt idx="3">
                  <c:v>７月</c:v>
                </c:pt>
                <c:pt idx="4">
                  <c:v>８月</c:v>
                </c:pt>
                <c:pt idx="5">
                  <c:v>９月</c:v>
                </c:pt>
                <c:pt idx="6">
                  <c:v>１０月</c:v>
                </c:pt>
                <c:pt idx="7">
                  <c:v>１１月</c:v>
                </c:pt>
                <c:pt idx="8">
                  <c:v>１２月</c:v>
                </c:pt>
                <c:pt idx="9">
                  <c:v>１月</c:v>
                </c:pt>
                <c:pt idx="10">
                  <c:v>２月</c:v>
                </c:pt>
                <c:pt idx="11">
                  <c:v>３月</c:v>
                </c:pt>
              </c:strCache>
            </c:strRef>
          </c:cat>
          <c:val>
            <c:numRef>
              <c:f>前年グラフ!$D$10:$D$21</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DB93-4310-A046-030032A9B31B}"/>
            </c:ext>
          </c:extLst>
        </c:ser>
        <c:ser>
          <c:idx val="1"/>
          <c:order val="1"/>
          <c:tx>
            <c:strRef>
              <c:f>前年グラフ!$C$9</c:f>
              <c:strCache>
                <c:ptCount val="1"/>
                <c:pt idx="0">
                  <c:v>前年</c:v>
                </c:pt>
              </c:strCache>
            </c:strRef>
          </c:tx>
          <c:spPr>
            <a:ln w="25400">
              <a:solidFill>
                <a:srgbClr val="FF6600"/>
              </a:solidFill>
              <a:prstDash val="solid"/>
            </a:ln>
          </c:spPr>
          <c:marker>
            <c:symbol val="square"/>
            <c:size val="5"/>
            <c:spPr>
              <a:solidFill>
                <a:srgbClr val="FF00FF"/>
              </a:solidFill>
              <a:ln w="25400">
                <a:solidFill>
                  <a:srgbClr val="FF00FF"/>
                </a:solidFill>
                <a:prstDash val="solid"/>
              </a:ln>
            </c:spPr>
          </c:marker>
          <c:cat>
            <c:strRef>
              <c:f>前年グラフ!$B$10:$B$21</c:f>
              <c:strCache>
                <c:ptCount val="12"/>
                <c:pt idx="0">
                  <c:v>４月</c:v>
                </c:pt>
                <c:pt idx="1">
                  <c:v>５月</c:v>
                </c:pt>
                <c:pt idx="2">
                  <c:v>６月</c:v>
                </c:pt>
                <c:pt idx="3">
                  <c:v>７月</c:v>
                </c:pt>
                <c:pt idx="4">
                  <c:v>８月</c:v>
                </c:pt>
                <c:pt idx="5">
                  <c:v>９月</c:v>
                </c:pt>
                <c:pt idx="6">
                  <c:v>１０月</c:v>
                </c:pt>
                <c:pt idx="7">
                  <c:v>１１月</c:v>
                </c:pt>
                <c:pt idx="8">
                  <c:v>１２月</c:v>
                </c:pt>
                <c:pt idx="9">
                  <c:v>１月</c:v>
                </c:pt>
                <c:pt idx="10">
                  <c:v>２月</c:v>
                </c:pt>
                <c:pt idx="11">
                  <c:v>３月</c:v>
                </c:pt>
              </c:strCache>
            </c:strRef>
          </c:cat>
          <c:val>
            <c:numRef>
              <c:f>前年グラフ!$C$10:$C$21</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DB93-4310-A046-030032A9B31B}"/>
            </c:ext>
          </c:extLst>
        </c:ser>
        <c:dLbls>
          <c:showLegendKey val="0"/>
          <c:showVal val="0"/>
          <c:showCatName val="0"/>
          <c:showSerName val="0"/>
          <c:showPercent val="0"/>
          <c:showBubbleSize val="0"/>
        </c:dLbls>
        <c:marker val="1"/>
        <c:smooth val="0"/>
        <c:axId val="-1743181024"/>
        <c:axId val="-1743178848"/>
      </c:lineChart>
      <c:catAx>
        <c:axId val="-1743181024"/>
        <c:scaling>
          <c:orientation val="minMax"/>
        </c:scaling>
        <c:delete val="0"/>
        <c:axPos val="b"/>
        <c:numFmt formatCode="General" sourceLinked="1"/>
        <c:majorTickMark val="in"/>
        <c:minorTickMark val="none"/>
        <c:tickLblPos val="nextTo"/>
        <c:spPr>
          <a:ln w="3175">
            <a:solidFill>
              <a:srgbClr val="808080"/>
            </a:solidFill>
            <a:prstDash val="solid"/>
          </a:ln>
        </c:spPr>
        <c:txPr>
          <a:bodyPr rot="0" vert="horz"/>
          <a:lstStyle/>
          <a:p>
            <a:pPr>
              <a:defRPr sz="900" b="0" i="0" u="none" strike="noStrike" baseline="0">
                <a:solidFill>
                  <a:srgbClr val="808080"/>
                </a:solidFill>
                <a:latin typeface="ＭＳ Ｐゴシック"/>
                <a:ea typeface="ＭＳ Ｐゴシック"/>
                <a:cs typeface="ＭＳ Ｐゴシック"/>
              </a:defRPr>
            </a:pPr>
            <a:endParaRPr lang="ja-JP"/>
          </a:p>
        </c:txPr>
        <c:crossAx val="-1743178848"/>
        <c:crosses val="autoZero"/>
        <c:auto val="1"/>
        <c:lblAlgn val="ctr"/>
        <c:lblOffset val="100"/>
        <c:tickLblSkip val="1"/>
        <c:tickMarkSkip val="1"/>
        <c:noMultiLvlLbl val="0"/>
      </c:catAx>
      <c:valAx>
        <c:axId val="-1743178848"/>
        <c:scaling>
          <c:orientation val="minMax"/>
        </c:scaling>
        <c:delete val="0"/>
        <c:axPos val="l"/>
        <c:majorGridlines>
          <c:spPr>
            <a:ln w="3175">
              <a:solidFill>
                <a:srgbClr val="808080"/>
              </a:solidFill>
              <a:prstDash val="sysDash"/>
            </a:ln>
          </c:spPr>
        </c:majorGridlines>
        <c:title>
          <c:tx>
            <c:rich>
              <a:bodyPr rot="0" vert="horz"/>
              <a:lstStyle/>
              <a:p>
                <a:pPr algn="ctr">
                  <a:defRPr sz="1100" b="0" i="0" u="none" strike="noStrike" baseline="0">
                    <a:solidFill>
                      <a:srgbClr val="000000"/>
                    </a:solidFill>
                    <a:latin typeface="ＭＳ Ｐゴシック"/>
                    <a:ea typeface="ＭＳ Ｐゴシック"/>
                    <a:cs typeface="ＭＳ Ｐゴシック"/>
                  </a:defRPr>
                </a:pPr>
                <a:r>
                  <a:rPr lang="en-US" altLang="ja-JP" sz="900" b="0" i="0" u="none" strike="noStrike" baseline="0">
                    <a:solidFill>
                      <a:srgbClr val="808080"/>
                    </a:solidFill>
                    <a:latin typeface="ＭＳ Ｐゴシック"/>
                    <a:ea typeface="ＭＳ Ｐゴシック"/>
                  </a:rPr>
                  <a:t>(</a:t>
                </a:r>
                <a:r>
                  <a:rPr lang="ja-JP" altLang="en-US" sz="900" b="0" i="0" u="none" strike="noStrike" baseline="0">
                    <a:solidFill>
                      <a:srgbClr val="808080"/>
                    </a:solidFill>
                    <a:latin typeface="ＭＳ Ｐゴシック"/>
                    <a:ea typeface="ＭＳ Ｐゴシック"/>
                  </a:rPr>
                  <a:t>円</a:t>
                </a:r>
                <a:r>
                  <a:rPr lang="en-US" altLang="ja-JP" sz="900" b="0" i="0" u="none" strike="noStrike" baseline="0">
                    <a:solidFill>
                      <a:srgbClr val="808080"/>
                    </a:solidFill>
                    <a:latin typeface="ＭＳ Ｐゴシック"/>
                    <a:ea typeface="ＭＳ Ｐゴシック"/>
                  </a:rPr>
                  <a:t>)</a:t>
                </a:r>
              </a:p>
            </c:rich>
          </c:tx>
          <c:layout>
            <c:manualLayout>
              <c:xMode val="edge"/>
              <c:yMode val="edge"/>
              <c:x val="2.3006134969325152E-2"/>
              <c:y val="1.5053763440860221E-2"/>
            </c:manualLayout>
          </c:layout>
          <c:overlay val="0"/>
          <c:spPr>
            <a:noFill/>
            <a:ln w="25400">
              <a:noFill/>
            </a:ln>
          </c:spPr>
        </c:title>
        <c:numFmt formatCode="#,##0_);[Red]\(#,##0\)" sourceLinked="1"/>
        <c:majorTickMark val="in"/>
        <c:minorTickMark val="none"/>
        <c:tickLblPos val="nextTo"/>
        <c:spPr>
          <a:ln w="3175">
            <a:solidFill>
              <a:srgbClr val="808080"/>
            </a:solidFill>
            <a:prstDash val="solid"/>
          </a:ln>
        </c:spPr>
        <c:txPr>
          <a:bodyPr rot="0" vert="horz"/>
          <a:lstStyle/>
          <a:p>
            <a:pPr>
              <a:defRPr sz="900" b="0" i="0" u="none" strike="noStrike" baseline="0">
                <a:solidFill>
                  <a:srgbClr val="808080"/>
                </a:solidFill>
                <a:latin typeface="ＭＳ Ｐゴシック"/>
                <a:ea typeface="ＭＳ Ｐゴシック"/>
                <a:cs typeface="ＭＳ Ｐゴシック"/>
              </a:defRPr>
            </a:pPr>
            <a:endParaRPr lang="ja-JP"/>
          </a:p>
        </c:txPr>
        <c:crossAx val="-1743181024"/>
        <c:crosses val="autoZero"/>
        <c:crossBetween val="between"/>
      </c:valAx>
      <c:spPr>
        <a:solidFill>
          <a:srgbClr val="FFFFFF"/>
        </a:solidFill>
        <a:ln w="9525">
          <a:solidFill>
            <a:schemeClr val="accent1"/>
          </a:solidFill>
        </a:ln>
      </c:spPr>
    </c:plotArea>
    <c:legend>
      <c:legendPos val="t"/>
      <c:layout>
        <c:manualLayout>
          <c:xMode val="edge"/>
          <c:yMode val="edge"/>
          <c:x val="8.2589505580095243E-2"/>
          <c:y val="1.1879265091863525E-2"/>
          <c:w val="0.67331336650403362"/>
          <c:h val="5.5120546126629762E-2"/>
        </c:manualLayout>
      </c:layout>
      <c:overlay val="0"/>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solidFill>
        <a:srgbClr val="000000"/>
      </a:solid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460327265332584"/>
          <c:y val="5.3345450019238141E-2"/>
          <c:w val="0.75465829657890704"/>
          <c:h val="0.60468896071295752"/>
        </c:manualLayout>
      </c:layout>
      <c:barChart>
        <c:barDir val="col"/>
        <c:grouping val="clustered"/>
        <c:varyColors val="0"/>
        <c:ser>
          <c:idx val="1"/>
          <c:order val="0"/>
          <c:tx>
            <c:strRef>
              <c:f>前年グラフ!$C$50</c:f>
              <c:strCache>
                <c:ptCount val="1"/>
                <c:pt idx="0">
                  <c:v>前年</c:v>
                </c:pt>
              </c:strCache>
            </c:strRef>
          </c:tx>
          <c:spPr>
            <a:solidFill>
              <a:srgbClr val="FFC000"/>
            </a:solidFill>
            <a:ln>
              <a:noFill/>
            </a:ln>
            <a:effectLst/>
          </c:spPr>
          <c:invertIfNegative val="0"/>
          <c:cat>
            <c:strRef>
              <c:f>前年グラフ!$B$51:$B$66</c:f>
              <c:strCache>
                <c:ptCount val="16"/>
                <c:pt idx="0">
                  <c:v>会議費</c:v>
                </c:pt>
                <c:pt idx="1">
                  <c:v>消耗品費</c:v>
                </c:pt>
                <c:pt idx="2">
                  <c:v>事務費</c:v>
                </c:pt>
                <c:pt idx="3">
                  <c:v>備品費</c:v>
                </c:pt>
                <c:pt idx="4">
                  <c:v>慶弔費</c:v>
                </c:pt>
                <c:pt idx="5">
                  <c:v>水道光熱費</c:v>
                </c:pt>
                <c:pt idx="6">
                  <c:v>行事費</c:v>
                </c:pt>
                <c:pt idx="7">
                  <c:v>イベント費</c:v>
                </c:pt>
                <c:pt idx="8">
                  <c:v>渉外費</c:v>
                </c:pt>
                <c:pt idx="9">
                  <c:v>負担金</c:v>
                </c:pt>
                <c:pt idx="10">
                  <c:v>部会費</c:v>
                </c:pt>
                <c:pt idx="11">
                  <c:v>補助費</c:v>
                </c:pt>
                <c:pt idx="12">
                  <c:v>0</c:v>
                </c:pt>
                <c:pt idx="13">
                  <c:v>予備費</c:v>
                </c:pt>
                <c:pt idx="14">
                  <c:v>雑費</c:v>
                </c:pt>
                <c:pt idx="15">
                  <c:v>0</c:v>
                </c:pt>
              </c:strCache>
            </c:strRef>
          </c:cat>
          <c:val>
            <c:numRef>
              <c:f>前年グラフ!$C$51:$C$66</c:f>
              <c:numCache>
                <c:formatCode>#,##0_);[Red]\(#,##0\)</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0558-4A41-999A-5F8AA07FC6B5}"/>
            </c:ext>
          </c:extLst>
        </c:ser>
        <c:ser>
          <c:idx val="0"/>
          <c:order val="1"/>
          <c:tx>
            <c:strRef>
              <c:f>前年グラフ!$D$50</c:f>
              <c:strCache>
                <c:ptCount val="1"/>
                <c:pt idx="0">
                  <c:v>本年</c:v>
                </c:pt>
              </c:strCache>
            </c:strRef>
          </c:tx>
          <c:spPr>
            <a:solidFill>
              <a:schemeClr val="accent1"/>
            </a:solidFill>
            <a:ln>
              <a:noFill/>
            </a:ln>
            <a:effectLst/>
          </c:spPr>
          <c:invertIfNegative val="0"/>
          <c:cat>
            <c:strRef>
              <c:f>前年グラフ!$B$51:$B$66</c:f>
              <c:strCache>
                <c:ptCount val="16"/>
                <c:pt idx="0">
                  <c:v>会議費</c:v>
                </c:pt>
                <c:pt idx="1">
                  <c:v>消耗品費</c:v>
                </c:pt>
                <c:pt idx="2">
                  <c:v>事務費</c:v>
                </c:pt>
                <c:pt idx="3">
                  <c:v>備品費</c:v>
                </c:pt>
                <c:pt idx="4">
                  <c:v>慶弔費</c:v>
                </c:pt>
                <c:pt idx="5">
                  <c:v>水道光熱費</c:v>
                </c:pt>
                <c:pt idx="6">
                  <c:v>行事費</c:v>
                </c:pt>
                <c:pt idx="7">
                  <c:v>イベント費</c:v>
                </c:pt>
                <c:pt idx="8">
                  <c:v>渉外費</c:v>
                </c:pt>
                <c:pt idx="9">
                  <c:v>負担金</c:v>
                </c:pt>
                <c:pt idx="10">
                  <c:v>部会費</c:v>
                </c:pt>
                <c:pt idx="11">
                  <c:v>補助費</c:v>
                </c:pt>
                <c:pt idx="12">
                  <c:v>0</c:v>
                </c:pt>
                <c:pt idx="13">
                  <c:v>予備費</c:v>
                </c:pt>
                <c:pt idx="14">
                  <c:v>雑費</c:v>
                </c:pt>
                <c:pt idx="15">
                  <c:v>0</c:v>
                </c:pt>
              </c:strCache>
            </c:strRef>
          </c:cat>
          <c:val>
            <c:numRef>
              <c:f>前年グラフ!$D$51:$D$66</c:f>
              <c:numCache>
                <c:formatCode>#,##0_);[Red]\(#,##0\)</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0558-4A41-999A-5F8AA07FC6B5}"/>
            </c:ext>
          </c:extLst>
        </c:ser>
        <c:dLbls>
          <c:showLegendKey val="0"/>
          <c:showVal val="0"/>
          <c:showCatName val="0"/>
          <c:showSerName val="0"/>
          <c:showPercent val="0"/>
          <c:showBubbleSize val="0"/>
        </c:dLbls>
        <c:gapWidth val="20"/>
        <c:axId val="-1743184832"/>
        <c:axId val="-1743184288"/>
      </c:barChart>
      <c:catAx>
        <c:axId val="-1743184832"/>
        <c:scaling>
          <c:orientation val="minMax"/>
        </c:scaling>
        <c:delete val="0"/>
        <c:axPos val="b"/>
        <c:numFmt formatCode="General" sourceLinked="0"/>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0" spcFirstLastPara="1" vertOverflow="ellipsis" vert="wordArtVertRtl" wrap="square" anchor="ctr" anchorCtr="1"/>
          <a:lstStyle/>
          <a:p>
            <a:pPr>
              <a:defRPr sz="1000" b="0" i="0" u="none" strike="noStrike" kern="1200" baseline="0">
                <a:solidFill>
                  <a:schemeClr val="tx1"/>
                </a:solidFill>
                <a:latin typeface="+mn-lt"/>
                <a:ea typeface="+mn-ea"/>
                <a:cs typeface="+mn-cs"/>
              </a:defRPr>
            </a:pPr>
            <a:endParaRPr lang="ja-JP"/>
          </a:p>
        </c:txPr>
        <c:crossAx val="-1743184288"/>
        <c:crosses val="autoZero"/>
        <c:auto val="1"/>
        <c:lblAlgn val="ctr"/>
        <c:lblOffset val="100"/>
        <c:noMultiLvlLbl val="0"/>
      </c:catAx>
      <c:valAx>
        <c:axId val="-1743184288"/>
        <c:scaling>
          <c:orientation val="minMax"/>
        </c:scaling>
        <c:delete val="0"/>
        <c:axPos val="l"/>
        <c:majorGridlines>
          <c:spPr>
            <a:ln w="9525" cap="flat" cmpd="sng" algn="ctr">
              <a:solidFill>
                <a:schemeClr val="tx1">
                  <a:tint val="75000"/>
                  <a:shade val="95000"/>
                  <a:satMod val="105000"/>
                </a:schemeClr>
              </a:solidFill>
              <a:prstDash val="solid"/>
              <a:round/>
            </a:ln>
            <a:effectLst/>
          </c:spPr>
        </c:majorGridlines>
        <c:numFmt formatCode="#,##0_);[Red]\(#,##0\)" sourceLinked="1"/>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crossAx val="-1743184832"/>
        <c:crosses val="autoZero"/>
        <c:crossBetween val="between"/>
      </c:valAx>
      <c:spPr>
        <a:solidFill>
          <a:schemeClr val="bg1"/>
        </a:solidFill>
        <a:ln>
          <a:solidFill>
            <a:schemeClr val="accent1"/>
          </a:solidFill>
        </a:ln>
        <a:effectLst/>
      </c:spPr>
    </c:plotArea>
    <c:legend>
      <c:legendPos val="r"/>
      <c:layout>
        <c:manualLayout>
          <c:xMode val="edge"/>
          <c:yMode val="edge"/>
          <c:x val="0.87800461611311853"/>
          <c:y val="6.3518389389584498E-2"/>
          <c:w val="0.10173154100252674"/>
          <c:h val="0.27743667020154078"/>
        </c:manualLayout>
      </c:layout>
      <c:overlay val="0"/>
      <c:spPr>
        <a:noFill/>
        <a:ln>
          <a:solidFill>
            <a:srgbClr val="000000"/>
          </a:solid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prstDash val="solid"/>
      <a:round/>
    </a:ln>
    <a:effectLst/>
  </c:spPr>
  <c:txPr>
    <a:bodyPr/>
    <a:lstStyle/>
    <a:p>
      <a:pPr>
        <a:defRPr/>
      </a:pPr>
      <a:endParaRPr lang="ja-JP"/>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27785319938456"/>
          <c:y val="5.3345450019238141E-2"/>
          <c:w val="0.77102217395239392"/>
          <c:h val="0.66073683019778773"/>
        </c:manualLayout>
      </c:layout>
      <c:barChart>
        <c:barDir val="col"/>
        <c:grouping val="clustered"/>
        <c:varyColors val="0"/>
        <c:ser>
          <c:idx val="1"/>
          <c:order val="0"/>
          <c:tx>
            <c:strRef>
              <c:f>前年グラフ!$C$40</c:f>
              <c:strCache>
                <c:ptCount val="1"/>
                <c:pt idx="0">
                  <c:v>前年</c:v>
                </c:pt>
              </c:strCache>
            </c:strRef>
          </c:tx>
          <c:spPr>
            <a:solidFill>
              <a:srgbClr val="FFC000"/>
            </a:solidFill>
            <a:ln>
              <a:noFill/>
            </a:ln>
            <a:effectLst/>
          </c:spPr>
          <c:invertIfNegative val="0"/>
          <c:cat>
            <c:strRef>
              <c:f>前年グラフ!$B$41:$B$46</c:f>
              <c:strCache>
                <c:ptCount val="6"/>
                <c:pt idx="0">
                  <c:v>会費</c:v>
                </c:pt>
                <c:pt idx="1">
                  <c:v>交付金</c:v>
                </c:pt>
                <c:pt idx="2">
                  <c:v>寄付金</c:v>
                </c:pt>
                <c:pt idx="3">
                  <c:v>利息</c:v>
                </c:pt>
                <c:pt idx="4">
                  <c:v>雑収入</c:v>
                </c:pt>
                <c:pt idx="5">
                  <c:v>0</c:v>
                </c:pt>
              </c:strCache>
            </c:strRef>
          </c:cat>
          <c:val>
            <c:numRef>
              <c:f>前年グラフ!$C$41:$C$46</c:f>
              <c:numCache>
                <c:formatCode>#,##0_);[Red]\(#,##0\)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FB34-4FB0-9C15-75BD8D17A855}"/>
            </c:ext>
          </c:extLst>
        </c:ser>
        <c:ser>
          <c:idx val="0"/>
          <c:order val="1"/>
          <c:tx>
            <c:strRef>
              <c:f>前年グラフ!$D$40</c:f>
              <c:strCache>
                <c:ptCount val="1"/>
                <c:pt idx="0">
                  <c:v>本年</c:v>
                </c:pt>
              </c:strCache>
            </c:strRef>
          </c:tx>
          <c:spPr>
            <a:solidFill>
              <a:schemeClr val="accent1"/>
            </a:solidFill>
            <a:ln>
              <a:noFill/>
            </a:ln>
            <a:effectLst/>
          </c:spPr>
          <c:invertIfNegative val="0"/>
          <c:cat>
            <c:strRef>
              <c:f>前年グラフ!$B$41:$B$46</c:f>
              <c:strCache>
                <c:ptCount val="6"/>
                <c:pt idx="0">
                  <c:v>会費</c:v>
                </c:pt>
                <c:pt idx="1">
                  <c:v>交付金</c:v>
                </c:pt>
                <c:pt idx="2">
                  <c:v>寄付金</c:v>
                </c:pt>
                <c:pt idx="3">
                  <c:v>利息</c:v>
                </c:pt>
                <c:pt idx="4">
                  <c:v>雑収入</c:v>
                </c:pt>
                <c:pt idx="5">
                  <c:v>0</c:v>
                </c:pt>
              </c:strCache>
            </c:strRef>
          </c:cat>
          <c:val>
            <c:numRef>
              <c:f>前年グラフ!$D$41:$D$46</c:f>
              <c:numCache>
                <c:formatCode>#,##0_);[Red]\(#,##0\)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A510-456D-90FA-6EA5488A6350}"/>
            </c:ext>
          </c:extLst>
        </c:ser>
        <c:dLbls>
          <c:showLegendKey val="0"/>
          <c:showVal val="0"/>
          <c:showCatName val="0"/>
          <c:showSerName val="0"/>
          <c:showPercent val="0"/>
          <c:showBubbleSize val="0"/>
        </c:dLbls>
        <c:gapWidth val="20"/>
        <c:axId val="-1743184832"/>
        <c:axId val="-1743184288"/>
      </c:barChart>
      <c:catAx>
        <c:axId val="-1743184832"/>
        <c:scaling>
          <c:orientation val="minMax"/>
        </c:scaling>
        <c:delete val="0"/>
        <c:axPos val="b"/>
        <c:numFmt formatCode="General" sourceLinked="0"/>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0" spcFirstLastPara="1" vertOverflow="ellipsis" vert="wordArtVertRtl" wrap="square" anchor="ctr" anchorCtr="1"/>
          <a:lstStyle/>
          <a:p>
            <a:pPr>
              <a:defRPr sz="1000" b="0" i="0" u="none" strike="noStrike" kern="1200" baseline="0">
                <a:solidFill>
                  <a:schemeClr val="tx1"/>
                </a:solidFill>
                <a:latin typeface="+mn-lt"/>
                <a:ea typeface="+mn-ea"/>
                <a:cs typeface="+mn-cs"/>
              </a:defRPr>
            </a:pPr>
            <a:endParaRPr lang="ja-JP"/>
          </a:p>
        </c:txPr>
        <c:crossAx val="-1743184288"/>
        <c:crosses val="autoZero"/>
        <c:auto val="1"/>
        <c:lblAlgn val="ctr"/>
        <c:lblOffset val="100"/>
        <c:noMultiLvlLbl val="0"/>
      </c:catAx>
      <c:valAx>
        <c:axId val="-1743184288"/>
        <c:scaling>
          <c:orientation val="minMax"/>
        </c:scaling>
        <c:delete val="0"/>
        <c:axPos val="l"/>
        <c:majorGridlines>
          <c:spPr>
            <a:ln w="9525" cap="flat" cmpd="sng" algn="ctr">
              <a:solidFill>
                <a:schemeClr val="tx1">
                  <a:tint val="75000"/>
                  <a:shade val="95000"/>
                  <a:satMod val="105000"/>
                </a:schemeClr>
              </a:solidFill>
              <a:prstDash val="solid"/>
              <a:round/>
            </a:ln>
            <a:effectLst/>
          </c:spPr>
        </c:majorGridlines>
        <c:numFmt formatCode="#,##0_);[Red]\(#,##0\)" sourceLinked="1"/>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crossAx val="-1743184832"/>
        <c:crosses val="autoZero"/>
        <c:crossBetween val="between"/>
      </c:valAx>
      <c:spPr>
        <a:solidFill>
          <a:schemeClr val="bg1"/>
        </a:solidFill>
        <a:ln>
          <a:solidFill>
            <a:schemeClr val="accent1"/>
          </a:solidFill>
        </a:ln>
        <a:effectLst/>
      </c:spPr>
    </c:plotArea>
    <c:legend>
      <c:legendPos val="r"/>
      <c:layout>
        <c:manualLayout>
          <c:xMode val="edge"/>
          <c:yMode val="edge"/>
          <c:x val="0.87800461611311853"/>
          <c:y val="6.3518389389584498E-2"/>
          <c:w val="0.10242231125478052"/>
          <c:h val="0.28428030252872766"/>
        </c:manualLayout>
      </c:layout>
      <c:overlay val="0"/>
      <c:spPr>
        <a:noFill/>
        <a:ln>
          <a:solidFill>
            <a:srgbClr val="000000"/>
          </a:solid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prstDash val="solid"/>
      <a:round/>
    </a:ln>
    <a:effectLst/>
  </c:spPr>
  <c:txPr>
    <a:bodyPr/>
    <a:lstStyle/>
    <a:p>
      <a:pPr>
        <a:defRPr/>
      </a:pPr>
      <a:endParaRPr lang="ja-JP"/>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8" Type="http://schemas.openxmlformats.org/officeDocument/2006/relationships/hyperlink" Target="#&#24180;&#38291;&#38598;&#35336;!A1"/><Relationship Id="rId13" Type="http://schemas.openxmlformats.org/officeDocument/2006/relationships/hyperlink" Target="#&#21069;&#24180;&#21454;&#25903;!C11"/><Relationship Id="rId3" Type="http://schemas.openxmlformats.org/officeDocument/2006/relationships/hyperlink" Target="#&#31185;&#30446;&#35373;&#23450;!B11"/><Relationship Id="rId7" Type="http://schemas.openxmlformats.org/officeDocument/2006/relationships/hyperlink" Target="#&#20250;&#35336;&#22577;&#21578;!A1"/><Relationship Id="rId12" Type="http://schemas.openxmlformats.org/officeDocument/2006/relationships/hyperlink" Target="#&#20104;&#31639;&#35373;&#23450;!C11"/><Relationship Id="rId2" Type="http://schemas.openxmlformats.org/officeDocument/2006/relationships/hyperlink" Target="#&#38928;&#37329;&#20837;&#21147;!B11"/><Relationship Id="rId1" Type="http://schemas.openxmlformats.org/officeDocument/2006/relationships/hyperlink" Target="#&#29694;&#37329;&#20837;&#21147;!B11"/><Relationship Id="rId6" Type="http://schemas.openxmlformats.org/officeDocument/2006/relationships/hyperlink" Target="#&#38928;&#37329;&#38598;&#35336;!A1"/><Relationship Id="rId11" Type="http://schemas.openxmlformats.org/officeDocument/2006/relationships/hyperlink" Target="#&#21069;&#24180;&#12464;&#12521;&#12501;!C6"/><Relationship Id="rId5" Type="http://schemas.openxmlformats.org/officeDocument/2006/relationships/hyperlink" Target="#&#29694;&#37329;&#38598;&#35336;!A1"/><Relationship Id="rId10" Type="http://schemas.openxmlformats.org/officeDocument/2006/relationships/image" Target="../media/image1.png"/><Relationship Id="rId4" Type="http://schemas.openxmlformats.org/officeDocument/2006/relationships/hyperlink" Target="#&#20104;&#31639;&#12464;&#12521;&#12501;!C6"/><Relationship Id="rId9" Type="http://schemas.openxmlformats.org/officeDocument/2006/relationships/hyperlink" Target="https://www.soft-j.net/" TargetMode="External"/><Relationship Id="rId14" Type="http://schemas.openxmlformats.org/officeDocument/2006/relationships/hyperlink" Target="#&#20837;&#21147;&#12504;&#12523;&#12503;!A1"/></Relationships>
</file>

<file path=xl/drawings/_rels/drawing10.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hyperlink" Target="#&#12513;&#12491;&#12517;&#12540;!A1"/><Relationship Id="rId5" Type="http://schemas.openxmlformats.org/officeDocument/2006/relationships/chart" Target="../charts/chart4.xml"/><Relationship Id="rId4" Type="http://schemas.openxmlformats.org/officeDocument/2006/relationships/chart" Target="../charts/chart3.xml"/></Relationships>
</file>

<file path=xl/drawings/_rels/drawing11.xml.rels><?xml version="1.0" encoding="UTF-8" standalone="yes"?>
<Relationships xmlns="http://schemas.openxmlformats.org/package/2006/relationships"><Relationship Id="rId1" Type="http://schemas.openxmlformats.org/officeDocument/2006/relationships/hyperlink" Target="#&#12513;&#12491;&#12517;&#12540;!A1"/></Relationships>
</file>

<file path=xl/drawings/_rels/drawing1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hyperlink" Target="#&#12513;&#12491;&#12517;&#12540;!A1"/><Relationship Id="rId4"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1" Type="http://schemas.openxmlformats.org/officeDocument/2006/relationships/hyperlink" Target="#&#12513;&#12491;&#12517;&#12540;!A1"/></Relationships>
</file>

<file path=xl/drawings/_rels/drawing2.xml.rels><?xml version="1.0" encoding="UTF-8" standalone="yes"?>
<Relationships xmlns="http://schemas.openxmlformats.org/package/2006/relationships"><Relationship Id="rId1" Type="http://schemas.openxmlformats.org/officeDocument/2006/relationships/hyperlink" Target="#&#12513;&#12491;&#12517;&#12540;!A1"/></Relationships>
</file>

<file path=xl/drawings/_rels/drawing3.xml.rels><?xml version="1.0" encoding="UTF-8" standalone="yes"?>
<Relationships xmlns="http://schemas.openxmlformats.org/package/2006/relationships"><Relationship Id="rId1" Type="http://schemas.openxmlformats.org/officeDocument/2006/relationships/hyperlink" Target="#&#12513;&#12491;&#12517;&#12540;!A1"/></Relationships>
</file>

<file path=xl/drawings/_rels/drawing4.xml.rels><?xml version="1.0" encoding="UTF-8" standalone="yes"?>
<Relationships xmlns="http://schemas.openxmlformats.org/package/2006/relationships"><Relationship Id="rId1" Type="http://schemas.openxmlformats.org/officeDocument/2006/relationships/hyperlink" Target="#&#12513;&#12491;&#12517;&#12540;!A1"/></Relationships>
</file>

<file path=xl/drawings/_rels/drawing5.xml.rels><?xml version="1.0" encoding="UTF-8" standalone="yes"?>
<Relationships xmlns="http://schemas.openxmlformats.org/package/2006/relationships"><Relationship Id="rId1" Type="http://schemas.openxmlformats.org/officeDocument/2006/relationships/hyperlink" Target="#&#12513;&#12491;&#12517;&#12540;!A1"/></Relationships>
</file>

<file path=xl/drawings/_rels/drawing6.xml.rels><?xml version="1.0" encoding="UTF-8" standalone="yes"?>
<Relationships xmlns="http://schemas.openxmlformats.org/package/2006/relationships"><Relationship Id="rId1" Type="http://schemas.openxmlformats.org/officeDocument/2006/relationships/hyperlink" Target="#&#12513;&#12491;&#12517;&#12540;!A1"/></Relationships>
</file>

<file path=xl/drawings/_rels/drawing7.xml.rels><?xml version="1.0" encoding="UTF-8" standalone="yes"?>
<Relationships xmlns="http://schemas.openxmlformats.org/package/2006/relationships"><Relationship Id="rId1" Type="http://schemas.openxmlformats.org/officeDocument/2006/relationships/hyperlink" Target="#&#12513;&#12491;&#12517;&#12540;!A1"/></Relationships>
</file>

<file path=xl/drawings/_rels/drawing8.xml.rels><?xml version="1.0" encoding="UTF-8" standalone="yes"?>
<Relationships xmlns="http://schemas.openxmlformats.org/package/2006/relationships"><Relationship Id="rId1" Type="http://schemas.openxmlformats.org/officeDocument/2006/relationships/hyperlink" Target="#&#12513;&#12491;&#12517;&#12540;!A1"/></Relationships>
</file>

<file path=xl/drawings/_rels/drawing9.xml.rels><?xml version="1.0" encoding="UTF-8" standalone="yes"?>
<Relationships xmlns="http://schemas.openxmlformats.org/package/2006/relationships"><Relationship Id="rId1" Type="http://schemas.openxmlformats.org/officeDocument/2006/relationships/hyperlink" Target="#&#12513;&#12491;&#12517;&#12540;!A1"/></Relationships>
</file>

<file path=xl/drawings/drawing1.xml><?xml version="1.0" encoding="utf-8"?>
<xdr:wsDr xmlns:xdr="http://schemas.openxmlformats.org/drawingml/2006/spreadsheetDrawing" xmlns:a="http://schemas.openxmlformats.org/drawingml/2006/main">
  <xdr:twoCellAnchor editAs="oneCell">
    <xdr:from>
      <xdr:col>0</xdr:col>
      <xdr:colOff>504824</xdr:colOff>
      <xdr:row>4</xdr:row>
      <xdr:rowOff>1</xdr:rowOff>
    </xdr:from>
    <xdr:to>
      <xdr:col>2</xdr:col>
      <xdr:colOff>1574</xdr:colOff>
      <xdr:row>5</xdr:row>
      <xdr:rowOff>7576</xdr:rowOff>
    </xdr:to>
    <xdr:sp macro="" textlink="">
      <xdr:nvSpPr>
        <xdr:cNvPr id="7" name="AutoShape 21">
          <a:hlinkClick xmlns:r="http://schemas.openxmlformats.org/officeDocument/2006/relationships" r:id="rId1"/>
          <a:extLst>
            <a:ext uri="{FF2B5EF4-FFF2-40B4-BE49-F238E27FC236}">
              <a16:creationId xmlns:a16="http://schemas.microsoft.com/office/drawing/2014/main" id="{00000000-0008-0000-0000-000007000000}"/>
            </a:ext>
          </a:extLst>
        </xdr:cNvPr>
        <xdr:cNvSpPr>
          <a:spLocks noChangeArrowheads="1"/>
        </xdr:cNvSpPr>
      </xdr:nvSpPr>
      <xdr:spPr bwMode="auto">
        <a:xfrm>
          <a:off x="504824" y="828676"/>
          <a:ext cx="1116000" cy="360000"/>
        </a:xfrm>
        <a:prstGeom prst="bevel">
          <a:avLst>
            <a:gd name="adj" fmla="val 12500"/>
          </a:avLst>
        </a:prstGeom>
        <a:solidFill>
          <a:srgbClr val="00B0F0"/>
        </a:solidFill>
        <a:ln w="9525">
          <a:solidFill>
            <a:srgbClr val="00B0F0"/>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現金入力</a:t>
          </a:r>
        </a:p>
      </xdr:txBody>
    </xdr:sp>
    <xdr:clientData/>
  </xdr:twoCellAnchor>
  <xdr:twoCellAnchor editAs="oneCell">
    <xdr:from>
      <xdr:col>2</xdr:col>
      <xdr:colOff>504824</xdr:colOff>
      <xdr:row>3</xdr:row>
      <xdr:rowOff>276224</xdr:rowOff>
    </xdr:from>
    <xdr:to>
      <xdr:col>4</xdr:col>
      <xdr:colOff>1574</xdr:colOff>
      <xdr:row>5</xdr:row>
      <xdr:rowOff>7574</xdr:rowOff>
    </xdr:to>
    <xdr:sp macro="" textlink="">
      <xdr:nvSpPr>
        <xdr:cNvPr id="8" name="AutoShape 21">
          <a:hlinkClick xmlns:r="http://schemas.openxmlformats.org/officeDocument/2006/relationships" r:id="rId2"/>
          <a:extLst>
            <a:ext uri="{FF2B5EF4-FFF2-40B4-BE49-F238E27FC236}">
              <a16:creationId xmlns:a16="http://schemas.microsoft.com/office/drawing/2014/main" id="{00000000-0008-0000-0000-000008000000}"/>
            </a:ext>
          </a:extLst>
        </xdr:cNvPr>
        <xdr:cNvSpPr>
          <a:spLocks noChangeArrowheads="1"/>
        </xdr:cNvSpPr>
      </xdr:nvSpPr>
      <xdr:spPr bwMode="auto">
        <a:xfrm>
          <a:off x="2124074" y="828674"/>
          <a:ext cx="1116000" cy="360000"/>
        </a:xfrm>
        <a:prstGeom prst="bevel">
          <a:avLst>
            <a:gd name="adj" fmla="val 12500"/>
          </a:avLst>
        </a:prstGeom>
        <a:solidFill>
          <a:srgbClr val="00B050"/>
        </a:solidFill>
        <a:ln w="9525">
          <a:solidFill>
            <a:srgbClr val="92D050"/>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預金入力</a:t>
          </a:r>
        </a:p>
      </xdr:txBody>
    </xdr:sp>
    <xdr:clientData/>
  </xdr:twoCellAnchor>
  <xdr:twoCellAnchor editAs="oneCell">
    <xdr:from>
      <xdr:col>4</xdr:col>
      <xdr:colOff>504824</xdr:colOff>
      <xdr:row>3</xdr:row>
      <xdr:rowOff>276224</xdr:rowOff>
    </xdr:from>
    <xdr:to>
      <xdr:col>6</xdr:col>
      <xdr:colOff>1574</xdr:colOff>
      <xdr:row>5</xdr:row>
      <xdr:rowOff>7574</xdr:rowOff>
    </xdr:to>
    <xdr:sp macro="" textlink="">
      <xdr:nvSpPr>
        <xdr:cNvPr id="9" name="AutoShape 21">
          <a:hlinkClick xmlns:r="http://schemas.openxmlformats.org/officeDocument/2006/relationships" r:id="rId3"/>
          <a:extLst>
            <a:ext uri="{FF2B5EF4-FFF2-40B4-BE49-F238E27FC236}">
              <a16:creationId xmlns:a16="http://schemas.microsoft.com/office/drawing/2014/main" id="{00000000-0008-0000-0000-000009000000}"/>
            </a:ext>
          </a:extLst>
        </xdr:cNvPr>
        <xdr:cNvSpPr>
          <a:spLocks noChangeArrowheads="1"/>
        </xdr:cNvSpPr>
      </xdr:nvSpPr>
      <xdr:spPr bwMode="auto">
        <a:xfrm>
          <a:off x="3743324" y="828674"/>
          <a:ext cx="1116000" cy="360000"/>
        </a:xfrm>
        <a:prstGeom prst="bevel">
          <a:avLst>
            <a:gd name="adj" fmla="val 12500"/>
          </a:avLst>
        </a:prstGeom>
        <a:solidFill>
          <a:srgbClr val="C00000"/>
        </a:solidFill>
        <a:ln w="9525">
          <a:solidFill>
            <a:schemeClr val="bg1"/>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科目設定</a:t>
          </a:r>
        </a:p>
      </xdr:txBody>
    </xdr:sp>
    <xdr:clientData/>
  </xdr:twoCellAnchor>
  <xdr:twoCellAnchor editAs="oneCell">
    <xdr:from>
      <xdr:col>2</xdr:col>
      <xdr:colOff>504824</xdr:colOff>
      <xdr:row>8</xdr:row>
      <xdr:rowOff>9523</xdr:rowOff>
    </xdr:from>
    <xdr:to>
      <xdr:col>4</xdr:col>
      <xdr:colOff>1574</xdr:colOff>
      <xdr:row>9</xdr:row>
      <xdr:rowOff>17098</xdr:rowOff>
    </xdr:to>
    <xdr:sp macro="" textlink="">
      <xdr:nvSpPr>
        <xdr:cNvPr id="12" name="AutoShape 21">
          <a:hlinkClick xmlns:r="http://schemas.openxmlformats.org/officeDocument/2006/relationships" r:id="rId4"/>
          <a:extLst>
            <a:ext uri="{FF2B5EF4-FFF2-40B4-BE49-F238E27FC236}">
              <a16:creationId xmlns:a16="http://schemas.microsoft.com/office/drawing/2014/main" id="{00000000-0008-0000-0000-00000C000000}"/>
            </a:ext>
          </a:extLst>
        </xdr:cNvPr>
        <xdr:cNvSpPr>
          <a:spLocks noChangeArrowheads="1"/>
        </xdr:cNvSpPr>
      </xdr:nvSpPr>
      <xdr:spPr bwMode="auto">
        <a:xfrm>
          <a:off x="2124074" y="2095498"/>
          <a:ext cx="1116000" cy="360000"/>
        </a:xfrm>
        <a:prstGeom prst="bevel">
          <a:avLst>
            <a:gd name="adj" fmla="val 12500"/>
          </a:avLst>
        </a:prstGeom>
        <a:solidFill>
          <a:srgbClr val="7030A0"/>
        </a:solidFill>
        <a:ln w="9525">
          <a:solidFill>
            <a:schemeClr val="tx1"/>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予算グラフ</a:t>
          </a:r>
        </a:p>
      </xdr:txBody>
    </xdr:sp>
    <xdr:clientData/>
  </xdr:twoCellAnchor>
  <xdr:twoCellAnchor editAs="oneCell">
    <xdr:from>
      <xdr:col>1</xdr:col>
      <xdr:colOff>0</xdr:colOff>
      <xdr:row>5</xdr:row>
      <xdr:rowOff>276224</xdr:rowOff>
    </xdr:from>
    <xdr:to>
      <xdr:col>2</xdr:col>
      <xdr:colOff>1575</xdr:colOff>
      <xdr:row>7</xdr:row>
      <xdr:rowOff>7574</xdr:rowOff>
    </xdr:to>
    <xdr:sp macro="" textlink="">
      <xdr:nvSpPr>
        <xdr:cNvPr id="14" name="AutoShape 21">
          <a:hlinkClick xmlns:r="http://schemas.openxmlformats.org/officeDocument/2006/relationships" r:id="rId5"/>
          <a:extLst>
            <a:ext uri="{FF2B5EF4-FFF2-40B4-BE49-F238E27FC236}">
              <a16:creationId xmlns:a16="http://schemas.microsoft.com/office/drawing/2014/main" id="{00000000-0008-0000-0000-00000E000000}"/>
            </a:ext>
          </a:extLst>
        </xdr:cNvPr>
        <xdr:cNvSpPr>
          <a:spLocks noChangeArrowheads="1"/>
        </xdr:cNvSpPr>
      </xdr:nvSpPr>
      <xdr:spPr bwMode="auto">
        <a:xfrm>
          <a:off x="504825" y="1457324"/>
          <a:ext cx="1116000" cy="360000"/>
        </a:xfrm>
        <a:prstGeom prst="bevel">
          <a:avLst>
            <a:gd name="adj" fmla="val 12500"/>
          </a:avLst>
        </a:prstGeom>
        <a:solidFill>
          <a:srgbClr val="00B0F0"/>
        </a:solidFill>
        <a:ln w="9525">
          <a:solidFill>
            <a:srgbClr val="00B0F0"/>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現金集計</a:t>
          </a:r>
        </a:p>
      </xdr:txBody>
    </xdr:sp>
    <xdr:clientData/>
  </xdr:twoCellAnchor>
  <xdr:twoCellAnchor editAs="oneCell">
    <xdr:from>
      <xdr:col>3</xdr:col>
      <xdr:colOff>0</xdr:colOff>
      <xdr:row>5</xdr:row>
      <xdr:rowOff>276224</xdr:rowOff>
    </xdr:from>
    <xdr:to>
      <xdr:col>4</xdr:col>
      <xdr:colOff>1575</xdr:colOff>
      <xdr:row>7</xdr:row>
      <xdr:rowOff>7574</xdr:rowOff>
    </xdr:to>
    <xdr:sp macro="" textlink="">
      <xdr:nvSpPr>
        <xdr:cNvPr id="15" name="AutoShape 21">
          <a:hlinkClick xmlns:r="http://schemas.openxmlformats.org/officeDocument/2006/relationships" r:id="rId6"/>
          <a:extLst>
            <a:ext uri="{FF2B5EF4-FFF2-40B4-BE49-F238E27FC236}">
              <a16:creationId xmlns:a16="http://schemas.microsoft.com/office/drawing/2014/main" id="{00000000-0008-0000-0000-00000F000000}"/>
            </a:ext>
          </a:extLst>
        </xdr:cNvPr>
        <xdr:cNvSpPr>
          <a:spLocks noChangeArrowheads="1"/>
        </xdr:cNvSpPr>
      </xdr:nvSpPr>
      <xdr:spPr bwMode="auto">
        <a:xfrm>
          <a:off x="2124075" y="1457324"/>
          <a:ext cx="1116000" cy="360000"/>
        </a:xfrm>
        <a:prstGeom prst="bevel">
          <a:avLst>
            <a:gd name="adj" fmla="val 12500"/>
          </a:avLst>
        </a:prstGeom>
        <a:solidFill>
          <a:srgbClr val="00B050"/>
        </a:solidFill>
        <a:ln w="9525">
          <a:solidFill>
            <a:srgbClr val="92D050"/>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預金集計</a:t>
          </a:r>
        </a:p>
      </xdr:txBody>
    </xdr:sp>
    <xdr:clientData/>
  </xdr:twoCellAnchor>
  <xdr:twoCellAnchor editAs="oneCell">
    <xdr:from>
      <xdr:col>5</xdr:col>
      <xdr:colOff>0</xdr:colOff>
      <xdr:row>7</xdr:row>
      <xdr:rowOff>276224</xdr:rowOff>
    </xdr:from>
    <xdr:to>
      <xdr:col>6</xdr:col>
      <xdr:colOff>1575</xdr:colOff>
      <xdr:row>9</xdr:row>
      <xdr:rowOff>7574</xdr:rowOff>
    </xdr:to>
    <xdr:sp macro="" textlink="">
      <xdr:nvSpPr>
        <xdr:cNvPr id="16" name="AutoShape 21">
          <a:hlinkClick xmlns:r="http://schemas.openxmlformats.org/officeDocument/2006/relationships" r:id="rId7"/>
          <a:extLst>
            <a:ext uri="{FF2B5EF4-FFF2-40B4-BE49-F238E27FC236}">
              <a16:creationId xmlns:a16="http://schemas.microsoft.com/office/drawing/2014/main" id="{00000000-0008-0000-0000-000010000000}"/>
            </a:ext>
          </a:extLst>
        </xdr:cNvPr>
        <xdr:cNvSpPr>
          <a:spLocks noChangeArrowheads="1"/>
        </xdr:cNvSpPr>
      </xdr:nvSpPr>
      <xdr:spPr bwMode="auto">
        <a:xfrm>
          <a:off x="3743325" y="2085974"/>
          <a:ext cx="1116000" cy="360000"/>
        </a:xfrm>
        <a:prstGeom prst="bevel">
          <a:avLst>
            <a:gd name="adj" fmla="val 12500"/>
          </a:avLst>
        </a:prstGeom>
        <a:solidFill>
          <a:srgbClr val="FF3399"/>
        </a:solidFill>
        <a:ln w="9525">
          <a:solidFill>
            <a:schemeClr val="tx1"/>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会計報告</a:t>
          </a:r>
        </a:p>
      </xdr:txBody>
    </xdr:sp>
    <xdr:clientData/>
  </xdr:twoCellAnchor>
  <xdr:twoCellAnchor editAs="oneCell">
    <xdr:from>
      <xdr:col>5</xdr:col>
      <xdr:colOff>0</xdr:colOff>
      <xdr:row>5</xdr:row>
      <xdr:rowOff>276224</xdr:rowOff>
    </xdr:from>
    <xdr:to>
      <xdr:col>6</xdr:col>
      <xdr:colOff>1575</xdr:colOff>
      <xdr:row>7</xdr:row>
      <xdr:rowOff>7574</xdr:rowOff>
    </xdr:to>
    <xdr:sp macro="" textlink="">
      <xdr:nvSpPr>
        <xdr:cNvPr id="17" name="AutoShape 21">
          <a:hlinkClick xmlns:r="http://schemas.openxmlformats.org/officeDocument/2006/relationships" r:id="rId8"/>
          <a:extLst>
            <a:ext uri="{FF2B5EF4-FFF2-40B4-BE49-F238E27FC236}">
              <a16:creationId xmlns:a16="http://schemas.microsoft.com/office/drawing/2014/main" id="{00000000-0008-0000-0000-000011000000}"/>
            </a:ext>
          </a:extLst>
        </xdr:cNvPr>
        <xdr:cNvSpPr>
          <a:spLocks noChangeArrowheads="1"/>
        </xdr:cNvSpPr>
      </xdr:nvSpPr>
      <xdr:spPr bwMode="auto">
        <a:xfrm>
          <a:off x="3743325" y="1457324"/>
          <a:ext cx="1116000" cy="360000"/>
        </a:xfrm>
        <a:prstGeom prst="bevel">
          <a:avLst>
            <a:gd name="adj" fmla="val 12500"/>
          </a:avLst>
        </a:prstGeom>
        <a:solidFill>
          <a:srgbClr val="0070C0"/>
        </a:solidFill>
        <a:ln w="9525">
          <a:solidFill>
            <a:srgbClr val="0070C0"/>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年間集計</a:t>
          </a:r>
        </a:p>
      </xdr:txBody>
    </xdr:sp>
    <xdr:clientData/>
  </xdr:twoCellAnchor>
  <xdr:twoCellAnchor editAs="oneCell">
    <xdr:from>
      <xdr:col>5</xdr:col>
      <xdr:colOff>0</xdr:colOff>
      <xdr:row>19</xdr:row>
      <xdr:rowOff>0</xdr:rowOff>
    </xdr:from>
    <xdr:to>
      <xdr:col>6</xdr:col>
      <xdr:colOff>352425</xdr:colOff>
      <xdr:row>20</xdr:row>
      <xdr:rowOff>152019</xdr:rowOff>
    </xdr:to>
    <xdr:pic>
      <xdr:nvPicPr>
        <xdr:cNvPr id="18" name="図 17" descr="soft-j.bmp">
          <a:hlinkClick xmlns:r="http://schemas.openxmlformats.org/officeDocument/2006/relationships" r:id="rId9"/>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10" cstate="print"/>
        <a:stretch>
          <a:fillRect/>
        </a:stretch>
      </xdr:blipFill>
      <xdr:spPr>
        <a:xfrm>
          <a:off x="3438525" y="4314825"/>
          <a:ext cx="1466850" cy="352044"/>
        </a:xfrm>
        <a:prstGeom prst="rect">
          <a:avLst/>
        </a:prstGeom>
      </xdr:spPr>
    </xdr:pic>
    <xdr:clientData/>
  </xdr:twoCellAnchor>
  <xdr:twoCellAnchor editAs="oneCell">
    <xdr:from>
      <xdr:col>3</xdr:col>
      <xdr:colOff>0</xdr:colOff>
      <xdr:row>10</xdr:row>
      <xdr:rowOff>0</xdr:rowOff>
    </xdr:from>
    <xdr:to>
      <xdr:col>4</xdr:col>
      <xdr:colOff>1575</xdr:colOff>
      <xdr:row>11</xdr:row>
      <xdr:rowOff>7575</xdr:rowOff>
    </xdr:to>
    <xdr:sp macro="" textlink="">
      <xdr:nvSpPr>
        <xdr:cNvPr id="13" name="AutoShape 21">
          <a:hlinkClick xmlns:r="http://schemas.openxmlformats.org/officeDocument/2006/relationships" r:id="rId11"/>
          <a:extLst>
            <a:ext uri="{FF2B5EF4-FFF2-40B4-BE49-F238E27FC236}">
              <a16:creationId xmlns:a16="http://schemas.microsoft.com/office/drawing/2014/main" id="{00000000-0008-0000-0000-00000D000000}"/>
            </a:ext>
          </a:extLst>
        </xdr:cNvPr>
        <xdr:cNvSpPr>
          <a:spLocks noChangeArrowheads="1"/>
        </xdr:cNvSpPr>
      </xdr:nvSpPr>
      <xdr:spPr bwMode="auto">
        <a:xfrm>
          <a:off x="2124075" y="2714625"/>
          <a:ext cx="1116000" cy="360000"/>
        </a:xfrm>
        <a:prstGeom prst="bevel">
          <a:avLst>
            <a:gd name="adj" fmla="val 12500"/>
          </a:avLst>
        </a:prstGeom>
        <a:solidFill>
          <a:srgbClr val="7030A0"/>
        </a:solidFill>
        <a:ln w="9525">
          <a:solidFill>
            <a:schemeClr val="tx1"/>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前年グラフ</a:t>
          </a:r>
        </a:p>
      </xdr:txBody>
    </xdr:sp>
    <xdr:clientData/>
  </xdr:twoCellAnchor>
  <xdr:twoCellAnchor editAs="oneCell">
    <xdr:from>
      <xdr:col>1</xdr:col>
      <xdr:colOff>0</xdr:colOff>
      <xdr:row>8</xdr:row>
      <xdr:rowOff>0</xdr:rowOff>
    </xdr:from>
    <xdr:to>
      <xdr:col>2</xdr:col>
      <xdr:colOff>1575</xdr:colOff>
      <xdr:row>9</xdr:row>
      <xdr:rowOff>7575</xdr:rowOff>
    </xdr:to>
    <xdr:sp macro="" textlink="">
      <xdr:nvSpPr>
        <xdr:cNvPr id="21" name="AutoShape 21">
          <a:hlinkClick xmlns:r="http://schemas.openxmlformats.org/officeDocument/2006/relationships" r:id="rId12"/>
          <a:extLst>
            <a:ext uri="{FF2B5EF4-FFF2-40B4-BE49-F238E27FC236}">
              <a16:creationId xmlns:a16="http://schemas.microsoft.com/office/drawing/2014/main" id="{00000000-0008-0000-0000-000015000000}"/>
            </a:ext>
          </a:extLst>
        </xdr:cNvPr>
        <xdr:cNvSpPr>
          <a:spLocks noChangeArrowheads="1"/>
        </xdr:cNvSpPr>
      </xdr:nvSpPr>
      <xdr:spPr bwMode="auto">
        <a:xfrm>
          <a:off x="504825" y="2085975"/>
          <a:ext cx="1116000" cy="360000"/>
        </a:xfrm>
        <a:prstGeom prst="bevel">
          <a:avLst>
            <a:gd name="adj" fmla="val 12500"/>
          </a:avLst>
        </a:prstGeom>
        <a:solidFill>
          <a:srgbClr val="FFC000"/>
        </a:solidFill>
        <a:ln w="9525">
          <a:solidFill>
            <a:schemeClr val="bg1"/>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予算設定</a:t>
          </a:r>
        </a:p>
      </xdr:txBody>
    </xdr:sp>
    <xdr:clientData/>
  </xdr:twoCellAnchor>
  <xdr:twoCellAnchor editAs="oneCell">
    <xdr:from>
      <xdr:col>1</xdr:col>
      <xdr:colOff>0</xdr:colOff>
      <xdr:row>10</xdr:row>
      <xdr:rowOff>0</xdr:rowOff>
    </xdr:from>
    <xdr:to>
      <xdr:col>2</xdr:col>
      <xdr:colOff>1575</xdr:colOff>
      <xdr:row>11</xdr:row>
      <xdr:rowOff>7575</xdr:rowOff>
    </xdr:to>
    <xdr:sp macro="" textlink="">
      <xdr:nvSpPr>
        <xdr:cNvPr id="23" name="AutoShape 21">
          <a:hlinkClick xmlns:r="http://schemas.openxmlformats.org/officeDocument/2006/relationships" r:id="rId13"/>
          <a:extLst>
            <a:ext uri="{FF2B5EF4-FFF2-40B4-BE49-F238E27FC236}">
              <a16:creationId xmlns:a16="http://schemas.microsoft.com/office/drawing/2014/main" id="{00000000-0008-0000-0000-000017000000}"/>
            </a:ext>
          </a:extLst>
        </xdr:cNvPr>
        <xdr:cNvSpPr>
          <a:spLocks noChangeArrowheads="1"/>
        </xdr:cNvSpPr>
      </xdr:nvSpPr>
      <xdr:spPr bwMode="auto">
        <a:xfrm>
          <a:off x="504825" y="2714625"/>
          <a:ext cx="1116000" cy="360000"/>
        </a:xfrm>
        <a:prstGeom prst="bevel">
          <a:avLst>
            <a:gd name="adj" fmla="val 12500"/>
          </a:avLst>
        </a:prstGeom>
        <a:solidFill>
          <a:srgbClr val="FFC000"/>
        </a:solidFill>
        <a:ln w="9525">
          <a:solidFill>
            <a:srgbClr val="FFFF00"/>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前年収支</a:t>
          </a:r>
        </a:p>
      </xdr:txBody>
    </xdr:sp>
    <xdr:clientData/>
  </xdr:twoCellAnchor>
  <xdr:twoCellAnchor editAs="oneCell">
    <xdr:from>
      <xdr:col>5</xdr:col>
      <xdr:colOff>0</xdr:colOff>
      <xdr:row>10</xdr:row>
      <xdr:rowOff>0</xdr:rowOff>
    </xdr:from>
    <xdr:to>
      <xdr:col>6</xdr:col>
      <xdr:colOff>1575</xdr:colOff>
      <xdr:row>11</xdr:row>
      <xdr:rowOff>7575</xdr:rowOff>
    </xdr:to>
    <xdr:sp macro="" textlink="">
      <xdr:nvSpPr>
        <xdr:cNvPr id="24" name="AutoShape 21">
          <a:hlinkClick xmlns:r="http://schemas.openxmlformats.org/officeDocument/2006/relationships" r:id="rId14"/>
          <a:extLst>
            <a:ext uri="{FF2B5EF4-FFF2-40B4-BE49-F238E27FC236}">
              <a16:creationId xmlns:a16="http://schemas.microsoft.com/office/drawing/2014/main" id="{00000000-0008-0000-0000-000018000000}"/>
            </a:ext>
          </a:extLst>
        </xdr:cNvPr>
        <xdr:cNvSpPr>
          <a:spLocks noChangeArrowheads="1"/>
        </xdr:cNvSpPr>
      </xdr:nvSpPr>
      <xdr:spPr bwMode="auto">
        <a:xfrm>
          <a:off x="3743325" y="2714625"/>
          <a:ext cx="1116000" cy="360000"/>
        </a:xfrm>
        <a:prstGeom prst="bevel">
          <a:avLst>
            <a:gd name="adj" fmla="val 12500"/>
          </a:avLst>
        </a:prstGeom>
        <a:solidFill>
          <a:srgbClr val="FFFF00"/>
        </a:solidFill>
        <a:ln w="9525">
          <a:solidFill>
            <a:schemeClr val="bg1"/>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ysClr val="windowText" lastClr="000000"/>
              </a:solidFill>
              <a:latin typeface="ＭＳ Ｐゴシック"/>
              <a:ea typeface="ＭＳ Ｐゴシック"/>
            </a:rPr>
            <a:t>入力ヘルプ</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1726</xdr:colOff>
      <xdr:row>3</xdr:row>
      <xdr:rowOff>55200</xdr:rowOff>
    </xdr:to>
    <xdr:sp macro="" textlink="">
      <xdr:nvSpPr>
        <xdr:cNvPr id="2" name="AutoShape 21">
          <a:hlinkClick xmlns:r="http://schemas.openxmlformats.org/officeDocument/2006/relationships" r:id="rId1"/>
          <a:extLst>
            <a:ext uri="{FF2B5EF4-FFF2-40B4-BE49-F238E27FC236}">
              <a16:creationId xmlns:a16="http://schemas.microsoft.com/office/drawing/2014/main" id="{36233618-AA34-44B8-BF32-D14F50ED4F6E}"/>
            </a:ext>
          </a:extLst>
        </xdr:cNvPr>
        <xdr:cNvSpPr>
          <a:spLocks noChangeArrowheads="1"/>
        </xdr:cNvSpPr>
      </xdr:nvSpPr>
      <xdr:spPr bwMode="auto">
        <a:xfrm>
          <a:off x="333375" y="152400"/>
          <a:ext cx="1382851"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twoCellAnchor>
    <xdr:from>
      <xdr:col>5</xdr:col>
      <xdr:colOff>0</xdr:colOff>
      <xdr:row>8</xdr:row>
      <xdr:rowOff>9526</xdr:rowOff>
    </xdr:from>
    <xdr:to>
      <xdr:col>13</xdr:col>
      <xdr:colOff>1</xdr:colOff>
      <xdr:row>32</xdr:row>
      <xdr:rowOff>14288</xdr:rowOff>
    </xdr:to>
    <xdr:graphicFrame macro="">
      <xdr:nvGraphicFramePr>
        <xdr:cNvPr id="3" name="Chart 2">
          <a:extLst>
            <a:ext uri="{FF2B5EF4-FFF2-40B4-BE49-F238E27FC236}">
              <a16:creationId xmlns:a16="http://schemas.microsoft.com/office/drawing/2014/main" id="{7A43685B-B27F-4AA8-9468-13293AC857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690561</xdr:colOff>
      <xdr:row>53</xdr:row>
      <xdr:rowOff>0</xdr:rowOff>
    </xdr:from>
    <xdr:to>
      <xdr:col>13</xdr:col>
      <xdr:colOff>0</xdr:colOff>
      <xdr:row>66</xdr:row>
      <xdr:rowOff>166687</xdr:rowOff>
    </xdr:to>
    <xdr:graphicFrame macro="">
      <xdr:nvGraphicFramePr>
        <xdr:cNvPr id="4" name="グラフ 3">
          <a:extLst>
            <a:ext uri="{FF2B5EF4-FFF2-40B4-BE49-F238E27FC236}">
              <a16:creationId xmlns:a16="http://schemas.microsoft.com/office/drawing/2014/main" id="{E0FDABE7-250E-40C5-9189-CBA276BEFC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1</xdr:colOff>
      <xdr:row>39</xdr:row>
      <xdr:rowOff>0</xdr:rowOff>
    </xdr:from>
    <xdr:to>
      <xdr:col>13</xdr:col>
      <xdr:colOff>1</xdr:colOff>
      <xdr:row>52</xdr:row>
      <xdr:rowOff>166687</xdr:rowOff>
    </xdr:to>
    <xdr:graphicFrame macro="">
      <xdr:nvGraphicFramePr>
        <xdr:cNvPr id="5" name="グラフ 4">
          <a:extLst>
            <a:ext uri="{FF2B5EF4-FFF2-40B4-BE49-F238E27FC236}">
              <a16:creationId xmlns:a16="http://schemas.microsoft.com/office/drawing/2014/main" id="{A8440093-1AF6-4ED2-BCC3-41003600D5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5</xdr:col>
      <xdr:colOff>0</xdr:colOff>
      <xdr:row>70</xdr:row>
      <xdr:rowOff>0</xdr:rowOff>
    </xdr:from>
    <xdr:to>
      <xdr:col>12</xdr:col>
      <xdr:colOff>666750</xdr:colOff>
      <xdr:row>91</xdr:row>
      <xdr:rowOff>4763</xdr:rowOff>
    </xdr:to>
    <xdr:graphicFrame macro="">
      <xdr:nvGraphicFramePr>
        <xdr:cNvPr id="6" name="Chart 2">
          <a:extLst>
            <a:ext uri="{FF2B5EF4-FFF2-40B4-BE49-F238E27FC236}">
              <a16:creationId xmlns:a16="http://schemas.microsoft.com/office/drawing/2014/main" id="{4CE81729-A75B-44F7-96FC-8DB254A77A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1726</xdr:colOff>
      <xdr:row>3</xdr:row>
      <xdr:rowOff>55200</xdr:rowOff>
    </xdr:to>
    <xdr:sp macro="" textlink="">
      <xdr:nvSpPr>
        <xdr:cNvPr id="2" name="AutoShape 21">
          <a:hlinkClick xmlns:r="http://schemas.openxmlformats.org/officeDocument/2006/relationships" r:id="rId1"/>
          <a:extLst>
            <a:ext uri="{FF2B5EF4-FFF2-40B4-BE49-F238E27FC236}">
              <a16:creationId xmlns:a16="http://schemas.microsoft.com/office/drawing/2014/main" id="{00000000-0008-0000-0800-000002000000}"/>
            </a:ext>
          </a:extLst>
        </xdr:cNvPr>
        <xdr:cNvSpPr>
          <a:spLocks noChangeArrowheads="1"/>
        </xdr:cNvSpPr>
      </xdr:nvSpPr>
      <xdr:spPr bwMode="auto">
        <a:xfrm>
          <a:off x="200025" y="200025"/>
          <a:ext cx="1440000"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1726</xdr:colOff>
      <xdr:row>3</xdr:row>
      <xdr:rowOff>55200</xdr:rowOff>
    </xdr:to>
    <xdr:sp macro="" textlink="">
      <xdr:nvSpPr>
        <xdr:cNvPr id="2" name="AutoShape 21">
          <a:hlinkClick xmlns:r="http://schemas.openxmlformats.org/officeDocument/2006/relationships" r:id="rId1"/>
          <a:extLst>
            <a:ext uri="{FF2B5EF4-FFF2-40B4-BE49-F238E27FC236}">
              <a16:creationId xmlns:a16="http://schemas.microsoft.com/office/drawing/2014/main" id="{00000000-0008-0000-0B00-000002000000}"/>
            </a:ext>
          </a:extLst>
        </xdr:cNvPr>
        <xdr:cNvSpPr>
          <a:spLocks noChangeArrowheads="1"/>
        </xdr:cNvSpPr>
      </xdr:nvSpPr>
      <xdr:spPr bwMode="auto">
        <a:xfrm>
          <a:off x="685800" y="171450"/>
          <a:ext cx="1440000"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twoCellAnchor>
    <xdr:from>
      <xdr:col>5</xdr:col>
      <xdr:colOff>0</xdr:colOff>
      <xdr:row>8</xdr:row>
      <xdr:rowOff>9525</xdr:rowOff>
    </xdr:from>
    <xdr:to>
      <xdr:col>13</xdr:col>
      <xdr:colOff>1</xdr:colOff>
      <xdr:row>32</xdr:row>
      <xdr:rowOff>0</xdr:rowOff>
    </xdr:to>
    <xdr:graphicFrame macro="">
      <xdr:nvGraphicFramePr>
        <xdr:cNvPr id="3" name="Chart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690561</xdr:colOff>
      <xdr:row>53</xdr:row>
      <xdr:rowOff>0</xdr:rowOff>
    </xdr:from>
    <xdr:to>
      <xdr:col>13</xdr:col>
      <xdr:colOff>0</xdr:colOff>
      <xdr:row>66</xdr:row>
      <xdr:rowOff>166687</xdr:rowOff>
    </xdr:to>
    <xdr:graphicFrame macro="">
      <xdr:nvGraphicFramePr>
        <xdr:cNvPr id="5" name="グラフ 4">
          <a:extLst>
            <a:ext uri="{FF2B5EF4-FFF2-40B4-BE49-F238E27FC236}">
              <a16:creationId xmlns:a16="http://schemas.microsoft.com/office/drawing/2014/main" id="{5D7FE0E8-8EDD-4FEA-AF97-FF94748B9C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1</xdr:colOff>
      <xdr:row>39</xdr:row>
      <xdr:rowOff>0</xdr:rowOff>
    </xdr:from>
    <xdr:to>
      <xdr:col>13</xdr:col>
      <xdr:colOff>1</xdr:colOff>
      <xdr:row>52</xdr:row>
      <xdr:rowOff>166687</xdr:rowOff>
    </xdr:to>
    <xdr:graphicFrame macro="">
      <xdr:nvGraphicFramePr>
        <xdr:cNvPr id="6" name="グラフ 5">
          <a:extLst>
            <a:ext uri="{FF2B5EF4-FFF2-40B4-BE49-F238E27FC236}">
              <a16:creationId xmlns:a16="http://schemas.microsoft.com/office/drawing/2014/main" id="{34AE0B1E-DD69-4AD4-A509-17A3938E3C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352424</xdr:colOff>
      <xdr:row>1</xdr:row>
      <xdr:rowOff>0</xdr:rowOff>
    </xdr:from>
    <xdr:to>
      <xdr:col>4</xdr:col>
      <xdr:colOff>382724</xdr:colOff>
      <xdr:row>3</xdr:row>
      <xdr:rowOff>17100</xdr:rowOff>
    </xdr:to>
    <xdr:sp macro="" textlink="">
      <xdr:nvSpPr>
        <xdr:cNvPr id="2" name="AutoShape 21">
          <a:hlinkClick xmlns:r="http://schemas.openxmlformats.org/officeDocument/2006/relationships" r:id="rId1"/>
          <a:extLst>
            <a:ext uri="{FF2B5EF4-FFF2-40B4-BE49-F238E27FC236}">
              <a16:creationId xmlns:a16="http://schemas.microsoft.com/office/drawing/2014/main" id="{00000000-0008-0000-0C00-000002000000}"/>
            </a:ext>
          </a:extLst>
        </xdr:cNvPr>
        <xdr:cNvSpPr>
          <a:spLocks noChangeArrowheads="1"/>
        </xdr:cNvSpPr>
      </xdr:nvSpPr>
      <xdr:spPr bwMode="auto">
        <a:xfrm>
          <a:off x="352424" y="171450"/>
          <a:ext cx="1440000"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twoCellAnchor>
    <xdr:from>
      <xdr:col>9</xdr:col>
      <xdr:colOff>76200</xdr:colOff>
      <xdr:row>24</xdr:row>
      <xdr:rowOff>66675</xdr:rowOff>
    </xdr:from>
    <xdr:to>
      <xdr:col>10</xdr:col>
      <xdr:colOff>314325</xdr:colOff>
      <xdr:row>28</xdr:row>
      <xdr:rowOff>200026</xdr:rowOff>
    </xdr:to>
    <xdr:sp macro="" textlink="">
      <xdr:nvSpPr>
        <xdr:cNvPr id="3" name="円形吹き出し 2">
          <a:extLst>
            <a:ext uri="{FF2B5EF4-FFF2-40B4-BE49-F238E27FC236}">
              <a16:creationId xmlns:a16="http://schemas.microsoft.com/office/drawing/2014/main" id="{00000000-0008-0000-0C00-000003000000}"/>
            </a:ext>
          </a:extLst>
        </xdr:cNvPr>
        <xdr:cNvSpPr/>
      </xdr:nvSpPr>
      <xdr:spPr>
        <a:xfrm>
          <a:off x="6296025" y="3667125"/>
          <a:ext cx="1504950" cy="876301"/>
        </a:xfrm>
        <a:prstGeom prst="wedgeEllipseCallout">
          <a:avLst>
            <a:gd name="adj1" fmla="val -58661"/>
            <a:gd name="adj2" fmla="val 43019"/>
          </a:avLst>
        </a:prstGeom>
        <a:ln>
          <a:solidFill>
            <a:srgbClr val="FF3399"/>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100"/>
            <a:t>現金の残高を表示します。</a:t>
          </a:r>
        </a:p>
      </xdr:txBody>
    </xdr:sp>
    <xdr:clientData/>
  </xdr:twoCellAnchor>
  <xdr:twoCellAnchor>
    <xdr:from>
      <xdr:col>0</xdr:col>
      <xdr:colOff>323849</xdr:colOff>
      <xdr:row>24</xdr:row>
      <xdr:rowOff>66675</xdr:rowOff>
    </xdr:from>
    <xdr:to>
      <xdr:col>4</xdr:col>
      <xdr:colOff>542924</xdr:colOff>
      <xdr:row>30</xdr:row>
      <xdr:rowOff>28574</xdr:rowOff>
    </xdr:to>
    <xdr:sp macro="" textlink="">
      <xdr:nvSpPr>
        <xdr:cNvPr id="5" name="円形吹き出し 4">
          <a:extLst>
            <a:ext uri="{FF2B5EF4-FFF2-40B4-BE49-F238E27FC236}">
              <a16:creationId xmlns:a16="http://schemas.microsoft.com/office/drawing/2014/main" id="{00000000-0008-0000-0C00-000005000000}"/>
            </a:ext>
          </a:extLst>
        </xdr:cNvPr>
        <xdr:cNvSpPr/>
      </xdr:nvSpPr>
      <xdr:spPr>
        <a:xfrm>
          <a:off x="323849" y="581025"/>
          <a:ext cx="1628775" cy="1162049"/>
        </a:xfrm>
        <a:prstGeom prst="wedgeEllipseCallout">
          <a:avLst>
            <a:gd name="adj1" fmla="val -20768"/>
            <a:gd name="adj2" fmla="val 140357"/>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100"/>
            <a:t>収支の月日です。正しく入力しないと曜日がエラーになります。</a:t>
          </a:r>
        </a:p>
      </xdr:txBody>
    </xdr:sp>
    <xdr:clientData/>
  </xdr:twoCellAnchor>
  <xdr:twoCellAnchor>
    <xdr:from>
      <xdr:col>8</xdr:col>
      <xdr:colOff>657225</xdr:colOff>
      <xdr:row>35</xdr:row>
      <xdr:rowOff>114300</xdr:rowOff>
    </xdr:from>
    <xdr:to>
      <xdr:col>9</xdr:col>
      <xdr:colOff>1200150</xdr:colOff>
      <xdr:row>38</xdr:row>
      <xdr:rowOff>161925</xdr:rowOff>
    </xdr:to>
    <xdr:sp macro="" textlink="">
      <xdr:nvSpPr>
        <xdr:cNvPr id="6" name="円形吹き出し 5">
          <a:extLst>
            <a:ext uri="{FF2B5EF4-FFF2-40B4-BE49-F238E27FC236}">
              <a16:creationId xmlns:a16="http://schemas.microsoft.com/office/drawing/2014/main" id="{00000000-0008-0000-0C00-000006000000}"/>
            </a:ext>
          </a:extLst>
        </xdr:cNvPr>
        <xdr:cNvSpPr/>
      </xdr:nvSpPr>
      <xdr:spPr>
        <a:xfrm>
          <a:off x="5915025" y="2971800"/>
          <a:ext cx="1504950" cy="733425"/>
        </a:xfrm>
        <a:prstGeom prst="wedgeEllipseCallout">
          <a:avLst>
            <a:gd name="adj1" fmla="val -10558"/>
            <a:gd name="adj2" fmla="val -163474"/>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100"/>
            <a:t>収支のメモを入力します。</a:t>
          </a:r>
        </a:p>
      </xdr:txBody>
    </xdr:sp>
    <xdr:clientData/>
  </xdr:twoCellAnchor>
  <xdr:twoCellAnchor>
    <xdr:from>
      <xdr:col>5</xdr:col>
      <xdr:colOff>466725</xdr:colOff>
      <xdr:row>39</xdr:row>
      <xdr:rowOff>142875</xdr:rowOff>
    </xdr:from>
    <xdr:to>
      <xdr:col>7</xdr:col>
      <xdr:colOff>47625</xdr:colOff>
      <xdr:row>42</xdr:row>
      <xdr:rowOff>190500</xdr:rowOff>
    </xdr:to>
    <xdr:sp macro="" textlink="">
      <xdr:nvSpPr>
        <xdr:cNvPr id="7" name="円形吹き出し 6">
          <a:extLst>
            <a:ext uri="{FF2B5EF4-FFF2-40B4-BE49-F238E27FC236}">
              <a16:creationId xmlns:a16="http://schemas.microsoft.com/office/drawing/2014/main" id="{00000000-0008-0000-0C00-000007000000}"/>
            </a:ext>
          </a:extLst>
        </xdr:cNvPr>
        <xdr:cNvSpPr/>
      </xdr:nvSpPr>
      <xdr:spPr>
        <a:xfrm>
          <a:off x="2838450" y="7000875"/>
          <a:ext cx="1504950" cy="733425"/>
        </a:xfrm>
        <a:prstGeom prst="wedgeEllipseCallout">
          <a:avLst>
            <a:gd name="adj1" fmla="val 22352"/>
            <a:gd name="adj2" fmla="val -127111"/>
          </a:avLst>
        </a:prstGeom>
        <a:ln>
          <a:solidFill>
            <a:srgbClr val="0070C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100"/>
            <a:t>収入の金額を入力します。</a:t>
          </a:r>
        </a:p>
      </xdr:txBody>
    </xdr:sp>
    <xdr:clientData/>
  </xdr:twoCellAnchor>
  <xdr:twoCellAnchor>
    <xdr:from>
      <xdr:col>7</xdr:col>
      <xdr:colOff>161925</xdr:colOff>
      <xdr:row>39</xdr:row>
      <xdr:rowOff>161925</xdr:rowOff>
    </xdr:from>
    <xdr:to>
      <xdr:col>8</xdr:col>
      <xdr:colOff>704850</xdr:colOff>
      <xdr:row>42</xdr:row>
      <xdr:rowOff>209550</xdr:rowOff>
    </xdr:to>
    <xdr:sp macro="" textlink="">
      <xdr:nvSpPr>
        <xdr:cNvPr id="8" name="円形吹き出し 7">
          <a:extLst>
            <a:ext uri="{FF2B5EF4-FFF2-40B4-BE49-F238E27FC236}">
              <a16:creationId xmlns:a16="http://schemas.microsoft.com/office/drawing/2014/main" id="{00000000-0008-0000-0C00-000008000000}"/>
            </a:ext>
          </a:extLst>
        </xdr:cNvPr>
        <xdr:cNvSpPr/>
      </xdr:nvSpPr>
      <xdr:spPr>
        <a:xfrm>
          <a:off x="4457700" y="7019925"/>
          <a:ext cx="1504950" cy="733425"/>
        </a:xfrm>
        <a:prstGeom prst="wedgeEllipseCallout">
          <a:avLst>
            <a:gd name="adj1" fmla="val -8660"/>
            <a:gd name="adj2" fmla="val -168669"/>
          </a:avLst>
        </a:prstGeom>
        <a:ln>
          <a:solidFill>
            <a:srgbClr val="00B0F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100"/>
            <a:t>支出した金額を入力します。</a:t>
          </a:r>
        </a:p>
      </xdr:txBody>
    </xdr:sp>
    <xdr:clientData/>
  </xdr:twoCellAnchor>
  <xdr:twoCellAnchor>
    <xdr:from>
      <xdr:col>4</xdr:col>
      <xdr:colOff>619125</xdr:colOff>
      <xdr:row>24</xdr:row>
      <xdr:rowOff>76199</xdr:rowOff>
    </xdr:from>
    <xdr:to>
      <xdr:col>6</xdr:col>
      <xdr:colOff>200025</xdr:colOff>
      <xdr:row>29</xdr:row>
      <xdr:rowOff>38100</xdr:rowOff>
    </xdr:to>
    <xdr:sp macro="" textlink="">
      <xdr:nvSpPr>
        <xdr:cNvPr id="9" name="円形吹き出し 8">
          <a:extLst>
            <a:ext uri="{FF2B5EF4-FFF2-40B4-BE49-F238E27FC236}">
              <a16:creationId xmlns:a16="http://schemas.microsoft.com/office/drawing/2014/main" id="{00000000-0008-0000-0C00-000009000000}"/>
            </a:ext>
          </a:extLst>
        </xdr:cNvPr>
        <xdr:cNvSpPr/>
      </xdr:nvSpPr>
      <xdr:spPr>
        <a:xfrm>
          <a:off x="2028825" y="590549"/>
          <a:ext cx="1504950" cy="933451"/>
        </a:xfrm>
        <a:prstGeom prst="wedgeEllipseCallout">
          <a:avLst>
            <a:gd name="adj1" fmla="val -60559"/>
            <a:gd name="adj2" fmla="val 133850"/>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100"/>
            <a:t>収支の科目をリストから選択します。</a:t>
          </a:r>
        </a:p>
      </xdr:txBody>
    </xdr:sp>
    <xdr:clientData/>
  </xdr:twoCellAnchor>
  <xdr:twoCellAnchor>
    <xdr:from>
      <xdr:col>6</xdr:col>
      <xdr:colOff>266700</xdr:colOff>
      <xdr:row>24</xdr:row>
      <xdr:rowOff>66676</xdr:rowOff>
    </xdr:from>
    <xdr:to>
      <xdr:col>7</xdr:col>
      <xdr:colOff>809625</xdr:colOff>
      <xdr:row>29</xdr:row>
      <xdr:rowOff>66676</xdr:rowOff>
    </xdr:to>
    <xdr:sp macro="" textlink="">
      <xdr:nvSpPr>
        <xdr:cNvPr id="10" name="円形吹き出し 9">
          <a:extLst>
            <a:ext uri="{FF2B5EF4-FFF2-40B4-BE49-F238E27FC236}">
              <a16:creationId xmlns:a16="http://schemas.microsoft.com/office/drawing/2014/main" id="{00000000-0008-0000-0C00-00000A000000}"/>
            </a:ext>
          </a:extLst>
        </xdr:cNvPr>
        <xdr:cNvSpPr/>
      </xdr:nvSpPr>
      <xdr:spPr>
        <a:xfrm>
          <a:off x="3600450" y="3667126"/>
          <a:ext cx="1504950" cy="971550"/>
        </a:xfrm>
        <a:prstGeom prst="wedgeEllipseCallout">
          <a:avLst>
            <a:gd name="adj1" fmla="val -86508"/>
            <a:gd name="adj2" fmla="val 133565"/>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100"/>
            <a:t>収支の明細をリストから選択します。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2</xdr:col>
      <xdr:colOff>320812</xdr:colOff>
      <xdr:row>3</xdr:row>
      <xdr:rowOff>55200</xdr:rowOff>
    </xdr:to>
    <xdr:sp macro="" textlink="">
      <xdr:nvSpPr>
        <xdr:cNvPr id="2" name="AutoShape 21">
          <a:hlinkClick xmlns:r="http://schemas.openxmlformats.org/officeDocument/2006/relationships" r:id="rId1"/>
          <a:extLst>
            <a:ext uri="{FF2B5EF4-FFF2-40B4-BE49-F238E27FC236}">
              <a16:creationId xmlns:a16="http://schemas.microsoft.com/office/drawing/2014/main" id="{00000000-0008-0000-0100-000002000000}"/>
            </a:ext>
          </a:extLst>
        </xdr:cNvPr>
        <xdr:cNvSpPr>
          <a:spLocks noChangeArrowheads="1"/>
        </xdr:cNvSpPr>
      </xdr:nvSpPr>
      <xdr:spPr bwMode="auto">
        <a:xfrm>
          <a:off x="352425" y="171450"/>
          <a:ext cx="1440000"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352424</xdr:colOff>
      <xdr:row>1</xdr:row>
      <xdr:rowOff>0</xdr:rowOff>
    </xdr:from>
    <xdr:to>
      <xdr:col>4</xdr:col>
      <xdr:colOff>382724</xdr:colOff>
      <xdr:row>3</xdr:row>
      <xdr:rowOff>55200</xdr:rowOff>
    </xdr:to>
    <xdr:sp macro="" textlink="">
      <xdr:nvSpPr>
        <xdr:cNvPr id="3" name="AutoShape 21">
          <a:hlinkClick xmlns:r="http://schemas.openxmlformats.org/officeDocument/2006/relationships" r:id="rId1"/>
          <a:extLst>
            <a:ext uri="{FF2B5EF4-FFF2-40B4-BE49-F238E27FC236}">
              <a16:creationId xmlns:a16="http://schemas.microsoft.com/office/drawing/2014/main" id="{00000000-0008-0000-0200-000003000000}"/>
            </a:ext>
          </a:extLst>
        </xdr:cNvPr>
        <xdr:cNvSpPr>
          <a:spLocks noChangeArrowheads="1"/>
        </xdr:cNvSpPr>
      </xdr:nvSpPr>
      <xdr:spPr bwMode="auto">
        <a:xfrm>
          <a:off x="352424" y="171450"/>
          <a:ext cx="1440000"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352424</xdr:colOff>
      <xdr:row>1</xdr:row>
      <xdr:rowOff>0</xdr:rowOff>
    </xdr:from>
    <xdr:to>
      <xdr:col>4</xdr:col>
      <xdr:colOff>382724</xdr:colOff>
      <xdr:row>3</xdr:row>
      <xdr:rowOff>55200</xdr:rowOff>
    </xdr:to>
    <xdr:sp macro="" textlink="">
      <xdr:nvSpPr>
        <xdr:cNvPr id="2" name="AutoShape 21">
          <a:hlinkClick xmlns:r="http://schemas.openxmlformats.org/officeDocument/2006/relationships" r:id="rId1"/>
          <a:extLst>
            <a:ext uri="{FF2B5EF4-FFF2-40B4-BE49-F238E27FC236}">
              <a16:creationId xmlns:a16="http://schemas.microsoft.com/office/drawing/2014/main" id="{00000000-0008-0000-0400-000002000000}"/>
            </a:ext>
          </a:extLst>
        </xdr:cNvPr>
        <xdr:cNvSpPr>
          <a:spLocks noChangeArrowheads="1"/>
        </xdr:cNvSpPr>
      </xdr:nvSpPr>
      <xdr:spPr bwMode="auto">
        <a:xfrm>
          <a:off x="352424" y="171450"/>
          <a:ext cx="2392500"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68401</xdr:colOff>
      <xdr:row>3</xdr:row>
      <xdr:rowOff>55200</xdr:rowOff>
    </xdr:to>
    <xdr:sp macro="" textlink="">
      <xdr:nvSpPr>
        <xdr:cNvPr id="2" name="AutoShape 21">
          <a:hlinkClick xmlns:r="http://schemas.openxmlformats.org/officeDocument/2006/relationships" r:id="rId1"/>
          <a:extLst>
            <a:ext uri="{FF2B5EF4-FFF2-40B4-BE49-F238E27FC236}">
              <a16:creationId xmlns:a16="http://schemas.microsoft.com/office/drawing/2014/main" id="{00000000-0008-0000-0A00-000002000000}"/>
            </a:ext>
          </a:extLst>
        </xdr:cNvPr>
        <xdr:cNvSpPr>
          <a:spLocks noChangeArrowheads="1"/>
        </xdr:cNvSpPr>
      </xdr:nvSpPr>
      <xdr:spPr bwMode="auto">
        <a:xfrm>
          <a:off x="200025" y="171450"/>
          <a:ext cx="1440000"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1726</xdr:colOff>
      <xdr:row>3</xdr:row>
      <xdr:rowOff>55200</xdr:rowOff>
    </xdr:to>
    <xdr:sp macro="" textlink="">
      <xdr:nvSpPr>
        <xdr:cNvPr id="2" name="AutoShape 21">
          <a:hlinkClick xmlns:r="http://schemas.openxmlformats.org/officeDocument/2006/relationships" r:id="rId1"/>
          <a:extLst>
            <a:ext uri="{FF2B5EF4-FFF2-40B4-BE49-F238E27FC236}">
              <a16:creationId xmlns:a16="http://schemas.microsoft.com/office/drawing/2014/main" id="{00000000-0008-0000-0300-000002000000}"/>
            </a:ext>
          </a:extLst>
        </xdr:cNvPr>
        <xdr:cNvSpPr>
          <a:spLocks noChangeArrowheads="1"/>
        </xdr:cNvSpPr>
      </xdr:nvSpPr>
      <xdr:spPr bwMode="auto">
        <a:xfrm>
          <a:off x="200025" y="200025"/>
          <a:ext cx="1440000"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1726</xdr:colOff>
      <xdr:row>3</xdr:row>
      <xdr:rowOff>55200</xdr:rowOff>
    </xdr:to>
    <xdr:sp macro="" textlink="">
      <xdr:nvSpPr>
        <xdr:cNvPr id="2" name="AutoShape 21">
          <a:hlinkClick xmlns:r="http://schemas.openxmlformats.org/officeDocument/2006/relationships" r:id="rId1"/>
          <a:extLst>
            <a:ext uri="{FF2B5EF4-FFF2-40B4-BE49-F238E27FC236}">
              <a16:creationId xmlns:a16="http://schemas.microsoft.com/office/drawing/2014/main" id="{00000000-0008-0000-0500-000002000000}"/>
            </a:ext>
          </a:extLst>
        </xdr:cNvPr>
        <xdr:cNvSpPr>
          <a:spLocks noChangeArrowheads="1"/>
        </xdr:cNvSpPr>
      </xdr:nvSpPr>
      <xdr:spPr bwMode="auto">
        <a:xfrm>
          <a:off x="200025" y="200025"/>
          <a:ext cx="1440000"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1726</xdr:colOff>
      <xdr:row>3</xdr:row>
      <xdr:rowOff>55200</xdr:rowOff>
    </xdr:to>
    <xdr:sp macro="" textlink="">
      <xdr:nvSpPr>
        <xdr:cNvPr id="2" name="AutoShape 21">
          <a:hlinkClick xmlns:r="http://schemas.openxmlformats.org/officeDocument/2006/relationships" r:id="rId1"/>
          <a:extLst>
            <a:ext uri="{FF2B5EF4-FFF2-40B4-BE49-F238E27FC236}">
              <a16:creationId xmlns:a16="http://schemas.microsoft.com/office/drawing/2014/main" id="{00000000-0008-0000-0600-000002000000}"/>
            </a:ext>
          </a:extLst>
        </xdr:cNvPr>
        <xdr:cNvSpPr>
          <a:spLocks noChangeArrowheads="1"/>
        </xdr:cNvSpPr>
      </xdr:nvSpPr>
      <xdr:spPr bwMode="auto">
        <a:xfrm>
          <a:off x="200025" y="200025"/>
          <a:ext cx="1440000"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1726</xdr:colOff>
      <xdr:row>3</xdr:row>
      <xdr:rowOff>55200</xdr:rowOff>
    </xdr:to>
    <xdr:sp macro="" textlink="">
      <xdr:nvSpPr>
        <xdr:cNvPr id="2" name="AutoShape 21">
          <a:hlinkClick xmlns:r="http://schemas.openxmlformats.org/officeDocument/2006/relationships" r:id="rId1"/>
          <a:extLst>
            <a:ext uri="{FF2B5EF4-FFF2-40B4-BE49-F238E27FC236}">
              <a16:creationId xmlns:a16="http://schemas.microsoft.com/office/drawing/2014/main" id="{00000000-0008-0000-0700-000002000000}"/>
            </a:ext>
          </a:extLst>
        </xdr:cNvPr>
        <xdr:cNvSpPr>
          <a:spLocks noChangeArrowheads="1"/>
        </xdr:cNvSpPr>
      </xdr:nvSpPr>
      <xdr:spPr bwMode="auto">
        <a:xfrm>
          <a:off x="200025" y="200025"/>
          <a:ext cx="1440000"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00B050"/>
        </a:solidFill>
        <a:ln w="9525">
          <a:solidFill>
            <a:srgbClr val="00B050"/>
          </a:solidFill>
          <a:miter lim="800000"/>
          <a:headEnd/>
          <a:tailEnd/>
        </a:ln>
      </a:spPr>
      <a:bodyPr vertOverflow="clip" wrap="square" lIns="27432" tIns="18288" rIns="27432" bIns="18288" anchor="ctr" upright="1"/>
      <a:lstStyle>
        <a:defPPr algn="ctr" rtl="0">
          <a:defRPr sz="1200" b="1" i="0" u="none" strike="noStrike" baseline="0">
            <a:solidFill>
              <a:schemeClr val="bg1"/>
            </a:solidFill>
            <a:latin typeface="ＭＳ Ｐゴシック"/>
            <a:ea typeface="ＭＳ Ｐゴシック"/>
          </a:defRPr>
        </a:defP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sheetPr>
  <dimension ref="A1:G28"/>
  <sheetViews>
    <sheetView showGridLines="0" tabSelected="1" topLeftCell="A2" zoomScaleNormal="100" workbookViewId="0">
      <selection activeCell="A2" sqref="A2:E3"/>
    </sheetView>
  </sheetViews>
  <sheetFormatPr defaultColWidth="9" defaultRowHeight="12.75" x14ac:dyDescent="0.25"/>
  <cols>
    <col min="1" max="1" width="6.6640625" style="1" customWidth="1"/>
    <col min="2" max="2" width="14.6640625" style="1" customWidth="1"/>
    <col min="3" max="3" width="6.6640625" style="1" customWidth="1"/>
    <col min="4" max="4" width="14.6640625" style="1" customWidth="1"/>
    <col min="5" max="5" width="6.6640625" style="1" customWidth="1"/>
    <col min="6" max="6" width="14.6640625" style="1" customWidth="1"/>
    <col min="7" max="7" width="6.6640625" style="1" customWidth="1"/>
    <col min="8" max="16384" width="9" style="1"/>
  </cols>
  <sheetData>
    <row r="1" spans="1:7" ht="13.15" hidden="1" thickBot="1" x14ac:dyDescent="0.3"/>
    <row r="2" spans="1:7" ht="21.95" customHeight="1" thickTop="1" x14ac:dyDescent="0.25">
      <c r="A2" s="488" t="str">
        <f>UPDATE!C2</f>
        <v>SIMPLE 会計報告 ２０２６</v>
      </c>
      <c r="B2" s="489"/>
      <c r="C2" s="489"/>
      <c r="D2" s="489"/>
      <c r="E2" s="489"/>
      <c r="F2" s="484" t="str">
        <f>UPDATE!D2</f>
        <v>４月版</v>
      </c>
      <c r="G2" s="485"/>
    </row>
    <row r="3" spans="1:7" ht="21.95" customHeight="1" thickBot="1" x14ac:dyDescent="0.3">
      <c r="A3" s="490"/>
      <c r="B3" s="491"/>
      <c r="C3" s="491"/>
      <c r="D3" s="491"/>
      <c r="E3" s="491"/>
      <c r="F3" s="486"/>
      <c r="G3" s="487"/>
    </row>
    <row r="4" spans="1:7" ht="21.95" customHeight="1" thickTop="1" x14ac:dyDescent="0.25">
      <c r="A4" s="483" t="s">
        <v>63</v>
      </c>
      <c r="B4" s="483"/>
      <c r="C4" s="207" t="str">
        <f>UPDATE!C4</f>
        <v>2026</v>
      </c>
      <c r="D4" s="217"/>
      <c r="G4" s="192" t="s">
        <v>380</v>
      </c>
    </row>
    <row r="5" spans="1:7" ht="27.95" customHeight="1" x14ac:dyDescent="0.25">
      <c r="F5" s="2" t="s">
        <v>21</v>
      </c>
    </row>
    <row r="6" spans="1:7" ht="21.95" customHeight="1" x14ac:dyDescent="0.25"/>
    <row r="7" spans="1:7" ht="27.95" customHeight="1" x14ac:dyDescent="0.25"/>
    <row r="8" spans="1:7" ht="21.95" customHeight="1" x14ac:dyDescent="0.25"/>
    <row r="9" spans="1:7" ht="27.95" customHeight="1" x14ac:dyDescent="0.25"/>
    <row r="10" spans="1:7" ht="21.95" customHeight="1" x14ac:dyDescent="0.25"/>
    <row r="11" spans="1:7" ht="27.95" customHeight="1" x14ac:dyDescent="0.25">
      <c r="F11" s="2" t="s">
        <v>35</v>
      </c>
    </row>
    <row r="12" spans="1:7" ht="20.100000000000001" customHeight="1" x14ac:dyDescent="0.25">
      <c r="B12" s="492" t="s">
        <v>44</v>
      </c>
      <c r="C12" s="492"/>
      <c r="D12" s="492"/>
      <c r="E12" s="492"/>
      <c r="F12" s="492"/>
    </row>
    <row r="13" spans="1:7" ht="20.100000000000001" customHeight="1" thickBot="1" x14ac:dyDescent="0.3">
      <c r="B13" s="493"/>
      <c r="C13" s="493"/>
      <c r="D13" s="493"/>
      <c r="E13" s="493"/>
      <c r="F13" s="493"/>
    </row>
    <row r="14" spans="1:7" ht="15.95" customHeight="1" x14ac:dyDescent="0.25">
      <c r="B14" s="39" t="s">
        <v>381</v>
      </c>
      <c r="C14" s="40"/>
      <c r="D14" s="40"/>
      <c r="E14" s="40"/>
      <c r="F14" s="41"/>
    </row>
    <row r="15" spans="1:7" ht="15.95" customHeight="1" x14ac:dyDescent="0.25">
      <c r="B15" s="42" t="s">
        <v>366</v>
      </c>
      <c r="C15" s="43"/>
      <c r="D15" s="43"/>
      <c r="E15" s="43"/>
      <c r="F15" s="44"/>
    </row>
    <row r="16" spans="1:7" ht="15.95" customHeight="1" x14ac:dyDescent="0.25">
      <c r="B16" s="42" t="s">
        <v>365</v>
      </c>
      <c r="C16" s="43"/>
      <c r="D16" s="43"/>
      <c r="E16" s="43"/>
      <c r="F16" s="44"/>
    </row>
    <row r="17" spans="1:7" ht="15.95" customHeight="1" x14ac:dyDescent="0.25">
      <c r="B17" s="42" t="s">
        <v>84</v>
      </c>
      <c r="C17" s="43"/>
      <c r="D17" s="43"/>
      <c r="E17" s="43"/>
      <c r="F17" s="44"/>
    </row>
    <row r="18" spans="1:7" ht="15.95" customHeight="1" thickBot="1" x14ac:dyDescent="0.3">
      <c r="B18" s="45" t="s">
        <v>375</v>
      </c>
      <c r="C18" s="46"/>
      <c r="D18" s="46"/>
      <c r="E18" s="46"/>
      <c r="F18" s="47"/>
    </row>
    <row r="19" spans="1:7" ht="15.95" customHeight="1" x14ac:dyDescent="0.25">
      <c r="A19" s="482" t="s">
        <v>52</v>
      </c>
      <c r="B19" s="482"/>
      <c r="C19" s="482"/>
      <c r="D19" s="482"/>
      <c r="E19" s="482"/>
      <c r="F19" s="482"/>
      <c r="G19" s="482"/>
    </row>
    <row r="20" spans="1:7" ht="15.95" customHeight="1" x14ac:dyDescent="0.25">
      <c r="B20" s="481" t="s">
        <v>50</v>
      </c>
      <c r="C20" s="481"/>
      <c r="D20" s="481"/>
      <c r="E20" s="481"/>
    </row>
    <row r="21" spans="1:7" ht="20.100000000000001" customHeight="1" x14ac:dyDescent="0.25"/>
    <row r="22" spans="1:7" ht="20.100000000000001" customHeight="1" x14ac:dyDescent="0.25"/>
    <row r="23" spans="1:7" ht="20.100000000000001" customHeight="1" x14ac:dyDescent="0.25"/>
    <row r="24" spans="1:7" ht="20.100000000000001" customHeight="1" x14ac:dyDescent="0.25"/>
    <row r="25" spans="1:7" ht="20.100000000000001" customHeight="1" x14ac:dyDescent="0.25"/>
    <row r="26" spans="1:7" ht="20.100000000000001" customHeight="1" x14ac:dyDescent="0.25"/>
    <row r="27" spans="1:7" ht="20.100000000000001" customHeight="1" x14ac:dyDescent="0.25"/>
    <row r="28" spans="1:7" ht="20.100000000000001" customHeight="1" x14ac:dyDescent="0.25"/>
  </sheetData>
  <sheetProtection algorithmName="SHA-512" hashValue="XA4GZ9dzUI20od7DUITexRXNWPSwBsJax1okMM4Cv1G/IURR8gXFPZVhAAaasvxCsZ8Fn1aQruPTMhIhhF5vCg==" saltValue="hv9VwF2tQ8eXSjqDlkN0/g==" spinCount="100000" sheet="1" selectLockedCells="1" pivotTables="0"/>
  <mergeCells count="6">
    <mergeCell ref="B20:E20"/>
    <mergeCell ref="A19:G19"/>
    <mergeCell ref="A4:B4"/>
    <mergeCell ref="F2:G3"/>
    <mergeCell ref="A2:E3"/>
    <mergeCell ref="B12:F13"/>
  </mergeCells>
  <phoneticPr fontId="12"/>
  <pageMargins left="0.70866141732283472" right="0.7086614173228347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FFC000"/>
    <pageSetUpPr fitToPage="1"/>
  </sheetPr>
  <dimension ref="A1:BV77"/>
  <sheetViews>
    <sheetView showGridLines="0" showZeros="0" workbookViewId="0">
      <pane xSplit="1" ySplit="10" topLeftCell="B11" activePane="bottomRight" state="frozen"/>
      <selection activeCell="D16" sqref="D16"/>
      <selection pane="topRight" activeCell="D16" sqref="D16"/>
      <selection pane="bottomLeft" activeCell="D16" sqref="D16"/>
      <selection pane="bottomRight" activeCell="C11" sqref="C11"/>
    </sheetView>
  </sheetViews>
  <sheetFormatPr defaultColWidth="9" defaultRowHeight="12.75" x14ac:dyDescent="0.25"/>
  <cols>
    <col min="1" max="1" width="4.6640625" style="13" customWidth="1"/>
    <col min="2" max="2" width="9.6640625" style="14" customWidth="1"/>
    <col min="3" max="15" width="9.6640625" style="12" customWidth="1"/>
    <col min="16" max="16" width="9.6640625" style="13" customWidth="1"/>
    <col min="17" max="16384" width="9" style="13"/>
  </cols>
  <sheetData>
    <row r="1" spans="1:74" ht="12" customHeight="1" thickBot="1" x14ac:dyDescent="0.3">
      <c r="A1" s="153"/>
      <c r="B1" s="155" t="s">
        <v>66</v>
      </c>
      <c r="C1" s="155"/>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6"/>
    </row>
    <row r="2" spans="1:74" ht="12" customHeight="1" x14ac:dyDescent="0.25">
      <c r="A2" s="157"/>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c r="BP2" s="158"/>
      <c r="BQ2" s="158"/>
      <c r="BR2" s="158"/>
      <c r="BS2" s="158"/>
      <c r="BT2" s="158"/>
      <c r="BU2" s="158"/>
      <c r="BV2" s="159"/>
    </row>
    <row r="3" spans="1:74" ht="12" customHeight="1" x14ac:dyDescent="0.25">
      <c r="A3" s="160"/>
      <c r="B3" s="161"/>
      <c r="C3" s="161"/>
      <c r="D3" s="161"/>
      <c r="E3" s="161" t="s">
        <v>195</v>
      </c>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2"/>
    </row>
    <row r="4" spans="1:74" ht="12" customHeight="1" thickBot="1" x14ac:dyDescent="0.3">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5"/>
    </row>
    <row r="5" spans="1:74" ht="12" customHeight="1" thickBot="1" x14ac:dyDescent="0.3"/>
    <row r="6" spans="1:74" s="15" customFormat="1" ht="12" customHeight="1" x14ac:dyDescent="0.25">
      <c r="B6" s="444" t="str">
        <f>メニュー!A2</f>
        <v>SIMPLE 会計報告 ２０２６</v>
      </c>
      <c r="C6" s="5"/>
      <c r="D6" s="5"/>
      <c r="E6" s="443"/>
      <c r="F6" s="178" t="s">
        <v>197</v>
      </c>
      <c r="G6" s="179"/>
      <c r="H6" s="179"/>
      <c r="I6" s="180"/>
    </row>
    <row r="7" spans="1:74" ht="12" customHeight="1" thickBot="1" x14ac:dyDescent="0.3">
      <c r="B7" s="5" t="s">
        <v>360</v>
      </c>
      <c r="C7" s="5"/>
      <c r="D7" s="5"/>
      <c r="E7" s="5"/>
      <c r="F7" s="181"/>
      <c r="G7" s="182"/>
      <c r="H7" s="182"/>
      <c r="I7" s="183"/>
    </row>
    <row r="8" spans="1:74" ht="12" customHeight="1" x14ac:dyDescent="0.25">
      <c r="B8" s="190"/>
      <c r="C8" s="510">
        <f>科目設定!$I$11</f>
        <v>0</v>
      </c>
      <c r="D8" s="510"/>
      <c r="E8" s="510"/>
    </row>
    <row r="9" spans="1:74" ht="12" customHeight="1" thickBot="1" x14ac:dyDescent="0.3">
      <c r="C9" s="514"/>
      <c r="D9" s="514"/>
      <c r="E9" s="514"/>
    </row>
    <row r="10" spans="1:74" ht="15.95" customHeight="1" thickBot="1" x14ac:dyDescent="0.3">
      <c r="B10" s="127" t="s">
        <v>20</v>
      </c>
      <c r="C10" s="128" t="str">
        <f>UPDATE!C$10</f>
        <v>４月</v>
      </c>
      <c r="D10" s="128" t="str">
        <f>UPDATE!D$10</f>
        <v>５月</v>
      </c>
      <c r="E10" s="128" t="str">
        <f>UPDATE!E$10</f>
        <v>６月</v>
      </c>
      <c r="F10" s="128" t="str">
        <f>UPDATE!F$10</f>
        <v>７月</v>
      </c>
      <c r="G10" s="128" t="str">
        <f>UPDATE!G$10</f>
        <v>８月</v>
      </c>
      <c r="H10" s="128" t="str">
        <f>UPDATE!H$10</f>
        <v>９月</v>
      </c>
      <c r="I10" s="128" t="str">
        <f>UPDATE!I$10</f>
        <v>１０月</v>
      </c>
      <c r="J10" s="128" t="str">
        <f>UPDATE!J$10</f>
        <v>１１月</v>
      </c>
      <c r="K10" s="128" t="str">
        <f>UPDATE!K$10</f>
        <v>１２月</v>
      </c>
      <c r="L10" s="128" t="str">
        <f>UPDATE!L$10</f>
        <v>１月</v>
      </c>
      <c r="M10" s="128" t="str">
        <f>UPDATE!M$10</f>
        <v>２月</v>
      </c>
      <c r="N10" s="128" t="str">
        <f>UPDATE!N$10</f>
        <v>３月</v>
      </c>
      <c r="O10" s="130" t="s">
        <v>5</v>
      </c>
      <c r="P10" s="131" t="s">
        <v>4</v>
      </c>
    </row>
    <row r="11" spans="1:74" ht="15.95" customHeight="1" thickTop="1" x14ac:dyDescent="0.25">
      <c r="B11" s="109" t="str">
        <f>IF(科目設定!AJ11="","",科目設定!AJ11)</f>
        <v>会費</v>
      </c>
      <c r="C11" s="110"/>
      <c r="D11" s="110"/>
      <c r="E11" s="110"/>
      <c r="F11" s="110"/>
      <c r="G11" s="110"/>
      <c r="H11" s="110"/>
      <c r="I11" s="110"/>
      <c r="J11" s="110"/>
      <c r="K11" s="110"/>
      <c r="L11" s="110"/>
      <c r="M11" s="110"/>
      <c r="N11" s="110"/>
      <c r="O11" s="111">
        <f t="shared" ref="O11:O21" si="0">SUM(C11:N11)</f>
        <v>0</v>
      </c>
      <c r="P11" s="121">
        <f t="shared" ref="P11:P20" si="1">IF(O11=0,0,O11/$O$21)</f>
        <v>0</v>
      </c>
    </row>
    <row r="12" spans="1:74" ht="15.95" customHeight="1" x14ac:dyDescent="0.25">
      <c r="B12" s="117" t="str">
        <f>IF(科目設定!AJ12="","",科目設定!AJ12)</f>
        <v>交付金</v>
      </c>
      <c r="C12" s="118"/>
      <c r="D12" s="123"/>
      <c r="E12" s="123"/>
      <c r="F12" s="123"/>
      <c r="G12" s="123"/>
      <c r="H12" s="123"/>
      <c r="I12" s="123"/>
      <c r="J12" s="123"/>
      <c r="K12" s="123"/>
      <c r="L12" s="123"/>
      <c r="M12" s="123"/>
      <c r="N12" s="123"/>
      <c r="O12" s="119">
        <f t="shared" si="0"/>
        <v>0</v>
      </c>
      <c r="P12" s="120">
        <f t="shared" si="1"/>
        <v>0</v>
      </c>
    </row>
    <row r="13" spans="1:74" ht="15.95" customHeight="1" x14ac:dyDescent="0.25">
      <c r="B13" s="117" t="str">
        <f>IF(科目設定!AJ13="","",科目設定!AJ13)</f>
        <v>寄付金</v>
      </c>
      <c r="C13" s="118"/>
      <c r="D13" s="123"/>
      <c r="E13" s="123"/>
      <c r="F13" s="123"/>
      <c r="G13" s="123"/>
      <c r="H13" s="123"/>
      <c r="I13" s="123"/>
      <c r="J13" s="123"/>
      <c r="K13" s="123"/>
      <c r="L13" s="123"/>
      <c r="M13" s="123"/>
      <c r="N13" s="123"/>
      <c r="O13" s="119">
        <f t="shared" si="0"/>
        <v>0</v>
      </c>
      <c r="P13" s="120">
        <f t="shared" si="1"/>
        <v>0</v>
      </c>
    </row>
    <row r="14" spans="1:74" ht="15.95" customHeight="1" x14ac:dyDescent="0.25">
      <c r="B14" s="117" t="str">
        <f>IF(科目設定!AJ14="","",科目設定!AJ14)</f>
        <v>利息</v>
      </c>
      <c r="C14" s="118"/>
      <c r="D14" s="123"/>
      <c r="E14" s="123"/>
      <c r="F14" s="123"/>
      <c r="G14" s="123"/>
      <c r="H14" s="123"/>
      <c r="I14" s="123"/>
      <c r="J14" s="123"/>
      <c r="K14" s="123"/>
      <c r="L14" s="123"/>
      <c r="M14" s="123"/>
      <c r="N14" s="123"/>
      <c r="O14" s="119">
        <f t="shared" si="0"/>
        <v>0</v>
      </c>
      <c r="P14" s="120">
        <f t="shared" si="1"/>
        <v>0</v>
      </c>
    </row>
    <row r="15" spans="1:74" ht="15.95" customHeight="1" x14ac:dyDescent="0.25">
      <c r="B15" s="117" t="str">
        <f>IF(科目設定!AJ15="","",科目設定!AJ15)</f>
        <v>雑収入</v>
      </c>
      <c r="C15" s="118"/>
      <c r="D15" s="123"/>
      <c r="E15" s="123"/>
      <c r="F15" s="123"/>
      <c r="G15" s="123"/>
      <c r="H15" s="123"/>
      <c r="I15" s="123"/>
      <c r="J15" s="123"/>
      <c r="K15" s="123"/>
      <c r="L15" s="123"/>
      <c r="M15" s="123"/>
      <c r="N15" s="123"/>
      <c r="O15" s="119">
        <f t="shared" ref="O15:O17" si="2">SUM(C15:N15)</f>
        <v>0</v>
      </c>
      <c r="P15" s="120">
        <f t="shared" si="1"/>
        <v>0</v>
      </c>
    </row>
    <row r="16" spans="1:74" ht="15.95" customHeight="1" thickBot="1" x14ac:dyDescent="0.3">
      <c r="B16" s="259">
        <f>IF(科目設定!AJ16="","",科目設定!AJ16)</f>
        <v>0</v>
      </c>
      <c r="C16" s="260"/>
      <c r="D16" s="261"/>
      <c r="E16" s="261"/>
      <c r="F16" s="261"/>
      <c r="G16" s="261"/>
      <c r="H16" s="261"/>
      <c r="I16" s="261"/>
      <c r="J16" s="261"/>
      <c r="K16" s="261"/>
      <c r="L16" s="261"/>
      <c r="M16" s="261"/>
      <c r="N16" s="261"/>
      <c r="O16" s="262">
        <f t="shared" si="2"/>
        <v>0</v>
      </c>
      <c r="P16" s="263">
        <f t="shared" si="1"/>
        <v>0</v>
      </c>
    </row>
    <row r="17" spans="2:16" ht="15.95" hidden="1" customHeight="1" x14ac:dyDescent="0.25">
      <c r="B17" s="254" t="str">
        <f>IF(科目設定!AJ17="","",科目設定!AJ17)</f>
        <v>預金引出</v>
      </c>
      <c r="C17" s="255"/>
      <c r="D17" s="256"/>
      <c r="E17" s="256"/>
      <c r="F17" s="256"/>
      <c r="G17" s="256"/>
      <c r="H17" s="256"/>
      <c r="I17" s="256"/>
      <c r="J17" s="256"/>
      <c r="K17" s="256"/>
      <c r="L17" s="256"/>
      <c r="M17" s="256"/>
      <c r="N17" s="256"/>
      <c r="O17" s="257">
        <f t="shared" si="2"/>
        <v>0</v>
      </c>
      <c r="P17" s="258">
        <f t="shared" si="1"/>
        <v>0</v>
      </c>
    </row>
    <row r="18" spans="2:16" ht="15.95" hidden="1" customHeight="1" x14ac:dyDescent="0.25">
      <c r="B18" s="117" t="str">
        <f>IF(科目設定!AJ18="","",科目設定!AJ18)</f>
        <v>定期引出</v>
      </c>
      <c r="C18" s="118"/>
      <c r="D18" s="123"/>
      <c r="E18" s="123"/>
      <c r="F18" s="123"/>
      <c r="G18" s="123"/>
      <c r="H18" s="123"/>
      <c r="I18" s="123"/>
      <c r="J18" s="123"/>
      <c r="K18" s="123"/>
      <c r="L18" s="123"/>
      <c r="M18" s="123"/>
      <c r="N18" s="123"/>
      <c r="O18" s="119">
        <f t="shared" ref="O18:O20" si="3">SUM(C18:N18)</f>
        <v>0</v>
      </c>
      <c r="P18" s="120">
        <f t="shared" si="1"/>
        <v>0</v>
      </c>
    </row>
    <row r="19" spans="2:16" ht="15.95" hidden="1" customHeight="1" x14ac:dyDescent="0.25">
      <c r="B19" s="117" t="str">
        <f>IF(科目設定!AJ19="","",科目設定!AJ19)</f>
        <v>繰越金取崩</v>
      </c>
      <c r="C19" s="118"/>
      <c r="D19" s="123"/>
      <c r="E19" s="123"/>
      <c r="F19" s="123"/>
      <c r="G19" s="123"/>
      <c r="H19" s="123"/>
      <c r="I19" s="123"/>
      <c r="J19" s="123"/>
      <c r="K19" s="123"/>
      <c r="L19" s="123"/>
      <c r="M19" s="123"/>
      <c r="N19" s="123"/>
      <c r="O19" s="119">
        <f t="shared" si="3"/>
        <v>0</v>
      </c>
      <c r="P19" s="120">
        <f t="shared" si="1"/>
        <v>0</v>
      </c>
    </row>
    <row r="20" spans="2:16" ht="15.95" hidden="1" customHeight="1" thickBot="1" x14ac:dyDescent="0.3">
      <c r="B20" s="117" t="str">
        <f>IF(科目設定!AJ20="","",科目設定!AJ20)</f>
        <v>積立金取崩</v>
      </c>
      <c r="C20" s="118"/>
      <c r="D20" s="123"/>
      <c r="E20" s="123"/>
      <c r="F20" s="123"/>
      <c r="G20" s="123"/>
      <c r="H20" s="123"/>
      <c r="I20" s="123"/>
      <c r="J20" s="123"/>
      <c r="K20" s="123"/>
      <c r="L20" s="123"/>
      <c r="M20" s="123"/>
      <c r="N20" s="123"/>
      <c r="O20" s="119">
        <f t="shared" si="3"/>
        <v>0</v>
      </c>
      <c r="P20" s="120">
        <f t="shared" si="1"/>
        <v>0</v>
      </c>
    </row>
    <row r="21" spans="2:16" ht="15.95" customHeight="1" thickTop="1" thickBot="1" x14ac:dyDescent="0.3">
      <c r="B21" s="132" t="s">
        <v>19</v>
      </c>
      <c r="C21" s="133">
        <f>SUM(C11:C20)</f>
        <v>0</v>
      </c>
      <c r="D21" s="134">
        <f t="shared" ref="D21:N21" si="4">SUM(D11:D20)</f>
        <v>0</v>
      </c>
      <c r="E21" s="134">
        <f t="shared" si="4"/>
        <v>0</v>
      </c>
      <c r="F21" s="134">
        <f t="shared" si="4"/>
        <v>0</v>
      </c>
      <c r="G21" s="134">
        <f t="shared" si="4"/>
        <v>0</v>
      </c>
      <c r="H21" s="134">
        <f t="shared" si="4"/>
        <v>0</v>
      </c>
      <c r="I21" s="134">
        <f t="shared" si="4"/>
        <v>0</v>
      </c>
      <c r="J21" s="134">
        <f t="shared" si="4"/>
        <v>0</v>
      </c>
      <c r="K21" s="134">
        <f t="shared" si="4"/>
        <v>0</v>
      </c>
      <c r="L21" s="134">
        <f t="shared" si="4"/>
        <v>0</v>
      </c>
      <c r="M21" s="134">
        <f t="shared" si="4"/>
        <v>0</v>
      </c>
      <c r="N21" s="134">
        <f t="shared" si="4"/>
        <v>0</v>
      </c>
      <c r="O21" s="135">
        <f t="shared" si="0"/>
        <v>0</v>
      </c>
      <c r="P21" s="137"/>
    </row>
    <row r="22" spans="2:16" ht="15.95" customHeight="1" x14ac:dyDescent="0.25"/>
    <row r="23" spans="2:16" ht="15.95" customHeight="1" x14ac:dyDescent="0.25"/>
    <row r="24" spans="2:16" ht="15.95" customHeight="1" thickBot="1" x14ac:dyDescent="0.3"/>
    <row r="25" spans="2:16" ht="15.95" customHeight="1" thickBot="1" x14ac:dyDescent="0.3">
      <c r="B25" s="127" t="s">
        <v>18</v>
      </c>
      <c r="C25" s="128" t="str">
        <f>UPDATE!C$10</f>
        <v>４月</v>
      </c>
      <c r="D25" s="128" t="str">
        <f>UPDATE!D$10</f>
        <v>５月</v>
      </c>
      <c r="E25" s="128" t="str">
        <f>UPDATE!E$10</f>
        <v>６月</v>
      </c>
      <c r="F25" s="128" t="str">
        <f>UPDATE!F$10</f>
        <v>７月</v>
      </c>
      <c r="G25" s="128" t="str">
        <f>UPDATE!G$10</f>
        <v>８月</v>
      </c>
      <c r="H25" s="128" t="str">
        <f>UPDATE!H$10</f>
        <v>９月</v>
      </c>
      <c r="I25" s="128" t="str">
        <f>UPDATE!I$10</f>
        <v>１０月</v>
      </c>
      <c r="J25" s="128" t="str">
        <f>UPDATE!J$10</f>
        <v>１１月</v>
      </c>
      <c r="K25" s="128" t="str">
        <f>UPDATE!K$10</f>
        <v>１２月</v>
      </c>
      <c r="L25" s="128" t="str">
        <f>UPDATE!L$10</f>
        <v>１月</v>
      </c>
      <c r="M25" s="128" t="str">
        <f>UPDATE!M$10</f>
        <v>２月</v>
      </c>
      <c r="N25" s="128" t="str">
        <f>UPDATE!N$10</f>
        <v>３月</v>
      </c>
      <c r="O25" s="130" t="s">
        <v>5</v>
      </c>
      <c r="P25" s="131" t="s">
        <v>4</v>
      </c>
    </row>
    <row r="26" spans="2:16" ht="15.95" customHeight="1" thickTop="1" x14ac:dyDescent="0.25">
      <c r="B26" s="395" t="str">
        <f>IF(科目設定!AJ21="","",科目設定!AJ21)</f>
        <v>会議費</v>
      </c>
      <c r="C26" s="110"/>
      <c r="D26" s="110"/>
      <c r="E26" s="110"/>
      <c r="F26" s="110"/>
      <c r="G26" s="110"/>
      <c r="H26" s="110"/>
      <c r="I26" s="110"/>
      <c r="J26" s="110"/>
      <c r="K26" s="110"/>
      <c r="L26" s="110"/>
      <c r="M26" s="110"/>
      <c r="N26" s="110"/>
      <c r="O26" s="111">
        <f t="shared" ref="O26:O46" si="5">SUM(C26:N26)</f>
        <v>0</v>
      </c>
      <c r="P26" s="112">
        <f t="shared" ref="P26:P45" si="6">IF(O26=0,0,O26/$O$46)</f>
        <v>0</v>
      </c>
    </row>
    <row r="27" spans="2:16" ht="15.95" customHeight="1" x14ac:dyDescent="0.25">
      <c r="B27" s="117" t="str">
        <f>IF(科目設定!AJ22="","",科目設定!AJ22)</f>
        <v>消耗品費</v>
      </c>
      <c r="C27" s="118"/>
      <c r="D27" s="118"/>
      <c r="E27" s="118"/>
      <c r="F27" s="118"/>
      <c r="G27" s="118"/>
      <c r="H27" s="118"/>
      <c r="I27" s="118"/>
      <c r="J27" s="118"/>
      <c r="K27" s="118"/>
      <c r="L27" s="118"/>
      <c r="M27" s="118"/>
      <c r="N27" s="118"/>
      <c r="O27" s="119">
        <f t="shared" si="5"/>
        <v>0</v>
      </c>
      <c r="P27" s="120">
        <f t="shared" si="6"/>
        <v>0</v>
      </c>
    </row>
    <row r="28" spans="2:16" ht="15.95" customHeight="1" x14ac:dyDescent="0.25">
      <c r="B28" s="117" t="str">
        <f>IF(科目設定!AJ23="","",科目設定!AJ23)</f>
        <v>事務費</v>
      </c>
      <c r="C28" s="118"/>
      <c r="D28" s="118"/>
      <c r="E28" s="118"/>
      <c r="F28" s="118"/>
      <c r="G28" s="118"/>
      <c r="H28" s="118"/>
      <c r="I28" s="118"/>
      <c r="J28" s="118"/>
      <c r="K28" s="118"/>
      <c r="L28" s="118"/>
      <c r="M28" s="118"/>
      <c r="N28" s="118"/>
      <c r="O28" s="119">
        <f t="shared" si="5"/>
        <v>0</v>
      </c>
      <c r="P28" s="120">
        <f t="shared" si="6"/>
        <v>0</v>
      </c>
    </row>
    <row r="29" spans="2:16" ht="15.95" customHeight="1" x14ac:dyDescent="0.25">
      <c r="B29" s="117" t="str">
        <f>IF(科目設定!AJ24="","",科目設定!AJ24)</f>
        <v>備品費</v>
      </c>
      <c r="C29" s="118"/>
      <c r="D29" s="118"/>
      <c r="E29" s="118"/>
      <c r="F29" s="118"/>
      <c r="G29" s="118"/>
      <c r="H29" s="118"/>
      <c r="I29" s="118"/>
      <c r="J29" s="118"/>
      <c r="K29" s="118"/>
      <c r="L29" s="118"/>
      <c r="M29" s="118"/>
      <c r="N29" s="118"/>
      <c r="O29" s="119">
        <f t="shared" si="5"/>
        <v>0</v>
      </c>
      <c r="P29" s="120">
        <f t="shared" si="6"/>
        <v>0</v>
      </c>
    </row>
    <row r="30" spans="2:16" ht="15.95" customHeight="1" x14ac:dyDescent="0.25">
      <c r="B30" s="117" t="str">
        <f>IF(科目設定!AJ25="","",科目設定!AJ25)</f>
        <v>慶弔費</v>
      </c>
      <c r="C30" s="118"/>
      <c r="D30" s="118"/>
      <c r="E30" s="118"/>
      <c r="F30" s="118"/>
      <c r="G30" s="118"/>
      <c r="H30" s="118"/>
      <c r="I30" s="118"/>
      <c r="J30" s="118"/>
      <c r="K30" s="118"/>
      <c r="L30" s="118"/>
      <c r="M30" s="118"/>
      <c r="N30" s="118"/>
      <c r="O30" s="119">
        <f t="shared" si="5"/>
        <v>0</v>
      </c>
      <c r="P30" s="120">
        <f t="shared" si="6"/>
        <v>0</v>
      </c>
    </row>
    <row r="31" spans="2:16" ht="15.95" customHeight="1" x14ac:dyDescent="0.25">
      <c r="B31" s="117" t="str">
        <f>IF(科目設定!AJ26="","",科目設定!AJ26)</f>
        <v>水道光熱費</v>
      </c>
      <c r="C31" s="118"/>
      <c r="D31" s="118"/>
      <c r="E31" s="118"/>
      <c r="F31" s="118"/>
      <c r="G31" s="118"/>
      <c r="H31" s="118"/>
      <c r="I31" s="118"/>
      <c r="J31" s="118"/>
      <c r="K31" s="118"/>
      <c r="L31" s="118"/>
      <c r="M31" s="118"/>
      <c r="N31" s="118"/>
      <c r="O31" s="119">
        <f t="shared" si="5"/>
        <v>0</v>
      </c>
      <c r="P31" s="120">
        <f t="shared" si="6"/>
        <v>0</v>
      </c>
    </row>
    <row r="32" spans="2:16" ht="15.95" customHeight="1" x14ac:dyDescent="0.25">
      <c r="B32" s="117" t="str">
        <f>IF(科目設定!AJ27="","",科目設定!AJ27)</f>
        <v>行事費</v>
      </c>
      <c r="C32" s="118"/>
      <c r="D32" s="118"/>
      <c r="E32" s="118"/>
      <c r="F32" s="118"/>
      <c r="G32" s="118"/>
      <c r="H32" s="118"/>
      <c r="I32" s="118"/>
      <c r="J32" s="118"/>
      <c r="K32" s="118"/>
      <c r="L32" s="118"/>
      <c r="M32" s="118"/>
      <c r="N32" s="118"/>
      <c r="O32" s="119">
        <f t="shared" si="5"/>
        <v>0</v>
      </c>
      <c r="P32" s="120">
        <f t="shared" si="6"/>
        <v>0</v>
      </c>
    </row>
    <row r="33" spans="1:16" ht="15.95" customHeight="1" x14ac:dyDescent="0.25">
      <c r="B33" s="117" t="str">
        <f>IF(科目設定!AJ28="","",科目設定!AJ28)</f>
        <v>イベント費</v>
      </c>
      <c r="C33" s="118"/>
      <c r="D33" s="118"/>
      <c r="E33" s="118"/>
      <c r="F33" s="118"/>
      <c r="G33" s="118"/>
      <c r="H33" s="118"/>
      <c r="I33" s="118"/>
      <c r="J33" s="118"/>
      <c r="K33" s="118"/>
      <c r="L33" s="118"/>
      <c r="M33" s="118"/>
      <c r="N33" s="118"/>
      <c r="O33" s="119">
        <f t="shared" si="5"/>
        <v>0</v>
      </c>
      <c r="P33" s="120">
        <f t="shared" si="6"/>
        <v>0</v>
      </c>
    </row>
    <row r="34" spans="1:16" ht="15.95" customHeight="1" x14ac:dyDescent="0.25">
      <c r="B34" s="117" t="str">
        <f>IF(科目設定!AJ29="","",科目設定!AJ29)</f>
        <v>渉外費</v>
      </c>
      <c r="C34" s="118"/>
      <c r="D34" s="118"/>
      <c r="E34" s="118"/>
      <c r="F34" s="118"/>
      <c r="G34" s="118"/>
      <c r="H34" s="118"/>
      <c r="I34" s="118"/>
      <c r="J34" s="118"/>
      <c r="K34" s="118"/>
      <c r="L34" s="118"/>
      <c r="M34" s="118"/>
      <c r="N34" s="118"/>
      <c r="O34" s="119">
        <f t="shared" si="5"/>
        <v>0</v>
      </c>
      <c r="P34" s="120">
        <f t="shared" si="6"/>
        <v>0</v>
      </c>
    </row>
    <row r="35" spans="1:16" ht="15.95" customHeight="1" x14ac:dyDescent="0.25">
      <c r="B35" s="117" t="str">
        <f>IF(科目設定!AJ30="","",科目設定!AJ30)</f>
        <v>負担金</v>
      </c>
      <c r="C35" s="118"/>
      <c r="D35" s="118"/>
      <c r="E35" s="118"/>
      <c r="F35" s="118"/>
      <c r="G35" s="118"/>
      <c r="H35" s="118"/>
      <c r="I35" s="118"/>
      <c r="J35" s="118"/>
      <c r="K35" s="118"/>
      <c r="L35" s="118"/>
      <c r="M35" s="118"/>
      <c r="N35" s="118"/>
      <c r="O35" s="119">
        <f t="shared" si="5"/>
        <v>0</v>
      </c>
      <c r="P35" s="120">
        <f t="shared" si="6"/>
        <v>0</v>
      </c>
    </row>
    <row r="36" spans="1:16" ht="15.95" customHeight="1" x14ac:dyDescent="0.25">
      <c r="B36" s="117" t="str">
        <f>IF(科目設定!AJ31="","",科目設定!AJ31)</f>
        <v>部会費</v>
      </c>
      <c r="C36" s="118"/>
      <c r="D36" s="118"/>
      <c r="E36" s="118"/>
      <c r="F36" s="118"/>
      <c r="G36" s="118"/>
      <c r="H36" s="118"/>
      <c r="I36" s="118"/>
      <c r="J36" s="118"/>
      <c r="K36" s="118"/>
      <c r="L36" s="118"/>
      <c r="M36" s="118"/>
      <c r="N36" s="118"/>
      <c r="O36" s="119">
        <f t="shared" si="5"/>
        <v>0</v>
      </c>
      <c r="P36" s="120">
        <f t="shared" si="6"/>
        <v>0</v>
      </c>
    </row>
    <row r="37" spans="1:16" ht="15.95" customHeight="1" x14ac:dyDescent="0.25">
      <c r="B37" s="117" t="str">
        <f>IF(科目設定!AJ32="","",科目設定!AJ32)</f>
        <v>補助費</v>
      </c>
      <c r="C37" s="118"/>
      <c r="D37" s="118"/>
      <c r="E37" s="118"/>
      <c r="F37" s="118"/>
      <c r="G37" s="118"/>
      <c r="H37" s="118"/>
      <c r="I37" s="118"/>
      <c r="J37" s="118"/>
      <c r="K37" s="118"/>
      <c r="L37" s="118"/>
      <c r="M37" s="118"/>
      <c r="N37" s="118"/>
      <c r="O37" s="119">
        <f t="shared" si="5"/>
        <v>0</v>
      </c>
      <c r="P37" s="120">
        <f t="shared" si="6"/>
        <v>0</v>
      </c>
    </row>
    <row r="38" spans="1:16" ht="15.95" customHeight="1" x14ac:dyDescent="0.25">
      <c r="B38" s="117">
        <f>IF(科目設定!AJ33="","",科目設定!AJ33)</f>
        <v>0</v>
      </c>
      <c r="C38" s="118"/>
      <c r="D38" s="118"/>
      <c r="E38" s="118"/>
      <c r="F38" s="118"/>
      <c r="G38" s="118"/>
      <c r="H38" s="118"/>
      <c r="I38" s="118"/>
      <c r="J38" s="118"/>
      <c r="K38" s="118"/>
      <c r="L38" s="118"/>
      <c r="M38" s="118"/>
      <c r="N38" s="118"/>
      <c r="O38" s="119">
        <f t="shared" si="5"/>
        <v>0</v>
      </c>
      <c r="P38" s="120">
        <f t="shared" si="6"/>
        <v>0</v>
      </c>
    </row>
    <row r="39" spans="1:16" ht="15.95" customHeight="1" x14ac:dyDescent="0.25">
      <c r="B39" s="117" t="str">
        <f>IF(科目設定!AJ34="","",科目設定!AJ34)</f>
        <v>予備費</v>
      </c>
      <c r="C39" s="118"/>
      <c r="D39" s="118"/>
      <c r="E39" s="118"/>
      <c r="F39" s="118"/>
      <c r="G39" s="118"/>
      <c r="H39" s="118"/>
      <c r="I39" s="118"/>
      <c r="J39" s="118"/>
      <c r="K39" s="118"/>
      <c r="L39" s="118"/>
      <c r="M39" s="118"/>
      <c r="N39" s="118"/>
      <c r="O39" s="119">
        <f t="shared" si="5"/>
        <v>0</v>
      </c>
      <c r="P39" s="120">
        <f t="shared" si="6"/>
        <v>0</v>
      </c>
    </row>
    <row r="40" spans="1:16" ht="15.95" customHeight="1" x14ac:dyDescent="0.25">
      <c r="A40" s="15"/>
      <c r="B40" s="117" t="str">
        <f>IF(科目設定!AJ35="","",科目設定!AJ35)</f>
        <v>雑費</v>
      </c>
      <c r="C40" s="118"/>
      <c r="D40" s="118"/>
      <c r="E40" s="118"/>
      <c r="F40" s="118"/>
      <c r="G40" s="118"/>
      <c r="H40" s="118"/>
      <c r="I40" s="118"/>
      <c r="J40" s="118"/>
      <c r="K40" s="118"/>
      <c r="L40" s="118"/>
      <c r="M40" s="118"/>
      <c r="N40" s="118"/>
      <c r="O40" s="119">
        <f t="shared" si="5"/>
        <v>0</v>
      </c>
      <c r="P40" s="120">
        <f t="shared" si="6"/>
        <v>0</v>
      </c>
    </row>
    <row r="41" spans="1:16" ht="15.95" customHeight="1" thickBot="1" x14ac:dyDescent="0.3">
      <c r="B41" s="259">
        <f>IF(科目設定!AJ36="","",科目設定!AJ36)</f>
        <v>0</v>
      </c>
      <c r="C41" s="260"/>
      <c r="D41" s="260"/>
      <c r="E41" s="260"/>
      <c r="F41" s="260"/>
      <c r="G41" s="260"/>
      <c r="H41" s="260"/>
      <c r="I41" s="260"/>
      <c r="J41" s="260"/>
      <c r="K41" s="260"/>
      <c r="L41" s="260"/>
      <c r="M41" s="260"/>
      <c r="N41" s="260"/>
      <c r="O41" s="262">
        <f t="shared" si="5"/>
        <v>0</v>
      </c>
      <c r="P41" s="263">
        <f t="shared" si="6"/>
        <v>0</v>
      </c>
    </row>
    <row r="42" spans="1:16" ht="15.95" hidden="1" customHeight="1" x14ac:dyDescent="0.25">
      <c r="B42" s="254" t="str">
        <f>IF(科目設定!AJ37="","",科目設定!AJ37)</f>
        <v>預金預入</v>
      </c>
      <c r="C42" s="255"/>
      <c r="D42" s="255"/>
      <c r="E42" s="255"/>
      <c r="F42" s="255"/>
      <c r="G42" s="255"/>
      <c r="H42" s="255"/>
      <c r="I42" s="255"/>
      <c r="J42" s="255"/>
      <c r="K42" s="255"/>
      <c r="L42" s="255"/>
      <c r="M42" s="255"/>
      <c r="N42" s="255"/>
      <c r="O42" s="257">
        <f t="shared" si="5"/>
        <v>0</v>
      </c>
      <c r="P42" s="258">
        <f t="shared" si="6"/>
        <v>0</v>
      </c>
    </row>
    <row r="43" spans="1:16" ht="15.95" hidden="1" customHeight="1" x14ac:dyDescent="0.25">
      <c r="B43" s="117" t="str">
        <f>IF(科目設定!AJ38="","",科目設定!AJ38)</f>
        <v>定期預入</v>
      </c>
      <c r="C43" s="118"/>
      <c r="D43" s="118"/>
      <c r="E43" s="118"/>
      <c r="F43" s="118"/>
      <c r="G43" s="118"/>
      <c r="H43" s="118"/>
      <c r="I43" s="118"/>
      <c r="J43" s="118"/>
      <c r="K43" s="118"/>
      <c r="L43" s="118"/>
      <c r="M43" s="118"/>
      <c r="N43" s="118"/>
      <c r="O43" s="119">
        <f t="shared" si="5"/>
        <v>0</v>
      </c>
      <c r="P43" s="120">
        <f t="shared" si="6"/>
        <v>0</v>
      </c>
    </row>
    <row r="44" spans="1:16" ht="15.95" hidden="1" customHeight="1" x14ac:dyDescent="0.25">
      <c r="B44" s="117" t="str">
        <f>IF(科目設定!AJ39="","",科目設定!AJ39)</f>
        <v>繰越金積立</v>
      </c>
      <c r="C44" s="118"/>
      <c r="D44" s="118"/>
      <c r="E44" s="118"/>
      <c r="F44" s="118"/>
      <c r="G44" s="118"/>
      <c r="H44" s="118"/>
      <c r="I44" s="118"/>
      <c r="J44" s="118"/>
      <c r="K44" s="118"/>
      <c r="L44" s="118"/>
      <c r="M44" s="118"/>
      <c r="N44" s="118"/>
      <c r="O44" s="119">
        <f t="shared" si="5"/>
        <v>0</v>
      </c>
      <c r="P44" s="120">
        <f t="shared" si="6"/>
        <v>0</v>
      </c>
    </row>
    <row r="45" spans="1:16" ht="15.95" hidden="1" customHeight="1" thickBot="1" x14ac:dyDescent="0.3">
      <c r="B45" s="113" t="str">
        <f>IF(科目設定!AJ40="","",科目設定!AJ40)</f>
        <v>積立金積立</v>
      </c>
      <c r="C45" s="114"/>
      <c r="D45" s="114"/>
      <c r="E45" s="114"/>
      <c r="F45" s="114"/>
      <c r="G45" s="114"/>
      <c r="H45" s="114"/>
      <c r="I45" s="114"/>
      <c r="J45" s="114"/>
      <c r="K45" s="114"/>
      <c r="L45" s="114"/>
      <c r="M45" s="114"/>
      <c r="N45" s="114"/>
      <c r="O45" s="115">
        <f t="shared" si="5"/>
        <v>0</v>
      </c>
      <c r="P45" s="116">
        <f t="shared" si="6"/>
        <v>0</v>
      </c>
    </row>
    <row r="46" spans="1:16" ht="15.95" customHeight="1" thickTop="1" thickBot="1" x14ac:dyDescent="0.3">
      <c r="B46" s="132" t="s">
        <v>3</v>
      </c>
      <c r="C46" s="133">
        <f t="shared" ref="C46:N46" si="7">SUM(C26:C45)</f>
        <v>0</v>
      </c>
      <c r="D46" s="134">
        <f t="shared" si="7"/>
        <v>0</v>
      </c>
      <c r="E46" s="134">
        <f t="shared" si="7"/>
        <v>0</v>
      </c>
      <c r="F46" s="134">
        <f t="shared" si="7"/>
        <v>0</v>
      </c>
      <c r="G46" s="134">
        <f t="shared" si="7"/>
        <v>0</v>
      </c>
      <c r="H46" s="134">
        <f t="shared" si="7"/>
        <v>0</v>
      </c>
      <c r="I46" s="134">
        <f t="shared" si="7"/>
        <v>0</v>
      </c>
      <c r="J46" s="134">
        <f t="shared" si="7"/>
        <v>0</v>
      </c>
      <c r="K46" s="134">
        <f t="shared" si="7"/>
        <v>0</v>
      </c>
      <c r="L46" s="134">
        <f t="shared" si="7"/>
        <v>0</v>
      </c>
      <c r="M46" s="134">
        <f t="shared" si="7"/>
        <v>0</v>
      </c>
      <c r="N46" s="134">
        <f t="shared" si="7"/>
        <v>0</v>
      </c>
      <c r="O46" s="135">
        <f t="shared" si="5"/>
        <v>0</v>
      </c>
      <c r="P46" s="136"/>
    </row>
    <row r="47" spans="1:16" ht="15.95" customHeight="1" x14ac:dyDescent="0.25"/>
    <row r="48" spans="1:16" ht="15.95" customHeight="1" x14ac:dyDescent="0.25">
      <c r="C48" s="66"/>
      <c r="D48" s="66"/>
      <c r="E48" s="66"/>
      <c r="F48" s="66"/>
      <c r="G48" s="66"/>
      <c r="H48" s="66"/>
      <c r="I48" s="66"/>
      <c r="J48" s="66"/>
      <c r="K48" s="66"/>
      <c r="L48" s="66"/>
      <c r="M48" s="66"/>
      <c r="N48" s="66"/>
      <c r="O48" s="66"/>
      <c r="P48" s="67"/>
    </row>
    <row r="49" spans="2:16" ht="15.95" customHeight="1" thickBot="1" x14ac:dyDescent="0.3">
      <c r="C49" s="66"/>
      <c r="D49" s="66"/>
      <c r="E49" s="66"/>
      <c r="F49" s="66"/>
      <c r="G49" s="66"/>
      <c r="H49" s="66"/>
      <c r="I49" s="66"/>
      <c r="J49" s="66"/>
      <c r="K49" s="66"/>
      <c r="L49" s="66"/>
      <c r="M49" s="66"/>
      <c r="N49" s="66"/>
      <c r="O49" s="66"/>
      <c r="P49" s="67"/>
    </row>
    <row r="50" spans="2:16" ht="15.95" customHeight="1" thickBot="1" x14ac:dyDescent="0.3">
      <c r="B50" s="19" t="s">
        <v>38</v>
      </c>
      <c r="C50" s="62">
        <f t="shared" ref="C50:O50" si="8">C21-C46</f>
        <v>0</v>
      </c>
      <c r="D50" s="63">
        <f t="shared" si="8"/>
        <v>0</v>
      </c>
      <c r="E50" s="63">
        <f t="shared" si="8"/>
        <v>0</v>
      </c>
      <c r="F50" s="63">
        <f t="shared" si="8"/>
        <v>0</v>
      </c>
      <c r="G50" s="63">
        <f t="shared" si="8"/>
        <v>0</v>
      </c>
      <c r="H50" s="63">
        <f t="shared" si="8"/>
        <v>0</v>
      </c>
      <c r="I50" s="63">
        <f t="shared" si="8"/>
        <v>0</v>
      </c>
      <c r="J50" s="63">
        <f t="shared" si="8"/>
        <v>0</v>
      </c>
      <c r="K50" s="63">
        <f t="shared" si="8"/>
        <v>0</v>
      </c>
      <c r="L50" s="63">
        <f t="shared" si="8"/>
        <v>0</v>
      </c>
      <c r="M50" s="63">
        <f t="shared" si="8"/>
        <v>0</v>
      </c>
      <c r="N50" s="63">
        <f t="shared" si="8"/>
        <v>0</v>
      </c>
      <c r="O50" s="64">
        <f t="shared" si="8"/>
        <v>0</v>
      </c>
      <c r="P50" s="65"/>
    </row>
    <row r="56" spans="2:16" x14ac:dyDescent="0.25">
      <c r="B56" s="13"/>
      <c r="C56" s="13"/>
      <c r="D56" s="13"/>
      <c r="E56" s="13"/>
      <c r="F56" s="13"/>
      <c r="G56" s="13"/>
      <c r="H56" s="13"/>
      <c r="I56" s="13"/>
      <c r="J56" s="13"/>
      <c r="K56" s="13"/>
      <c r="L56" s="13"/>
      <c r="M56" s="13"/>
      <c r="N56" s="13"/>
      <c r="O56" s="13"/>
    </row>
    <row r="57" spans="2:16" x14ac:dyDescent="0.25">
      <c r="B57" s="13"/>
      <c r="C57" s="13"/>
      <c r="D57" s="13"/>
      <c r="E57" s="13"/>
      <c r="F57" s="13"/>
      <c r="G57" s="13"/>
      <c r="H57" s="13"/>
      <c r="I57" s="13"/>
      <c r="J57" s="13"/>
      <c r="K57" s="13"/>
      <c r="L57" s="13"/>
      <c r="M57" s="13"/>
      <c r="N57" s="13"/>
      <c r="O57" s="13"/>
    </row>
    <row r="58" spans="2:16" x14ac:dyDescent="0.25">
      <c r="B58" s="13"/>
      <c r="C58" s="13"/>
      <c r="D58" s="13"/>
      <c r="E58" s="13"/>
      <c r="F58" s="13"/>
      <c r="G58" s="13"/>
      <c r="H58" s="13"/>
      <c r="I58" s="13"/>
      <c r="J58" s="13"/>
      <c r="K58" s="13"/>
      <c r="L58" s="13"/>
      <c r="M58" s="13"/>
      <c r="N58" s="13"/>
      <c r="O58" s="13"/>
    </row>
    <row r="59" spans="2:16" x14ac:dyDescent="0.25">
      <c r="B59" s="13"/>
      <c r="C59" s="13"/>
      <c r="D59" s="13"/>
      <c r="E59" s="13"/>
      <c r="F59" s="13"/>
      <c r="G59" s="13"/>
      <c r="H59" s="13"/>
      <c r="I59" s="13"/>
      <c r="J59" s="13"/>
      <c r="K59" s="13"/>
      <c r="L59" s="13"/>
      <c r="M59" s="13"/>
      <c r="N59" s="13"/>
      <c r="O59" s="13"/>
    </row>
    <row r="60" spans="2:16" x14ac:dyDescent="0.25">
      <c r="B60" s="13"/>
      <c r="C60" s="13"/>
      <c r="D60" s="13"/>
      <c r="E60" s="13"/>
      <c r="F60" s="13"/>
      <c r="G60" s="13"/>
      <c r="H60" s="13"/>
      <c r="I60" s="13"/>
      <c r="J60" s="13"/>
      <c r="K60" s="13"/>
      <c r="L60" s="13"/>
      <c r="M60" s="13"/>
      <c r="N60" s="13"/>
      <c r="O60" s="13"/>
    </row>
    <row r="61" spans="2:16" x14ac:dyDescent="0.25">
      <c r="B61" s="13"/>
      <c r="C61" s="13"/>
      <c r="D61" s="13"/>
      <c r="E61" s="13"/>
      <c r="F61" s="13"/>
      <c r="G61" s="13"/>
      <c r="H61" s="13"/>
      <c r="I61" s="13"/>
      <c r="J61" s="13"/>
      <c r="K61" s="13"/>
      <c r="L61" s="13"/>
      <c r="M61" s="13"/>
      <c r="N61" s="13"/>
      <c r="O61" s="13"/>
    </row>
    <row r="62" spans="2:16" x14ac:dyDescent="0.25">
      <c r="B62" s="13"/>
      <c r="C62" s="13"/>
      <c r="D62" s="13"/>
      <c r="E62" s="13"/>
      <c r="F62" s="13"/>
      <c r="G62" s="13"/>
      <c r="H62" s="13"/>
      <c r="I62" s="13"/>
      <c r="J62" s="13"/>
      <c r="K62" s="13"/>
      <c r="L62" s="13"/>
      <c r="M62" s="13"/>
      <c r="N62" s="13"/>
      <c r="O62" s="13"/>
    </row>
    <row r="63" spans="2:16" x14ac:dyDescent="0.25">
      <c r="B63" s="13"/>
      <c r="C63" s="13"/>
      <c r="D63" s="13"/>
      <c r="E63" s="13"/>
      <c r="F63" s="13"/>
      <c r="G63" s="13"/>
      <c r="H63" s="13"/>
      <c r="I63" s="13"/>
      <c r="J63" s="13"/>
      <c r="K63" s="13"/>
      <c r="L63" s="13"/>
      <c r="M63" s="13"/>
      <c r="N63" s="13"/>
      <c r="O63" s="13"/>
    </row>
    <row r="64" spans="2:16" x14ac:dyDescent="0.25">
      <c r="B64" s="13"/>
      <c r="C64" s="13"/>
      <c r="D64" s="13"/>
      <c r="E64" s="13"/>
      <c r="F64" s="13"/>
      <c r="G64" s="13"/>
      <c r="H64" s="13"/>
      <c r="I64" s="13"/>
      <c r="J64" s="13"/>
      <c r="K64" s="13"/>
      <c r="L64" s="13"/>
      <c r="M64" s="13"/>
      <c r="N64" s="13"/>
      <c r="O64" s="13"/>
    </row>
    <row r="65" s="13" customFormat="1" x14ac:dyDescent="0.25"/>
    <row r="66" s="13" customFormat="1" x14ac:dyDescent="0.25"/>
    <row r="67" s="13" customFormat="1" x14ac:dyDescent="0.25"/>
    <row r="68" s="13" customFormat="1" x14ac:dyDescent="0.25"/>
    <row r="69" s="13" customFormat="1" x14ac:dyDescent="0.25"/>
    <row r="70" s="13" customFormat="1" x14ac:dyDescent="0.25"/>
    <row r="71" s="13" customFormat="1" x14ac:dyDescent="0.25"/>
    <row r="72" s="13" customFormat="1" x14ac:dyDescent="0.25"/>
    <row r="73" s="13" customFormat="1" x14ac:dyDescent="0.25"/>
    <row r="74" s="13" customFormat="1" x14ac:dyDescent="0.25"/>
    <row r="75" s="13" customFormat="1" x14ac:dyDescent="0.25"/>
    <row r="76" s="13" customFormat="1" x14ac:dyDescent="0.25"/>
    <row r="77" s="13" customFormat="1" x14ac:dyDescent="0.25"/>
  </sheetData>
  <sheetProtection algorithmName="SHA-512" hashValue="DzoufZ29R8BNMVHKyXjSnWrtKXzOFCoMY/u7UIl/6qG/u9jxLkHqlNThEtpsnh7BAcY5eqLVL8JHvKYbLibQJA==" saltValue="oLUKnvmewe/n/UjZdKUqtQ==" spinCount="100000" sheet="1" selectLockedCells="1"/>
  <mergeCells count="1">
    <mergeCell ref="C8:E9"/>
  </mergeCells>
  <phoneticPr fontId="12"/>
  <dataValidations count="2">
    <dataValidation type="whole" allowBlank="1" showInputMessage="1" showErrorMessage="1" error="整数を入力して下さい" sqref="C11:O20" xr:uid="{00000000-0002-0000-0700-000000000000}">
      <formula1>0</formula1>
      <formula2>999999999999999000</formula2>
    </dataValidation>
    <dataValidation type="whole" allowBlank="1" showInputMessage="1" showErrorMessage="1" error="整数を入力して下さい。" sqref="C26:O45" xr:uid="{00000000-0002-0000-0700-000001000000}">
      <formula1>0</formula1>
      <formula2>9.99999999999999E+43</formula2>
    </dataValidation>
  </dataValidations>
  <printOptions horizontalCentered="1"/>
  <pageMargins left="0.39370078740157483" right="0" top="0.39370078740157483" bottom="0" header="0.11811023622047245" footer="0.11811023622047245"/>
  <pageSetup paperSize="9" scale="99" orientation="landscape"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EEADA-409C-45A5-9BB9-6B98DB4606F2}">
  <sheetPr codeName="Sheet14">
    <tabColor rgb="FF7030A0"/>
  </sheetPr>
  <dimension ref="A1:BV88"/>
  <sheetViews>
    <sheetView showGridLines="0" showZeros="0" workbookViewId="0">
      <pane ySplit="7" topLeftCell="A8" activePane="bottomLeft" state="frozen"/>
      <selection pane="bottomLeft" activeCell="C6" sqref="C6"/>
    </sheetView>
  </sheetViews>
  <sheetFormatPr defaultColWidth="9" defaultRowHeight="12.75" x14ac:dyDescent="0.25"/>
  <cols>
    <col min="1" max="1" width="4.6640625" style="11" customWidth="1"/>
    <col min="2" max="14" width="9.6640625" style="11" customWidth="1"/>
    <col min="15" max="16384" width="9" style="11"/>
  </cols>
  <sheetData>
    <row r="1" spans="1:74" ht="12" customHeight="1" thickBot="1" x14ac:dyDescent="0.3">
      <c r="A1" s="153"/>
      <c r="B1" s="155" t="s">
        <v>67</v>
      </c>
      <c r="C1" s="155"/>
      <c r="D1" s="154"/>
      <c r="E1" s="154"/>
      <c r="F1" s="154"/>
      <c r="G1" s="154"/>
      <c r="H1" s="154"/>
      <c r="I1" s="154"/>
      <c r="J1" s="154"/>
      <c r="K1" s="154"/>
      <c r="L1" s="154"/>
      <c r="M1" s="154"/>
      <c r="N1" s="154"/>
      <c r="O1" s="154"/>
      <c r="P1" s="154"/>
      <c r="Q1" s="154"/>
      <c r="R1" s="154"/>
      <c r="S1" s="154"/>
      <c r="T1" s="154"/>
      <c r="U1" s="154"/>
      <c r="V1" s="154"/>
      <c r="W1" s="154"/>
      <c r="X1" s="154"/>
      <c r="Y1" s="154"/>
      <c r="Z1" s="154"/>
      <c r="AA1" s="315"/>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6"/>
    </row>
    <row r="2" spans="1:74" ht="12" customHeight="1" x14ac:dyDescent="0.25">
      <c r="A2" s="157"/>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c r="BP2" s="158"/>
      <c r="BQ2" s="158"/>
      <c r="BR2" s="158"/>
      <c r="BS2" s="158"/>
      <c r="BT2" s="158"/>
      <c r="BU2" s="158"/>
      <c r="BV2" s="159"/>
    </row>
    <row r="3" spans="1:74" ht="12" customHeight="1" x14ac:dyDescent="0.25">
      <c r="A3" s="160"/>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2"/>
    </row>
    <row r="4" spans="1:74" ht="12" customHeight="1" thickBot="1" x14ac:dyDescent="0.3">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5"/>
    </row>
    <row r="5" spans="1:74" ht="12" customHeight="1" thickBot="1" x14ac:dyDescent="0.3">
      <c r="B5" s="50"/>
      <c r="C5" s="51"/>
      <c r="D5" s="51"/>
      <c r="E5" s="51"/>
      <c r="F5" s="51"/>
      <c r="G5" s="51"/>
      <c r="H5" s="51"/>
      <c r="I5" s="51"/>
      <c r="J5" s="51"/>
      <c r="K5" s="51"/>
      <c r="L5" s="51"/>
      <c r="M5" s="52"/>
    </row>
    <row r="6" spans="1:74" ht="20.100000000000001" customHeight="1" thickBot="1" x14ac:dyDescent="0.3">
      <c r="B6" s="53" t="s">
        <v>104</v>
      </c>
      <c r="C6" s="56" t="s">
        <v>223</v>
      </c>
      <c r="D6" s="69"/>
      <c r="E6" s="194" t="s">
        <v>67</v>
      </c>
      <c r="F6" s="69"/>
      <c r="G6" s="69"/>
      <c r="H6" s="69"/>
      <c r="I6" s="69"/>
      <c r="J6" s="69"/>
      <c r="K6" s="69"/>
      <c r="L6" s="69"/>
      <c r="M6" s="54"/>
    </row>
    <row r="7" spans="1:74" ht="12" customHeight="1" x14ac:dyDescent="0.25">
      <c r="B7" s="55"/>
      <c r="C7" s="57">
        <f>MATCH(C6,年間集計!B1:B41,0)</f>
        <v>11</v>
      </c>
      <c r="D7" s="57">
        <f>MATCH(C6,予算設定!B1:B41,0)</f>
        <v>11</v>
      </c>
      <c r="E7" s="70"/>
      <c r="F7" s="70"/>
      <c r="G7" s="70"/>
      <c r="H7" s="70"/>
      <c r="I7" s="70"/>
      <c r="J7" s="70"/>
      <c r="K7" s="70"/>
      <c r="L7" s="70"/>
      <c r="M7" s="58"/>
    </row>
    <row r="8" spans="1:74" ht="15" customHeight="1" thickBot="1" x14ac:dyDescent="0.3"/>
    <row r="9" spans="1:74" ht="15" customHeight="1" thickBot="1" x14ac:dyDescent="0.3">
      <c r="B9" s="127" t="s">
        <v>18</v>
      </c>
      <c r="C9" s="279" t="s">
        <v>36</v>
      </c>
      <c r="D9" s="138" t="s">
        <v>116</v>
      </c>
      <c r="E9" s="60" t="str">
        <f>C6</f>
        <v>会費</v>
      </c>
    </row>
    <row r="10" spans="1:74" ht="15" customHeight="1" thickTop="1" x14ac:dyDescent="0.25">
      <c r="B10" s="276" t="str">
        <f>UPDATE!C31</f>
        <v>４月</v>
      </c>
      <c r="C10" s="280">
        <f>INDEX(予算設定!C$1:C$45,$C$7)</f>
        <v>0</v>
      </c>
      <c r="D10" s="281">
        <f>INDEX(年間集計!C$1:C$45,$C$7)</f>
        <v>0</v>
      </c>
      <c r="AA10" s="206" t="s">
        <v>26</v>
      </c>
    </row>
    <row r="11" spans="1:74" ht="15" customHeight="1" x14ac:dyDescent="0.25">
      <c r="B11" s="277" t="str">
        <f>UPDATE!C32</f>
        <v>５月</v>
      </c>
      <c r="C11" s="282">
        <f>INDEX(予算設定!D$1:D$45,$C$7)</f>
        <v>0</v>
      </c>
      <c r="D11" s="283">
        <f>INDEX(年間集計!D$1:D$45,$C$7)</f>
        <v>0</v>
      </c>
      <c r="AA11" s="316" t="str">
        <f>科目設定!AM11</f>
        <v>会費</v>
      </c>
    </row>
    <row r="12" spans="1:74" ht="15" customHeight="1" x14ac:dyDescent="0.25">
      <c r="B12" s="277" t="str">
        <f>UPDATE!C33</f>
        <v>６月</v>
      </c>
      <c r="C12" s="282">
        <f>INDEX(予算設定!E$1:E$45,$C$7)</f>
        <v>0</v>
      </c>
      <c r="D12" s="283">
        <f>INDEX(年間集計!E$1:E$45,$C$7)</f>
        <v>0</v>
      </c>
      <c r="AA12" s="316" t="str">
        <f>科目設定!AM12</f>
        <v>交付金</v>
      </c>
    </row>
    <row r="13" spans="1:74" ht="15" customHeight="1" x14ac:dyDescent="0.25">
      <c r="B13" s="277" t="str">
        <f>UPDATE!C34</f>
        <v>７月</v>
      </c>
      <c r="C13" s="282">
        <f>INDEX(予算設定!F$1:F$45,$C$7)</f>
        <v>0</v>
      </c>
      <c r="D13" s="283">
        <f>INDEX(年間集計!F$1:F$45,$C$7)</f>
        <v>0</v>
      </c>
      <c r="AA13" s="316" t="str">
        <f>科目設定!AM13</f>
        <v>寄付金</v>
      </c>
    </row>
    <row r="14" spans="1:74" ht="15" customHeight="1" x14ac:dyDescent="0.25">
      <c r="B14" s="277" t="str">
        <f>UPDATE!C35</f>
        <v>８月</v>
      </c>
      <c r="C14" s="282">
        <f>INDEX(予算設定!G$1:G$45,$C$7)</f>
        <v>0</v>
      </c>
      <c r="D14" s="283">
        <f>INDEX(年間集計!G$1:G$45,$C$7)</f>
        <v>0</v>
      </c>
      <c r="AA14" s="316" t="str">
        <f>科目設定!AM14</f>
        <v>利息</v>
      </c>
    </row>
    <row r="15" spans="1:74" ht="15" customHeight="1" x14ac:dyDescent="0.25">
      <c r="B15" s="277" t="str">
        <f>UPDATE!C36</f>
        <v>９月</v>
      </c>
      <c r="C15" s="282">
        <f>INDEX(予算設定!H$1:H$45,$C$7)</f>
        <v>0</v>
      </c>
      <c r="D15" s="283">
        <f>INDEX(年間集計!H$1:H$45,$C$7)</f>
        <v>0</v>
      </c>
      <c r="AA15" s="316" t="str">
        <f>科目設定!AM15</f>
        <v>雑収入</v>
      </c>
    </row>
    <row r="16" spans="1:74" ht="15" customHeight="1" x14ac:dyDescent="0.25">
      <c r="B16" s="277" t="str">
        <f>UPDATE!C37</f>
        <v>１０月</v>
      </c>
      <c r="C16" s="282">
        <f>INDEX(予算設定!I$1:I$45,$C$7)</f>
        <v>0</v>
      </c>
      <c r="D16" s="283">
        <f>INDEX(年間集計!I$1:I$45,$C$7)</f>
        <v>0</v>
      </c>
      <c r="AA16" s="316">
        <f>科目設定!AM16</f>
        <v>0</v>
      </c>
    </row>
    <row r="17" spans="2:27" ht="15" customHeight="1" x14ac:dyDescent="0.25">
      <c r="B17" s="277" t="str">
        <f>UPDATE!C38</f>
        <v>１１月</v>
      </c>
      <c r="C17" s="282">
        <f>INDEX(予算設定!J$1:J$45,$C$7)</f>
        <v>0</v>
      </c>
      <c r="D17" s="283">
        <f>INDEX(年間集計!J$1:J$45,$C$7)</f>
        <v>0</v>
      </c>
      <c r="AA17" s="316" t="str">
        <f>科目設定!AM17</f>
        <v>会議費</v>
      </c>
    </row>
    <row r="18" spans="2:27" ht="15" customHeight="1" x14ac:dyDescent="0.25">
      <c r="B18" s="277" t="str">
        <f>UPDATE!C39</f>
        <v>１２月</v>
      </c>
      <c r="C18" s="282">
        <f>INDEX(予算設定!K$1:K$45,$C$7)</f>
        <v>0</v>
      </c>
      <c r="D18" s="283">
        <f>INDEX(年間集計!K$1:K$45,$C$7)</f>
        <v>0</v>
      </c>
      <c r="AA18" s="316" t="str">
        <f>科目設定!AM18</f>
        <v>消耗品費</v>
      </c>
    </row>
    <row r="19" spans="2:27" ht="15" customHeight="1" x14ac:dyDescent="0.25">
      <c r="B19" s="277" t="str">
        <f>UPDATE!C40</f>
        <v>１月</v>
      </c>
      <c r="C19" s="282">
        <f>INDEX(予算設定!L$1:L$45,$C$7)</f>
        <v>0</v>
      </c>
      <c r="D19" s="283">
        <f>INDEX(年間集計!L$1:L$45,$C$7)</f>
        <v>0</v>
      </c>
      <c r="AA19" s="316" t="str">
        <f>科目設定!AM19</f>
        <v>事務費</v>
      </c>
    </row>
    <row r="20" spans="2:27" ht="15" customHeight="1" x14ac:dyDescent="0.25">
      <c r="B20" s="277" t="str">
        <f>UPDATE!C41</f>
        <v>２月</v>
      </c>
      <c r="C20" s="282">
        <f>INDEX(予算設定!M$1:M$45,$C$7)</f>
        <v>0</v>
      </c>
      <c r="D20" s="283">
        <f>INDEX(年間集計!M$1:M$45,$C$7)</f>
        <v>0</v>
      </c>
      <c r="AA20" s="316" t="str">
        <f>科目設定!AM20</f>
        <v>備品費</v>
      </c>
    </row>
    <row r="21" spans="2:27" ht="15" customHeight="1" thickBot="1" x14ac:dyDescent="0.3">
      <c r="B21" s="278" t="str">
        <f>UPDATE!C42</f>
        <v>３月</v>
      </c>
      <c r="C21" s="284">
        <f>INDEX(予算設定!N$1:N$45,$C$7)</f>
        <v>0</v>
      </c>
      <c r="D21" s="285">
        <f>INDEX(年間集計!N$1:N$45,$C$7)</f>
        <v>0</v>
      </c>
      <c r="AA21" s="316" t="str">
        <f>科目設定!AM21</f>
        <v>慶弔費</v>
      </c>
    </row>
    <row r="22" spans="2:27" ht="15" customHeight="1" x14ac:dyDescent="0.25">
      <c r="AA22" s="316" t="str">
        <f>科目設定!AM22</f>
        <v>水道光熱費</v>
      </c>
    </row>
    <row r="23" spans="2:27" ht="15" customHeight="1" x14ac:dyDescent="0.25">
      <c r="AA23" s="316" t="str">
        <f>科目設定!AM23</f>
        <v>行事費</v>
      </c>
    </row>
    <row r="24" spans="2:27" ht="15" customHeight="1" x14ac:dyDescent="0.25">
      <c r="AA24" s="316" t="str">
        <f>科目設定!AM24</f>
        <v>イベント費</v>
      </c>
    </row>
    <row r="25" spans="2:27" ht="15" customHeight="1" x14ac:dyDescent="0.25">
      <c r="AA25" s="316" t="str">
        <f>科目設定!AM25</f>
        <v>渉外費</v>
      </c>
    </row>
    <row r="26" spans="2:27" ht="15" customHeight="1" x14ac:dyDescent="0.25">
      <c r="AA26" s="316" t="str">
        <f>科目設定!AM26</f>
        <v>負担金</v>
      </c>
    </row>
    <row r="27" spans="2:27" ht="15" customHeight="1" x14ac:dyDescent="0.25">
      <c r="AA27" s="316" t="str">
        <f>科目設定!AM27</f>
        <v>部会費</v>
      </c>
    </row>
    <row r="28" spans="2:27" ht="15" customHeight="1" x14ac:dyDescent="0.25">
      <c r="AA28" s="316" t="str">
        <f>科目設定!AM28</f>
        <v>補助費</v>
      </c>
    </row>
    <row r="29" spans="2:27" ht="15" customHeight="1" x14ac:dyDescent="0.25">
      <c r="AA29" s="316">
        <f>科目設定!AM29</f>
        <v>0</v>
      </c>
    </row>
    <row r="30" spans="2:27" ht="15" customHeight="1" x14ac:dyDescent="0.25">
      <c r="AA30" s="316" t="str">
        <f>科目設定!AM30</f>
        <v>予備費</v>
      </c>
    </row>
    <row r="31" spans="2:27" ht="15" customHeight="1" x14ac:dyDescent="0.25">
      <c r="AA31" s="316" t="str">
        <f>科目設定!AM31</f>
        <v>雑費</v>
      </c>
    </row>
    <row r="32" spans="2:27" ht="15" customHeight="1" x14ac:dyDescent="0.25">
      <c r="AA32" s="316">
        <f>科目設定!AM32</f>
        <v>0</v>
      </c>
    </row>
    <row r="33" spans="2:13" ht="15" customHeight="1" x14ac:dyDescent="0.25"/>
    <row r="34" spans="2:13" ht="15" customHeight="1" x14ac:dyDescent="0.25"/>
    <row r="35" spans="2:13" ht="15" customHeight="1" x14ac:dyDescent="0.25"/>
    <row r="36" spans="2:13" ht="15" customHeight="1" x14ac:dyDescent="0.25">
      <c r="B36" s="50"/>
      <c r="C36" s="51"/>
      <c r="D36" s="51"/>
      <c r="E36" s="51"/>
      <c r="F36" s="51"/>
      <c r="G36" s="51"/>
      <c r="H36" s="51"/>
      <c r="I36" s="51"/>
      <c r="J36" s="51"/>
      <c r="K36" s="51"/>
      <c r="L36" s="51"/>
      <c r="M36" s="52"/>
    </row>
    <row r="37" spans="2:13" ht="15" customHeight="1" x14ac:dyDescent="0.25">
      <c r="B37" s="53"/>
      <c r="C37" s="69"/>
      <c r="D37" s="69"/>
      <c r="E37" s="194" t="s">
        <v>67</v>
      </c>
      <c r="F37" s="69"/>
      <c r="G37" s="69"/>
      <c r="H37" s="69"/>
      <c r="I37" s="69"/>
      <c r="J37" s="69"/>
      <c r="K37" s="69"/>
      <c r="L37" s="69"/>
      <c r="M37" s="54"/>
    </row>
    <row r="38" spans="2:13" ht="15" customHeight="1" x14ac:dyDescent="0.25">
      <c r="B38" s="55"/>
      <c r="C38" s="70"/>
      <c r="D38" s="70"/>
      <c r="E38" s="70"/>
      <c r="F38" s="70"/>
      <c r="G38" s="70"/>
      <c r="H38" s="70"/>
      <c r="I38" s="70"/>
      <c r="J38" s="70"/>
      <c r="K38" s="70"/>
      <c r="L38" s="70"/>
      <c r="M38" s="58"/>
    </row>
    <row r="39" spans="2:13" ht="15" customHeight="1" thickBot="1" x14ac:dyDescent="0.3"/>
    <row r="40" spans="2:13" ht="15" customHeight="1" thickBot="1" x14ac:dyDescent="0.3">
      <c r="B40" s="127" t="s">
        <v>20</v>
      </c>
      <c r="C40" s="129" t="s">
        <v>36</v>
      </c>
      <c r="D40" s="291" t="s">
        <v>116</v>
      </c>
    </row>
    <row r="41" spans="2:13" ht="15" customHeight="1" thickTop="1" x14ac:dyDescent="0.25">
      <c r="B41" s="193" t="str">
        <f>IF(科目設定!AJ11="","",科目設定!AJ11)</f>
        <v>会費</v>
      </c>
      <c r="C41" s="18">
        <f>予算設定!O11</f>
        <v>0</v>
      </c>
      <c r="D41" s="68">
        <f>年間集計!O11</f>
        <v>0</v>
      </c>
    </row>
    <row r="42" spans="2:13" ht="15" customHeight="1" x14ac:dyDescent="0.25">
      <c r="B42" s="98" t="str">
        <f>IF(科目設定!AJ12="","",科目設定!AJ12)</f>
        <v>交付金</v>
      </c>
      <c r="C42" s="103">
        <f>予算設定!O12</f>
        <v>0</v>
      </c>
      <c r="D42" s="125">
        <f>年間集計!O12</f>
        <v>0</v>
      </c>
    </row>
    <row r="43" spans="2:13" ht="15" customHeight="1" x14ac:dyDescent="0.25">
      <c r="B43" s="98" t="str">
        <f>IF(科目設定!AJ13="","",科目設定!AJ13)</f>
        <v>寄付金</v>
      </c>
      <c r="C43" s="103">
        <f>予算設定!O13</f>
        <v>0</v>
      </c>
      <c r="D43" s="125">
        <f>年間集計!O13</f>
        <v>0</v>
      </c>
    </row>
    <row r="44" spans="2:13" ht="15" customHeight="1" x14ac:dyDescent="0.25">
      <c r="B44" s="98" t="str">
        <f>IF(科目設定!AJ14="","",科目設定!AJ14)</f>
        <v>利息</v>
      </c>
      <c r="C44" s="103">
        <f>予算設定!O14</f>
        <v>0</v>
      </c>
      <c r="D44" s="125">
        <f>年間集計!O14</f>
        <v>0</v>
      </c>
    </row>
    <row r="45" spans="2:13" ht="15" customHeight="1" x14ac:dyDescent="0.25">
      <c r="B45" s="98" t="str">
        <f>IF(科目設定!AJ15="","",科目設定!AJ15)</f>
        <v>雑収入</v>
      </c>
      <c r="C45" s="103">
        <f>予算設定!O15</f>
        <v>0</v>
      </c>
      <c r="D45" s="125">
        <f>年間集計!O15</f>
        <v>0</v>
      </c>
    </row>
    <row r="46" spans="2:13" ht="15" customHeight="1" thickBot="1" x14ac:dyDescent="0.3">
      <c r="B46" s="107">
        <f>IF(科目設定!AJ16="","",科目設定!AJ16)</f>
        <v>0</v>
      </c>
      <c r="C46" s="108">
        <f>予算設定!O16</f>
        <v>0</v>
      </c>
      <c r="D46" s="126">
        <f>年間集計!O16</f>
        <v>0</v>
      </c>
    </row>
    <row r="47" spans="2:13" ht="15" customHeight="1" thickTop="1" thickBot="1" x14ac:dyDescent="0.3">
      <c r="B47" s="132" t="s">
        <v>19</v>
      </c>
      <c r="C47" s="134">
        <f>SUM(C41:C45)</f>
        <v>0</v>
      </c>
      <c r="D47" s="292">
        <f>SUM(D41:D45)</f>
        <v>0</v>
      </c>
    </row>
    <row r="48" spans="2:13" ht="15" customHeight="1" x14ac:dyDescent="0.25"/>
    <row r="49" spans="2:4" ht="15" customHeight="1" thickBot="1" x14ac:dyDescent="0.3"/>
    <row r="50" spans="2:4" ht="15" customHeight="1" thickBot="1" x14ac:dyDescent="0.3">
      <c r="B50" s="127" t="s">
        <v>18</v>
      </c>
      <c r="C50" s="129" t="s">
        <v>36</v>
      </c>
      <c r="D50" s="291" t="s">
        <v>116</v>
      </c>
    </row>
    <row r="51" spans="2:4" ht="15" customHeight="1" thickTop="1" x14ac:dyDescent="0.25">
      <c r="B51" s="193" t="str">
        <f>IF(科目設定!AJ21="","",科目設定!AJ21)</f>
        <v>会議費</v>
      </c>
      <c r="C51" s="18">
        <f>予算設定!O26</f>
        <v>0</v>
      </c>
      <c r="D51" s="68">
        <f>年間集計!O26</f>
        <v>0</v>
      </c>
    </row>
    <row r="52" spans="2:4" ht="15" customHeight="1" x14ac:dyDescent="0.25">
      <c r="B52" s="98" t="str">
        <f>IF(科目設定!AJ22="","",科目設定!AJ22)</f>
        <v>消耗品費</v>
      </c>
      <c r="C52" s="103">
        <f>予算設定!O27</f>
        <v>0</v>
      </c>
      <c r="D52" s="125">
        <f>年間集計!O27</f>
        <v>0</v>
      </c>
    </row>
    <row r="53" spans="2:4" ht="15" customHeight="1" x14ac:dyDescent="0.25">
      <c r="B53" s="98" t="str">
        <f>IF(科目設定!AJ23="","",科目設定!AJ23)</f>
        <v>事務費</v>
      </c>
      <c r="C53" s="103">
        <f>予算設定!O28</f>
        <v>0</v>
      </c>
      <c r="D53" s="125">
        <f>年間集計!O28</f>
        <v>0</v>
      </c>
    </row>
    <row r="54" spans="2:4" ht="15" customHeight="1" x14ac:dyDescent="0.25">
      <c r="B54" s="98" t="str">
        <f>IF(科目設定!AJ24="","",科目設定!AJ24)</f>
        <v>備品費</v>
      </c>
      <c r="C54" s="103">
        <f>予算設定!O29</f>
        <v>0</v>
      </c>
      <c r="D54" s="125">
        <f>年間集計!O29</f>
        <v>0</v>
      </c>
    </row>
    <row r="55" spans="2:4" ht="15" customHeight="1" x14ac:dyDescent="0.25">
      <c r="B55" s="98" t="str">
        <f>IF(科目設定!AJ25="","",科目設定!AJ25)</f>
        <v>慶弔費</v>
      </c>
      <c r="C55" s="103">
        <f>予算設定!O30</f>
        <v>0</v>
      </c>
      <c r="D55" s="125">
        <f>年間集計!O30</f>
        <v>0</v>
      </c>
    </row>
    <row r="56" spans="2:4" ht="15" customHeight="1" x14ac:dyDescent="0.25">
      <c r="B56" s="98" t="str">
        <f>IF(科目設定!AJ26="","",科目設定!AJ26)</f>
        <v>水道光熱費</v>
      </c>
      <c r="C56" s="103">
        <f>予算設定!O31</f>
        <v>0</v>
      </c>
      <c r="D56" s="125">
        <f>年間集計!O31</f>
        <v>0</v>
      </c>
    </row>
    <row r="57" spans="2:4" ht="15" customHeight="1" x14ac:dyDescent="0.25">
      <c r="B57" s="98" t="str">
        <f>IF(科目設定!AJ27="","",科目設定!AJ27)</f>
        <v>行事費</v>
      </c>
      <c r="C57" s="103">
        <f>予算設定!O32</f>
        <v>0</v>
      </c>
      <c r="D57" s="125">
        <f>年間集計!O32</f>
        <v>0</v>
      </c>
    </row>
    <row r="58" spans="2:4" ht="15" customHeight="1" x14ac:dyDescent="0.25">
      <c r="B58" s="98" t="str">
        <f>IF(科目設定!AJ28="","",科目設定!AJ28)</f>
        <v>イベント費</v>
      </c>
      <c r="C58" s="103">
        <f>予算設定!O33</f>
        <v>0</v>
      </c>
      <c r="D58" s="125">
        <f>年間集計!O33</f>
        <v>0</v>
      </c>
    </row>
    <row r="59" spans="2:4" ht="15" customHeight="1" x14ac:dyDescent="0.25">
      <c r="B59" s="98" t="str">
        <f>IF(科目設定!AJ29="","",科目設定!AJ29)</f>
        <v>渉外費</v>
      </c>
      <c r="C59" s="103">
        <f>予算設定!O34</f>
        <v>0</v>
      </c>
      <c r="D59" s="125">
        <f>年間集計!O34</f>
        <v>0</v>
      </c>
    </row>
    <row r="60" spans="2:4" ht="15" customHeight="1" x14ac:dyDescent="0.25">
      <c r="B60" s="98" t="str">
        <f>IF(科目設定!AJ30="","",科目設定!AJ30)</f>
        <v>負担金</v>
      </c>
      <c r="C60" s="103">
        <f>予算設定!O35</f>
        <v>0</v>
      </c>
      <c r="D60" s="125">
        <f>年間集計!O35</f>
        <v>0</v>
      </c>
    </row>
    <row r="61" spans="2:4" ht="15" customHeight="1" x14ac:dyDescent="0.25">
      <c r="B61" s="98" t="str">
        <f>IF(科目設定!AJ31="","",科目設定!AJ31)</f>
        <v>部会費</v>
      </c>
      <c r="C61" s="103">
        <f>予算設定!O36</f>
        <v>0</v>
      </c>
      <c r="D61" s="125">
        <f>年間集計!O36</f>
        <v>0</v>
      </c>
    </row>
    <row r="62" spans="2:4" ht="15" customHeight="1" x14ac:dyDescent="0.25">
      <c r="B62" s="98" t="str">
        <f>IF(科目設定!AJ32="","",科目設定!AJ32)</f>
        <v>補助費</v>
      </c>
      <c r="C62" s="103">
        <f>予算設定!O37</f>
        <v>0</v>
      </c>
      <c r="D62" s="125">
        <f>年間集計!O37</f>
        <v>0</v>
      </c>
    </row>
    <row r="63" spans="2:4" ht="15" customHeight="1" x14ac:dyDescent="0.25">
      <c r="B63" s="98">
        <f>IF(科目設定!AJ33="","",科目設定!AJ33)</f>
        <v>0</v>
      </c>
      <c r="C63" s="103">
        <f>予算設定!O38</f>
        <v>0</v>
      </c>
      <c r="D63" s="125">
        <f>年間集計!O38</f>
        <v>0</v>
      </c>
    </row>
    <row r="64" spans="2:4" ht="15" customHeight="1" x14ac:dyDescent="0.25">
      <c r="B64" s="98" t="str">
        <f>IF(科目設定!AJ34="","",科目設定!AJ34)</f>
        <v>予備費</v>
      </c>
      <c r="C64" s="103">
        <f>予算設定!O39</f>
        <v>0</v>
      </c>
      <c r="D64" s="125">
        <f>年間集計!O39</f>
        <v>0</v>
      </c>
    </row>
    <row r="65" spans="2:4" ht="15" customHeight="1" x14ac:dyDescent="0.25">
      <c r="B65" s="98" t="str">
        <f>IF(科目設定!AJ35="","",科目設定!AJ35)</f>
        <v>雑費</v>
      </c>
      <c r="C65" s="103">
        <f>予算設定!O40</f>
        <v>0</v>
      </c>
      <c r="D65" s="125">
        <f>年間集計!O40</f>
        <v>0</v>
      </c>
    </row>
    <row r="66" spans="2:4" ht="15" customHeight="1" thickBot="1" x14ac:dyDescent="0.3">
      <c r="B66" s="98">
        <f>IF(科目設定!AJ36="","",科目設定!AJ36)</f>
        <v>0</v>
      </c>
      <c r="C66" s="103">
        <f>予算設定!O41</f>
        <v>0</v>
      </c>
      <c r="D66" s="125">
        <f>年間集計!O41</f>
        <v>0</v>
      </c>
    </row>
    <row r="67" spans="2:4" ht="15" customHeight="1" thickTop="1" thickBot="1" x14ac:dyDescent="0.3">
      <c r="B67" s="132" t="s">
        <v>3</v>
      </c>
      <c r="C67" s="134">
        <f>SUM(C51:C66)</f>
        <v>0</v>
      </c>
      <c r="D67" s="292">
        <f>SUM(D51:D66)</f>
        <v>0</v>
      </c>
    </row>
    <row r="68" spans="2:4" ht="15" customHeight="1" x14ac:dyDescent="0.25"/>
    <row r="70" spans="2:4" ht="13.15" thickBot="1" x14ac:dyDescent="0.3"/>
    <row r="71" spans="2:4" ht="13.15" thickBot="1" x14ac:dyDescent="0.3">
      <c r="B71" s="127" t="s">
        <v>18</v>
      </c>
      <c r="C71" s="138" t="s">
        <v>116</v>
      </c>
    </row>
    <row r="72" spans="2:4" ht="13.15" thickTop="1" x14ac:dyDescent="0.25">
      <c r="B72" s="293" t="str">
        <f>IF(科目設定!AJ21="","",科目設定!AJ21)</f>
        <v>会議費</v>
      </c>
      <c r="C72" s="294">
        <f>年間集計!O26</f>
        <v>0</v>
      </c>
    </row>
    <row r="73" spans="2:4" x14ac:dyDescent="0.25">
      <c r="B73" s="295" t="str">
        <f>IF(科目設定!AJ22="","",科目設定!AJ22)</f>
        <v>消耗品費</v>
      </c>
      <c r="C73" s="283">
        <f>年間集計!O27</f>
        <v>0</v>
      </c>
    </row>
    <row r="74" spans="2:4" x14ac:dyDescent="0.25">
      <c r="B74" s="295" t="str">
        <f>IF(科目設定!AJ23="","",科目設定!AJ23)</f>
        <v>事務費</v>
      </c>
      <c r="C74" s="283">
        <f>年間集計!O28</f>
        <v>0</v>
      </c>
    </row>
    <row r="75" spans="2:4" x14ac:dyDescent="0.25">
      <c r="B75" s="295" t="str">
        <f>IF(科目設定!AJ24="","",科目設定!AJ24)</f>
        <v>備品費</v>
      </c>
      <c r="C75" s="283">
        <f>年間集計!O29</f>
        <v>0</v>
      </c>
    </row>
    <row r="76" spans="2:4" x14ac:dyDescent="0.25">
      <c r="B76" s="295" t="str">
        <f>IF(科目設定!AJ25="","",科目設定!AJ25)</f>
        <v>慶弔費</v>
      </c>
      <c r="C76" s="283">
        <f>年間集計!O30</f>
        <v>0</v>
      </c>
    </row>
    <row r="77" spans="2:4" x14ac:dyDescent="0.25">
      <c r="B77" s="295" t="str">
        <f>IF(科目設定!AJ26="","",科目設定!AJ26)</f>
        <v>水道光熱費</v>
      </c>
      <c r="C77" s="283">
        <f>年間集計!O31</f>
        <v>0</v>
      </c>
    </row>
    <row r="78" spans="2:4" x14ac:dyDescent="0.25">
      <c r="B78" s="295" t="str">
        <f>IF(科目設定!AJ27="","",科目設定!AJ27)</f>
        <v>行事費</v>
      </c>
      <c r="C78" s="283">
        <f>年間集計!O32</f>
        <v>0</v>
      </c>
    </row>
    <row r="79" spans="2:4" x14ac:dyDescent="0.25">
      <c r="B79" s="295" t="str">
        <f>IF(科目設定!AJ28="","",科目設定!AJ28)</f>
        <v>イベント費</v>
      </c>
      <c r="C79" s="283">
        <f>年間集計!O33</f>
        <v>0</v>
      </c>
    </row>
    <row r="80" spans="2:4" x14ac:dyDescent="0.25">
      <c r="B80" s="295" t="str">
        <f>IF(科目設定!AJ29="","",科目設定!AJ29)</f>
        <v>渉外費</v>
      </c>
      <c r="C80" s="283">
        <f>年間集計!O34</f>
        <v>0</v>
      </c>
    </row>
    <row r="81" spans="2:3" x14ac:dyDescent="0.25">
      <c r="B81" s="295" t="str">
        <f>IF(科目設定!AJ30="","",科目設定!AJ30)</f>
        <v>負担金</v>
      </c>
      <c r="C81" s="283">
        <f>年間集計!O35</f>
        <v>0</v>
      </c>
    </row>
    <row r="82" spans="2:3" x14ac:dyDescent="0.25">
      <c r="B82" s="295" t="str">
        <f>IF(科目設定!AJ31="","",科目設定!AJ31)</f>
        <v>部会費</v>
      </c>
      <c r="C82" s="283">
        <f>年間集計!O36</f>
        <v>0</v>
      </c>
    </row>
    <row r="83" spans="2:3" x14ac:dyDescent="0.25">
      <c r="B83" s="295" t="str">
        <f>IF(科目設定!AJ32="","",科目設定!AJ32)</f>
        <v>補助費</v>
      </c>
      <c r="C83" s="283">
        <f>年間集計!O37</f>
        <v>0</v>
      </c>
    </row>
    <row r="84" spans="2:3" x14ac:dyDescent="0.25">
      <c r="B84" s="295">
        <f>IF(科目設定!AJ33="","",科目設定!AJ33)</f>
        <v>0</v>
      </c>
      <c r="C84" s="283">
        <f>年間集計!O38</f>
        <v>0</v>
      </c>
    </row>
    <row r="85" spans="2:3" x14ac:dyDescent="0.25">
      <c r="B85" s="295" t="str">
        <f>IF(科目設定!AJ34="","",科目設定!AJ34)</f>
        <v>予備費</v>
      </c>
      <c r="C85" s="283">
        <f>年間集計!O39</f>
        <v>0</v>
      </c>
    </row>
    <row r="86" spans="2:3" x14ac:dyDescent="0.25">
      <c r="B86" s="295" t="str">
        <f>IF(科目設定!AJ35="","",科目設定!AJ35)</f>
        <v>雑費</v>
      </c>
      <c r="C86" s="283">
        <f>年間集計!O40</f>
        <v>0</v>
      </c>
    </row>
    <row r="87" spans="2:3" ht="13.15" thickBot="1" x14ac:dyDescent="0.3">
      <c r="B87" s="296">
        <f>IF(科目設定!AJ36="","",科目設定!AJ36)</f>
        <v>0</v>
      </c>
      <c r="C87" s="297">
        <f>年間集計!O41</f>
        <v>0</v>
      </c>
    </row>
    <row r="88" spans="2:3" ht="13.5" thickTop="1" thickBot="1" x14ac:dyDescent="0.3">
      <c r="B88" s="132" t="s">
        <v>3</v>
      </c>
      <c r="C88" s="139">
        <f>SUM(C72:C87)</f>
        <v>0</v>
      </c>
    </row>
  </sheetData>
  <sheetProtection algorithmName="SHA-512" hashValue="lzI7Wkt9ZdXYSLUjD9Evt+NbkB/iIjWOjGDMcPbPkkQYWZHjg1Bf0LL7BrzS3Wwj9SmDP8JVVNj4OuHtdTdu8A==" saltValue="xUR6h9B+j4AU/VfquhWMYQ==" spinCount="100000" sheet="1" selectLockedCells="1"/>
  <phoneticPr fontId="12"/>
  <conditionalFormatting sqref="B72:C87">
    <cfRule type="expression" dxfId="13" priority="1">
      <formula>MOD(ROW(),2)=0</formula>
    </cfRule>
    <cfRule type="expression" dxfId="12" priority="2">
      <formula>MOD(ROW(),2)=0</formula>
    </cfRule>
  </conditionalFormatting>
  <conditionalFormatting sqref="B10:D21">
    <cfRule type="expression" dxfId="11" priority="7">
      <formula>MOD(ROW(),2)=0</formula>
    </cfRule>
    <cfRule type="expression" dxfId="10" priority="8">
      <formula>MOD(ROW(),2)=0</formula>
    </cfRule>
  </conditionalFormatting>
  <conditionalFormatting sqref="B41:D46 B51:D66">
    <cfRule type="expression" dxfId="9" priority="5">
      <formula>MOD(ROW(),2)=0</formula>
    </cfRule>
  </conditionalFormatting>
  <conditionalFormatting sqref="AA11:AA32">
    <cfRule type="expression" dxfId="8" priority="6">
      <formula>MOD(ROW(),2)=0</formula>
    </cfRule>
  </conditionalFormatting>
  <dataValidations count="3">
    <dataValidation type="whole" allowBlank="1" showInputMessage="1" showErrorMessage="1" error="整数を入力して下さい。" sqref="C10:D21" xr:uid="{2D248E54-08D9-4EEB-9A7E-ECBFBA21ACB4}">
      <formula1>0</formula1>
      <formula2>9.99999999999999E+43</formula2>
    </dataValidation>
    <dataValidation type="list" allowBlank="1" showInputMessage="1" showErrorMessage="1" sqref="C6" xr:uid="{240CA5AB-7D88-463E-8CC8-B13E0E9CD8F1}">
      <formula1>$AA$11:$AA$26</formula1>
    </dataValidation>
    <dataValidation type="custom" errorStyle="warning" allowBlank="1" showInputMessage="1" showErrorMessage="1" errorTitle="項目設定" error="項目が重複しています。" sqref="AA11:AA32" xr:uid="{EA6A893A-5347-40A6-8FB7-48A2B7BA6948}">
      <formula1>COUNTIF(Q:Q,AA11)&lt;2</formula1>
    </dataValidation>
  </dataValidations>
  <printOptions horizontalCentered="1"/>
  <pageMargins left="0.39370078740157483" right="0.19685039370078741" top="0.39370078740157483" bottom="0.39370078740157483" header="0.11811023622047245" footer="0.11811023622047245"/>
  <pageSetup paperSize="9" orientation="landscape" r:id="rId1"/>
  <rowBreaks count="2" manualBreakCount="2">
    <brk id="35" max="16383" man="1"/>
    <brk id="69" max="16383" man="1"/>
  </rowBreaks>
  <drawing r:id="rId2"/>
  <extLst>
    <ext xmlns:x14="http://schemas.microsoft.com/office/spreadsheetml/2009/9/main" uri="{CCE6A557-97BC-4b89-ADB6-D9C93CAAB3DF}">
      <x14:dataValidations xmlns:xm="http://schemas.microsoft.com/office/excel/2006/main" count="1">
        <x14:dataValidation type="list" showInputMessage="1" showErrorMessage="1" xr:uid="{DF2480BB-052E-491E-92E6-44CA5BE60804}">
          <x14:formula1>
            <xm:f>科目設定!AJ21:AJ36</xm:f>
          </x14:formula1>
          <xm:sqref>C6</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FFC000"/>
    <pageSetUpPr fitToPage="1"/>
  </sheetPr>
  <dimension ref="A1:BV74"/>
  <sheetViews>
    <sheetView showGridLines="0" showZeros="0" workbookViewId="0">
      <pane xSplit="1" ySplit="10" topLeftCell="B11" activePane="bottomRight" state="frozen"/>
      <selection pane="topRight" activeCell="B1" sqref="B1"/>
      <selection pane="bottomLeft" activeCell="A11" sqref="A11"/>
      <selection pane="bottomRight" activeCell="C11" sqref="C11"/>
    </sheetView>
  </sheetViews>
  <sheetFormatPr defaultColWidth="9" defaultRowHeight="12.75" x14ac:dyDescent="0.25"/>
  <cols>
    <col min="1" max="1" width="4.6640625" style="13" customWidth="1"/>
    <col min="2" max="2" width="9.6640625" style="14" customWidth="1"/>
    <col min="3" max="15" width="9.6640625" style="12" customWidth="1"/>
    <col min="16" max="16" width="9.6640625" style="13" customWidth="1"/>
    <col min="17" max="16384" width="9" style="13"/>
  </cols>
  <sheetData>
    <row r="1" spans="1:74" ht="12" customHeight="1" thickBot="1" x14ac:dyDescent="0.3">
      <c r="A1" s="153"/>
      <c r="B1" s="155" t="s">
        <v>359</v>
      </c>
      <c r="C1" s="155"/>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6"/>
    </row>
    <row r="2" spans="1:74" ht="12" customHeight="1" x14ac:dyDescent="0.25">
      <c r="A2" s="157"/>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c r="BP2" s="158"/>
      <c r="BQ2" s="158"/>
      <c r="BR2" s="158"/>
      <c r="BS2" s="158"/>
      <c r="BT2" s="158"/>
      <c r="BU2" s="158"/>
      <c r="BV2" s="159"/>
    </row>
    <row r="3" spans="1:74" ht="12" customHeight="1" x14ac:dyDescent="0.25">
      <c r="A3" s="160"/>
      <c r="B3" s="161"/>
      <c r="C3" s="161"/>
      <c r="D3" s="161"/>
      <c r="E3" s="161" t="s">
        <v>195</v>
      </c>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2"/>
    </row>
    <row r="4" spans="1:74" ht="12" customHeight="1" thickBot="1" x14ac:dyDescent="0.3">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5"/>
    </row>
    <row r="5" spans="1:74" ht="12" customHeight="1" thickBot="1" x14ac:dyDescent="0.3"/>
    <row r="6" spans="1:74" s="15" customFormat="1" ht="12" customHeight="1" x14ac:dyDescent="0.25">
      <c r="B6" s="444" t="str">
        <f>メニュー!A2</f>
        <v>SIMPLE 会計報告 ２０２６</v>
      </c>
      <c r="C6" s="5"/>
      <c r="D6" s="5"/>
      <c r="E6" s="5"/>
      <c r="F6" s="178" t="s">
        <v>196</v>
      </c>
      <c r="G6" s="179"/>
      <c r="H6" s="179"/>
      <c r="I6" s="180"/>
    </row>
    <row r="7" spans="1:74" ht="12" customHeight="1" thickBot="1" x14ac:dyDescent="0.3">
      <c r="B7" s="5" t="s">
        <v>361</v>
      </c>
      <c r="C7" s="190"/>
      <c r="D7" s="190"/>
      <c r="F7" s="181"/>
      <c r="G7" s="182"/>
      <c r="H7" s="182"/>
      <c r="I7" s="183"/>
    </row>
    <row r="8" spans="1:74" ht="12" customHeight="1" x14ac:dyDescent="0.25">
      <c r="B8" s="190"/>
      <c r="C8" s="510">
        <f>科目設定!$I$11</f>
        <v>0</v>
      </c>
      <c r="D8" s="510"/>
      <c r="E8" s="510"/>
    </row>
    <row r="9" spans="1:74" ht="12" customHeight="1" thickBot="1" x14ac:dyDescent="0.3">
      <c r="C9" s="514"/>
      <c r="D9" s="514"/>
      <c r="E9" s="514"/>
    </row>
    <row r="10" spans="1:74" ht="15.95" customHeight="1" thickBot="1" x14ac:dyDescent="0.3">
      <c r="B10" s="140" t="s">
        <v>20</v>
      </c>
      <c r="C10" s="141" t="str">
        <f>UPDATE!C$10</f>
        <v>４月</v>
      </c>
      <c r="D10" s="141" t="str">
        <f>UPDATE!D$10</f>
        <v>５月</v>
      </c>
      <c r="E10" s="141" t="str">
        <f>UPDATE!E$10</f>
        <v>６月</v>
      </c>
      <c r="F10" s="141" t="str">
        <f>UPDATE!F$10</f>
        <v>７月</v>
      </c>
      <c r="G10" s="141" t="str">
        <f>UPDATE!G$10</f>
        <v>８月</v>
      </c>
      <c r="H10" s="141" t="str">
        <f>UPDATE!H$10</f>
        <v>９月</v>
      </c>
      <c r="I10" s="141" t="str">
        <f>UPDATE!I$10</f>
        <v>１０月</v>
      </c>
      <c r="J10" s="141" t="str">
        <f>UPDATE!J$10</f>
        <v>１１月</v>
      </c>
      <c r="K10" s="141" t="str">
        <f>UPDATE!K$10</f>
        <v>１２月</v>
      </c>
      <c r="L10" s="141" t="str">
        <f>UPDATE!L$10</f>
        <v>１月</v>
      </c>
      <c r="M10" s="141" t="str">
        <f>UPDATE!M$10</f>
        <v>２月</v>
      </c>
      <c r="N10" s="141" t="str">
        <f>UPDATE!N$10</f>
        <v>３月</v>
      </c>
      <c r="O10" s="142" t="s">
        <v>5</v>
      </c>
      <c r="P10" s="143" t="s">
        <v>4</v>
      </c>
    </row>
    <row r="11" spans="1:74" ht="15.95" customHeight="1" thickTop="1" x14ac:dyDescent="0.25">
      <c r="B11" s="109" t="str">
        <f>IF(科目設定!AJ11="","",科目設定!AJ11)</f>
        <v>会費</v>
      </c>
      <c r="C11" s="110"/>
      <c r="D11" s="124"/>
      <c r="E11" s="124"/>
      <c r="F11" s="124"/>
      <c r="G11" s="124"/>
      <c r="H11" s="124"/>
      <c r="I11" s="124"/>
      <c r="J11" s="124"/>
      <c r="K11" s="124"/>
      <c r="L11" s="124"/>
      <c r="M11" s="124"/>
      <c r="N11" s="124"/>
      <c r="O11" s="111">
        <f t="shared" ref="O11:O21" si="0">SUM(C11:N11)</f>
        <v>0</v>
      </c>
      <c r="P11" s="121">
        <f t="shared" ref="P11:P20" si="1">IF(O11=0,0,O11/$O$21)</f>
        <v>0</v>
      </c>
    </row>
    <row r="12" spans="1:74" ht="15.95" customHeight="1" x14ac:dyDescent="0.25">
      <c r="B12" s="117" t="str">
        <f>IF(科目設定!AJ12="","",科目設定!AJ12)</f>
        <v>交付金</v>
      </c>
      <c r="C12" s="118"/>
      <c r="D12" s="123"/>
      <c r="E12" s="123"/>
      <c r="F12" s="123"/>
      <c r="G12" s="123"/>
      <c r="H12" s="123"/>
      <c r="I12" s="123"/>
      <c r="J12" s="123"/>
      <c r="K12" s="123"/>
      <c r="L12" s="123"/>
      <c r="M12" s="123"/>
      <c r="N12" s="123"/>
      <c r="O12" s="119">
        <f t="shared" si="0"/>
        <v>0</v>
      </c>
      <c r="P12" s="120">
        <f t="shared" si="1"/>
        <v>0</v>
      </c>
    </row>
    <row r="13" spans="1:74" ht="15.95" customHeight="1" x14ac:dyDescent="0.25">
      <c r="B13" s="117" t="str">
        <f>IF(科目設定!AJ13="","",科目設定!AJ13)</f>
        <v>寄付金</v>
      </c>
      <c r="C13" s="118"/>
      <c r="D13" s="123"/>
      <c r="E13" s="123"/>
      <c r="F13" s="123"/>
      <c r="G13" s="123"/>
      <c r="H13" s="123"/>
      <c r="I13" s="123"/>
      <c r="J13" s="123"/>
      <c r="K13" s="123"/>
      <c r="L13" s="123"/>
      <c r="M13" s="123"/>
      <c r="N13" s="123"/>
      <c r="O13" s="119">
        <f t="shared" si="0"/>
        <v>0</v>
      </c>
      <c r="P13" s="120">
        <f t="shared" si="1"/>
        <v>0</v>
      </c>
    </row>
    <row r="14" spans="1:74" ht="15.95" customHeight="1" x14ac:dyDescent="0.25">
      <c r="B14" s="117" t="str">
        <f>IF(科目設定!AJ14="","",科目設定!AJ14)</f>
        <v>利息</v>
      </c>
      <c r="C14" s="118"/>
      <c r="D14" s="123"/>
      <c r="E14" s="123"/>
      <c r="F14" s="123"/>
      <c r="G14" s="123"/>
      <c r="H14" s="123"/>
      <c r="I14" s="123"/>
      <c r="J14" s="123"/>
      <c r="K14" s="123"/>
      <c r="L14" s="123"/>
      <c r="M14" s="123"/>
      <c r="N14" s="123"/>
      <c r="O14" s="119">
        <f t="shared" si="0"/>
        <v>0</v>
      </c>
      <c r="P14" s="120">
        <f t="shared" si="1"/>
        <v>0</v>
      </c>
    </row>
    <row r="15" spans="1:74" ht="15.95" customHeight="1" x14ac:dyDescent="0.25">
      <c r="B15" s="117" t="str">
        <f>IF(科目設定!AJ15="","",科目設定!AJ15)</f>
        <v>雑収入</v>
      </c>
      <c r="C15" s="118"/>
      <c r="D15" s="123"/>
      <c r="E15" s="123"/>
      <c r="F15" s="123"/>
      <c r="G15" s="123"/>
      <c r="H15" s="123"/>
      <c r="I15" s="123"/>
      <c r="J15" s="123"/>
      <c r="K15" s="123"/>
      <c r="L15" s="123"/>
      <c r="M15" s="123"/>
      <c r="N15" s="123"/>
      <c r="O15" s="119">
        <f t="shared" ref="O15:O18" si="2">SUM(C15:N15)</f>
        <v>0</v>
      </c>
      <c r="P15" s="120">
        <f t="shared" si="1"/>
        <v>0</v>
      </c>
    </row>
    <row r="16" spans="1:74" ht="15.95" customHeight="1" thickBot="1" x14ac:dyDescent="0.3">
      <c r="B16" s="259">
        <f>IF(科目設定!AJ16="","",科目設定!AJ16)</f>
        <v>0</v>
      </c>
      <c r="C16" s="260"/>
      <c r="D16" s="261"/>
      <c r="E16" s="261"/>
      <c r="F16" s="261"/>
      <c r="G16" s="261"/>
      <c r="H16" s="261"/>
      <c r="I16" s="261"/>
      <c r="J16" s="261"/>
      <c r="K16" s="261"/>
      <c r="L16" s="261"/>
      <c r="M16" s="261"/>
      <c r="N16" s="261"/>
      <c r="O16" s="262">
        <f t="shared" si="2"/>
        <v>0</v>
      </c>
      <c r="P16" s="263">
        <f t="shared" si="1"/>
        <v>0</v>
      </c>
    </row>
    <row r="17" spans="2:16" ht="15.95" hidden="1" customHeight="1" x14ac:dyDescent="0.25">
      <c r="B17" s="254" t="str">
        <f>IF(科目設定!AJ17="","",科目設定!AJ17)</f>
        <v>預金引出</v>
      </c>
      <c r="C17" s="255"/>
      <c r="D17" s="256"/>
      <c r="E17" s="256"/>
      <c r="F17" s="256"/>
      <c r="G17" s="256"/>
      <c r="H17" s="256"/>
      <c r="I17" s="256"/>
      <c r="J17" s="256"/>
      <c r="K17" s="256"/>
      <c r="L17" s="256"/>
      <c r="M17" s="256"/>
      <c r="N17" s="256"/>
      <c r="O17" s="257">
        <f t="shared" si="2"/>
        <v>0</v>
      </c>
      <c r="P17" s="258">
        <f t="shared" si="1"/>
        <v>0</v>
      </c>
    </row>
    <row r="18" spans="2:16" ht="15.95" hidden="1" customHeight="1" x14ac:dyDescent="0.25">
      <c r="B18" s="117" t="str">
        <f>IF(科目設定!AJ18="","",科目設定!AJ18)</f>
        <v>定期引出</v>
      </c>
      <c r="C18" s="118"/>
      <c r="D18" s="123"/>
      <c r="E18" s="123"/>
      <c r="F18" s="123"/>
      <c r="G18" s="123"/>
      <c r="H18" s="123"/>
      <c r="I18" s="123"/>
      <c r="J18" s="123"/>
      <c r="K18" s="123"/>
      <c r="L18" s="123"/>
      <c r="M18" s="123"/>
      <c r="N18" s="123"/>
      <c r="O18" s="119">
        <f t="shared" si="2"/>
        <v>0</v>
      </c>
      <c r="P18" s="120">
        <f t="shared" si="1"/>
        <v>0</v>
      </c>
    </row>
    <row r="19" spans="2:16" ht="15.95" hidden="1" customHeight="1" x14ac:dyDescent="0.25">
      <c r="B19" s="117" t="str">
        <f>IF(科目設定!AJ19="","",科目設定!AJ19)</f>
        <v>繰越金取崩</v>
      </c>
      <c r="C19" s="118"/>
      <c r="D19" s="123"/>
      <c r="E19" s="123"/>
      <c r="F19" s="123"/>
      <c r="G19" s="123"/>
      <c r="H19" s="123"/>
      <c r="I19" s="123"/>
      <c r="J19" s="123"/>
      <c r="K19" s="123"/>
      <c r="L19" s="123"/>
      <c r="M19" s="123"/>
      <c r="N19" s="123"/>
      <c r="O19" s="119">
        <f t="shared" ref="O19:O20" si="3">SUM(C19:N19)</f>
        <v>0</v>
      </c>
      <c r="P19" s="120">
        <f t="shared" si="1"/>
        <v>0</v>
      </c>
    </row>
    <row r="20" spans="2:16" ht="15.95" hidden="1" customHeight="1" thickBot="1" x14ac:dyDescent="0.3">
      <c r="B20" s="117" t="str">
        <f>IF(科目設定!AJ20="","",科目設定!AJ20)</f>
        <v>積立金取崩</v>
      </c>
      <c r="C20" s="118"/>
      <c r="D20" s="123"/>
      <c r="E20" s="123"/>
      <c r="F20" s="123"/>
      <c r="G20" s="123"/>
      <c r="H20" s="123"/>
      <c r="I20" s="123"/>
      <c r="J20" s="123"/>
      <c r="K20" s="123"/>
      <c r="L20" s="123"/>
      <c r="M20" s="123"/>
      <c r="N20" s="123"/>
      <c r="O20" s="119">
        <f t="shared" si="3"/>
        <v>0</v>
      </c>
      <c r="P20" s="120">
        <f t="shared" si="1"/>
        <v>0</v>
      </c>
    </row>
    <row r="21" spans="2:16" ht="15.95" customHeight="1" thickTop="1" thickBot="1" x14ac:dyDescent="0.3">
      <c r="B21" s="144" t="s">
        <v>19</v>
      </c>
      <c r="C21" s="145">
        <f t="shared" ref="C21:N21" si="4">SUM(C11:C20)</f>
        <v>0</v>
      </c>
      <c r="D21" s="146">
        <f t="shared" si="4"/>
        <v>0</v>
      </c>
      <c r="E21" s="146">
        <f t="shared" si="4"/>
        <v>0</v>
      </c>
      <c r="F21" s="146">
        <f t="shared" si="4"/>
        <v>0</v>
      </c>
      <c r="G21" s="146">
        <f t="shared" si="4"/>
        <v>0</v>
      </c>
      <c r="H21" s="146">
        <f t="shared" si="4"/>
        <v>0</v>
      </c>
      <c r="I21" s="146">
        <f t="shared" si="4"/>
        <v>0</v>
      </c>
      <c r="J21" s="146">
        <f t="shared" si="4"/>
        <v>0</v>
      </c>
      <c r="K21" s="146">
        <f t="shared" si="4"/>
        <v>0</v>
      </c>
      <c r="L21" s="146">
        <f t="shared" si="4"/>
        <v>0</v>
      </c>
      <c r="M21" s="146">
        <f t="shared" si="4"/>
        <v>0</v>
      </c>
      <c r="N21" s="146">
        <f t="shared" si="4"/>
        <v>0</v>
      </c>
      <c r="O21" s="147">
        <f t="shared" si="0"/>
        <v>0</v>
      </c>
      <c r="P21" s="148"/>
    </row>
    <row r="22" spans="2:16" ht="15.95" customHeight="1" x14ac:dyDescent="0.25"/>
    <row r="23" spans="2:16" ht="15.95" customHeight="1" x14ac:dyDescent="0.25"/>
    <row r="24" spans="2:16" ht="15.95" customHeight="1" thickBot="1" x14ac:dyDescent="0.3"/>
    <row r="25" spans="2:16" ht="15.95" customHeight="1" thickBot="1" x14ac:dyDescent="0.3">
      <c r="B25" s="140" t="s">
        <v>18</v>
      </c>
      <c r="C25" s="141" t="str">
        <f>UPDATE!C$10</f>
        <v>４月</v>
      </c>
      <c r="D25" s="141" t="str">
        <f>UPDATE!D$10</f>
        <v>５月</v>
      </c>
      <c r="E25" s="141" t="str">
        <f>UPDATE!E$10</f>
        <v>６月</v>
      </c>
      <c r="F25" s="141" t="str">
        <f>UPDATE!F$10</f>
        <v>７月</v>
      </c>
      <c r="G25" s="141" t="str">
        <f>UPDATE!G$10</f>
        <v>８月</v>
      </c>
      <c r="H25" s="141" t="str">
        <f>UPDATE!H$10</f>
        <v>９月</v>
      </c>
      <c r="I25" s="141" t="str">
        <f>UPDATE!I$10</f>
        <v>１０月</v>
      </c>
      <c r="J25" s="141" t="str">
        <f>UPDATE!J$10</f>
        <v>１１月</v>
      </c>
      <c r="K25" s="141" t="str">
        <f>UPDATE!K$10</f>
        <v>１２月</v>
      </c>
      <c r="L25" s="141" t="str">
        <f>UPDATE!L$10</f>
        <v>１月</v>
      </c>
      <c r="M25" s="141" t="str">
        <f>UPDATE!M$10</f>
        <v>２月</v>
      </c>
      <c r="N25" s="141" t="str">
        <f>UPDATE!N$10</f>
        <v>３月</v>
      </c>
      <c r="O25" s="142" t="s">
        <v>5</v>
      </c>
      <c r="P25" s="143" t="s">
        <v>4</v>
      </c>
    </row>
    <row r="26" spans="2:16" ht="15.95" customHeight="1" thickTop="1" x14ac:dyDescent="0.25">
      <c r="B26" s="109" t="str">
        <f>IF(科目設定!AJ21="","",科目設定!AJ21)</f>
        <v>会議費</v>
      </c>
      <c r="C26" s="110"/>
      <c r="D26" s="124"/>
      <c r="E26" s="124"/>
      <c r="F26" s="124"/>
      <c r="G26" s="124"/>
      <c r="H26" s="124"/>
      <c r="I26" s="124"/>
      <c r="J26" s="124"/>
      <c r="K26" s="124"/>
      <c r="L26" s="124"/>
      <c r="M26" s="124"/>
      <c r="N26" s="124"/>
      <c r="O26" s="111">
        <f t="shared" ref="O26:O46" si="5">SUM(C26:N26)</f>
        <v>0</v>
      </c>
      <c r="P26" s="112">
        <f t="shared" ref="P26:P45" si="6">IF(O26=0,0,O26/$O$46)</f>
        <v>0</v>
      </c>
    </row>
    <row r="27" spans="2:16" ht="15.95" customHeight="1" x14ac:dyDescent="0.25">
      <c r="B27" s="117" t="str">
        <f>IF(科目設定!AJ22="","",科目設定!AJ22)</f>
        <v>消耗品費</v>
      </c>
      <c r="C27" s="118"/>
      <c r="D27" s="123"/>
      <c r="E27" s="123"/>
      <c r="F27" s="123"/>
      <c r="G27" s="123"/>
      <c r="H27" s="123"/>
      <c r="I27" s="123"/>
      <c r="J27" s="123"/>
      <c r="K27" s="123"/>
      <c r="L27" s="123"/>
      <c r="M27" s="123"/>
      <c r="N27" s="123"/>
      <c r="O27" s="119">
        <f t="shared" si="5"/>
        <v>0</v>
      </c>
      <c r="P27" s="120">
        <f t="shared" si="6"/>
        <v>0</v>
      </c>
    </row>
    <row r="28" spans="2:16" ht="15.95" customHeight="1" x14ac:dyDescent="0.25">
      <c r="B28" s="117" t="str">
        <f>IF(科目設定!AJ23="","",科目設定!AJ23)</f>
        <v>事務費</v>
      </c>
      <c r="C28" s="118"/>
      <c r="D28" s="123"/>
      <c r="E28" s="123"/>
      <c r="F28" s="123"/>
      <c r="G28" s="123"/>
      <c r="H28" s="123"/>
      <c r="I28" s="123"/>
      <c r="J28" s="123"/>
      <c r="K28" s="123"/>
      <c r="L28" s="123"/>
      <c r="M28" s="123"/>
      <c r="N28" s="123"/>
      <c r="O28" s="119">
        <f t="shared" si="5"/>
        <v>0</v>
      </c>
      <c r="P28" s="120">
        <f t="shared" si="6"/>
        <v>0</v>
      </c>
    </row>
    <row r="29" spans="2:16" ht="15.95" customHeight="1" x14ac:dyDescent="0.25">
      <c r="B29" s="117" t="str">
        <f>IF(科目設定!AJ24="","",科目設定!AJ24)</f>
        <v>備品費</v>
      </c>
      <c r="C29" s="118"/>
      <c r="D29" s="123"/>
      <c r="E29" s="123"/>
      <c r="F29" s="123"/>
      <c r="G29" s="123"/>
      <c r="H29" s="123"/>
      <c r="I29" s="123"/>
      <c r="J29" s="123"/>
      <c r="K29" s="123"/>
      <c r="L29" s="123"/>
      <c r="M29" s="123"/>
      <c r="N29" s="123"/>
      <c r="O29" s="119">
        <f t="shared" si="5"/>
        <v>0</v>
      </c>
      <c r="P29" s="120">
        <f t="shared" si="6"/>
        <v>0</v>
      </c>
    </row>
    <row r="30" spans="2:16" ht="15.95" customHeight="1" x14ac:dyDescent="0.25">
      <c r="B30" s="117" t="str">
        <f>IF(科目設定!AJ25="","",科目設定!AJ25)</f>
        <v>慶弔費</v>
      </c>
      <c r="C30" s="118"/>
      <c r="D30" s="123"/>
      <c r="E30" s="123"/>
      <c r="F30" s="123"/>
      <c r="G30" s="123"/>
      <c r="H30" s="123"/>
      <c r="I30" s="123"/>
      <c r="J30" s="123"/>
      <c r="K30" s="123"/>
      <c r="L30" s="123"/>
      <c r="M30" s="123"/>
      <c r="N30" s="123"/>
      <c r="O30" s="119">
        <f t="shared" si="5"/>
        <v>0</v>
      </c>
      <c r="P30" s="120">
        <f t="shared" si="6"/>
        <v>0</v>
      </c>
    </row>
    <row r="31" spans="2:16" ht="15.95" customHeight="1" x14ac:dyDescent="0.25">
      <c r="B31" s="117" t="str">
        <f>IF(科目設定!AJ26="","",科目設定!AJ26)</f>
        <v>水道光熱費</v>
      </c>
      <c r="C31" s="118"/>
      <c r="D31" s="123"/>
      <c r="E31" s="123"/>
      <c r="F31" s="123"/>
      <c r="G31" s="123"/>
      <c r="H31" s="123"/>
      <c r="I31" s="123"/>
      <c r="J31" s="123"/>
      <c r="K31" s="123"/>
      <c r="L31" s="123"/>
      <c r="M31" s="123"/>
      <c r="N31" s="123"/>
      <c r="O31" s="119">
        <f t="shared" si="5"/>
        <v>0</v>
      </c>
      <c r="P31" s="120">
        <f t="shared" si="6"/>
        <v>0</v>
      </c>
    </row>
    <row r="32" spans="2:16" ht="15.95" customHeight="1" x14ac:dyDescent="0.25">
      <c r="B32" s="117" t="str">
        <f>IF(科目設定!AJ27="","",科目設定!AJ27)</f>
        <v>行事費</v>
      </c>
      <c r="C32" s="118"/>
      <c r="D32" s="123"/>
      <c r="E32" s="123"/>
      <c r="F32" s="123"/>
      <c r="G32" s="123"/>
      <c r="H32" s="123"/>
      <c r="I32" s="123"/>
      <c r="J32" s="123"/>
      <c r="K32" s="123"/>
      <c r="L32" s="123"/>
      <c r="M32" s="123"/>
      <c r="N32" s="123"/>
      <c r="O32" s="119">
        <f t="shared" si="5"/>
        <v>0</v>
      </c>
      <c r="P32" s="120">
        <f t="shared" si="6"/>
        <v>0</v>
      </c>
    </row>
    <row r="33" spans="1:16" ht="15.95" customHeight="1" x14ac:dyDescent="0.25">
      <c r="B33" s="117" t="str">
        <f>IF(科目設定!AJ28="","",科目設定!AJ28)</f>
        <v>イベント費</v>
      </c>
      <c r="C33" s="118"/>
      <c r="D33" s="123"/>
      <c r="E33" s="123"/>
      <c r="F33" s="123"/>
      <c r="G33" s="123"/>
      <c r="H33" s="123"/>
      <c r="I33" s="123"/>
      <c r="J33" s="123"/>
      <c r="K33" s="123"/>
      <c r="L33" s="123"/>
      <c r="M33" s="123"/>
      <c r="N33" s="123"/>
      <c r="O33" s="119">
        <f t="shared" si="5"/>
        <v>0</v>
      </c>
      <c r="P33" s="120">
        <f t="shared" si="6"/>
        <v>0</v>
      </c>
    </row>
    <row r="34" spans="1:16" ht="15.95" customHeight="1" x14ac:dyDescent="0.25">
      <c r="B34" s="117" t="str">
        <f>IF(科目設定!AJ29="","",科目設定!AJ29)</f>
        <v>渉外費</v>
      </c>
      <c r="C34" s="118"/>
      <c r="D34" s="123"/>
      <c r="E34" s="123"/>
      <c r="F34" s="123"/>
      <c r="G34" s="123"/>
      <c r="H34" s="123"/>
      <c r="I34" s="123"/>
      <c r="J34" s="123"/>
      <c r="K34" s="123"/>
      <c r="L34" s="123"/>
      <c r="M34" s="123"/>
      <c r="N34" s="123"/>
      <c r="O34" s="119">
        <f t="shared" si="5"/>
        <v>0</v>
      </c>
      <c r="P34" s="120">
        <f t="shared" si="6"/>
        <v>0</v>
      </c>
    </row>
    <row r="35" spans="1:16" ht="15.95" customHeight="1" x14ac:dyDescent="0.25">
      <c r="B35" s="117" t="str">
        <f>IF(科目設定!AJ30="","",科目設定!AJ30)</f>
        <v>負担金</v>
      </c>
      <c r="C35" s="118"/>
      <c r="D35" s="123"/>
      <c r="E35" s="123"/>
      <c r="F35" s="123"/>
      <c r="G35" s="123"/>
      <c r="H35" s="123"/>
      <c r="I35" s="123"/>
      <c r="J35" s="123"/>
      <c r="K35" s="123"/>
      <c r="L35" s="123"/>
      <c r="M35" s="123"/>
      <c r="N35" s="123"/>
      <c r="O35" s="119">
        <f t="shared" si="5"/>
        <v>0</v>
      </c>
      <c r="P35" s="120">
        <f t="shared" si="6"/>
        <v>0</v>
      </c>
    </row>
    <row r="36" spans="1:16" ht="15.95" customHeight="1" x14ac:dyDescent="0.25">
      <c r="A36" s="396"/>
      <c r="B36" s="117" t="str">
        <f>IF(科目設定!AJ31="","",科目設定!AJ31)</f>
        <v>部会費</v>
      </c>
      <c r="C36" s="118"/>
      <c r="D36" s="123"/>
      <c r="E36" s="123"/>
      <c r="F36" s="123"/>
      <c r="G36" s="123"/>
      <c r="H36" s="123"/>
      <c r="I36" s="123"/>
      <c r="J36" s="123"/>
      <c r="K36" s="123"/>
      <c r="L36" s="123"/>
      <c r="M36" s="123"/>
      <c r="N36" s="123"/>
      <c r="O36" s="119">
        <f t="shared" si="5"/>
        <v>0</v>
      </c>
      <c r="P36" s="120">
        <f t="shared" si="6"/>
        <v>0</v>
      </c>
    </row>
    <row r="37" spans="1:16" ht="15.95" customHeight="1" x14ac:dyDescent="0.25">
      <c r="A37" s="396"/>
      <c r="B37" s="117" t="str">
        <f>IF(科目設定!AJ32="","",科目設定!AJ32)</f>
        <v>補助費</v>
      </c>
      <c r="C37" s="118"/>
      <c r="D37" s="123"/>
      <c r="E37" s="123"/>
      <c r="F37" s="123"/>
      <c r="G37" s="123"/>
      <c r="H37" s="123"/>
      <c r="I37" s="123"/>
      <c r="J37" s="123"/>
      <c r="K37" s="123"/>
      <c r="L37" s="123"/>
      <c r="M37" s="123"/>
      <c r="N37" s="123"/>
      <c r="O37" s="119">
        <f t="shared" si="5"/>
        <v>0</v>
      </c>
      <c r="P37" s="120">
        <f t="shared" si="6"/>
        <v>0</v>
      </c>
    </row>
    <row r="38" spans="1:16" ht="15.95" customHeight="1" x14ac:dyDescent="0.25">
      <c r="A38" s="396"/>
      <c r="B38" s="117">
        <f>IF(科目設定!AJ33="","",科目設定!AJ33)</f>
        <v>0</v>
      </c>
      <c r="C38" s="118"/>
      <c r="D38" s="123"/>
      <c r="E38" s="123"/>
      <c r="F38" s="123"/>
      <c r="G38" s="123"/>
      <c r="H38" s="123"/>
      <c r="I38" s="123"/>
      <c r="J38" s="123"/>
      <c r="K38" s="123"/>
      <c r="L38" s="123"/>
      <c r="M38" s="123"/>
      <c r="N38" s="123"/>
      <c r="O38" s="119">
        <f t="shared" si="5"/>
        <v>0</v>
      </c>
      <c r="P38" s="120">
        <f t="shared" si="6"/>
        <v>0</v>
      </c>
    </row>
    <row r="39" spans="1:16" ht="15.95" customHeight="1" x14ac:dyDescent="0.25">
      <c r="A39" s="396"/>
      <c r="B39" s="117" t="str">
        <f>IF(科目設定!AJ34="","",科目設定!AJ34)</f>
        <v>予備費</v>
      </c>
      <c r="C39" s="118"/>
      <c r="D39" s="123"/>
      <c r="E39" s="123"/>
      <c r="F39" s="123"/>
      <c r="G39" s="123"/>
      <c r="H39" s="123"/>
      <c r="I39" s="123"/>
      <c r="J39" s="123"/>
      <c r="K39" s="123"/>
      <c r="L39" s="123"/>
      <c r="M39" s="123"/>
      <c r="N39" s="123"/>
      <c r="O39" s="119">
        <f t="shared" si="5"/>
        <v>0</v>
      </c>
      <c r="P39" s="120">
        <f t="shared" si="6"/>
        <v>0</v>
      </c>
    </row>
    <row r="40" spans="1:16" ht="15.95" customHeight="1" x14ac:dyDescent="0.25">
      <c r="A40" s="397"/>
      <c r="B40" s="117" t="str">
        <f>IF(科目設定!AJ35="","",科目設定!AJ35)</f>
        <v>雑費</v>
      </c>
      <c r="C40" s="118"/>
      <c r="D40" s="123"/>
      <c r="E40" s="123"/>
      <c r="F40" s="123"/>
      <c r="G40" s="123"/>
      <c r="H40" s="123"/>
      <c r="I40" s="123"/>
      <c r="J40" s="123"/>
      <c r="K40" s="123"/>
      <c r="L40" s="123"/>
      <c r="M40" s="123"/>
      <c r="N40" s="123"/>
      <c r="O40" s="119">
        <f t="shared" si="5"/>
        <v>0</v>
      </c>
      <c r="P40" s="120">
        <f t="shared" si="6"/>
        <v>0</v>
      </c>
    </row>
    <row r="41" spans="1:16" ht="15.95" customHeight="1" thickBot="1" x14ac:dyDescent="0.3">
      <c r="A41" s="396"/>
      <c r="B41" s="259">
        <f>IF(科目設定!AJ36="","",科目設定!AJ36)</f>
        <v>0</v>
      </c>
      <c r="C41" s="260"/>
      <c r="D41" s="261"/>
      <c r="E41" s="261"/>
      <c r="F41" s="261"/>
      <c r="G41" s="261"/>
      <c r="H41" s="261"/>
      <c r="I41" s="261"/>
      <c r="J41" s="261"/>
      <c r="K41" s="261"/>
      <c r="L41" s="261"/>
      <c r="M41" s="261"/>
      <c r="N41" s="261"/>
      <c r="O41" s="262">
        <f t="shared" si="5"/>
        <v>0</v>
      </c>
      <c r="P41" s="263">
        <f t="shared" si="6"/>
        <v>0</v>
      </c>
    </row>
    <row r="42" spans="1:16" ht="15.95" hidden="1" customHeight="1" x14ac:dyDescent="0.25">
      <c r="A42" s="396"/>
      <c r="B42" s="254" t="str">
        <f>IF(科目設定!AJ37="","",科目設定!AJ37)</f>
        <v>預金預入</v>
      </c>
      <c r="C42" s="255"/>
      <c r="D42" s="256"/>
      <c r="E42" s="256"/>
      <c r="F42" s="256"/>
      <c r="G42" s="256"/>
      <c r="H42" s="256"/>
      <c r="I42" s="256"/>
      <c r="J42" s="256"/>
      <c r="K42" s="256"/>
      <c r="L42" s="256"/>
      <c r="M42" s="256"/>
      <c r="N42" s="256"/>
      <c r="O42" s="257">
        <f t="shared" si="5"/>
        <v>0</v>
      </c>
      <c r="P42" s="258">
        <f t="shared" si="6"/>
        <v>0</v>
      </c>
    </row>
    <row r="43" spans="1:16" ht="15.95" hidden="1" customHeight="1" x14ac:dyDescent="0.25">
      <c r="A43" s="396"/>
      <c r="B43" s="117" t="str">
        <f>IF(科目設定!AJ38="","",科目設定!AJ38)</f>
        <v>定期預入</v>
      </c>
      <c r="C43" s="118"/>
      <c r="D43" s="123"/>
      <c r="E43" s="123"/>
      <c r="F43" s="123"/>
      <c r="G43" s="123"/>
      <c r="H43" s="123"/>
      <c r="I43" s="123"/>
      <c r="J43" s="123"/>
      <c r="K43" s="123"/>
      <c r="L43" s="123"/>
      <c r="M43" s="123"/>
      <c r="N43" s="123"/>
      <c r="O43" s="119">
        <f t="shared" si="5"/>
        <v>0</v>
      </c>
      <c r="P43" s="120">
        <f t="shared" si="6"/>
        <v>0</v>
      </c>
    </row>
    <row r="44" spans="1:16" ht="15.95" hidden="1" customHeight="1" x14ac:dyDescent="0.25">
      <c r="A44" s="396"/>
      <c r="B44" s="117" t="str">
        <f>IF(科目設定!AJ39="","",科目設定!AJ39)</f>
        <v>繰越金積立</v>
      </c>
      <c r="C44" s="118"/>
      <c r="D44" s="123"/>
      <c r="E44" s="123"/>
      <c r="F44" s="123"/>
      <c r="G44" s="123"/>
      <c r="H44" s="123"/>
      <c r="I44" s="123"/>
      <c r="J44" s="123"/>
      <c r="K44" s="123"/>
      <c r="L44" s="123"/>
      <c r="M44" s="123"/>
      <c r="N44" s="123"/>
      <c r="O44" s="119">
        <f t="shared" si="5"/>
        <v>0</v>
      </c>
      <c r="P44" s="120">
        <f t="shared" si="6"/>
        <v>0</v>
      </c>
    </row>
    <row r="45" spans="1:16" ht="15.95" hidden="1" customHeight="1" thickBot="1" x14ac:dyDescent="0.3">
      <c r="A45" s="396"/>
      <c r="B45" s="113" t="str">
        <f>IF(科目設定!AJ40="","",科目設定!AJ40)</f>
        <v>積立金積立</v>
      </c>
      <c r="C45" s="114"/>
      <c r="D45" s="122"/>
      <c r="E45" s="122"/>
      <c r="F45" s="122"/>
      <c r="G45" s="122"/>
      <c r="H45" s="122"/>
      <c r="I45" s="122"/>
      <c r="J45" s="122"/>
      <c r="K45" s="122"/>
      <c r="L45" s="122"/>
      <c r="M45" s="122"/>
      <c r="N45" s="122"/>
      <c r="O45" s="115">
        <f t="shared" si="5"/>
        <v>0</v>
      </c>
      <c r="P45" s="116">
        <f t="shared" si="6"/>
        <v>0</v>
      </c>
    </row>
    <row r="46" spans="1:16" ht="15.95" customHeight="1" thickTop="1" thickBot="1" x14ac:dyDescent="0.3">
      <c r="A46" s="396"/>
      <c r="B46" s="144" t="s">
        <v>3</v>
      </c>
      <c r="C46" s="145">
        <f t="shared" ref="C46:N46" si="7">SUM(C26:C45)</f>
        <v>0</v>
      </c>
      <c r="D46" s="146">
        <f t="shared" si="7"/>
        <v>0</v>
      </c>
      <c r="E46" s="146">
        <f t="shared" si="7"/>
        <v>0</v>
      </c>
      <c r="F46" s="146">
        <f t="shared" si="7"/>
        <v>0</v>
      </c>
      <c r="G46" s="146">
        <f t="shared" si="7"/>
        <v>0</v>
      </c>
      <c r="H46" s="146">
        <f t="shared" si="7"/>
        <v>0</v>
      </c>
      <c r="I46" s="146">
        <f t="shared" si="7"/>
        <v>0</v>
      </c>
      <c r="J46" s="146">
        <f t="shared" si="7"/>
        <v>0</v>
      </c>
      <c r="K46" s="146">
        <f t="shared" si="7"/>
        <v>0</v>
      </c>
      <c r="L46" s="146">
        <f t="shared" si="7"/>
        <v>0</v>
      </c>
      <c r="M46" s="146">
        <f t="shared" si="7"/>
        <v>0</v>
      </c>
      <c r="N46" s="146">
        <f t="shared" si="7"/>
        <v>0</v>
      </c>
      <c r="O46" s="147">
        <f t="shared" si="5"/>
        <v>0</v>
      </c>
      <c r="P46" s="149"/>
    </row>
    <row r="47" spans="1:16" ht="15.95" customHeight="1" x14ac:dyDescent="0.25">
      <c r="C47" s="66"/>
      <c r="D47" s="66"/>
      <c r="E47" s="66"/>
      <c r="F47" s="66"/>
      <c r="G47" s="66"/>
      <c r="H47" s="66"/>
      <c r="I47" s="66"/>
      <c r="J47" s="66"/>
      <c r="K47" s="66"/>
      <c r="L47" s="66"/>
      <c r="M47" s="66"/>
      <c r="N47" s="66"/>
      <c r="O47" s="66"/>
      <c r="P47" s="67"/>
    </row>
    <row r="48" spans="1:16" ht="15.95" customHeight="1" thickBot="1" x14ac:dyDescent="0.3">
      <c r="C48" s="66"/>
      <c r="D48" s="66"/>
      <c r="E48" s="66"/>
      <c r="F48" s="66"/>
      <c r="G48" s="66"/>
      <c r="H48" s="66"/>
      <c r="I48" s="66"/>
      <c r="J48" s="66"/>
      <c r="K48" s="66"/>
      <c r="L48" s="66"/>
      <c r="M48" s="66"/>
      <c r="N48" s="66"/>
      <c r="O48" s="66"/>
      <c r="P48" s="67"/>
    </row>
    <row r="49" spans="2:16" ht="15.95" customHeight="1" thickBot="1" x14ac:dyDescent="0.3">
      <c r="B49" s="19" t="s">
        <v>38</v>
      </c>
      <c r="C49" s="62">
        <f t="shared" ref="C49:O49" si="8">C21-C46</f>
        <v>0</v>
      </c>
      <c r="D49" s="63">
        <f t="shared" si="8"/>
        <v>0</v>
      </c>
      <c r="E49" s="63">
        <f t="shared" si="8"/>
        <v>0</v>
      </c>
      <c r="F49" s="63">
        <f t="shared" si="8"/>
        <v>0</v>
      </c>
      <c r="G49" s="63">
        <f t="shared" si="8"/>
        <v>0</v>
      </c>
      <c r="H49" s="63">
        <f t="shared" si="8"/>
        <v>0</v>
      </c>
      <c r="I49" s="63">
        <f t="shared" si="8"/>
        <v>0</v>
      </c>
      <c r="J49" s="63">
        <f t="shared" si="8"/>
        <v>0</v>
      </c>
      <c r="K49" s="63">
        <f t="shared" si="8"/>
        <v>0</v>
      </c>
      <c r="L49" s="63">
        <f t="shared" si="8"/>
        <v>0</v>
      </c>
      <c r="M49" s="63">
        <f t="shared" si="8"/>
        <v>0</v>
      </c>
      <c r="N49" s="63">
        <f t="shared" si="8"/>
        <v>0</v>
      </c>
      <c r="O49" s="64">
        <f t="shared" si="8"/>
        <v>0</v>
      </c>
      <c r="P49" s="65"/>
    </row>
    <row r="53" spans="2:16" x14ac:dyDescent="0.25">
      <c r="B53" s="13"/>
      <c r="C53" s="13"/>
      <c r="D53" s="13"/>
      <c r="E53" s="13"/>
      <c r="F53" s="13"/>
      <c r="G53" s="13"/>
      <c r="H53" s="13"/>
      <c r="I53" s="13"/>
      <c r="J53" s="13"/>
      <c r="K53" s="13"/>
      <c r="L53" s="13"/>
      <c r="M53" s="13"/>
      <c r="N53" s="13"/>
      <c r="O53" s="13"/>
    </row>
    <row r="54" spans="2:16" x14ac:dyDescent="0.25">
      <c r="B54" s="13"/>
      <c r="C54" s="13"/>
      <c r="D54" s="13"/>
      <c r="E54" s="13"/>
      <c r="F54" s="13"/>
      <c r="G54" s="13"/>
      <c r="H54" s="13"/>
      <c r="I54" s="13"/>
      <c r="J54" s="13"/>
      <c r="K54" s="13"/>
      <c r="L54" s="13"/>
      <c r="M54" s="13"/>
      <c r="N54" s="13"/>
      <c r="O54" s="13"/>
    </row>
    <row r="55" spans="2:16" x14ac:dyDescent="0.25">
      <c r="B55" s="13"/>
      <c r="C55" s="13"/>
      <c r="D55" s="13"/>
      <c r="E55" s="13"/>
      <c r="F55" s="13"/>
      <c r="G55" s="13"/>
      <c r="H55" s="13"/>
      <c r="I55" s="13"/>
      <c r="J55" s="13"/>
      <c r="K55" s="13"/>
      <c r="L55" s="13"/>
      <c r="M55" s="13"/>
      <c r="N55" s="13"/>
      <c r="O55" s="13"/>
    </row>
    <row r="56" spans="2:16" x14ac:dyDescent="0.25">
      <c r="B56" s="13"/>
      <c r="C56" s="13"/>
      <c r="D56" s="13"/>
      <c r="E56" s="13"/>
      <c r="F56" s="13"/>
      <c r="G56" s="13"/>
      <c r="H56" s="13"/>
      <c r="I56" s="13"/>
      <c r="J56" s="13"/>
      <c r="K56" s="13"/>
      <c r="L56" s="13"/>
      <c r="M56" s="13"/>
      <c r="N56" s="13"/>
      <c r="O56" s="13"/>
    </row>
    <row r="57" spans="2:16" x14ac:dyDescent="0.25">
      <c r="B57" s="13"/>
      <c r="C57" s="13"/>
      <c r="D57" s="13"/>
      <c r="E57" s="13"/>
      <c r="F57" s="13"/>
      <c r="G57" s="13"/>
      <c r="H57" s="13"/>
      <c r="I57" s="13"/>
      <c r="J57" s="13"/>
      <c r="K57" s="13"/>
      <c r="L57" s="13"/>
      <c r="M57" s="13"/>
      <c r="N57" s="13"/>
      <c r="O57" s="13"/>
    </row>
    <row r="58" spans="2:16" x14ac:dyDescent="0.25">
      <c r="B58" s="13"/>
      <c r="C58" s="13"/>
      <c r="D58" s="13"/>
      <c r="E58" s="13"/>
      <c r="F58" s="13"/>
      <c r="G58" s="13"/>
      <c r="H58" s="13"/>
      <c r="I58" s="13"/>
      <c r="J58" s="13"/>
      <c r="K58" s="13"/>
      <c r="L58" s="13"/>
      <c r="M58" s="13"/>
      <c r="N58" s="13"/>
      <c r="O58" s="13"/>
    </row>
    <row r="59" spans="2:16" x14ac:dyDescent="0.25">
      <c r="B59" s="13"/>
      <c r="C59" s="13"/>
      <c r="D59" s="13"/>
      <c r="E59" s="13"/>
      <c r="F59" s="13"/>
      <c r="G59" s="13"/>
      <c r="H59" s="13"/>
      <c r="I59" s="13"/>
      <c r="J59" s="13"/>
      <c r="K59" s="13"/>
      <c r="L59" s="13"/>
      <c r="M59" s="13"/>
      <c r="N59" s="13"/>
      <c r="O59" s="13"/>
    </row>
    <row r="60" spans="2:16" x14ac:dyDescent="0.25">
      <c r="B60" s="13"/>
      <c r="C60" s="13"/>
      <c r="D60" s="13"/>
      <c r="E60" s="13"/>
      <c r="F60" s="13"/>
      <c r="G60" s="13"/>
      <c r="H60" s="13"/>
      <c r="I60" s="13"/>
      <c r="J60" s="13"/>
      <c r="K60" s="13"/>
      <c r="L60" s="13"/>
      <c r="M60" s="13"/>
      <c r="N60" s="13"/>
      <c r="O60" s="13"/>
    </row>
    <row r="61" spans="2:16" x14ac:dyDescent="0.25">
      <c r="B61" s="13"/>
      <c r="C61" s="13"/>
      <c r="D61" s="13"/>
      <c r="E61" s="13"/>
      <c r="F61" s="13"/>
      <c r="G61" s="13"/>
      <c r="H61" s="13"/>
      <c r="I61" s="13"/>
      <c r="J61" s="13"/>
      <c r="K61" s="13"/>
      <c r="L61" s="13"/>
      <c r="M61" s="13"/>
      <c r="N61" s="13"/>
      <c r="O61" s="13"/>
    </row>
    <row r="62" spans="2:16" x14ac:dyDescent="0.25">
      <c r="B62" s="13"/>
      <c r="C62" s="13"/>
      <c r="D62" s="13"/>
      <c r="E62" s="13"/>
      <c r="F62" s="13"/>
      <c r="G62" s="13"/>
      <c r="H62" s="13"/>
      <c r="I62" s="13"/>
      <c r="J62" s="13"/>
      <c r="K62" s="13"/>
      <c r="L62" s="13"/>
      <c r="M62" s="13"/>
      <c r="N62" s="13"/>
      <c r="O62" s="13"/>
    </row>
    <row r="63" spans="2:16" x14ac:dyDescent="0.25">
      <c r="B63" s="13"/>
      <c r="C63" s="13"/>
      <c r="D63" s="13"/>
      <c r="E63" s="13"/>
      <c r="F63" s="13"/>
      <c r="G63" s="13"/>
      <c r="H63" s="13"/>
      <c r="I63" s="13"/>
      <c r="J63" s="13"/>
      <c r="K63" s="13"/>
      <c r="L63" s="13"/>
      <c r="M63" s="13"/>
      <c r="N63" s="13"/>
      <c r="O63" s="13"/>
    </row>
    <row r="64" spans="2:16" x14ac:dyDescent="0.25">
      <c r="B64" s="13"/>
      <c r="C64" s="13"/>
      <c r="D64" s="13"/>
      <c r="E64" s="13"/>
      <c r="F64" s="13"/>
      <c r="G64" s="13"/>
      <c r="H64" s="13"/>
      <c r="I64" s="13"/>
      <c r="J64" s="13"/>
      <c r="K64" s="13"/>
      <c r="L64" s="13"/>
      <c r="M64" s="13"/>
      <c r="N64" s="13"/>
      <c r="O64" s="13"/>
    </row>
    <row r="65" s="13" customFormat="1" x14ac:dyDescent="0.25"/>
    <row r="66" s="13" customFormat="1" x14ac:dyDescent="0.25"/>
    <row r="67" s="13" customFormat="1" x14ac:dyDescent="0.25"/>
    <row r="68" s="13" customFormat="1" x14ac:dyDescent="0.25"/>
    <row r="69" s="13" customFormat="1" x14ac:dyDescent="0.25"/>
    <row r="70" s="13" customFormat="1" x14ac:dyDescent="0.25"/>
    <row r="71" s="13" customFormat="1" x14ac:dyDescent="0.25"/>
    <row r="72" s="13" customFormat="1" x14ac:dyDescent="0.25"/>
    <row r="73" s="13" customFormat="1" x14ac:dyDescent="0.25"/>
    <row r="74" s="13" customFormat="1" x14ac:dyDescent="0.25"/>
  </sheetData>
  <sheetProtection algorithmName="SHA-512" hashValue="Lmxe+a2O1pnhAq24W3C6aPpQ1/bnTU1TpXSA01SNf/MoKvtBoqYVewz3D1SZskgRJ2/Efx78xCgOWJdxjWs8GQ==" saltValue="0RTRDdwxN7MP1IUHcDe0uw==" spinCount="100000" sheet="1" selectLockedCells="1"/>
  <mergeCells count="1">
    <mergeCell ref="C8:E9"/>
  </mergeCells>
  <phoneticPr fontId="12"/>
  <dataValidations count="2">
    <dataValidation type="whole" allowBlank="1" showInputMessage="1" showErrorMessage="1" error="整数を入力して下さい。" sqref="C26:O45" xr:uid="{00000000-0002-0000-0800-000000000000}">
      <formula1>0</formula1>
      <formula2>9.99999999999999E+43</formula2>
    </dataValidation>
    <dataValidation type="whole" allowBlank="1" showInputMessage="1" showErrorMessage="1" error="整数を入力して下さい" sqref="C11:O20" xr:uid="{00000000-0002-0000-0800-000001000000}">
      <formula1>0</formula1>
      <formula2>999999999999999000</formula2>
    </dataValidation>
  </dataValidations>
  <printOptions horizontalCentered="1"/>
  <pageMargins left="0.39370078740157483" right="0" top="0.39370078740157483" bottom="0" header="0.11811023622047245" footer="0.11811023622047245"/>
  <pageSetup paperSize="9" scale="99" orientation="landscape" horizontalDpi="300" verticalDpi="3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7030A0"/>
  </sheetPr>
  <dimension ref="A1:BV71"/>
  <sheetViews>
    <sheetView showGridLines="0" showZeros="0" workbookViewId="0">
      <pane ySplit="7" topLeftCell="A8" activePane="bottomLeft" state="frozen"/>
      <selection pane="bottomLeft" activeCell="C6" sqref="C6"/>
    </sheetView>
  </sheetViews>
  <sheetFormatPr defaultColWidth="9" defaultRowHeight="12.75" x14ac:dyDescent="0.25"/>
  <cols>
    <col min="1" max="1" width="4.6640625" style="11" customWidth="1"/>
    <col min="2" max="14" width="9.6640625" style="11" customWidth="1"/>
    <col min="15" max="16384" width="9" style="11"/>
  </cols>
  <sheetData>
    <row r="1" spans="1:74" ht="12" customHeight="1" thickBot="1" x14ac:dyDescent="0.3">
      <c r="A1" s="153"/>
      <c r="B1" s="155" t="s">
        <v>53</v>
      </c>
      <c r="C1" s="155"/>
      <c r="D1" s="154"/>
      <c r="E1" s="154"/>
      <c r="F1" s="154"/>
      <c r="G1" s="154"/>
      <c r="H1" s="154"/>
      <c r="I1" s="154"/>
      <c r="J1" s="154"/>
      <c r="K1" s="154"/>
      <c r="L1" s="154"/>
      <c r="M1" s="154"/>
      <c r="N1" s="154"/>
      <c r="O1" s="154"/>
      <c r="P1" s="154"/>
      <c r="Q1" s="154"/>
      <c r="R1" s="154"/>
      <c r="S1" s="154"/>
      <c r="T1" s="154"/>
      <c r="U1" s="154"/>
      <c r="V1" s="154"/>
      <c r="W1" s="154"/>
      <c r="X1" s="154"/>
      <c r="Y1" s="154"/>
      <c r="Z1" s="154"/>
      <c r="AA1" s="203"/>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6"/>
    </row>
    <row r="2" spans="1:74" ht="12" customHeight="1" x14ac:dyDescent="0.25">
      <c r="A2" s="157"/>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c r="BP2" s="158"/>
      <c r="BQ2" s="158"/>
      <c r="BR2" s="158"/>
      <c r="BS2" s="158"/>
      <c r="BT2" s="158"/>
      <c r="BU2" s="158"/>
      <c r="BV2" s="159"/>
    </row>
    <row r="3" spans="1:74" ht="12" customHeight="1" x14ac:dyDescent="0.25">
      <c r="A3" s="160"/>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2"/>
    </row>
    <row r="4" spans="1:74" ht="12" customHeight="1" thickBot="1" x14ac:dyDescent="0.3">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5"/>
    </row>
    <row r="5" spans="1:74" ht="12" customHeight="1" thickBot="1" x14ac:dyDescent="0.3">
      <c r="B5" s="50"/>
      <c r="C5" s="51"/>
      <c r="D5" s="51"/>
      <c r="E5" s="51"/>
      <c r="F5" s="51"/>
      <c r="G5" s="51"/>
      <c r="H5" s="51"/>
      <c r="I5" s="51"/>
      <c r="J5" s="51"/>
      <c r="K5" s="51"/>
      <c r="L5" s="51"/>
      <c r="M5" s="52"/>
    </row>
    <row r="6" spans="1:74" ht="20.100000000000001" customHeight="1" thickBot="1" x14ac:dyDescent="0.3">
      <c r="B6" s="53" t="s">
        <v>104</v>
      </c>
      <c r="C6" s="56" t="s">
        <v>370</v>
      </c>
      <c r="D6" s="69"/>
      <c r="E6" s="194" t="s">
        <v>53</v>
      </c>
      <c r="F6" s="69"/>
      <c r="G6" s="69"/>
      <c r="H6" s="69"/>
      <c r="I6" s="69"/>
      <c r="J6" s="69"/>
      <c r="K6" s="69"/>
      <c r="L6" s="69"/>
      <c r="M6" s="54"/>
    </row>
    <row r="7" spans="1:74" ht="12" customHeight="1" x14ac:dyDescent="0.25">
      <c r="B7" s="55"/>
      <c r="C7" s="57">
        <f>MATCH(C6,年間集計!B1:B41,0)</f>
        <v>13</v>
      </c>
      <c r="D7" s="57">
        <f>MATCH(C6,前年収支!B1:B41,0)</f>
        <v>13</v>
      </c>
      <c r="E7" s="70"/>
      <c r="F7" s="70"/>
      <c r="G7" s="70"/>
      <c r="H7" s="70"/>
      <c r="I7" s="70"/>
      <c r="J7" s="70"/>
      <c r="K7" s="70"/>
      <c r="L7" s="70"/>
      <c r="M7" s="58"/>
    </row>
    <row r="8" spans="1:74" ht="15" customHeight="1" thickBot="1" x14ac:dyDescent="0.3"/>
    <row r="9" spans="1:74" ht="15" customHeight="1" thickBot="1" x14ac:dyDescent="0.3">
      <c r="B9" s="127" t="s">
        <v>18</v>
      </c>
      <c r="C9" s="279" t="s">
        <v>48</v>
      </c>
      <c r="D9" s="138" t="s">
        <v>47</v>
      </c>
      <c r="E9" s="60" t="str">
        <f>C6</f>
        <v>寄付金</v>
      </c>
    </row>
    <row r="10" spans="1:74" ht="15" customHeight="1" thickTop="1" x14ac:dyDescent="0.25">
      <c r="B10" s="276" t="str">
        <f>UPDATE!C31</f>
        <v>４月</v>
      </c>
      <c r="C10" s="280">
        <f>INDEX(前年収支!C$1:C$45,$C$7)</f>
        <v>0</v>
      </c>
      <c r="D10" s="281">
        <f>INDEX(年間集計!C$1:C$45,$C$7)</f>
        <v>0</v>
      </c>
      <c r="AA10" s="206" t="s">
        <v>26</v>
      </c>
    </row>
    <row r="11" spans="1:74" ht="15" customHeight="1" x14ac:dyDescent="0.25">
      <c r="B11" s="277" t="str">
        <f>UPDATE!C32</f>
        <v>５月</v>
      </c>
      <c r="C11" s="282">
        <f>INDEX(前年収支!D$1:D$45,$C$7)</f>
        <v>0</v>
      </c>
      <c r="D11" s="283">
        <f>INDEX(年間集計!D$1:D$45,$C$7)</f>
        <v>0</v>
      </c>
      <c r="AA11" s="316" t="str">
        <f>科目設定!AM11</f>
        <v>会費</v>
      </c>
    </row>
    <row r="12" spans="1:74" ht="15" customHeight="1" x14ac:dyDescent="0.25">
      <c r="B12" s="277" t="str">
        <f>UPDATE!C33</f>
        <v>６月</v>
      </c>
      <c r="C12" s="282">
        <f>INDEX(前年収支!E$1:E$45,$C$7)</f>
        <v>0</v>
      </c>
      <c r="D12" s="283">
        <f>INDEX(年間集計!E$1:E$45,$C$7)</f>
        <v>0</v>
      </c>
      <c r="AA12" s="316" t="str">
        <f>科目設定!AM12</f>
        <v>交付金</v>
      </c>
    </row>
    <row r="13" spans="1:74" ht="15" customHeight="1" x14ac:dyDescent="0.25">
      <c r="B13" s="277" t="str">
        <f>UPDATE!C34</f>
        <v>７月</v>
      </c>
      <c r="C13" s="282">
        <f>INDEX(前年収支!F$1:F$45,$C$7)</f>
        <v>0</v>
      </c>
      <c r="D13" s="283">
        <f>INDEX(年間集計!F$1:F$45,$C$7)</f>
        <v>0</v>
      </c>
      <c r="AA13" s="316" t="str">
        <f>科目設定!AM13</f>
        <v>寄付金</v>
      </c>
    </row>
    <row r="14" spans="1:74" ht="15" customHeight="1" x14ac:dyDescent="0.25">
      <c r="B14" s="277" t="str">
        <f>UPDATE!C35</f>
        <v>８月</v>
      </c>
      <c r="C14" s="282">
        <f>INDEX(前年収支!G$1:G$45,$C$7)</f>
        <v>0</v>
      </c>
      <c r="D14" s="283">
        <f>INDEX(年間集計!G$1:G$45,$C$7)</f>
        <v>0</v>
      </c>
      <c r="AA14" s="316" t="str">
        <f>科目設定!AM14</f>
        <v>利息</v>
      </c>
    </row>
    <row r="15" spans="1:74" ht="15" customHeight="1" x14ac:dyDescent="0.25">
      <c r="B15" s="277" t="str">
        <f>UPDATE!C36</f>
        <v>９月</v>
      </c>
      <c r="C15" s="282">
        <f>INDEX(前年収支!H$1:H$45,$C$7)</f>
        <v>0</v>
      </c>
      <c r="D15" s="283">
        <f>INDEX(年間集計!H$1:H$45,$C$7)</f>
        <v>0</v>
      </c>
      <c r="AA15" s="316" t="str">
        <f>科目設定!AM15</f>
        <v>雑収入</v>
      </c>
    </row>
    <row r="16" spans="1:74" ht="15" customHeight="1" x14ac:dyDescent="0.25">
      <c r="B16" s="277" t="str">
        <f>UPDATE!C37</f>
        <v>１０月</v>
      </c>
      <c r="C16" s="282">
        <f>INDEX(前年収支!I$1:I$45,$C$7)</f>
        <v>0</v>
      </c>
      <c r="D16" s="283">
        <f>INDEX(年間集計!I$1:I$45,$C$7)</f>
        <v>0</v>
      </c>
      <c r="AA16" s="316">
        <f>科目設定!AM16</f>
        <v>0</v>
      </c>
    </row>
    <row r="17" spans="2:27" ht="15" customHeight="1" x14ac:dyDescent="0.25">
      <c r="B17" s="277" t="str">
        <f>UPDATE!C38</f>
        <v>１１月</v>
      </c>
      <c r="C17" s="282">
        <f>INDEX(前年収支!J$1:J$45,$C$7)</f>
        <v>0</v>
      </c>
      <c r="D17" s="283">
        <f>INDEX(年間集計!J$1:J$45,$C$7)</f>
        <v>0</v>
      </c>
      <c r="AA17" s="316" t="str">
        <f>科目設定!AM17</f>
        <v>会議費</v>
      </c>
    </row>
    <row r="18" spans="2:27" ht="15" customHeight="1" x14ac:dyDescent="0.25">
      <c r="B18" s="277" t="str">
        <f>UPDATE!C39</f>
        <v>１２月</v>
      </c>
      <c r="C18" s="282">
        <f>INDEX(前年収支!K$1:K$45,$C$7)</f>
        <v>0</v>
      </c>
      <c r="D18" s="283">
        <f>INDEX(年間集計!K$1:K$45,$C$7)</f>
        <v>0</v>
      </c>
      <c r="AA18" s="316" t="str">
        <f>科目設定!AM18</f>
        <v>消耗品費</v>
      </c>
    </row>
    <row r="19" spans="2:27" ht="15" customHeight="1" x14ac:dyDescent="0.25">
      <c r="B19" s="277" t="str">
        <f>UPDATE!C40</f>
        <v>１月</v>
      </c>
      <c r="C19" s="282">
        <f>INDEX(前年収支!L$1:L$45,$C$7)</f>
        <v>0</v>
      </c>
      <c r="D19" s="283">
        <f>INDEX(年間集計!L$1:L$45,$C$7)</f>
        <v>0</v>
      </c>
      <c r="AA19" s="316" t="str">
        <f>科目設定!AM19</f>
        <v>事務費</v>
      </c>
    </row>
    <row r="20" spans="2:27" ht="15" customHeight="1" x14ac:dyDescent="0.25">
      <c r="B20" s="277" t="str">
        <f>UPDATE!C41</f>
        <v>２月</v>
      </c>
      <c r="C20" s="282">
        <f>INDEX(前年収支!M$1:M$45,$C$7)</f>
        <v>0</v>
      </c>
      <c r="D20" s="283">
        <f>INDEX(年間集計!M$1:M$45,$C$7)</f>
        <v>0</v>
      </c>
      <c r="AA20" s="316" t="str">
        <f>科目設定!AM20</f>
        <v>備品費</v>
      </c>
    </row>
    <row r="21" spans="2:27" ht="15" customHeight="1" thickBot="1" x14ac:dyDescent="0.3">
      <c r="B21" s="278" t="str">
        <f>UPDATE!C42</f>
        <v>３月</v>
      </c>
      <c r="C21" s="284">
        <f>INDEX(前年収支!N$1:N$45,$C$7)</f>
        <v>0</v>
      </c>
      <c r="D21" s="285">
        <f>INDEX(年間集計!N$1:N$45,$C$7)</f>
        <v>0</v>
      </c>
      <c r="AA21" s="316" t="str">
        <f>科目設定!AM21</f>
        <v>慶弔費</v>
      </c>
    </row>
    <row r="22" spans="2:27" ht="15" customHeight="1" x14ac:dyDescent="0.25">
      <c r="AA22" s="316" t="str">
        <f>科目設定!AM22</f>
        <v>水道光熱費</v>
      </c>
    </row>
    <row r="23" spans="2:27" ht="15" customHeight="1" x14ac:dyDescent="0.25">
      <c r="AA23" s="316" t="str">
        <f>科目設定!AM23</f>
        <v>行事費</v>
      </c>
    </row>
    <row r="24" spans="2:27" ht="15" customHeight="1" x14ac:dyDescent="0.25">
      <c r="AA24" s="316" t="str">
        <f>科目設定!AM24</f>
        <v>イベント費</v>
      </c>
    </row>
    <row r="25" spans="2:27" ht="15" customHeight="1" x14ac:dyDescent="0.25">
      <c r="AA25" s="316" t="str">
        <f>科目設定!AM25</f>
        <v>渉外費</v>
      </c>
    </row>
    <row r="26" spans="2:27" ht="15" customHeight="1" x14ac:dyDescent="0.25">
      <c r="AA26" s="316" t="str">
        <f>科目設定!AM26</f>
        <v>負担金</v>
      </c>
    </row>
    <row r="27" spans="2:27" ht="15" customHeight="1" x14ac:dyDescent="0.25">
      <c r="AA27" s="316" t="str">
        <f>科目設定!AM27</f>
        <v>部会費</v>
      </c>
    </row>
    <row r="28" spans="2:27" ht="15" customHeight="1" x14ac:dyDescent="0.25">
      <c r="AA28" s="316" t="str">
        <f>科目設定!AM28</f>
        <v>補助費</v>
      </c>
    </row>
    <row r="29" spans="2:27" ht="15" customHeight="1" x14ac:dyDescent="0.25">
      <c r="AA29" s="316">
        <f>科目設定!AM29</f>
        <v>0</v>
      </c>
    </row>
    <row r="30" spans="2:27" ht="15" customHeight="1" x14ac:dyDescent="0.25">
      <c r="AA30" s="316" t="str">
        <f>科目設定!AM30</f>
        <v>予備費</v>
      </c>
    </row>
    <row r="31" spans="2:27" ht="15" customHeight="1" x14ac:dyDescent="0.25">
      <c r="AA31" s="316" t="str">
        <f>科目設定!AM31</f>
        <v>雑費</v>
      </c>
    </row>
    <row r="32" spans="2:27" ht="15" customHeight="1" x14ac:dyDescent="0.25">
      <c r="AA32" s="316">
        <f>科目設定!AM32</f>
        <v>0</v>
      </c>
    </row>
    <row r="33" spans="2:13" ht="15" customHeight="1" x14ac:dyDescent="0.25"/>
    <row r="34" spans="2:13" ht="15" customHeight="1" x14ac:dyDescent="0.25"/>
    <row r="35" spans="2:13" ht="15" customHeight="1" x14ac:dyDescent="0.25"/>
    <row r="36" spans="2:13" ht="15" customHeight="1" x14ac:dyDescent="0.25">
      <c r="B36" s="50"/>
      <c r="C36" s="51"/>
      <c r="D36" s="51"/>
      <c r="E36" s="51"/>
      <c r="F36" s="51"/>
      <c r="G36" s="51"/>
      <c r="H36" s="51"/>
      <c r="I36" s="51"/>
      <c r="J36" s="51"/>
      <c r="K36" s="51"/>
      <c r="L36" s="51"/>
      <c r="M36" s="52"/>
    </row>
    <row r="37" spans="2:13" ht="15" customHeight="1" x14ac:dyDescent="0.25">
      <c r="B37" s="53"/>
      <c r="C37" s="69"/>
      <c r="D37" s="69"/>
      <c r="E37" s="194" t="s">
        <v>53</v>
      </c>
      <c r="F37" s="69"/>
      <c r="G37" s="69"/>
      <c r="H37" s="69"/>
      <c r="I37" s="69"/>
      <c r="J37" s="69"/>
      <c r="K37" s="69"/>
      <c r="L37" s="69"/>
      <c r="M37" s="54"/>
    </row>
    <row r="38" spans="2:13" ht="15" customHeight="1" x14ac:dyDescent="0.25">
      <c r="B38" s="55"/>
      <c r="C38" s="70"/>
      <c r="D38" s="70"/>
      <c r="E38" s="70"/>
      <c r="F38" s="70"/>
      <c r="G38" s="70"/>
      <c r="H38" s="70"/>
      <c r="I38" s="70"/>
      <c r="J38" s="70"/>
      <c r="K38" s="70"/>
      <c r="L38" s="70"/>
      <c r="M38" s="58"/>
    </row>
    <row r="39" spans="2:13" ht="15" customHeight="1" thickBot="1" x14ac:dyDescent="0.3"/>
    <row r="40" spans="2:13" ht="15" customHeight="1" thickBot="1" x14ac:dyDescent="0.3">
      <c r="B40" s="127" t="s">
        <v>20</v>
      </c>
      <c r="C40" s="129" t="s">
        <v>48</v>
      </c>
      <c r="D40" s="291" t="s">
        <v>47</v>
      </c>
    </row>
    <row r="41" spans="2:13" ht="15" customHeight="1" thickTop="1" x14ac:dyDescent="0.25">
      <c r="B41" s="193" t="str">
        <f>IF(科目設定!AJ11="","",科目設定!AJ11)</f>
        <v>会費</v>
      </c>
      <c r="C41" s="18">
        <f>前年収支!O11</f>
        <v>0</v>
      </c>
      <c r="D41" s="68">
        <f>年間集計!O11</f>
        <v>0</v>
      </c>
    </row>
    <row r="42" spans="2:13" ht="15" customHeight="1" x14ac:dyDescent="0.25">
      <c r="B42" s="98" t="str">
        <f>IF(科目設定!AJ12="","",科目設定!AJ12)</f>
        <v>交付金</v>
      </c>
      <c r="C42" s="18">
        <f>前年収支!O12</f>
        <v>0</v>
      </c>
      <c r="D42" s="125">
        <f>年間集計!O12</f>
        <v>0</v>
      </c>
    </row>
    <row r="43" spans="2:13" ht="15" customHeight="1" x14ac:dyDescent="0.25">
      <c r="B43" s="98" t="str">
        <f>IF(科目設定!AJ13="","",科目設定!AJ13)</f>
        <v>寄付金</v>
      </c>
      <c r="C43" s="18">
        <f>前年収支!O13</f>
        <v>0</v>
      </c>
      <c r="D43" s="125">
        <f>年間集計!O13</f>
        <v>0</v>
      </c>
    </row>
    <row r="44" spans="2:13" ht="15" customHeight="1" x14ac:dyDescent="0.25">
      <c r="B44" s="98" t="str">
        <f>IF(科目設定!AJ14="","",科目設定!AJ14)</f>
        <v>利息</v>
      </c>
      <c r="C44" s="18">
        <f>前年収支!O14</f>
        <v>0</v>
      </c>
      <c r="D44" s="125">
        <f>年間集計!O14</f>
        <v>0</v>
      </c>
    </row>
    <row r="45" spans="2:13" ht="15" customHeight="1" x14ac:dyDescent="0.25">
      <c r="B45" s="98" t="str">
        <f>IF(科目設定!AJ15="","",科目設定!AJ15)</f>
        <v>雑収入</v>
      </c>
      <c r="C45" s="18">
        <f>前年収支!O15</f>
        <v>0</v>
      </c>
      <c r="D45" s="125">
        <f>年間集計!O15</f>
        <v>0</v>
      </c>
    </row>
    <row r="46" spans="2:13" ht="15" customHeight="1" thickBot="1" x14ac:dyDescent="0.3">
      <c r="B46" s="107">
        <f>IF(科目設定!AJ16="","",科目設定!AJ16)</f>
        <v>0</v>
      </c>
      <c r="C46" s="18">
        <f>前年収支!O16</f>
        <v>0</v>
      </c>
      <c r="D46" s="126">
        <f>年間集計!O16</f>
        <v>0</v>
      </c>
    </row>
    <row r="47" spans="2:13" ht="15" customHeight="1" thickTop="1" thickBot="1" x14ac:dyDescent="0.3">
      <c r="B47" s="132" t="s">
        <v>19</v>
      </c>
      <c r="C47" s="134">
        <f>SUM(C41:C45)</f>
        <v>0</v>
      </c>
      <c r="D47" s="292">
        <f>SUM(D41:D45)</f>
        <v>0</v>
      </c>
    </row>
    <row r="48" spans="2:13" ht="15" customHeight="1" x14ac:dyDescent="0.25"/>
    <row r="49" spans="2:4" ht="15" customHeight="1" thickBot="1" x14ac:dyDescent="0.3"/>
    <row r="50" spans="2:4" ht="15" customHeight="1" thickBot="1" x14ac:dyDescent="0.3">
      <c r="B50" s="127" t="s">
        <v>18</v>
      </c>
      <c r="C50" s="129" t="s">
        <v>48</v>
      </c>
      <c r="D50" s="291" t="s">
        <v>47</v>
      </c>
    </row>
    <row r="51" spans="2:4" ht="15" customHeight="1" thickTop="1" x14ac:dyDescent="0.25">
      <c r="B51" s="233" t="str">
        <f>IF(科目設定!AJ21="","",科目設定!AJ21)</f>
        <v>会議費</v>
      </c>
      <c r="C51" s="310">
        <f>前年収支!O26</f>
        <v>0</v>
      </c>
      <c r="D51" s="311">
        <f>年間集計!O26</f>
        <v>0</v>
      </c>
    </row>
    <row r="52" spans="2:4" ht="15" customHeight="1" x14ac:dyDescent="0.25">
      <c r="B52" s="98" t="str">
        <f>IF(科目設定!AJ22="","",科目設定!AJ22)</f>
        <v>消耗品費</v>
      </c>
      <c r="C52" s="103">
        <f>前年収支!O27</f>
        <v>0</v>
      </c>
      <c r="D52" s="125">
        <f>年間集計!O27</f>
        <v>0</v>
      </c>
    </row>
    <row r="53" spans="2:4" ht="15" customHeight="1" x14ac:dyDescent="0.25">
      <c r="B53" s="98" t="str">
        <f>IF(科目設定!AJ23="","",科目設定!AJ23)</f>
        <v>事務費</v>
      </c>
      <c r="C53" s="103">
        <f>前年収支!O28</f>
        <v>0</v>
      </c>
      <c r="D53" s="125">
        <f>年間集計!O28</f>
        <v>0</v>
      </c>
    </row>
    <row r="54" spans="2:4" ht="15" customHeight="1" x14ac:dyDescent="0.25">
      <c r="B54" s="98" t="str">
        <f>IF(科目設定!AJ24="","",科目設定!AJ24)</f>
        <v>備品費</v>
      </c>
      <c r="C54" s="103">
        <f>前年収支!O29</f>
        <v>0</v>
      </c>
      <c r="D54" s="125">
        <f>年間集計!O29</f>
        <v>0</v>
      </c>
    </row>
    <row r="55" spans="2:4" ht="15" customHeight="1" x14ac:dyDescent="0.25">
      <c r="B55" s="98" t="str">
        <f>IF(科目設定!AJ25="","",科目設定!AJ25)</f>
        <v>慶弔費</v>
      </c>
      <c r="C55" s="103">
        <f>前年収支!O30</f>
        <v>0</v>
      </c>
      <c r="D55" s="125">
        <f>年間集計!O30</f>
        <v>0</v>
      </c>
    </row>
    <row r="56" spans="2:4" ht="15" customHeight="1" x14ac:dyDescent="0.25">
      <c r="B56" s="98" t="str">
        <f>IF(科目設定!AJ26="","",科目設定!AJ26)</f>
        <v>水道光熱費</v>
      </c>
      <c r="C56" s="103">
        <f>前年収支!O31</f>
        <v>0</v>
      </c>
      <c r="D56" s="125">
        <f>年間集計!O31</f>
        <v>0</v>
      </c>
    </row>
    <row r="57" spans="2:4" ht="15" customHeight="1" x14ac:dyDescent="0.25">
      <c r="B57" s="98" t="str">
        <f>IF(科目設定!AJ27="","",科目設定!AJ27)</f>
        <v>行事費</v>
      </c>
      <c r="C57" s="103">
        <f>前年収支!O32</f>
        <v>0</v>
      </c>
      <c r="D57" s="125">
        <f>年間集計!O32</f>
        <v>0</v>
      </c>
    </row>
    <row r="58" spans="2:4" ht="15" customHeight="1" x14ac:dyDescent="0.25">
      <c r="B58" s="98" t="str">
        <f>IF(科目設定!AJ28="","",科目設定!AJ28)</f>
        <v>イベント費</v>
      </c>
      <c r="C58" s="103">
        <f>前年収支!O33</f>
        <v>0</v>
      </c>
      <c r="D58" s="125">
        <f>年間集計!O33</f>
        <v>0</v>
      </c>
    </row>
    <row r="59" spans="2:4" ht="15" customHeight="1" x14ac:dyDescent="0.25">
      <c r="B59" s="98" t="str">
        <f>IF(科目設定!AJ29="","",科目設定!AJ29)</f>
        <v>渉外費</v>
      </c>
      <c r="C59" s="103">
        <f>前年収支!O34</f>
        <v>0</v>
      </c>
      <c r="D59" s="125">
        <f>年間集計!O34</f>
        <v>0</v>
      </c>
    </row>
    <row r="60" spans="2:4" ht="15" customHeight="1" x14ac:dyDescent="0.25">
      <c r="B60" s="98" t="str">
        <f>IF(科目設定!AJ30="","",科目設定!AJ30)</f>
        <v>負担金</v>
      </c>
      <c r="C60" s="103">
        <f>前年収支!O35</f>
        <v>0</v>
      </c>
      <c r="D60" s="125">
        <f>年間集計!O35</f>
        <v>0</v>
      </c>
    </row>
    <row r="61" spans="2:4" ht="15" customHeight="1" x14ac:dyDescent="0.25">
      <c r="B61" s="98" t="str">
        <f>IF(科目設定!AJ31="","",科目設定!AJ31)</f>
        <v>部会費</v>
      </c>
      <c r="C61" s="103">
        <f>前年収支!O36</f>
        <v>0</v>
      </c>
      <c r="D61" s="125">
        <f>年間集計!O36</f>
        <v>0</v>
      </c>
    </row>
    <row r="62" spans="2:4" ht="15" customHeight="1" x14ac:dyDescent="0.25">
      <c r="B62" s="98" t="str">
        <f>IF(科目設定!AJ32="","",科目設定!AJ32)</f>
        <v>補助費</v>
      </c>
      <c r="C62" s="103">
        <f>前年収支!O37</f>
        <v>0</v>
      </c>
      <c r="D62" s="125">
        <f>年間集計!O37</f>
        <v>0</v>
      </c>
    </row>
    <row r="63" spans="2:4" ht="15" customHeight="1" x14ac:dyDescent="0.25">
      <c r="B63" s="98">
        <f>IF(科目設定!AJ33="","",科目設定!AJ33)</f>
        <v>0</v>
      </c>
      <c r="C63" s="103">
        <f>前年収支!O38</f>
        <v>0</v>
      </c>
      <c r="D63" s="125">
        <f>年間集計!O38</f>
        <v>0</v>
      </c>
    </row>
    <row r="64" spans="2:4" ht="15" customHeight="1" x14ac:dyDescent="0.25">
      <c r="B64" s="98" t="str">
        <f>IF(科目設定!AJ34="","",科目設定!AJ34)</f>
        <v>予備費</v>
      </c>
      <c r="C64" s="103">
        <f>前年収支!O39</f>
        <v>0</v>
      </c>
      <c r="D64" s="125">
        <f>年間集計!O39</f>
        <v>0</v>
      </c>
    </row>
    <row r="65" spans="2:5" ht="15" customHeight="1" x14ac:dyDescent="0.25">
      <c r="B65" s="98" t="str">
        <f>IF(科目設定!AJ35="","",科目設定!AJ35)</f>
        <v>雑費</v>
      </c>
      <c r="C65" s="103">
        <f>前年収支!O40</f>
        <v>0</v>
      </c>
      <c r="D65" s="125">
        <f>年間集計!O40</f>
        <v>0</v>
      </c>
    </row>
    <row r="66" spans="2:5" ht="15" customHeight="1" thickBot="1" x14ac:dyDescent="0.3">
      <c r="B66" s="237">
        <f>IF(科目設定!AJ36="","",科目設定!AJ36)</f>
        <v>0</v>
      </c>
      <c r="C66" s="312">
        <f>前年収支!O41</f>
        <v>0</v>
      </c>
      <c r="D66" s="313">
        <f>年間集計!O41</f>
        <v>0</v>
      </c>
    </row>
    <row r="67" spans="2:5" ht="15" customHeight="1" thickTop="1" thickBot="1" x14ac:dyDescent="0.3">
      <c r="B67" s="132" t="s">
        <v>3</v>
      </c>
      <c r="C67" s="134">
        <f>SUM(C51:C66)</f>
        <v>0</v>
      </c>
      <c r="D67" s="292">
        <f>SUM(D51:D66)</f>
        <v>0</v>
      </c>
    </row>
    <row r="68" spans="2:5" ht="15" customHeight="1" x14ac:dyDescent="0.25"/>
    <row r="71" spans="2:5" ht="14.25" x14ac:dyDescent="0.25">
      <c r="E71" s="59"/>
    </row>
  </sheetData>
  <sheetProtection algorithmName="SHA-512" hashValue="4nTCIjhB++5+iCdz/tUk7xZApvuUmC4+QZjzhc552ZiG1vEIIBGyGsw0Wo1uhZZaduFd49FLRB8y3PhmpUJC3w==" saltValue="f6gxVHAoxd2I1RVbDR7POw==" spinCount="100000" sheet="1" selectLockedCells="1"/>
  <phoneticPr fontId="13"/>
  <conditionalFormatting sqref="B10:D21">
    <cfRule type="expression" dxfId="7" priority="7">
      <formula>MOD(ROW(),2)=0</formula>
    </cfRule>
    <cfRule type="expression" dxfId="6" priority="8">
      <formula>MOD(ROW(),2)=0</formula>
    </cfRule>
  </conditionalFormatting>
  <conditionalFormatting sqref="B41:D46 B51:D66">
    <cfRule type="expression" dxfId="5" priority="5">
      <formula>MOD(ROW(),2)=0</formula>
    </cfRule>
  </conditionalFormatting>
  <conditionalFormatting sqref="AA11:AA32">
    <cfRule type="expression" dxfId="4" priority="6">
      <formula>MOD(ROW(),2)=0</formula>
    </cfRule>
  </conditionalFormatting>
  <dataValidations count="3">
    <dataValidation type="list" allowBlank="1" showInputMessage="1" showErrorMessage="1" sqref="C6" xr:uid="{00000000-0002-0000-0B00-000001000000}">
      <formula1>$AA$11:$AA$26</formula1>
    </dataValidation>
    <dataValidation type="whole" allowBlank="1" showInputMessage="1" showErrorMessage="1" error="整数を入力して下さい。" sqref="C10:D21" xr:uid="{00000000-0002-0000-0B00-000000000000}">
      <formula1>0</formula1>
      <formula2>9.99999999999999E+43</formula2>
    </dataValidation>
    <dataValidation type="custom" errorStyle="warning" allowBlank="1" showInputMessage="1" showErrorMessage="1" errorTitle="項目設定" error="項目が重複しています。" sqref="AA11:AA32" xr:uid="{00000000-0002-0000-0B00-000002000000}">
      <formula1>COUNTIF(Q:Q,AA11)&lt;2</formula1>
    </dataValidation>
  </dataValidations>
  <printOptions horizontalCentered="1"/>
  <pageMargins left="0.39370078740157483" right="0.19685039370078741" top="0.39370078740157483" bottom="0.39370078740157483" header="0.11811023622047245" footer="0.11811023622047245"/>
  <pageSetup paperSize="9" orientation="landscape" r:id="rId1"/>
  <rowBreaks count="1" manualBreakCount="1">
    <brk id="35" max="16383" man="1"/>
  </rowBreaks>
  <drawing r:id="rId2"/>
  <extLst>
    <ext xmlns:x14="http://schemas.microsoft.com/office/spreadsheetml/2009/9/main" uri="{CCE6A557-97BC-4b89-ADB6-D9C93CAAB3DF}">
      <x14:dataValidations xmlns:xm="http://schemas.microsoft.com/office/excel/2006/main" count="1">
        <x14:dataValidation type="list" showInputMessage="1" showErrorMessage="1" xr:uid="{00000000-0002-0000-0B00-000003000000}">
          <x14:formula1>
            <xm:f>科目設定!AJ21:AJ36</xm:f>
          </x14:formula1>
          <xm:sqref>C6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FFFF00"/>
    <pageSetUpPr fitToPage="1"/>
  </sheetPr>
  <dimension ref="B1:P46"/>
  <sheetViews>
    <sheetView showGridLines="0" showZeros="0" workbookViewId="0">
      <pane ySplit="4" topLeftCell="A5" activePane="bottomLeft" state="frozen"/>
      <selection pane="bottomLeft" activeCell="B30" sqref="B30"/>
    </sheetView>
  </sheetViews>
  <sheetFormatPr defaultColWidth="9" defaultRowHeight="12.75" x14ac:dyDescent="0.25"/>
  <cols>
    <col min="1" max="3" width="4.6640625" style="3" customWidth="1"/>
    <col min="4" max="4" width="4.6640625" style="26" customWidth="1"/>
    <col min="5" max="5" width="12.6640625" style="23" customWidth="1"/>
    <col min="6" max="6" width="12.6640625" style="27" customWidth="1"/>
    <col min="7" max="9" width="12.6640625" style="4" customWidth="1"/>
    <col min="10" max="10" width="16.6640625" style="23" customWidth="1"/>
    <col min="11" max="12" width="7.6640625" style="3" customWidth="1"/>
    <col min="13" max="15" width="9" style="3"/>
    <col min="16" max="16" width="9" style="3" hidden="1" customWidth="1"/>
    <col min="17" max="16384" width="9" style="3"/>
  </cols>
  <sheetData>
    <row r="1" spans="2:10" ht="14.1" customHeight="1" thickBot="1" x14ac:dyDescent="0.3"/>
    <row r="2" spans="2:10" ht="14.1" customHeight="1" thickTop="1" x14ac:dyDescent="0.25">
      <c r="F2" s="579" t="s">
        <v>371</v>
      </c>
      <c r="G2" s="580"/>
      <c r="H2" s="580"/>
      <c r="I2" s="581"/>
      <c r="J2" s="3"/>
    </row>
    <row r="3" spans="2:10" ht="14.1" customHeight="1" thickBot="1" x14ac:dyDescent="0.3">
      <c r="F3" s="582"/>
      <c r="G3" s="583"/>
      <c r="H3" s="583"/>
      <c r="I3" s="584"/>
      <c r="J3" s="3"/>
    </row>
    <row r="4" spans="2:10" ht="14.1" customHeight="1" thickTop="1" thickBot="1" x14ac:dyDescent="0.3">
      <c r="F4" s="3"/>
      <c r="G4" s="3"/>
      <c r="H4" s="3"/>
      <c r="I4" s="3"/>
      <c r="J4" s="3"/>
    </row>
    <row r="5" spans="2:10" ht="14.1" customHeight="1" thickTop="1" x14ac:dyDescent="0.25">
      <c r="B5" s="585" t="s">
        <v>372</v>
      </c>
      <c r="C5" s="586"/>
      <c r="D5" s="586"/>
      <c r="E5" s="586"/>
      <c r="F5" s="586"/>
      <c r="G5" s="586"/>
      <c r="H5" s="586"/>
      <c r="I5" s="586"/>
      <c r="J5" s="587"/>
    </row>
    <row r="6" spans="2:10" ht="14.1" customHeight="1" x14ac:dyDescent="0.25">
      <c r="B6" s="588"/>
      <c r="C6" s="589"/>
      <c r="D6" s="589"/>
      <c r="E6" s="589"/>
      <c r="F6" s="589"/>
      <c r="G6" s="589"/>
      <c r="H6" s="589"/>
      <c r="I6" s="589"/>
      <c r="J6" s="590"/>
    </row>
    <row r="7" spans="2:10" ht="14.1" customHeight="1" thickBot="1" x14ac:dyDescent="0.3">
      <c r="B7" s="591"/>
      <c r="C7" s="592"/>
      <c r="D7" s="592"/>
      <c r="E7" s="592"/>
      <c r="F7" s="592"/>
      <c r="G7" s="592"/>
      <c r="H7" s="592"/>
      <c r="I7" s="592"/>
      <c r="J7" s="593"/>
    </row>
    <row r="8" spans="2:10" ht="14.1" customHeight="1" thickTop="1" x14ac:dyDescent="0.25">
      <c r="B8" s="585" t="s">
        <v>374</v>
      </c>
      <c r="C8" s="586"/>
      <c r="D8" s="586"/>
      <c r="E8" s="586"/>
      <c r="F8" s="586"/>
      <c r="G8" s="586"/>
      <c r="H8" s="586"/>
      <c r="I8" s="586"/>
      <c r="J8" s="587"/>
    </row>
    <row r="9" spans="2:10" ht="14.1" customHeight="1" x14ac:dyDescent="0.25">
      <c r="B9" s="588"/>
      <c r="C9" s="589"/>
      <c r="D9" s="589"/>
      <c r="E9" s="589"/>
      <c r="F9" s="589"/>
      <c r="G9" s="589"/>
      <c r="H9" s="589"/>
      <c r="I9" s="589"/>
      <c r="J9" s="590"/>
    </row>
    <row r="10" spans="2:10" ht="14.1" customHeight="1" x14ac:dyDescent="0.25">
      <c r="B10" s="588"/>
      <c r="C10" s="589"/>
      <c r="D10" s="589"/>
      <c r="E10" s="589"/>
      <c r="F10" s="589"/>
      <c r="G10" s="589"/>
      <c r="H10" s="589"/>
      <c r="I10" s="589"/>
      <c r="J10" s="590"/>
    </row>
    <row r="11" spans="2:10" ht="14.1" customHeight="1" x14ac:dyDescent="0.25">
      <c r="B11" s="588"/>
      <c r="C11" s="589"/>
      <c r="D11" s="589"/>
      <c r="E11" s="589"/>
      <c r="F11" s="589"/>
      <c r="G11" s="589"/>
      <c r="H11" s="589"/>
      <c r="I11" s="589"/>
      <c r="J11" s="590"/>
    </row>
    <row r="12" spans="2:10" ht="14.1" customHeight="1" x14ac:dyDescent="0.25">
      <c r="B12" s="588"/>
      <c r="C12" s="589"/>
      <c r="D12" s="589"/>
      <c r="E12" s="589"/>
      <c r="F12" s="589"/>
      <c r="G12" s="589"/>
      <c r="H12" s="589"/>
      <c r="I12" s="589"/>
      <c r="J12" s="590"/>
    </row>
    <row r="13" spans="2:10" ht="14.1" customHeight="1" x14ac:dyDescent="0.25">
      <c r="B13" s="588"/>
      <c r="C13" s="589"/>
      <c r="D13" s="589"/>
      <c r="E13" s="589"/>
      <c r="F13" s="589"/>
      <c r="G13" s="589"/>
      <c r="H13" s="589"/>
      <c r="I13" s="589"/>
      <c r="J13" s="590"/>
    </row>
    <row r="14" spans="2:10" ht="14.1" customHeight="1" x14ac:dyDescent="0.25">
      <c r="B14" s="588"/>
      <c r="C14" s="589"/>
      <c r="D14" s="589"/>
      <c r="E14" s="589"/>
      <c r="F14" s="589"/>
      <c r="G14" s="589"/>
      <c r="H14" s="589"/>
      <c r="I14" s="589"/>
      <c r="J14" s="590"/>
    </row>
    <row r="15" spans="2:10" ht="14.1" customHeight="1" x14ac:dyDescent="0.25">
      <c r="B15" s="588"/>
      <c r="C15" s="589"/>
      <c r="D15" s="589"/>
      <c r="E15" s="589"/>
      <c r="F15" s="589"/>
      <c r="G15" s="589"/>
      <c r="H15" s="589"/>
      <c r="I15" s="589"/>
      <c r="J15" s="590"/>
    </row>
    <row r="16" spans="2:10" ht="14.1" customHeight="1" x14ac:dyDescent="0.25">
      <c r="B16" s="588"/>
      <c r="C16" s="589"/>
      <c r="D16" s="589"/>
      <c r="E16" s="589"/>
      <c r="F16" s="589"/>
      <c r="G16" s="589"/>
      <c r="H16" s="589"/>
      <c r="I16" s="589"/>
      <c r="J16" s="590"/>
    </row>
    <row r="17" spans="2:16" ht="14.1" customHeight="1" x14ac:dyDescent="0.25">
      <c r="B17" s="588"/>
      <c r="C17" s="589"/>
      <c r="D17" s="589"/>
      <c r="E17" s="589"/>
      <c r="F17" s="589"/>
      <c r="G17" s="589"/>
      <c r="H17" s="589"/>
      <c r="I17" s="589"/>
      <c r="J17" s="590"/>
    </row>
    <row r="18" spans="2:16" ht="14.1" customHeight="1" x14ac:dyDescent="0.25">
      <c r="B18" s="588"/>
      <c r="C18" s="589"/>
      <c r="D18" s="589"/>
      <c r="E18" s="589"/>
      <c r="F18" s="589"/>
      <c r="G18" s="589"/>
      <c r="H18" s="589"/>
      <c r="I18" s="589"/>
      <c r="J18" s="590"/>
    </row>
    <row r="19" spans="2:16" ht="14.1" customHeight="1" x14ac:dyDescent="0.25">
      <c r="B19" s="588"/>
      <c r="C19" s="589"/>
      <c r="D19" s="589"/>
      <c r="E19" s="589"/>
      <c r="F19" s="589"/>
      <c r="G19" s="589"/>
      <c r="H19" s="589"/>
      <c r="I19" s="589"/>
      <c r="J19" s="590"/>
    </row>
    <row r="20" spans="2:16" ht="14.1" customHeight="1" x14ac:dyDescent="0.25">
      <c r="B20" s="588"/>
      <c r="C20" s="589"/>
      <c r="D20" s="589"/>
      <c r="E20" s="589"/>
      <c r="F20" s="589"/>
      <c r="G20" s="589"/>
      <c r="H20" s="589"/>
      <c r="I20" s="589"/>
      <c r="J20" s="590"/>
    </row>
    <row r="21" spans="2:16" ht="14.1" customHeight="1" x14ac:dyDescent="0.25">
      <c r="B21" s="588"/>
      <c r="C21" s="589"/>
      <c r="D21" s="589"/>
      <c r="E21" s="589"/>
      <c r="F21" s="589"/>
      <c r="G21" s="589"/>
      <c r="H21" s="589"/>
      <c r="I21" s="589"/>
      <c r="J21" s="590"/>
    </row>
    <row r="22" spans="2:16" ht="14.1" customHeight="1" x14ac:dyDescent="0.25">
      <c r="B22" s="588"/>
      <c r="C22" s="589"/>
      <c r="D22" s="589"/>
      <c r="E22" s="589"/>
      <c r="F22" s="589"/>
      <c r="G22" s="589"/>
      <c r="H22" s="589"/>
      <c r="I22" s="589"/>
      <c r="J22" s="590"/>
    </row>
    <row r="23" spans="2:16" ht="14.1" customHeight="1" x14ac:dyDescent="0.25">
      <c r="B23" s="588"/>
      <c r="C23" s="589"/>
      <c r="D23" s="589"/>
      <c r="E23" s="589"/>
      <c r="F23" s="589"/>
      <c r="G23" s="589"/>
      <c r="H23" s="589"/>
      <c r="I23" s="589"/>
      <c r="J23" s="590"/>
    </row>
    <row r="24" spans="2:16" ht="14.1" customHeight="1" thickBot="1" x14ac:dyDescent="0.3">
      <c r="B24" s="591"/>
      <c r="C24" s="592"/>
      <c r="D24" s="592"/>
      <c r="E24" s="592"/>
      <c r="F24" s="592"/>
      <c r="G24" s="592"/>
      <c r="H24" s="592"/>
      <c r="I24" s="592"/>
      <c r="J24" s="593"/>
    </row>
    <row r="25" spans="2:16" ht="14.1" customHeight="1" thickTop="1" x14ac:dyDescent="0.25">
      <c r="G25" s="3"/>
      <c r="H25" s="3"/>
      <c r="I25" s="3"/>
      <c r="J25" s="3"/>
    </row>
    <row r="26" spans="2:16" ht="14.1" customHeight="1" x14ac:dyDescent="0.25">
      <c r="G26" s="3"/>
      <c r="H26" s="3"/>
      <c r="I26" s="3"/>
      <c r="J26" s="3"/>
    </row>
    <row r="27" spans="2:16" ht="14.1" customHeight="1" x14ac:dyDescent="0.25">
      <c r="G27" s="3"/>
      <c r="H27" s="3"/>
      <c r="I27" s="3"/>
      <c r="J27" s="3"/>
    </row>
    <row r="28" spans="2:16" ht="18" customHeight="1" thickBot="1" x14ac:dyDescent="0.3">
      <c r="B28" s="5"/>
    </row>
    <row r="29" spans="2:16" ht="18" customHeight="1" thickBot="1" x14ac:dyDescent="0.3">
      <c r="B29" s="6" t="s">
        <v>2</v>
      </c>
      <c r="C29" s="21" t="s">
        <v>22</v>
      </c>
      <c r="D29" s="20" t="s">
        <v>37</v>
      </c>
      <c r="E29" s="32" t="s">
        <v>82</v>
      </c>
      <c r="F29" s="33" t="s">
        <v>25</v>
      </c>
      <c r="G29" s="150" t="s">
        <v>1</v>
      </c>
      <c r="H29" s="151" t="s">
        <v>0</v>
      </c>
      <c r="I29" s="152" t="s">
        <v>23</v>
      </c>
      <c r="J29" s="24" t="s">
        <v>27</v>
      </c>
    </row>
    <row r="30" spans="2:16" ht="18" customHeight="1" thickTop="1" x14ac:dyDescent="0.25">
      <c r="B30" s="71">
        <v>4</v>
      </c>
      <c r="C30" s="72">
        <v>29</v>
      </c>
      <c r="D30" s="73">
        <v>46141</v>
      </c>
      <c r="E30" s="74" t="s">
        <v>222</v>
      </c>
      <c r="F30" s="75" t="s">
        <v>150</v>
      </c>
      <c r="G30" s="76"/>
      <c r="H30" s="77">
        <v>20000</v>
      </c>
      <c r="I30" s="78">
        <v>25044</v>
      </c>
      <c r="J30" s="79" t="s">
        <v>155</v>
      </c>
    </row>
    <row r="31" spans="2:16" ht="18" customHeight="1" x14ac:dyDescent="0.25">
      <c r="B31" s="81">
        <v>4</v>
      </c>
      <c r="C31" s="82">
        <v>29</v>
      </c>
      <c r="D31" s="287">
        <v>46141</v>
      </c>
      <c r="E31" s="83" t="s">
        <v>222</v>
      </c>
      <c r="F31" s="84" t="s">
        <v>150</v>
      </c>
      <c r="G31" s="85">
        <v>0</v>
      </c>
      <c r="H31" s="86">
        <v>16000</v>
      </c>
      <c r="I31" s="87">
        <v>50044</v>
      </c>
      <c r="J31" s="88" t="s">
        <v>157</v>
      </c>
    </row>
    <row r="32" spans="2:16" ht="18" customHeight="1" x14ac:dyDescent="0.25">
      <c r="B32" s="81">
        <v>4</v>
      </c>
      <c r="C32" s="82">
        <v>30</v>
      </c>
      <c r="D32" s="287">
        <v>46142</v>
      </c>
      <c r="E32" s="83" t="s">
        <v>123</v>
      </c>
      <c r="F32" s="84" t="s">
        <v>151</v>
      </c>
      <c r="G32" s="85">
        <v>20000</v>
      </c>
      <c r="H32" s="86"/>
      <c r="I32" s="87">
        <v>30044</v>
      </c>
      <c r="J32" s="88"/>
      <c r="P32" s="3" t="e">
        <f>B32&amp;E32&amp;#REF!</f>
        <v>#REF!</v>
      </c>
    </row>
    <row r="33" spans="2:16" ht="18" customHeight="1" x14ac:dyDescent="0.25">
      <c r="B33" s="81">
        <v>4</v>
      </c>
      <c r="C33" s="82">
        <v>30</v>
      </c>
      <c r="D33" s="287">
        <v>46142</v>
      </c>
      <c r="E33" s="83" t="s">
        <v>120</v>
      </c>
      <c r="F33" s="84" t="s">
        <v>146</v>
      </c>
      <c r="G33" s="85">
        <v>25000</v>
      </c>
      <c r="H33" s="86"/>
      <c r="I33" s="87">
        <v>6544</v>
      </c>
      <c r="J33" s="88"/>
      <c r="P33" s="3" t="e">
        <f>B33&amp;E33&amp;#REF!</f>
        <v>#REF!</v>
      </c>
    </row>
    <row r="34" spans="2:16" ht="18" customHeight="1" x14ac:dyDescent="0.25">
      <c r="B34" s="81">
        <v>4</v>
      </c>
      <c r="C34" s="82">
        <v>30</v>
      </c>
      <c r="D34" s="287">
        <v>46142</v>
      </c>
      <c r="E34" s="83" t="s">
        <v>121</v>
      </c>
      <c r="F34" s="84" t="s">
        <v>152</v>
      </c>
      <c r="G34" s="85">
        <v>0</v>
      </c>
      <c r="H34" s="86">
        <v>20000</v>
      </c>
      <c r="I34" s="87">
        <v>5904</v>
      </c>
      <c r="J34" s="88" t="s">
        <v>156</v>
      </c>
      <c r="P34" s="3" t="e">
        <f>B34&amp;E34&amp;#REF!</f>
        <v>#REF!</v>
      </c>
    </row>
    <row r="35" spans="2:16" ht="18" customHeight="1" x14ac:dyDescent="0.25">
      <c r="B35" s="81">
        <v>4</v>
      </c>
      <c r="C35" s="82">
        <v>30</v>
      </c>
      <c r="D35" s="287">
        <v>46142</v>
      </c>
      <c r="E35" s="83" t="s">
        <v>127</v>
      </c>
      <c r="F35" s="84" t="s">
        <v>153</v>
      </c>
      <c r="G35" s="85"/>
      <c r="H35" s="86">
        <v>23500</v>
      </c>
      <c r="I35" s="87">
        <v>45904</v>
      </c>
      <c r="J35" s="88" t="s">
        <v>160</v>
      </c>
      <c r="P35" s="3" t="e">
        <f>B35&amp;E35&amp;#REF!</f>
        <v>#REF!</v>
      </c>
    </row>
    <row r="36" spans="2:16" ht="18" customHeight="1" x14ac:dyDescent="0.25">
      <c r="B36" s="81">
        <v>5</v>
      </c>
      <c r="C36" s="82">
        <v>14</v>
      </c>
      <c r="D36" s="287">
        <v>46156</v>
      </c>
      <c r="E36" s="83" t="s">
        <v>122</v>
      </c>
      <c r="F36" s="84" t="s">
        <v>154</v>
      </c>
      <c r="G36" s="85"/>
      <c r="H36" s="86">
        <v>640</v>
      </c>
      <c r="I36" s="87">
        <v>34244</v>
      </c>
      <c r="J36" s="88" t="s">
        <v>159</v>
      </c>
    </row>
    <row r="37" spans="2:16" ht="18" customHeight="1" x14ac:dyDescent="0.25">
      <c r="B37" s="81">
        <v>6</v>
      </c>
      <c r="C37" s="82">
        <v>25</v>
      </c>
      <c r="D37" s="287">
        <v>46198</v>
      </c>
      <c r="E37" s="83" t="s">
        <v>68</v>
      </c>
      <c r="F37" s="84" t="s">
        <v>150</v>
      </c>
      <c r="G37" s="85">
        <v>40000</v>
      </c>
      <c r="H37" s="86"/>
      <c r="I37" s="87">
        <v>114244</v>
      </c>
      <c r="J37" s="88"/>
      <c r="P37" s="3" t="e">
        <f>B37&amp;E37&amp;#REF!</f>
        <v>#REF!</v>
      </c>
    </row>
    <row r="38" spans="2:16" ht="18" customHeight="1" x14ac:dyDescent="0.25">
      <c r="B38" s="81">
        <v>6</v>
      </c>
      <c r="C38" s="82">
        <v>25</v>
      </c>
      <c r="D38" s="287">
        <v>46198</v>
      </c>
      <c r="E38" s="83" t="s">
        <v>123</v>
      </c>
      <c r="F38" s="84" t="s">
        <v>151</v>
      </c>
      <c r="G38" s="85"/>
      <c r="H38" s="86">
        <v>11660</v>
      </c>
      <c r="I38" s="87">
        <v>34244</v>
      </c>
      <c r="J38" s="88" t="s">
        <v>158</v>
      </c>
      <c r="P38" s="3" t="e">
        <f>B38&amp;E38&amp;#REF!</f>
        <v>#REF!</v>
      </c>
    </row>
    <row r="39" spans="2:16" ht="18" customHeight="1" x14ac:dyDescent="0.25">
      <c r="B39" s="81">
        <v>7</v>
      </c>
      <c r="C39" s="82">
        <v>25</v>
      </c>
      <c r="D39" s="287">
        <v>46228</v>
      </c>
      <c r="E39" s="83" t="s">
        <v>68</v>
      </c>
      <c r="F39" s="84" t="s">
        <v>150</v>
      </c>
      <c r="G39" s="85">
        <v>80000</v>
      </c>
      <c r="H39" s="86"/>
      <c r="I39" s="87">
        <v>154244</v>
      </c>
      <c r="J39" s="88"/>
      <c r="P39" s="3" t="e">
        <f>B39&amp;E39&amp;#REF!</f>
        <v>#REF!</v>
      </c>
    </row>
    <row r="40" spans="2:16" ht="18" customHeight="1" x14ac:dyDescent="0.25">
      <c r="B40" s="81">
        <v>7</v>
      </c>
      <c r="C40" s="82">
        <v>25</v>
      </c>
      <c r="D40" s="287">
        <v>46228</v>
      </c>
      <c r="E40" s="83" t="s">
        <v>123</v>
      </c>
      <c r="F40" s="84" t="s">
        <v>151</v>
      </c>
      <c r="G40" s="85"/>
      <c r="H40" s="86">
        <v>80000</v>
      </c>
      <c r="I40" s="87">
        <v>34244</v>
      </c>
      <c r="J40" s="88"/>
      <c r="P40" s="3" t="e">
        <f>B40&amp;E40&amp;#REF!</f>
        <v>#REF!</v>
      </c>
    </row>
    <row r="41" spans="2:16" ht="18" customHeight="1" x14ac:dyDescent="0.25">
      <c r="B41" s="81"/>
      <c r="C41" s="82"/>
      <c r="D41" s="287"/>
      <c r="E41" s="83"/>
      <c r="F41" s="84"/>
      <c r="G41" s="85"/>
      <c r="H41" s="86"/>
      <c r="I41" s="87"/>
      <c r="J41" s="88"/>
      <c r="P41" s="3" t="e">
        <f>B41&amp;E41&amp;#REF!</f>
        <v>#REF!</v>
      </c>
    </row>
    <row r="42" spans="2:16" ht="18" customHeight="1" x14ac:dyDescent="0.25">
      <c r="B42" s="81"/>
      <c r="C42" s="82"/>
      <c r="D42" s="287"/>
      <c r="E42" s="83"/>
      <c r="F42" s="84"/>
      <c r="G42" s="85"/>
      <c r="H42" s="86"/>
      <c r="I42" s="87"/>
      <c r="J42" s="88"/>
      <c r="P42" s="3" t="e">
        <f>B42&amp;E42&amp;#REF!</f>
        <v>#REF!</v>
      </c>
    </row>
    <row r="43" spans="2:16" ht="18" customHeight="1" x14ac:dyDescent="0.25">
      <c r="B43" s="81"/>
      <c r="C43" s="82"/>
      <c r="D43" s="287"/>
      <c r="E43" s="83"/>
      <c r="F43" s="84"/>
      <c r="G43" s="85"/>
      <c r="H43" s="86"/>
      <c r="I43" s="87"/>
      <c r="J43" s="88"/>
      <c r="P43" s="3" t="e">
        <f>B43&amp;E43&amp;#REF!</f>
        <v>#REF!</v>
      </c>
    </row>
    <row r="44" spans="2:16" ht="18" customHeight="1" x14ac:dyDescent="0.25">
      <c r="B44" s="81"/>
      <c r="C44" s="82"/>
      <c r="D44" s="287"/>
      <c r="E44" s="83"/>
      <c r="F44" s="84"/>
      <c r="G44" s="85"/>
      <c r="H44" s="86"/>
      <c r="I44" s="87"/>
      <c r="J44" s="88"/>
    </row>
    <row r="45" spans="2:16" ht="18" customHeight="1" thickBot="1" x14ac:dyDescent="0.3">
      <c r="B45" s="208"/>
      <c r="C45" s="209"/>
      <c r="D45" s="210"/>
      <c r="E45" s="211"/>
      <c r="F45" s="212"/>
      <c r="G45" s="213"/>
      <c r="H45" s="214"/>
      <c r="I45" s="215"/>
      <c r="J45" s="216"/>
    </row>
    <row r="46" spans="2:16" ht="13.5" customHeight="1" x14ac:dyDescent="0.25">
      <c r="B46" s="34"/>
      <c r="C46" s="34"/>
      <c r="D46" s="35"/>
      <c r="E46" s="36"/>
      <c r="F46" s="37"/>
      <c r="G46" s="38"/>
      <c r="H46" s="38"/>
      <c r="I46" s="38"/>
      <c r="J46" s="36"/>
    </row>
  </sheetData>
  <sheetProtection sheet="1" selectLockedCells="1"/>
  <mergeCells count="3">
    <mergeCell ref="F2:I3"/>
    <mergeCell ref="B5:J7"/>
    <mergeCell ref="B8:J24"/>
  </mergeCells>
  <phoneticPr fontId="12"/>
  <conditionalFormatting sqref="B30:J44">
    <cfRule type="expression" dxfId="3" priority="1">
      <formula>MOD(ROW(),2)=0</formula>
    </cfRule>
  </conditionalFormatting>
  <conditionalFormatting sqref="B45:J45">
    <cfRule type="expression" dxfId="2" priority="13">
      <formula>MOD(ROW(),2)=0</formula>
    </cfRule>
  </conditionalFormatting>
  <conditionalFormatting sqref="D30:D45">
    <cfRule type="expression" dxfId="1" priority="2">
      <formula>WEEKDAY(D30)=7</formula>
    </cfRule>
    <cfRule type="expression" dxfId="0" priority="3">
      <formula>WEEKDAY(D30)=1</formula>
    </cfRule>
  </conditionalFormatting>
  <dataValidations count="5">
    <dataValidation type="whole" allowBlank="1" showInputMessage="1" showErrorMessage="1" sqref="I30:I1048576" xr:uid="{9F75A163-85C4-4EA5-871A-87153BB0AC8F}">
      <formula1>0</formula1>
      <formula2>999999999</formula2>
    </dataValidation>
    <dataValidation type="whole" imeMode="off" allowBlank="1" showInputMessage="1" showErrorMessage="1" sqref="G30:H1048576" xr:uid="{2CBEDCEB-ADC1-4573-803C-715CF15B249E}">
      <formula1>0</formula1>
      <formula2>999999999</formula2>
    </dataValidation>
    <dataValidation imeMode="on" allowBlank="1" showInputMessage="1" showErrorMessage="1" sqref="J30:J1048576" xr:uid="{4FAD9265-ED48-47C3-A494-739F78DF9C7A}"/>
    <dataValidation type="whole" errorStyle="warning" imeMode="off" allowBlank="1" showInputMessage="1" showErrorMessage="1" error="日には１から３１を入力します。_x000a_" sqref="C30:C44" xr:uid="{12E1F218-9AAE-4349-9CB2-4160FDE1240B}">
      <formula1>1</formula1>
      <formula2>31</formula2>
    </dataValidation>
    <dataValidation type="whole" errorStyle="warning" imeMode="off" allowBlank="1" showInputMessage="1" showErrorMessage="1" error="月には１～１２を入力します。" sqref="B30:B44" xr:uid="{3879C91B-D711-4999-9C19-AF0619ED70AB}">
      <formula1>1</formula1>
      <formula2>12</formula2>
    </dataValidation>
  </dataValidations>
  <pageMargins left="0.39370078740157483" right="0.19685039370078741" top="0.39370078740157483" bottom="0.39370078740157483" header="0.11811023622047245" footer="0.11811023622047245"/>
  <pageSetup paperSize="9" scale="98" fitToHeight="0" orientation="portrait" horizontalDpi="300" verticalDpi="300" r:id="rId1"/>
  <drawing r:id="rId2"/>
  <extLst>
    <ext xmlns:x14="http://schemas.microsoft.com/office/spreadsheetml/2009/9/main" uri="{CCE6A557-97BC-4b89-ADB6-D9C93CAAB3DF}">
      <x14:dataValidations xmlns:xm="http://schemas.microsoft.com/office/excel/2006/main" count="13">
        <x14:dataValidation type="list" errorStyle="warning" allowBlank="1" showInputMessage="1" showErrorMessage="1" errorTitle="項目の設定" error="メニューから項目を設定してください。" xr:uid="{8FBEF83D-EBE9-4838-9373-5DA17DA098AD}">
          <x14:formula1>
            <xm:f>科目設定!#REF!</xm:f>
          </x14:formula1>
          <xm:sqref>E53:E54</xm:sqref>
        </x14:dataValidation>
        <x14:dataValidation type="list" errorStyle="warning" allowBlank="1" showInputMessage="1" showErrorMessage="1" errorTitle="項目の設定" error="メニューから項目を設定してください。" xr:uid="{4D2EB4E7-715A-4E8A-A521-F2C272E9E083}">
          <x14:formula1>
            <xm:f>科目設定!AJ42:AJ48</xm:f>
          </x14:formula1>
          <xm:sqref>E46</xm:sqref>
        </x14:dataValidation>
        <x14:dataValidation type="list" errorStyle="warning" allowBlank="1" showInputMessage="1" showErrorMessage="1" errorTitle="項目の設定" error="メニューから項目を設定してください。" xr:uid="{38BBD4B6-433D-4272-8F36-0B0A18DA63A0}">
          <x14:formula1>
            <xm:f>科目設定!AJ43:AJ48</xm:f>
          </x14:formula1>
          <xm:sqref>E47</xm:sqref>
        </x14:dataValidation>
        <x14:dataValidation type="list" errorStyle="warning" allowBlank="1" showInputMessage="1" showErrorMessage="1" errorTitle="項目の設定" error="メニューから項目を設定してください。" xr:uid="{009CA596-597A-4EEE-8975-A1DB66A084F9}">
          <x14:formula1>
            <xm:f>科目設定!AJ44:AJ48</xm:f>
          </x14:formula1>
          <xm:sqref>E48</xm:sqref>
        </x14:dataValidation>
        <x14:dataValidation type="list" errorStyle="warning" allowBlank="1" showInputMessage="1" showErrorMessage="1" errorTitle="項目の設定" error="メニューから項目を設定してください。" xr:uid="{F7B2AC7D-8D27-4DA9-9DCB-B854B83D130E}">
          <x14:formula1>
            <xm:f>科目設定!AJ45:AJ48</xm:f>
          </x14:formula1>
          <xm:sqref>E49</xm:sqref>
        </x14:dataValidation>
        <x14:dataValidation type="list" errorStyle="warning" allowBlank="1" showInputMessage="1" showErrorMessage="1" errorTitle="項目の設定" error="メニューから項目を設定してください。" xr:uid="{ECDC58A1-8AEF-4784-A325-F4AD9E8F6255}">
          <x14:formula1>
            <xm:f>科目設定!AJ46:AJ48</xm:f>
          </x14:formula1>
          <xm:sqref>E50</xm:sqref>
        </x14:dataValidation>
        <x14:dataValidation type="list" errorStyle="warning" allowBlank="1" showInputMessage="1" showErrorMessage="1" errorTitle="項目の設定" error="メニューから項目を設定してください。" xr:uid="{8E027565-CC1E-4E21-ABA9-44E90F8E34BE}">
          <x14:formula1>
            <xm:f>科目設定!AJ47:AJ48</xm:f>
          </x14:formula1>
          <xm:sqref>E51</xm:sqref>
        </x14:dataValidation>
        <x14:dataValidation type="list" errorStyle="warning" allowBlank="1" showInputMessage="1" showErrorMessage="1" errorTitle="項目の設定" error="メニューから項目を設定してください。" xr:uid="{DEF44E6F-7DA0-40BC-9296-A4560796EA42}">
          <x14:formula1>
            <xm:f>科目設定!AJ48:AJ48</xm:f>
          </x14:formula1>
          <xm:sqref>E52</xm:sqref>
        </x14:dataValidation>
        <x14:dataValidation type="list" errorStyle="warning" allowBlank="1" showInputMessage="1" showErrorMessage="1" errorTitle="項目の設定" error="メニューから項目を設定してください。" xr:uid="{46244544-426E-4BCA-A8EE-984EA88B5A46}">
          <x14:formula1>
            <xm:f>科目設定!AJ49:AJ49</xm:f>
          </x14:formula1>
          <xm:sqref>E55</xm:sqref>
        </x14:dataValidation>
        <x14:dataValidation type="list" errorStyle="warning" allowBlank="1" showInputMessage="1" showErrorMessage="1" errorTitle="項目の設定" error="メニューから項目を設定してください。" xr:uid="{6EBF5F0E-A6E8-4815-8BD9-4AE8981D8D39}">
          <x14:formula1>
            <xm:f>科目設定!AJ49:AJ50</xm:f>
          </x14:formula1>
          <xm:sqref>E56</xm:sqref>
        </x14:dataValidation>
        <x14:dataValidation type="list" errorStyle="warning" allowBlank="1" showInputMessage="1" showErrorMessage="1" errorTitle="項目の設定" error="メニューから項目を設定してください。" xr:uid="{F7FCD89A-FA8D-4D8E-9FAB-FD3385449106}">
          <x14:formula1>
            <xm:f>現金入力!N36:N60</xm:f>
          </x14:formula1>
          <xm:sqref>E57:E1048576</xm:sqref>
        </x14:dataValidation>
        <x14:dataValidation type="list" errorStyle="warning" allowBlank="1" showInputMessage="1" showErrorMessage="1" errorTitle="明細の設定" error="メニューから明細を設定してください。" xr:uid="{69CD71C7-D5AF-48AA-93C6-DF4CA4E86D9D}">
          <x14:formula1>
            <xm:f>現金入力!O27:O1048554</xm:f>
          </x14:formula1>
          <xm:sqref>F1048575:F1048576</xm:sqref>
        </x14:dataValidation>
        <x14:dataValidation type="list" errorStyle="warning" allowBlank="1" showInputMessage="1" showErrorMessage="1" errorTitle="明細の設定" error="メニューから明細を設定してください。" xr:uid="{801D2961-D277-461C-B757-DEC0B5D3953E}">
          <x14:formula1>
            <xm:f>現金入力!O26:O75</xm:f>
          </x14:formula1>
          <xm:sqref>F46:F1048574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D7902-84C2-4153-999B-68EEA3980676}">
  <sheetPr codeName="Sheet10"/>
  <dimension ref="A1:U72"/>
  <sheetViews>
    <sheetView workbookViewId="0">
      <selection activeCell="D2" sqref="D2"/>
    </sheetView>
  </sheetViews>
  <sheetFormatPr defaultRowHeight="12.75" x14ac:dyDescent="0.25"/>
  <sheetData>
    <row r="1" spans="1:21" x14ac:dyDescent="0.25">
      <c r="K1" t="s">
        <v>358</v>
      </c>
    </row>
    <row r="2" spans="1:21" x14ac:dyDescent="0.25">
      <c r="C2" s="307" t="s">
        <v>384</v>
      </c>
      <c r="D2" s="307" t="s">
        <v>373</v>
      </c>
      <c r="J2" s="440" t="s">
        <v>347</v>
      </c>
      <c r="K2" s="441">
        <v>3</v>
      </c>
    </row>
    <row r="3" spans="1:21" x14ac:dyDescent="0.25">
      <c r="J3" s="286" t="s">
        <v>350</v>
      </c>
      <c r="K3" s="439"/>
      <c r="L3" s="439"/>
      <c r="M3" s="439"/>
      <c r="N3" s="286" t="s">
        <v>349</v>
      </c>
      <c r="O3" s="439"/>
      <c r="P3" s="439"/>
      <c r="Q3" s="439"/>
      <c r="R3" s="286" t="s">
        <v>348</v>
      </c>
      <c r="S3" s="439"/>
      <c r="T3" s="439"/>
      <c r="U3" s="439"/>
    </row>
    <row r="4" spans="1:21" ht="14.25" x14ac:dyDescent="0.25">
      <c r="B4" s="271" t="s">
        <v>90</v>
      </c>
      <c r="C4" s="270" t="s">
        <v>62</v>
      </c>
      <c r="E4" s="494" t="s">
        <v>76</v>
      </c>
      <c r="F4" s="495"/>
      <c r="G4" s="286" t="str">
        <f>C10</f>
        <v>４月</v>
      </c>
      <c r="H4" s="286" t="s">
        <v>355</v>
      </c>
      <c r="J4" s="275" t="s">
        <v>62</v>
      </c>
      <c r="K4" s="439" t="s">
        <v>112</v>
      </c>
      <c r="L4" s="439"/>
      <c r="M4" s="439" t="s">
        <v>344</v>
      </c>
      <c r="N4" s="275" t="s">
        <v>62</v>
      </c>
      <c r="O4" s="439" t="s">
        <v>112</v>
      </c>
      <c r="P4" s="439"/>
      <c r="Q4" s="439" t="s">
        <v>345</v>
      </c>
      <c r="R4" s="275" t="s">
        <v>62</v>
      </c>
      <c r="S4" s="439" t="s">
        <v>112</v>
      </c>
      <c r="T4" s="439"/>
      <c r="U4" s="439" t="s">
        <v>343</v>
      </c>
    </row>
    <row r="5" spans="1:21" x14ac:dyDescent="0.25">
      <c r="J5" s="439"/>
      <c r="K5" s="439"/>
      <c r="L5" s="439"/>
      <c r="M5" s="439"/>
      <c r="N5" s="439"/>
      <c r="O5" s="439"/>
      <c r="P5" s="439"/>
      <c r="Q5" s="439"/>
      <c r="R5" s="439"/>
      <c r="S5" s="439"/>
      <c r="T5" s="439"/>
      <c r="U5" s="439"/>
    </row>
    <row r="6" spans="1:21" ht="14.25" x14ac:dyDescent="0.25">
      <c r="B6" s="271" t="s">
        <v>90</v>
      </c>
      <c r="C6" s="270" t="s">
        <v>117</v>
      </c>
      <c r="D6" s="442"/>
      <c r="E6" s="496" t="s">
        <v>118</v>
      </c>
      <c r="F6" s="495"/>
      <c r="G6" s="286" t="str">
        <f>N10</f>
        <v>３月</v>
      </c>
      <c r="H6" s="286" t="s">
        <v>354</v>
      </c>
      <c r="J6" s="275" t="s">
        <v>117</v>
      </c>
      <c r="K6" s="439" t="s">
        <v>352</v>
      </c>
      <c r="L6" s="439"/>
      <c r="M6" s="439" t="s">
        <v>353</v>
      </c>
      <c r="N6" s="275" t="s">
        <v>117</v>
      </c>
      <c r="O6" s="439" t="s">
        <v>352</v>
      </c>
      <c r="P6" s="439"/>
      <c r="Q6" s="439" t="s">
        <v>344</v>
      </c>
      <c r="R6" s="275" t="s">
        <v>62</v>
      </c>
      <c r="S6" s="439" t="s">
        <v>112</v>
      </c>
      <c r="T6" s="439"/>
      <c r="U6" s="439" t="s">
        <v>351</v>
      </c>
    </row>
    <row r="8" spans="1:21" ht="14.25" x14ac:dyDescent="0.25">
      <c r="B8" s="271"/>
      <c r="C8" s="270" t="s">
        <v>111</v>
      </c>
      <c r="J8" s="439" t="s">
        <v>356</v>
      </c>
      <c r="N8" s="439" t="s">
        <v>119</v>
      </c>
      <c r="R8" s="439" t="s">
        <v>357</v>
      </c>
    </row>
    <row r="10" spans="1:21" x14ac:dyDescent="0.25">
      <c r="B10" s="271" t="s">
        <v>346</v>
      </c>
      <c r="C10" s="269" t="s">
        <v>14</v>
      </c>
      <c r="D10" s="269" t="s">
        <v>13</v>
      </c>
      <c r="E10" s="269" t="s">
        <v>12</v>
      </c>
      <c r="F10" s="269" t="s">
        <v>11</v>
      </c>
      <c r="G10" s="269" t="s">
        <v>10</v>
      </c>
      <c r="H10" s="269" t="s">
        <v>9</v>
      </c>
      <c r="I10" s="269" t="s">
        <v>8</v>
      </c>
      <c r="J10" s="269" t="s">
        <v>7</v>
      </c>
      <c r="K10" s="269" t="s">
        <v>6</v>
      </c>
      <c r="L10" s="269" t="s">
        <v>17</v>
      </c>
      <c r="M10" s="269" t="s">
        <v>16</v>
      </c>
      <c r="N10" s="269" t="s">
        <v>15</v>
      </c>
    </row>
    <row r="11" spans="1:21" x14ac:dyDescent="0.25">
      <c r="C11" s="275" t="s">
        <v>95</v>
      </c>
      <c r="D11" s="275" t="s">
        <v>96</v>
      </c>
      <c r="E11" s="275" t="s">
        <v>97</v>
      </c>
      <c r="F11" s="275" t="s">
        <v>98</v>
      </c>
      <c r="G11" s="275" t="s">
        <v>99</v>
      </c>
      <c r="H11" s="275" t="s">
        <v>100</v>
      </c>
      <c r="I11" s="275" t="s">
        <v>101</v>
      </c>
      <c r="J11" s="275" t="s">
        <v>102</v>
      </c>
      <c r="K11" s="275" t="s">
        <v>103</v>
      </c>
      <c r="L11" s="275" t="s">
        <v>92</v>
      </c>
      <c r="M11" s="275" t="s">
        <v>93</v>
      </c>
      <c r="N11" s="275" t="s">
        <v>94</v>
      </c>
    </row>
    <row r="16" spans="1:21" x14ac:dyDescent="0.25">
      <c r="A16" s="286" t="s">
        <v>350</v>
      </c>
      <c r="B16" s="271" t="s">
        <v>89</v>
      </c>
      <c r="C16" s="269" t="s">
        <v>15</v>
      </c>
      <c r="D16" s="269" t="s">
        <v>14</v>
      </c>
      <c r="E16" s="269" t="s">
        <v>13</v>
      </c>
      <c r="F16" s="269" t="s">
        <v>12</v>
      </c>
      <c r="G16" s="269" t="s">
        <v>11</v>
      </c>
      <c r="H16" s="269" t="s">
        <v>10</v>
      </c>
      <c r="I16" s="269" t="s">
        <v>9</v>
      </c>
      <c r="J16" s="269" t="s">
        <v>8</v>
      </c>
      <c r="K16" s="269" t="s">
        <v>7</v>
      </c>
      <c r="L16" s="269" t="s">
        <v>6</v>
      </c>
      <c r="M16" s="269" t="s">
        <v>17</v>
      </c>
      <c r="N16" s="269" t="s">
        <v>16</v>
      </c>
    </row>
    <row r="17" spans="1:14" x14ac:dyDescent="0.25">
      <c r="C17" s="275" t="s">
        <v>94</v>
      </c>
      <c r="D17" s="275" t="s">
        <v>95</v>
      </c>
      <c r="E17" s="275" t="s">
        <v>96</v>
      </c>
      <c r="F17" s="275" t="s">
        <v>97</v>
      </c>
      <c r="G17" s="275" t="s">
        <v>98</v>
      </c>
      <c r="H17" s="275" t="s">
        <v>99</v>
      </c>
      <c r="I17" s="275" t="s">
        <v>100</v>
      </c>
      <c r="J17" s="275" t="s">
        <v>101</v>
      </c>
      <c r="K17" s="275" t="s">
        <v>102</v>
      </c>
      <c r="L17" s="275" t="s">
        <v>103</v>
      </c>
      <c r="M17" s="275" t="s">
        <v>92</v>
      </c>
      <c r="N17" s="275" t="s">
        <v>93</v>
      </c>
    </row>
    <row r="19" spans="1:14" x14ac:dyDescent="0.25">
      <c r="A19" s="286" t="s">
        <v>349</v>
      </c>
      <c r="B19" s="271" t="s">
        <v>89</v>
      </c>
      <c r="C19" s="269" t="s">
        <v>14</v>
      </c>
      <c r="D19" s="269" t="s">
        <v>13</v>
      </c>
      <c r="E19" s="269" t="s">
        <v>12</v>
      </c>
      <c r="F19" s="269" t="s">
        <v>11</v>
      </c>
      <c r="G19" s="269" t="s">
        <v>10</v>
      </c>
      <c r="H19" s="269" t="s">
        <v>9</v>
      </c>
      <c r="I19" s="269" t="s">
        <v>8</v>
      </c>
      <c r="J19" s="269" t="s">
        <v>7</v>
      </c>
      <c r="K19" s="269" t="s">
        <v>6</v>
      </c>
      <c r="L19" s="269" t="s">
        <v>17</v>
      </c>
      <c r="M19" s="269" t="s">
        <v>16</v>
      </c>
      <c r="N19" s="269" t="s">
        <v>15</v>
      </c>
    </row>
    <row r="20" spans="1:14" x14ac:dyDescent="0.25">
      <c r="C20" s="275" t="s">
        <v>95</v>
      </c>
      <c r="D20" s="275" t="s">
        <v>96</v>
      </c>
      <c r="E20" s="275" t="s">
        <v>97</v>
      </c>
      <c r="F20" s="275" t="s">
        <v>98</v>
      </c>
      <c r="G20" s="275" t="s">
        <v>99</v>
      </c>
      <c r="H20" s="275" t="s">
        <v>100</v>
      </c>
      <c r="I20" s="275" t="s">
        <v>101</v>
      </c>
      <c r="J20" s="275" t="s">
        <v>102</v>
      </c>
      <c r="K20" s="275" t="s">
        <v>103</v>
      </c>
      <c r="L20" s="275" t="s">
        <v>92</v>
      </c>
      <c r="M20" s="275" t="s">
        <v>93</v>
      </c>
      <c r="N20" s="275" t="s">
        <v>94</v>
      </c>
    </row>
    <row r="22" spans="1:14" x14ac:dyDescent="0.25">
      <c r="A22" s="286" t="s">
        <v>348</v>
      </c>
      <c r="B22" s="271" t="s">
        <v>89</v>
      </c>
      <c r="C22" s="269" t="s">
        <v>17</v>
      </c>
      <c r="D22" s="269" t="s">
        <v>16</v>
      </c>
      <c r="E22" s="269" t="s">
        <v>15</v>
      </c>
      <c r="F22" s="269" t="s">
        <v>14</v>
      </c>
      <c r="G22" s="269" t="s">
        <v>13</v>
      </c>
      <c r="H22" s="269" t="s">
        <v>12</v>
      </c>
      <c r="I22" s="269" t="s">
        <v>11</v>
      </c>
      <c r="J22" s="269" t="s">
        <v>10</v>
      </c>
      <c r="K22" s="269" t="s">
        <v>9</v>
      </c>
      <c r="L22" s="269" t="s">
        <v>8</v>
      </c>
      <c r="M22" s="269" t="s">
        <v>7</v>
      </c>
      <c r="N22" s="269" t="s">
        <v>6</v>
      </c>
    </row>
    <row r="23" spans="1:14" x14ac:dyDescent="0.25">
      <c r="C23" s="275" t="s">
        <v>92</v>
      </c>
      <c r="D23" s="275" t="s">
        <v>93</v>
      </c>
      <c r="E23" s="275" t="s">
        <v>94</v>
      </c>
      <c r="F23" s="275" t="s">
        <v>95</v>
      </c>
      <c r="G23" s="275" t="s">
        <v>96</v>
      </c>
      <c r="H23" s="275" t="s">
        <v>97</v>
      </c>
      <c r="I23" s="275" t="s">
        <v>98</v>
      </c>
      <c r="J23" s="275" t="s">
        <v>99</v>
      </c>
      <c r="K23" s="275" t="s">
        <v>100</v>
      </c>
      <c r="L23" s="275" t="s">
        <v>101</v>
      </c>
      <c r="M23" s="275" t="s">
        <v>102</v>
      </c>
      <c r="N23" s="275" t="s">
        <v>103</v>
      </c>
    </row>
    <row r="31" spans="1:14" x14ac:dyDescent="0.25">
      <c r="C31" s="267" t="str">
        <f>C10</f>
        <v>４月</v>
      </c>
    </row>
    <row r="32" spans="1:14" x14ac:dyDescent="0.25">
      <c r="C32" s="267" t="str">
        <f>D10</f>
        <v>５月</v>
      </c>
    </row>
    <row r="33" spans="3:16" x14ac:dyDescent="0.25">
      <c r="C33" s="267" t="str">
        <f>E10</f>
        <v>６月</v>
      </c>
    </row>
    <row r="34" spans="3:16" x14ac:dyDescent="0.25">
      <c r="C34" s="267" t="str">
        <f>F10</f>
        <v>７月</v>
      </c>
    </row>
    <row r="35" spans="3:16" x14ac:dyDescent="0.25">
      <c r="C35" s="267" t="str">
        <f>G10</f>
        <v>８月</v>
      </c>
    </row>
    <row r="36" spans="3:16" x14ac:dyDescent="0.25">
      <c r="C36" s="267" t="str">
        <f>H10</f>
        <v>９月</v>
      </c>
    </row>
    <row r="37" spans="3:16" x14ac:dyDescent="0.25">
      <c r="C37" s="267" t="str">
        <f>I10</f>
        <v>１０月</v>
      </c>
    </row>
    <row r="38" spans="3:16" x14ac:dyDescent="0.25">
      <c r="C38" s="267" t="str">
        <f>J10</f>
        <v>１１月</v>
      </c>
    </row>
    <row r="39" spans="3:16" x14ac:dyDescent="0.25">
      <c r="C39" s="267" t="str">
        <f>K10</f>
        <v>１２月</v>
      </c>
    </row>
    <row r="40" spans="3:16" x14ac:dyDescent="0.25">
      <c r="C40" s="267" t="str">
        <f>L10</f>
        <v>１月</v>
      </c>
    </row>
    <row r="41" spans="3:16" ht="14.25" customHeight="1" x14ac:dyDescent="0.25">
      <c r="C41" s="267" t="str">
        <f>M10</f>
        <v>２月</v>
      </c>
      <c r="G41" s="317"/>
      <c r="H41" s="317"/>
      <c r="J41" s="317"/>
      <c r="M41" s="317"/>
      <c r="N41" s="317"/>
      <c r="O41" s="378"/>
      <c r="P41" s="378"/>
    </row>
    <row r="42" spans="3:16" ht="14.25" customHeight="1" x14ac:dyDescent="0.25">
      <c r="C42" s="267" t="str">
        <f>N10</f>
        <v>３月</v>
      </c>
      <c r="G42" s="317"/>
      <c r="H42" s="317"/>
      <c r="J42" s="317"/>
      <c r="M42" s="317"/>
      <c r="N42" s="317"/>
      <c r="O42" s="378"/>
      <c r="P42" s="378"/>
    </row>
    <row r="43" spans="3:16" ht="14.25" customHeight="1" x14ac:dyDescent="0.25">
      <c r="E43" s="317"/>
      <c r="G43" s="317"/>
      <c r="H43" s="317"/>
      <c r="J43" s="317"/>
      <c r="M43" s="317"/>
      <c r="N43" s="317"/>
      <c r="O43" s="378"/>
      <c r="P43" s="378"/>
    </row>
    <row r="44" spans="3:16" ht="14.25" customHeight="1" x14ac:dyDescent="0.25">
      <c r="E44" s="317"/>
      <c r="G44" s="317"/>
      <c r="H44" s="317"/>
      <c r="J44" s="317"/>
      <c r="M44" s="317"/>
      <c r="N44" s="317"/>
      <c r="O44" s="378"/>
      <c r="P44" s="378"/>
    </row>
    <row r="45" spans="3:16" ht="14.25" customHeight="1" x14ac:dyDescent="0.25">
      <c r="E45" s="317"/>
      <c r="G45" s="317"/>
      <c r="H45" s="317"/>
      <c r="M45" s="317"/>
      <c r="N45" s="317"/>
      <c r="O45" s="378"/>
      <c r="P45" s="378"/>
    </row>
    <row r="46" spans="3:16" ht="14.25" customHeight="1" x14ac:dyDescent="0.25">
      <c r="E46" s="317"/>
      <c r="M46" s="317"/>
      <c r="N46" s="317"/>
    </row>
    <row r="47" spans="3:16" x14ac:dyDescent="0.25">
      <c r="E47" s="317"/>
      <c r="M47" s="317"/>
      <c r="N47" s="317"/>
    </row>
    <row r="48" spans="3:16" x14ac:dyDescent="0.25">
      <c r="E48" s="317"/>
      <c r="M48" s="317"/>
      <c r="N48" s="317"/>
    </row>
    <row r="49" spans="3:16" x14ac:dyDescent="0.25">
      <c r="M49" s="317"/>
      <c r="N49" s="317"/>
    </row>
    <row r="50" spans="3:16" x14ac:dyDescent="0.25">
      <c r="E50" s="318"/>
      <c r="M50" s="317"/>
      <c r="N50" s="317"/>
    </row>
    <row r="51" spans="3:16" ht="12.75" customHeight="1" x14ac:dyDescent="0.25">
      <c r="E51" s="317"/>
      <c r="G51" s="317"/>
      <c r="H51" s="317"/>
      <c r="J51" s="317"/>
      <c r="K51" s="317"/>
      <c r="M51" s="317"/>
      <c r="N51" s="317"/>
      <c r="O51" s="378"/>
      <c r="P51" s="378"/>
    </row>
    <row r="52" spans="3:16" ht="14.25" customHeight="1" x14ac:dyDescent="0.25">
      <c r="E52" s="317"/>
      <c r="G52" s="317"/>
      <c r="H52" s="317"/>
      <c r="J52" s="317"/>
      <c r="K52" s="317"/>
      <c r="M52" s="317"/>
      <c r="N52" s="317"/>
      <c r="O52" s="378"/>
      <c r="P52" s="378"/>
    </row>
    <row r="53" spans="3:16" ht="14.25" customHeight="1" x14ac:dyDescent="0.25">
      <c r="E53" s="317"/>
      <c r="G53" s="317"/>
      <c r="H53" s="317"/>
      <c r="J53" s="317"/>
      <c r="K53" s="317"/>
      <c r="M53" s="317"/>
      <c r="N53" s="317"/>
      <c r="O53" s="378"/>
      <c r="P53" s="378"/>
    </row>
    <row r="54" spans="3:16" ht="14.25" customHeight="1" x14ac:dyDescent="0.25">
      <c r="E54" s="317"/>
      <c r="G54" s="317"/>
      <c r="H54" s="317"/>
      <c r="J54" s="317"/>
      <c r="K54" s="317"/>
      <c r="M54" s="317"/>
      <c r="N54" s="317"/>
      <c r="O54" s="378"/>
      <c r="P54" s="378"/>
    </row>
    <row r="55" spans="3:16" ht="14.25" customHeight="1" x14ac:dyDescent="0.25">
      <c r="E55" s="317"/>
      <c r="G55" s="317"/>
      <c r="H55" s="317"/>
      <c r="J55" s="317"/>
      <c r="K55" s="317"/>
      <c r="M55" s="317"/>
      <c r="N55" s="317"/>
      <c r="O55" s="378"/>
      <c r="P55" s="378"/>
    </row>
    <row r="56" spans="3:16" ht="14.25" customHeight="1" x14ac:dyDescent="0.25">
      <c r="E56" s="317"/>
      <c r="G56" s="317"/>
      <c r="H56" s="317"/>
      <c r="J56" s="317"/>
      <c r="K56" s="317"/>
      <c r="M56" s="317"/>
      <c r="N56" s="317"/>
      <c r="O56" s="378"/>
      <c r="P56" s="378"/>
    </row>
    <row r="57" spans="3:16" ht="14.25" customHeight="1" x14ac:dyDescent="0.25">
      <c r="E57" s="317"/>
      <c r="G57" s="317"/>
      <c r="H57" s="317"/>
      <c r="J57" s="317"/>
      <c r="K57" s="317"/>
      <c r="M57" s="317"/>
      <c r="N57" s="317"/>
      <c r="O57" s="378"/>
      <c r="P57" s="378"/>
    </row>
    <row r="58" spans="3:16" ht="14.25" customHeight="1" x14ac:dyDescent="0.25">
      <c r="E58" s="317"/>
      <c r="G58" s="317"/>
      <c r="H58" s="317"/>
      <c r="J58" s="317"/>
      <c r="K58" s="317"/>
      <c r="M58" s="317"/>
      <c r="N58" s="317"/>
      <c r="O58" s="378"/>
      <c r="P58" s="378"/>
    </row>
    <row r="59" spans="3:16" ht="14.25" customHeight="1" x14ac:dyDescent="0.25">
      <c r="E59" s="318"/>
      <c r="G59" s="317"/>
      <c r="H59" s="317"/>
      <c r="J59" s="317"/>
      <c r="K59" s="317"/>
      <c r="M59" s="317"/>
      <c r="N59" s="317"/>
      <c r="O59" s="378"/>
      <c r="P59" s="378"/>
    </row>
    <row r="60" spans="3:16" ht="14.25" customHeight="1" x14ac:dyDescent="0.25">
      <c r="E60" s="317"/>
      <c r="G60" s="317"/>
      <c r="H60" s="317"/>
      <c r="J60" s="317"/>
      <c r="K60" s="317"/>
      <c r="M60" s="317"/>
      <c r="N60" s="317"/>
      <c r="O60" s="378"/>
      <c r="P60" s="378"/>
    </row>
    <row r="61" spans="3:16" ht="14.25" customHeight="1" x14ac:dyDescent="0.25">
      <c r="E61" s="317"/>
      <c r="G61" s="317"/>
      <c r="H61" s="317"/>
      <c r="J61" s="317"/>
      <c r="K61" s="317"/>
      <c r="M61" s="317"/>
      <c r="N61" s="317"/>
      <c r="O61" s="378"/>
      <c r="P61" s="378"/>
    </row>
    <row r="62" spans="3:16" ht="14.25" customHeight="1" x14ac:dyDescent="0.25">
      <c r="E62" s="317"/>
      <c r="G62" s="317"/>
      <c r="H62" s="317"/>
      <c r="J62" s="317"/>
      <c r="K62" s="317"/>
      <c r="M62" s="317"/>
      <c r="N62" s="317"/>
    </row>
    <row r="63" spans="3:16" ht="14.25" customHeight="1" x14ac:dyDescent="0.25">
      <c r="C63" s="318"/>
      <c r="E63" s="317"/>
      <c r="G63" s="317"/>
      <c r="H63" s="317"/>
      <c r="M63" s="317"/>
      <c r="N63" s="317"/>
    </row>
    <row r="64" spans="3:16" ht="14.25" customHeight="1" x14ac:dyDescent="0.25">
      <c r="C64" s="318"/>
      <c r="E64" s="317"/>
      <c r="G64" s="317"/>
      <c r="H64" s="317"/>
      <c r="M64" s="317"/>
      <c r="N64" s="317"/>
    </row>
    <row r="65" spans="3:14" ht="14.25" customHeight="1" x14ac:dyDescent="0.25">
      <c r="C65" s="318"/>
      <c r="E65" s="317"/>
      <c r="G65" s="317"/>
      <c r="H65" s="317"/>
      <c r="M65" s="317"/>
      <c r="N65" s="317"/>
    </row>
    <row r="66" spans="3:14" x14ac:dyDescent="0.25">
      <c r="C66" s="318"/>
      <c r="E66" s="317"/>
      <c r="G66" s="317"/>
      <c r="H66" s="317"/>
    </row>
    <row r="67" spans="3:14" x14ac:dyDescent="0.25">
      <c r="C67" s="376"/>
      <c r="E67" s="317"/>
      <c r="G67" s="317"/>
      <c r="H67" s="317"/>
    </row>
    <row r="68" spans="3:14" x14ac:dyDescent="0.25">
      <c r="C68" s="376"/>
      <c r="E68" s="317"/>
      <c r="G68" s="317"/>
      <c r="H68" s="317"/>
    </row>
    <row r="69" spans="3:14" x14ac:dyDescent="0.25">
      <c r="C69" s="375"/>
      <c r="E69" s="317"/>
    </row>
    <row r="70" spans="3:14" x14ac:dyDescent="0.25">
      <c r="C70" s="377"/>
    </row>
    <row r="71" spans="3:14" x14ac:dyDescent="0.25">
      <c r="C71" s="377"/>
    </row>
    <row r="72" spans="3:14" x14ac:dyDescent="0.25">
      <c r="C72" s="374"/>
    </row>
  </sheetData>
  <mergeCells count="2">
    <mergeCell ref="E4:F4"/>
    <mergeCell ref="E6:F6"/>
  </mergeCells>
  <phoneticPr fontId="1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0000"/>
    <pageSetUpPr fitToPage="1"/>
  </sheetPr>
  <dimension ref="A1:CE51"/>
  <sheetViews>
    <sheetView showGridLines="0" workbookViewId="0">
      <pane xSplit="1" ySplit="10" topLeftCell="B11" activePane="bottomRight" state="frozen"/>
      <selection pane="topRight" activeCell="B1" sqref="B1"/>
      <selection pane="bottomLeft" activeCell="A11" sqref="A11"/>
      <selection pane="bottomRight" activeCell="B11" sqref="B11"/>
    </sheetView>
  </sheetViews>
  <sheetFormatPr defaultColWidth="9" defaultRowHeight="12.75" x14ac:dyDescent="0.25"/>
  <cols>
    <col min="1" max="1" width="4.6640625" style="11" customWidth="1"/>
    <col min="2" max="3" width="14.59765625" style="11" customWidth="1"/>
    <col min="4" max="4" width="8.59765625" style="11" customWidth="1"/>
    <col min="5" max="5" width="14.59765625" style="11" customWidth="1"/>
    <col min="6" max="6" width="12.59765625" style="11" customWidth="1"/>
    <col min="7" max="7" width="8.1328125" style="11" customWidth="1"/>
    <col min="8" max="11" width="8.59765625" style="11" customWidth="1"/>
    <col min="12" max="13" width="12.59765625" style="374" customWidth="1"/>
    <col min="14" max="17" width="12.59765625" style="11" customWidth="1"/>
    <col min="18" max="34" width="8.59765625" style="11" customWidth="1"/>
    <col min="35" max="16384" width="9" style="11"/>
  </cols>
  <sheetData>
    <row r="1" spans="1:83" ht="12" customHeight="1" thickBot="1" x14ac:dyDescent="0.3">
      <c r="A1" s="153"/>
      <c r="B1" s="155"/>
      <c r="C1" s="155"/>
      <c r="D1" s="154"/>
      <c r="E1" s="154"/>
      <c r="F1" s="154"/>
      <c r="G1" s="154"/>
      <c r="H1" s="154"/>
      <c r="I1" s="154"/>
      <c r="J1" s="154"/>
      <c r="K1" s="154"/>
      <c r="L1" s="370"/>
      <c r="M1" s="370"/>
      <c r="N1" s="154"/>
      <c r="O1" s="154"/>
      <c r="P1" s="154"/>
      <c r="Q1" s="154"/>
      <c r="R1" s="154"/>
      <c r="S1" s="154"/>
      <c r="T1" s="154"/>
      <c r="U1" s="154"/>
      <c r="V1" s="154"/>
      <c r="W1" s="154"/>
      <c r="X1" s="154"/>
      <c r="Y1" s="154"/>
      <c r="Z1" s="154"/>
      <c r="AA1" s="154"/>
      <c r="AB1" s="154"/>
      <c r="AC1" s="154"/>
      <c r="AD1" s="154"/>
      <c r="AE1" s="154"/>
      <c r="AF1" s="154"/>
      <c r="AG1" s="154"/>
      <c r="AH1" s="154"/>
      <c r="AI1" s="154"/>
      <c r="AJ1" s="203"/>
      <c r="AK1" s="203"/>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6"/>
    </row>
    <row r="2" spans="1:83" ht="12" customHeight="1" x14ac:dyDescent="0.25">
      <c r="A2" s="157"/>
      <c r="B2" s="158" t="s">
        <v>24</v>
      </c>
      <c r="C2" s="158"/>
      <c r="D2" s="158" t="s">
        <v>105</v>
      </c>
      <c r="E2" s="158"/>
      <c r="F2" s="158"/>
      <c r="G2" s="158"/>
      <c r="H2" s="158" t="s">
        <v>108</v>
      </c>
      <c r="I2" s="158"/>
      <c r="J2" s="158"/>
      <c r="K2" s="158"/>
      <c r="L2" s="371"/>
      <c r="M2" s="371"/>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c r="BP2" s="158"/>
      <c r="BQ2" s="158"/>
      <c r="BR2" s="158"/>
      <c r="BS2" s="158"/>
      <c r="BT2" s="158"/>
      <c r="BU2" s="158"/>
      <c r="BV2" s="158"/>
      <c r="BW2" s="158"/>
      <c r="BX2" s="158"/>
      <c r="BY2" s="158"/>
      <c r="BZ2" s="158"/>
      <c r="CA2" s="158"/>
      <c r="CB2" s="158"/>
      <c r="CC2" s="158"/>
      <c r="CD2" s="158"/>
      <c r="CE2" s="159"/>
    </row>
    <row r="3" spans="1:83" ht="12" customHeight="1" x14ac:dyDescent="0.25">
      <c r="A3" s="160"/>
      <c r="B3" s="161"/>
      <c r="C3" s="161"/>
      <c r="D3" s="161" t="s">
        <v>106</v>
      </c>
      <c r="E3" s="161"/>
      <c r="F3" s="161"/>
      <c r="G3" s="161"/>
      <c r="H3" s="161" t="s">
        <v>43</v>
      </c>
      <c r="I3" s="161"/>
      <c r="J3" s="161"/>
      <c r="K3" s="161"/>
      <c r="L3" s="372"/>
      <c r="M3" s="372"/>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1"/>
      <c r="BW3" s="161"/>
      <c r="BX3" s="161"/>
      <c r="BY3" s="161"/>
      <c r="BZ3" s="161"/>
      <c r="CA3" s="161"/>
      <c r="CB3" s="161"/>
      <c r="CC3" s="161"/>
      <c r="CD3" s="161"/>
      <c r="CE3" s="162"/>
    </row>
    <row r="4" spans="1:83" ht="12" customHeight="1" thickBot="1" x14ac:dyDescent="0.3">
      <c r="A4" s="163"/>
      <c r="B4" s="164"/>
      <c r="C4" s="164"/>
      <c r="D4" s="164" t="s">
        <v>107</v>
      </c>
      <c r="E4" s="164"/>
      <c r="F4" s="164"/>
      <c r="G4" s="164"/>
      <c r="H4" s="164"/>
      <c r="I4" s="164"/>
      <c r="J4" s="164"/>
      <c r="K4" s="164"/>
      <c r="L4" s="373"/>
      <c r="M4" s="417"/>
      <c r="N4" s="164"/>
      <c r="O4" s="164"/>
      <c r="P4" s="164"/>
      <c r="Q4" s="164"/>
      <c r="R4" s="164"/>
      <c r="S4" s="359"/>
      <c r="T4" s="359"/>
      <c r="U4" s="359"/>
      <c r="V4" s="359"/>
      <c r="W4" s="359"/>
      <c r="X4" s="359"/>
      <c r="Y4" s="359"/>
      <c r="Z4" s="359"/>
      <c r="AA4" s="164"/>
      <c r="AB4" s="359"/>
      <c r="AC4" s="359"/>
      <c r="AD4" s="359"/>
      <c r="AE4" s="359"/>
      <c r="AF4" s="359"/>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4"/>
      <c r="BW4" s="164"/>
      <c r="BX4" s="164"/>
      <c r="BY4" s="164"/>
      <c r="BZ4" s="164"/>
      <c r="CA4" s="164"/>
      <c r="CB4" s="164"/>
      <c r="CC4" s="164"/>
      <c r="CD4" s="164"/>
      <c r="CE4" s="165"/>
    </row>
    <row r="5" spans="1:83" ht="12" customHeight="1" x14ac:dyDescent="0.25"/>
    <row r="6" spans="1:83" ht="12" customHeight="1" x14ac:dyDescent="0.25">
      <c r="B6" s="379" t="str">
        <f>メニュー!A2</f>
        <v>SIMPLE 会計報告 ２０２６</v>
      </c>
    </row>
    <row r="7" spans="1:83" ht="12" customHeight="1" x14ac:dyDescent="0.25">
      <c r="B7" s="190" t="s">
        <v>364</v>
      </c>
    </row>
    <row r="8" spans="1:83" ht="12" customHeight="1" x14ac:dyDescent="0.25">
      <c r="L8" s="506" t="s">
        <v>332</v>
      </c>
    </row>
    <row r="9" spans="1:83" ht="12" customHeight="1" thickBot="1" x14ac:dyDescent="0.3">
      <c r="L9" s="507"/>
    </row>
    <row r="10" spans="1:83" ht="20.100000000000001" customHeight="1" thickBot="1" x14ac:dyDescent="0.3">
      <c r="B10" s="464" t="s">
        <v>341</v>
      </c>
      <c r="C10" s="468" t="s">
        <v>342</v>
      </c>
      <c r="E10" s="290" t="s">
        <v>82</v>
      </c>
      <c r="F10" s="450" t="s">
        <v>88</v>
      </c>
      <c r="H10" s="501" t="s">
        <v>129</v>
      </c>
      <c r="I10" s="502"/>
      <c r="J10" s="503"/>
      <c r="L10" s="406" t="s">
        <v>288</v>
      </c>
      <c r="M10" s="418" t="s">
        <v>289</v>
      </c>
      <c r="N10" s="404" t="s">
        <v>289</v>
      </c>
      <c r="O10" s="404" t="s">
        <v>297</v>
      </c>
      <c r="P10" s="404" t="s">
        <v>290</v>
      </c>
      <c r="Q10" s="405" t="s">
        <v>337</v>
      </c>
      <c r="AJ10" s="197" t="s">
        <v>26</v>
      </c>
      <c r="AK10" s="198" t="s">
        <v>25</v>
      </c>
      <c r="AM10" s="272" t="s">
        <v>91</v>
      </c>
    </row>
    <row r="11" spans="1:83" ht="20.100000000000001" customHeight="1" thickTop="1" thickBot="1" x14ac:dyDescent="0.3">
      <c r="A11" s="463" t="s">
        <v>30</v>
      </c>
      <c r="B11" s="465" t="s">
        <v>163</v>
      </c>
      <c r="C11" s="469" t="s">
        <v>133</v>
      </c>
      <c r="E11" s="445" t="s">
        <v>85</v>
      </c>
      <c r="F11" s="451"/>
      <c r="H11" s="460" t="s">
        <v>128</v>
      </c>
      <c r="I11" s="504"/>
      <c r="J11" s="505"/>
      <c r="L11" s="426" t="s">
        <v>163</v>
      </c>
      <c r="M11" s="419" t="s">
        <v>243</v>
      </c>
      <c r="N11" s="385" t="s">
        <v>226</v>
      </c>
      <c r="O11" s="385" t="s">
        <v>318</v>
      </c>
      <c r="P11" s="385" t="s">
        <v>163</v>
      </c>
      <c r="Q11" s="407" t="s">
        <v>285</v>
      </c>
      <c r="T11"/>
      <c r="AJ11" s="222" t="str">
        <f>科目設定!B11</f>
        <v>会費</v>
      </c>
      <c r="AK11" s="220" t="str">
        <f>科目設定!C11</f>
        <v>都本部</v>
      </c>
      <c r="AM11" s="273" t="str">
        <f>AJ11</f>
        <v>会費</v>
      </c>
    </row>
    <row r="12" spans="1:83" ht="20.100000000000001" customHeight="1" x14ac:dyDescent="0.25">
      <c r="A12" s="196"/>
      <c r="B12" s="466" t="s">
        <v>164</v>
      </c>
      <c r="C12" s="470" t="s">
        <v>134</v>
      </c>
      <c r="E12" s="446" t="s">
        <v>86</v>
      </c>
      <c r="F12" s="452"/>
      <c r="H12" s="461" t="s">
        <v>109</v>
      </c>
      <c r="I12" s="497"/>
      <c r="J12" s="498"/>
      <c r="L12" s="427" t="s">
        <v>164</v>
      </c>
      <c r="M12" s="420" t="s">
        <v>245</v>
      </c>
      <c r="N12" s="388" t="s">
        <v>227</v>
      </c>
      <c r="O12" s="388" t="s">
        <v>317</v>
      </c>
      <c r="P12" s="388" t="s">
        <v>336</v>
      </c>
      <c r="Q12" s="408" t="s">
        <v>286</v>
      </c>
      <c r="T12" s="317"/>
      <c r="AJ12" s="219" t="str">
        <f>科目設定!B12</f>
        <v>交付金</v>
      </c>
      <c r="AK12" s="220" t="str">
        <f>科目設定!C12</f>
        <v>県本部</v>
      </c>
      <c r="AM12" s="273" t="str">
        <f t="shared" ref="AM12:AM16" si="0">AJ12</f>
        <v>交付金</v>
      </c>
    </row>
    <row r="13" spans="1:83" ht="20.100000000000001" customHeight="1" thickBot="1" x14ac:dyDescent="0.3">
      <c r="A13" s="196"/>
      <c r="B13" s="466" t="s">
        <v>165</v>
      </c>
      <c r="C13" s="470" t="s">
        <v>137</v>
      </c>
      <c r="E13" s="447" t="s">
        <v>87</v>
      </c>
      <c r="F13" s="453"/>
      <c r="H13" s="462" t="s">
        <v>110</v>
      </c>
      <c r="I13" s="499"/>
      <c r="J13" s="500"/>
      <c r="L13" s="428" t="s">
        <v>165</v>
      </c>
      <c r="M13" s="421" t="s">
        <v>244</v>
      </c>
      <c r="N13" s="381" t="s">
        <v>229</v>
      </c>
      <c r="O13" s="381" t="s">
        <v>303</v>
      </c>
      <c r="P13" s="381" t="s">
        <v>335</v>
      </c>
      <c r="Q13" s="409" t="s">
        <v>322</v>
      </c>
      <c r="T13" s="317"/>
      <c r="AJ13" s="219" t="str">
        <f>科目設定!B13</f>
        <v>寄付金</v>
      </c>
      <c r="AK13" s="220" t="str">
        <f>科目設定!C13</f>
        <v>府本部</v>
      </c>
      <c r="AM13" s="273" t="str">
        <f t="shared" si="0"/>
        <v>寄付金</v>
      </c>
    </row>
    <row r="14" spans="1:83" ht="20.100000000000001" customHeight="1" x14ac:dyDescent="0.25">
      <c r="A14" s="196"/>
      <c r="B14" s="466" t="s">
        <v>214</v>
      </c>
      <c r="C14" s="470" t="s">
        <v>308</v>
      </c>
      <c r="E14" s="448" t="s">
        <v>190</v>
      </c>
      <c r="F14" s="454"/>
      <c r="G14" s="17" t="s">
        <v>338</v>
      </c>
      <c r="L14" s="427" t="s">
        <v>214</v>
      </c>
      <c r="M14" s="420" t="s">
        <v>260</v>
      </c>
      <c r="N14" s="389" t="s">
        <v>228</v>
      </c>
      <c r="O14" s="389" t="s">
        <v>302</v>
      </c>
      <c r="P14" s="388" t="s">
        <v>334</v>
      </c>
      <c r="Q14" s="408" t="s">
        <v>287</v>
      </c>
      <c r="T14" s="317"/>
      <c r="AJ14" s="219" t="str">
        <f>科目設定!B14</f>
        <v>利息</v>
      </c>
      <c r="AK14" s="220" t="str">
        <f>科目設定!C14</f>
        <v>市支部</v>
      </c>
      <c r="AM14" s="273" t="str">
        <f t="shared" si="0"/>
        <v>利息</v>
      </c>
    </row>
    <row r="15" spans="1:83" ht="20.100000000000001" customHeight="1" thickBot="1" x14ac:dyDescent="0.3">
      <c r="A15" s="196"/>
      <c r="B15" s="466" t="s">
        <v>213</v>
      </c>
      <c r="C15" s="470" t="s">
        <v>309</v>
      </c>
      <c r="E15" s="449" t="s">
        <v>189</v>
      </c>
      <c r="F15" s="455"/>
      <c r="G15" s="17" t="s">
        <v>339</v>
      </c>
      <c r="L15" s="429" t="s">
        <v>213</v>
      </c>
      <c r="M15" s="422" t="s">
        <v>214</v>
      </c>
      <c r="N15" s="381" t="s">
        <v>214</v>
      </c>
      <c r="O15" s="381"/>
      <c r="P15" s="381" t="s">
        <v>333</v>
      </c>
      <c r="Q15" s="409" t="s">
        <v>214</v>
      </c>
      <c r="T15" s="317"/>
      <c r="AJ15" s="219" t="str">
        <f>科目設定!B15</f>
        <v>雑収入</v>
      </c>
      <c r="AK15" s="220" t="str">
        <f>科目設定!C15</f>
        <v>町支部</v>
      </c>
      <c r="AM15" s="273" t="str">
        <f t="shared" si="0"/>
        <v>雑収入</v>
      </c>
    </row>
    <row r="16" spans="1:83" ht="20.100000000000001" customHeight="1" thickBot="1" x14ac:dyDescent="0.3">
      <c r="B16" s="467"/>
      <c r="C16" s="470" t="s">
        <v>72</v>
      </c>
      <c r="D16" s="17" t="s">
        <v>304</v>
      </c>
      <c r="L16" s="427"/>
      <c r="M16" s="420"/>
      <c r="N16" s="388" t="s">
        <v>213</v>
      </c>
      <c r="O16" s="388"/>
      <c r="P16" s="388" t="s">
        <v>302</v>
      </c>
      <c r="Q16" s="410" t="s">
        <v>321</v>
      </c>
      <c r="T16" s="317"/>
      <c r="AJ16" s="223">
        <f>科目設定!B16</f>
        <v>0</v>
      </c>
      <c r="AK16" s="220" t="str">
        <f>科目設定!C16</f>
        <v>書籍</v>
      </c>
      <c r="AM16" s="273">
        <f t="shared" si="0"/>
        <v>0</v>
      </c>
    </row>
    <row r="17" spans="1:39" ht="20.100000000000001" customHeight="1" thickTop="1" x14ac:dyDescent="0.25">
      <c r="A17" s="196" t="s">
        <v>49</v>
      </c>
      <c r="B17" s="471" t="s">
        <v>68</v>
      </c>
      <c r="C17" s="473" t="s">
        <v>140</v>
      </c>
      <c r="D17" s="17" t="s">
        <v>40</v>
      </c>
      <c r="L17" s="428"/>
      <c r="M17" s="421"/>
      <c r="N17" s="382"/>
      <c r="O17" s="381"/>
      <c r="P17" s="381"/>
      <c r="Q17" s="411"/>
      <c r="T17" s="317"/>
      <c r="AJ17" s="205" t="str">
        <f>科目設定!B17</f>
        <v>預金引出</v>
      </c>
      <c r="AK17" s="220" t="str">
        <f>科目設定!C17</f>
        <v>文房具</v>
      </c>
      <c r="AM17" s="273" t="str">
        <f>AJ21</f>
        <v>会議費</v>
      </c>
    </row>
    <row r="18" spans="1:39" ht="20.100000000000001" customHeight="1" thickBot="1" x14ac:dyDescent="0.3">
      <c r="A18" s="196" t="s">
        <v>49</v>
      </c>
      <c r="B18" s="472" t="s">
        <v>83</v>
      </c>
      <c r="C18" s="473" t="s">
        <v>198</v>
      </c>
      <c r="D18" s="17"/>
      <c r="E18" s="17" t="s">
        <v>225</v>
      </c>
      <c r="L18" s="427"/>
      <c r="M18" s="420"/>
      <c r="N18" s="389"/>
      <c r="O18" s="388"/>
      <c r="P18" s="388"/>
      <c r="Q18" s="410"/>
      <c r="T18" s="317"/>
      <c r="AJ18" s="200" t="str">
        <f>科目設定!B18</f>
        <v>定期引出</v>
      </c>
      <c r="AK18" s="220" t="str">
        <f>科目設定!C18</f>
        <v>器具備品</v>
      </c>
      <c r="AM18" s="273" t="str">
        <f t="shared" ref="AM18:AM31" si="1">AJ22</f>
        <v>消耗品費</v>
      </c>
    </row>
    <row r="19" spans="1:39" ht="20.100000000000001" customHeight="1" thickTop="1" x14ac:dyDescent="0.25">
      <c r="A19" s="196" t="s">
        <v>49</v>
      </c>
      <c r="B19" s="472" t="s">
        <v>191</v>
      </c>
      <c r="C19" s="473" t="s">
        <v>199</v>
      </c>
      <c r="D19" s="17"/>
      <c r="E19" s="456" t="s">
        <v>315</v>
      </c>
      <c r="F19" s="458"/>
      <c r="L19" s="430"/>
      <c r="M19" s="423"/>
      <c r="N19" s="383"/>
      <c r="O19" s="384"/>
      <c r="P19" s="384"/>
      <c r="Q19" s="412"/>
      <c r="T19" s="317"/>
      <c r="AJ19" s="200" t="str">
        <f>科目設定!B19</f>
        <v>繰越金取崩</v>
      </c>
      <c r="AK19" s="220" t="str">
        <f>科目設定!C19</f>
        <v>電気器具</v>
      </c>
      <c r="AM19" s="273" t="str">
        <f t="shared" si="1"/>
        <v>事務費</v>
      </c>
    </row>
    <row r="20" spans="1:39" ht="20.100000000000001" customHeight="1" thickBot="1" x14ac:dyDescent="0.3">
      <c r="A20" s="196" t="s">
        <v>49</v>
      </c>
      <c r="B20" s="475" t="s">
        <v>192</v>
      </c>
      <c r="C20" s="473" t="s">
        <v>200</v>
      </c>
      <c r="E20" s="457" t="s">
        <v>313</v>
      </c>
      <c r="F20" s="459"/>
      <c r="L20" s="431" t="s">
        <v>295</v>
      </c>
      <c r="M20" s="424" t="s">
        <v>293</v>
      </c>
      <c r="N20" s="390"/>
      <c r="O20" s="391" t="s">
        <v>293</v>
      </c>
      <c r="P20" s="391"/>
      <c r="Q20" s="413"/>
      <c r="T20" s="317"/>
      <c r="AJ20" s="201" t="str">
        <f>科目設定!B20</f>
        <v>積立金取崩</v>
      </c>
      <c r="AK20" s="220" t="str">
        <f>科目設定!C20</f>
        <v>電気料金</v>
      </c>
      <c r="AM20" s="273" t="str">
        <f t="shared" si="1"/>
        <v>備品費</v>
      </c>
    </row>
    <row r="21" spans="1:39" ht="20.100000000000001" customHeight="1" thickTop="1" thickBot="1" x14ac:dyDescent="0.3">
      <c r="A21" s="474" t="s">
        <v>29</v>
      </c>
      <c r="B21" s="465" t="s">
        <v>246</v>
      </c>
      <c r="C21" s="470" t="s">
        <v>70</v>
      </c>
      <c r="E21" s="394"/>
      <c r="L21" s="428" t="s">
        <v>168</v>
      </c>
      <c r="M21" s="421" t="s">
        <v>246</v>
      </c>
      <c r="N21" s="382" t="s">
        <v>230</v>
      </c>
      <c r="O21" s="381" t="s">
        <v>246</v>
      </c>
      <c r="P21" s="381" t="s">
        <v>263</v>
      </c>
      <c r="Q21" s="409" t="s">
        <v>323</v>
      </c>
      <c r="T21" s="317"/>
      <c r="AJ21" s="219" t="str">
        <f>科目設定!B21</f>
        <v>会議費</v>
      </c>
      <c r="AK21" s="220" t="str">
        <f>科目設定!C21</f>
        <v>ガス料金</v>
      </c>
      <c r="AM21" s="273" t="str">
        <f t="shared" si="1"/>
        <v>慶弔費</v>
      </c>
    </row>
    <row r="22" spans="1:39" ht="20.100000000000001" customHeight="1" thickBot="1" x14ac:dyDescent="0.3">
      <c r="B22" s="466" t="s">
        <v>385</v>
      </c>
      <c r="C22" s="470" t="s">
        <v>201</v>
      </c>
      <c r="E22" s="17" t="s">
        <v>224</v>
      </c>
      <c r="L22" s="432" t="s">
        <v>169</v>
      </c>
      <c r="M22" s="425" t="s">
        <v>247</v>
      </c>
      <c r="N22" s="392" t="s">
        <v>231</v>
      </c>
      <c r="O22" s="393" t="s">
        <v>247</v>
      </c>
      <c r="P22" s="393" t="s">
        <v>264</v>
      </c>
      <c r="Q22" s="414" t="s">
        <v>274</v>
      </c>
      <c r="T22" s="317"/>
      <c r="AJ22" s="219" t="str">
        <f>科目設定!B22</f>
        <v>消耗品費</v>
      </c>
      <c r="AK22" s="220" t="str">
        <f>科目設定!C22</f>
        <v>水道料金</v>
      </c>
      <c r="AM22" s="273" t="str">
        <f t="shared" si="1"/>
        <v>水道光熱費</v>
      </c>
    </row>
    <row r="23" spans="1:39" ht="20.100000000000001" customHeight="1" thickTop="1" x14ac:dyDescent="0.25">
      <c r="B23" s="466" t="s">
        <v>242</v>
      </c>
      <c r="C23" s="470" t="s">
        <v>202</v>
      </c>
      <c r="E23" s="456" t="s">
        <v>316</v>
      </c>
      <c r="F23" s="458"/>
      <c r="L23" s="428" t="s">
        <v>293</v>
      </c>
      <c r="M23" s="421" t="s">
        <v>259</v>
      </c>
      <c r="N23" s="382" t="s">
        <v>232</v>
      </c>
      <c r="O23" s="381" t="s">
        <v>261</v>
      </c>
      <c r="P23" s="381" t="s">
        <v>265</v>
      </c>
      <c r="Q23" s="409" t="s">
        <v>275</v>
      </c>
      <c r="T23" s="317"/>
      <c r="AJ23" s="219" t="str">
        <f>科目設定!B23</f>
        <v>事務費</v>
      </c>
      <c r="AK23" s="220" t="str">
        <f>科目設定!C23</f>
        <v>電話料金</v>
      </c>
      <c r="AM23" s="273" t="str">
        <f t="shared" si="1"/>
        <v>行事費</v>
      </c>
    </row>
    <row r="24" spans="1:39" ht="20.100000000000001" customHeight="1" thickBot="1" x14ac:dyDescent="0.3">
      <c r="B24" s="466" t="s">
        <v>233</v>
      </c>
      <c r="C24" s="470" t="s">
        <v>139</v>
      </c>
      <c r="E24" s="472" t="s">
        <v>314</v>
      </c>
      <c r="F24" s="459"/>
      <c r="L24" s="432" t="s">
        <v>170</v>
      </c>
      <c r="M24" s="425" t="s">
        <v>248</v>
      </c>
      <c r="N24" s="392" t="s">
        <v>233</v>
      </c>
      <c r="O24" s="393" t="s">
        <v>296</v>
      </c>
      <c r="P24" s="393" t="s">
        <v>266</v>
      </c>
      <c r="Q24" s="414" t="s">
        <v>276</v>
      </c>
      <c r="T24" s="317"/>
      <c r="AJ24" s="219" t="str">
        <f>科目設定!B24</f>
        <v>備品費</v>
      </c>
      <c r="AK24" s="220" t="str">
        <f>科目設定!C24</f>
        <v>ＪＲ</v>
      </c>
      <c r="AM24" s="273" t="str">
        <f t="shared" si="1"/>
        <v>イベント費</v>
      </c>
    </row>
    <row r="25" spans="1:39" ht="20.100000000000001" customHeight="1" thickTop="1" x14ac:dyDescent="0.25">
      <c r="B25" s="466" t="s">
        <v>239</v>
      </c>
      <c r="C25" s="470" t="s">
        <v>138</v>
      </c>
      <c r="E25" s="394"/>
      <c r="L25" s="428" t="s">
        <v>171</v>
      </c>
      <c r="M25" s="421" t="s">
        <v>249</v>
      </c>
      <c r="N25" s="382" t="s">
        <v>242</v>
      </c>
      <c r="O25" s="381" t="s">
        <v>262</v>
      </c>
      <c r="P25" s="381" t="s">
        <v>267</v>
      </c>
      <c r="Q25" s="409" t="s">
        <v>277</v>
      </c>
      <c r="T25" s="317"/>
      <c r="AJ25" s="219" t="str">
        <f>科目設定!B25</f>
        <v>慶弔費</v>
      </c>
      <c r="AK25" s="220" t="str">
        <f>科目設定!C25</f>
        <v>地下鉄</v>
      </c>
      <c r="AM25" s="273" t="str">
        <f t="shared" si="1"/>
        <v>渉外費</v>
      </c>
    </row>
    <row r="26" spans="1:39" ht="20.100000000000001" customHeight="1" x14ac:dyDescent="0.25">
      <c r="B26" s="466" t="s">
        <v>234</v>
      </c>
      <c r="C26" s="470" t="s">
        <v>71</v>
      </c>
      <c r="L26" s="432" t="s">
        <v>172</v>
      </c>
      <c r="M26" s="425" t="s">
        <v>250</v>
      </c>
      <c r="N26" s="392" t="s">
        <v>234</v>
      </c>
      <c r="O26" s="393" t="s">
        <v>262</v>
      </c>
      <c r="P26" s="393" t="s">
        <v>169</v>
      </c>
      <c r="Q26" s="414" t="s">
        <v>278</v>
      </c>
      <c r="T26" s="317"/>
      <c r="AJ26" s="219" t="str">
        <f>科目設定!B26</f>
        <v>水道光熱費</v>
      </c>
      <c r="AK26" s="220" t="str">
        <f>科目設定!C26</f>
        <v>バス</v>
      </c>
      <c r="AM26" s="273" t="str">
        <f t="shared" si="1"/>
        <v>負担金</v>
      </c>
    </row>
    <row r="27" spans="1:39" ht="20.100000000000001" customHeight="1" x14ac:dyDescent="0.25">
      <c r="B27" s="466" t="s">
        <v>386</v>
      </c>
      <c r="C27" s="470" t="s">
        <v>69</v>
      </c>
      <c r="L27" s="428" t="s">
        <v>173</v>
      </c>
      <c r="M27" s="421" t="s">
        <v>292</v>
      </c>
      <c r="N27" s="382" t="s">
        <v>235</v>
      </c>
      <c r="O27" s="381" t="s">
        <v>262</v>
      </c>
      <c r="P27" s="381" t="s">
        <v>268</v>
      </c>
      <c r="Q27" s="409" t="s">
        <v>279</v>
      </c>
      <c r="T27" s="317"/>
      <c r="AJ27" s="219" t="str">
        <f>科目設定!B27</f>
        <v>行事費</v>
      </c>
      <c r="AK27" s="220" t="str">
        <f>科目設定!C27</f>
        <v>タクシー</v>
      </c>
      <c r="AM27" s="273" t="str">
        <f t="shared" si="1"/>
        <v>部会費</v>
      </c>
    </row>
    <row r="28" spans="1:39" ht="20.100000000000001" customHeight="1" x14ac:dyDescent="0.25">
      <c r="B28" s="466" t="s">
        <v>237</v>
      </c>
      <c r="C28" s="470"/>
      <c r="L28" s="432" t="s">
        <v>174</v>
      </c>
      <c r="M28" s="425" t="s">
        <v>251</v>
      </c>
      <c r="N28" s="392" t="s">
        <v>236</v>
      </c>
      <c r="O28" s="392" t="s">
        <v>327</v>
      </c>
      <c r="P28" s="393" t="s">
        <v>269</v>
      </c>
      <c r="Q28" s="414" t="s">
        <v>331</v>
      </c>
      <c r="T28" s="317"/>
      <c r="AJ28" s="219" t="str">
        <f>科目設定!B28</f>
        <v>イベント費</v>
      </c>
      <c r="AK28" s="220">
        <f>科目設定!C28</f>
        <v>0</v>
      </c>
      <c r="AM28" s="273" t="str">
        <f t="shared" si="1"/>
        <v>補助費</v>
      </c>
    </row>
    <row r="29" spans="1:39" ht="20.100000000000001" customHeight="1" x14ac:dyDescent="0.25">
      <c r="B29" s="466" t="s">
        <v>387</v>
      </c>
      <c r="C29" s="470" t="s">
        <v>203</v>
      </c>
      <c r="L29" s="428" t="s">
        <v>294</v>
      </c>
      <c r="M29" s="421" t="s">
        <v>252</v>
      </c>
      <c r="N29" s="382" t="s">
        <v>237</v>
      </c>
      <c r="O29" s="381" t="s">
        <v>281</v>
      </c>
      <c r="P29" s="381" t="s">
        <v>270</v>
      </c>
      <c r="Q29" s="409" t="s">
        <v>330</v>
      </c>
      <c r="T29" s="317"/>
      <c r="AJ29" s="219" t="str">
        <f>科目設定!B29</f>
        <v>渉外費</v>
      </c>
      <c r="AK29" s="220" t="str">
        <f>科目設定!C29</f>
        <v>謝礼</v>
      </c>
      <c r="AM29" s="273">
        <f t="shared" si="1"/>
        <v>0</v>
      </c>
    </row>
    <row r="30" spans="1:39" ht="20.100000000000001" customHeight="1" x14ac:dyDescent="0.25">
      <c r="B30" s="466" t="s">
        <v>388</v>
      </c>
      <c r="C30" s="470" t="s">
        <v>73</v>
      </c>
      <c r="L30" s="432" t="s">
        <v>176</v>
      </c>
      <c r="M30" s="425" t="s">
        <v>253</v>
      </c>
      <c r="N30" s="392" t="s">
        <v>238</v>
      </c>
      <c r="O30" s="393" t="s">
        <v>282</v>
      </c>
      <c r="P30" s="393" t="s">
        <v>271</v>
      </c>
      <c r="Q30" s="414" t="s">
        <v>280</v>
      </c>
      <c r="T30" s="317"/>
      <c r="AJ30" s="219" t="str">
        <f>科目設定!B30</f>
        <v>負担金</v>
      </c>
      <c r="AK30" s="220" t="str">
        <f>科目設定!C30</f>
        <v>お祝い</v>
      </c>
      <c r="AM30" s="273" t="str">
        <f t="shared" si="1"/>
        <v>予備費</v>
      </c>
    </row>
    <row r="31" spans="1:39" ht="20.100000000000001" customHeight="1" x14ac:dyDescent="0.25">
      <c r="B31" s="466" t="s">
        <v>389</v>
      </c>
      <c r="C31" s="470" t="s">
        <v>74</v>
      </c>
      <c r="L31" s="428" t="s">
        <v>177</v>
      </c>
      <c r="M31" s="421" t="s">
        <v>254</v>
      </c>
      <c r="N31" s="382" t="s">
        <v>239</v>
      </c>
      <c r="O31" s="381" t="s">
        <v>283</v>
      </c>
      <c r="P31" s="381" t="s">
        <v>272</v>
      </c>
      <c r="Q31" s="409" t="s">
        <v>329</v>
      </c>
      <c r="T31" s="317"/>
      <c r="AJ31" s="219" t="str">
        <f>科目設定!B31</f>
        <v>部会費</v>
      </c>
      <c r="AK31" s="220" t="str">
        <f>科目設定!C31</f>
        <v>香典</v>
      </c>
      <c r="AM31" s="273" t="str">
        <f t="shared" si="1"/>
        <v>雑費</v>
      </c>
    </row>
    <row r="32" spans="1:39" ht="20.100000000000001" customHeight="1" thickBot="1" x14ac:dyDescent="0.3">
      <c r="B32" s="466" t="s">
        <v>238</v>
      </c>
      <c r="C32" s="470" t="s">
        <v>145</v>
      </c>
      <c r="L32" s="432" t="s">
        <v>178</v>
      </c>
      <c r="M32" s="425" t="s">
        <v>255</v>
      </c>
      <c r="N32" s="392" t="s">
        <v>240</v>
      </c>
      <c r="O32" s="393" t="s">
        <v>284</v>
      </c>
      <c r="P32" s="393" t="s">
        <v>183</v>
      </c>
      <c r="Q32" s="415" t="s">
        <v>325</v>
      </c>
      <c r="T32" s="317"/>
      <c r="AJ32" s="219" t="str">
        <f>科目設定!B32</f>
        <v>補助費</v>
      </c>
      <c r="AK32" s="220" t="str">
        <f>科目設定!C32</f>
        <v>郵便局</v>
      </c>
      <c r="AM32" s="274">
        <f>AJ36</f>
        <v>0</v>
      </c>
    </row>
    <row r="33" spans="1:37" ht="20.100000000000001" customHeight="1" x14ac:dyDescent="0.25">
      <c r="B33" s="466"/>
      <c r="C33" s="470" t="s">
        <v>147</v>
      </c>
      <c r="L33" s="428" t="s">
        <v>179</v>
      </c>
      <c r="M33" s="421" t="s">
        <v>256</v>
      </c>
      <c r="N33" s="382" t="s">
        <v>241</v>
      </c>
      <c r="O33" s="381"/>
      <c r="P33" s="381" t="s">
        <v>184</v>
      </c>
      <c r="Q33" s="416" t="s">
        <v>326</v>
      </c>
      <c r="AG33"/>
      <c r="AJ33" s="219">
        <f>科目設定!B33</f>
        <v>0</v>
      </c>
      <c r="AK33" s="220" t="str">
        <f>科目設定!C33</f>
        <v>銀行</v>
      </c>
    </row>
    <row r="34" spans="1:37" ht="20.100000000000001" customHeight="1" x14ac:dyDescent="0.25">
      <c r="B34" s="466" t="s">
        <v>240</v>
      </c>
      <c r="C34" s="470" t="s">
        <v>148</v>
      </c>
      <c r="L34" s="432" t="s">
        <v>180</v>
      </c>
      <c r="M34" s="425" t="s">
        <v>298</v>
      </c>
      <c r="N34" s="392"/>
      <c r="O34" s="392"/>
      <c r="P34" s="393" t="s">
        <v>273</v>
      </c>
      <c r="Q34" s="415" t="s">
        <v>324</v>
      </c>
      <c r="AG34"/>
      <c r="AJ34" s="219" t="str">
        <f>科目設定!B34</f>
        <v>予備費</v>
      </c>
      <c r="AK34" s="220" t="str">
        <f>科目設定!C34</f>
        <v>信用金庫</v>
      </c>
    </row>
    <row r="35" spans="1:37" ht="20.100000000000001" customHeight="1" x14ac:dyDescent="0.25">
      <c r="B35" s="466" t="s">
        <v>241</v>
      </c>
      <c r="C35" s="470" t="s">
        <v>149</v>
      </c>
      <c r="L35" s="428" t="s">
        <v>181</v>
      </c>
      <c r="M35" s="421" t="s">
        <v>291</v>
      </c>
      <c r="N35" s="382"/>
      <c r="O35" s="382"/>
      <c r="P35" s="381" t="s">
        <v>186</v>
      </c>
      <c r="Q35" s="416" t="s">
        <v>328</v>
      </c>
      <c r="AG35"/>
      <c r="AJ35" s="219" t="str">
        <f>科目設定!B35</f>
        <v>雑費</v>
      </c>
      <c r="AK35" s="220" t="str">
        <f>科目設定!C35</f>
        <v>農協</v>
      </c>
    </row>
    <row r="36" spans="1:37" ht="20.100000000000001" customHeight="1" thickBot="1" x14ac:dyDescent="0.3">
      <c r="B36" s="467"/>
      <c r="C36" s="470" t="s">
        <v>144</v>
      </c>
      <c r="D36" s="17" t="s">
        <v>305</v>
      </c>
      <c r="L36" s="432" t="s">
        <v>182</v>
      </c>
      <c r="M36" s="425" t="s">
        <v>257</v>
      </c>
      <c r="N36" s="392"/>
      <c r="O36" s="393"/>
      <c r="P36" s="393"/>
      <c r="Q36" s="415"/>
      <c r="AG36"/>
      <c r="AJ36" s="221">
        <f>科目設定!B36</f>
        <v>0</v>
      </c>
      <c r="AK36" s="224" t="str">
        <f>科目設定!C36</f>
        <v>コンビニ</v>
      </c>
    </row>
    <row r="37" spans="1:37" ht="20.100000000000001" customHeight="1" thickTop="1" x14ac:dyDescent="0.25">
      <c r="A37" s="195" t="s">
        <v>49</v>
      </c>
      <c r="B37" s="476" t="s">
        <v>32</v>
      </c>
      <c r="C37" s="473" t="s">
        <v>130</v>
      </c>
      <c r="D37" s="17" t="s">
        <v>41</v>
      </c>
      <c r="L37" s="428" t="s">
        <v>327</v>
      </c>
      <c r="M37" s="421" t="s">
        <v>258</v>
      </c>
      <c r="N37" s="382"/>
      <c r="O37" s="381"/>
      <c r="P37" s="381"/>
      <c r="Q37" s="416"/>
      <c r="AG37"/>
      <c r="AJ37" s="204" t="str">
        <f>科目設定!B37</f>
        <v>預金預入</v>
      </c>
      <c r="AK37" s="224" t="str">
        <f>科目設定!C37</f>
        <v>イオン</v>
      </c>
    </row>
    <row r="38" spans="1:37" ht="20.100000000000001" customHeight="1" x14ac:dyDescent="0.25">
      <c r="A38" s="195" t="s">
        <v>49</v>
      </c>
      <c r="B38" s="477" t="s">
        <v>31</v>
      </c>
      <c r="C38" s="473" t="s">
        <v>131</v>
      </c>
      <c r="D38" s="17"/>
      <c r="L38" s="432" t="s">
        <v>319</v>
      </c>
      <c r="M38" s="425" t="s">
        <v>284</v>
      </c>
      <c r="N38" s="392"/>
      <c r="O38" s="393"/>
      <c r="P38" s="393"/>
      <c r="Q38" s="433"/>
      <c r="AJ38" s="199" t="str">
        <f>科目設定!B38</f>
        <v>定期預入</v>
      </c>
      <c r="AK38" s="224" t="str">
        <f>科目設定!C38</f>
        <v>ドンキ</v>
      </c>
    </row>
    <row r="39" spans="1:37" ht="20.100000000000001" customHeight="1" thickBot="1" x14ac:dyDescent="0.3">
      <c r="A39" s="195" t="s">
        <v>49</v>
      </c>
      <c r="B39" s="477" t="s">
        <v>193</v>
      </c>
      <c r="C39" s="473" t="s">
        <v>132</v>
      </c>
      <c r="D39" s="17"/>
      <c r="L39" s="434" t="s">
        <v>320</v>
      </c>
      <c r="M39" s="435"/>
      <c r="N39" s="436"/>
      <c r="O39" s="437"/>
      <c r="P39" s="437"/>
      <c r="Q39" s="438"/>
      <c r="AJ39" s="199" t="str">
        <f>科目設定!B39</f>
        <v>繰越金積立</v>
      </c>
      <c r="AK39" s="224" t="str">
        <f>科目設定!C39</f>
        <v>百貨店</v>
      </c>
    </row>
    <row r="40" spans="1:37" ht="20.100000000000001" customHeight="1" thickBot="1" x14ac:dyDescent="0.3">
      <c r="A40" s="195" t="s">
        <v>49</v>
      </c>
      <c r="B40" s="478" t="s">
        <v>194</v>
      </c>
      <c r="C40" s="473" t="s">
        <v>135</v>
      </c>
      <c r="L40" s="317"/>
      <c r="M40" s="317"/>
      <c r="AJ40" s="227" t="str">
        <f>科目設定!B40</f>
        <v>積立金積立</v>
      </c>
      <c r="AK40" s="224" t="str">
        <f>科目設定!C40</f>
        <v>和食</v>
      </c>
    </row>
    <row r="41" spans="1:37" ht="20.100000000000001" customHeight="1" x14ac:dyDescent="0.25">
      <c r="B41" s="17" t="s">
        <v>340</v>
      </c>
      <c r="C41" s="473" t="s">
        <v>204</v>
      </c>
      <c r="L41" s="11"/>
      <c r="M41" s="11"/>
      <c r="AJ41" s="202"/>
      <c r="AK41" s="224" t="str">
        <f>科目設定!C41</f>
        <v>洋食</v>
      </c>
    </row>
    <row r="42" spans="1:37" ht="20.100000000000001" customHeight="1" x14ac:dyDescent="0.25">
      <c r="B42" s="17" t="s">
        <v>77</v>
      </c>
      <c r="C42" s="473" t="s">
        <v>136</v>
      </c>
      <c r="L42" s="11"/>
      <c r="M42" s="11"/>
      <c r="AJ42" s="202"/>
      <c r="AK42" s="224" t="str">
        <f>科目設定!C42</f>
        <v>中華</v>
      </c>
    </row>
    <row r="43" spans="1:37" ht="20.100000000000001" customHeight="1" x14ac:dyDescent="0.25">
      <c r="C43" s="473" t="s">
        <v>143</v>
      </c>
      <c r="L43" s="11"/>
      <c r="M43" s="11"/>
      <c r="AJ43" s="202"/>
      <c r="AK43" s="224" t="str">
        <f>科目設定!C43</f>
        <v>固定資産税</v>
      </c>
    </row>
    <row r="44" spans="1:37" ht="20.100000000000001" customHeight="1" x14ac:dyDescent="0.25">
      <c r="C44" s="473" t="s">
        <v>141</v>
      </c>
      <c r="L44" s="11"/>
      <c r="M44" s="11"/>
      <c r="AJ44" s="202"/>
      <c r="AK44" s="224" t="str">
        <f>科目設定!C44</f>
        <v>自動車税</v>
      </c>
    </row>
    <row r="45" spans="1:37" ht="20.100000000000001" customHeight="1" x14ac:dyDescent="0.25">
      <c r="C45" s="473" t="s">
        <v>205</v>
      </c>
      <c r="L45" s="11"/>
      <c r="M45" s="11"/>
      <c r="AJ45" s="202"/>
      <c r="AK45" s="224" t="str">
        <f>科目設定!C45</f>
        <v>損害保険</v>
      </c>
    </row>
    <row r="46" spans="1:37" ht="20.100000000000001" customHeight="1" x14ac:dyDescent="0.25">
      <c r="C46" s="473" t="s">
        <v>142</v>
      </c>
      <c r="L46" s="11"/>
      <c r="M46" s="11"/>
      <c r="AJ46" s="202"/>
      <c r="AK46" s="224" t="str">
        <f>科目設定!C46</f>
        <v>生命保険</v>
      </c>
    </row>
    <row r="47" spans="1:37" ht="20.100000000000001" customHeight="1" x14ac:dyDescent="0.25">
      <c r="B47" s="202"/>
      <c r="C47" s="473"/>
      <c r="AJ47" s="202"/>
      <c r="AK47" s="224">
        <f>科目設定!C47</f>
        <v>0</v>
      </c>
    </row>
    <row r="48" spans="1:37" ht="20.100000000000001" customHeight="1" x14ac:dyDescent="0.25">
      <c r="B48" s="202"/>
      <c r="C48" s="473"/>
      <c r="AJ48" s="202"/>
      <c r="AK48" s="224">
        <f>科目設定!C48</f>
        <v>0</v>
      </c>
    </row>
    <row r="49" spans="2:37" ht="20.100000000000001" customHeight="1" x14ac:dyDescent="0.25">
      <c r="B49" s="202"/>
      <c r="C49" s="473"/>
      <c r="AJ49" s="202"/>
      <c r="AK49" s="224">
        <f>科目設定!C49</f>
        <v>0</v>
      </c>
    </row>
    <row r="50" spans="2:37" ht="20.100000000000001" customHeight="1" thickBot="1" x14ac:dyDescent="0.3">
      <c r="B50" s="202"/>
      <c r="C50" s="479" t="s">
        <v>51</v>
      </c>
      <c r="AJ50" s="202"/>
      <c r="AK50" s="225" t="str">
        <f>科目設定!C50</f>
        <v>その他</v>
      </c>
    </row>
    <row r="51" spans="2:37" ht="13.15" thickTop="1" x14ac:dyDescent="0.25"/>
  </sheetData>
  <sheetProtection algorithmName="SHA-512" hashValue="oj3HmB8gGQ4CpXN4ejcAKojAr6yZzpeCJLEfvvkwzKrmQoA1NjuCbtQkHkoQraLwW2g/kNry4yO4yjbuuaKceg==" saltValue="Ib53Gujkzcmk7oc5c1dAYQ==" spinCount="100000" sheet="1" selectLockedCells="1"/>
  <mergeCells count="5">
    <mergeCell ref="I12:J12"/>
    <mergeCell ref="I13:J13"/>
    <mergeCell ref="H10:J10"/>
    <mergeCell ref="I11:J11"/>
    <mergeCell ref="L8:L9"/>
  </mergeCells>
  <phoneticPr fontId="13"/>
  <conditionalFormatting sqref="B11:B16 C11:C50 AK11:AK50 I12:I13 B21:B36 AJ21:AJ36">
    <cfRule type="expression" dxfId="28" priority="21">
      <formula>MOD(ROW(),2)=0</formula>
    </cfRule>
  </conditionalFormatting>
  <conditionalFormatting sqref="E11:F15">
    <cfRule type="expression" dxfId="27" priority="11">
      <formula>MOD(ROW(),2)=0</formula>
    </cfRule>
  </conditionalFormatting>
  <conditionalFormatting sqref="F19:F20">
    <cfRule type="expression" dxfId="26" priority="3">
      <formula>MOD(ROW(),2)=0</formula>
    </cfRule>
  </conditionalFormatting>
  <conditionalFormatting sqref="F23:F24">
    <cfRule type="expression" dxfId="25" priority="1">
      <formula>MOD(ROW(),2)=0</formula>
    </cfRule>
  </conditionalFormatting>
  <conditionalFormatting sqref="H11:H13">
    <cfRule type="expression" dxfId="24" priority="12">
      <formula>MOD(ROW(),2)=0</formula>
    </cfRule>
  </conditionalFormatting>
  <conditionalFormatting sqref="AJ11:AJ16">
    <cfRule type="expression" dxfId="23" priority="18">
      <formula>MOD(ROW(),2)=0</formula>
    </cfRule>
  </conditionalFormatting>
  <dataValidations count="4">
    <dataValidation type="custom" errorStyle="warning" allowBlank="1" showInputMessage="1" showErrorMessage="1" errorTitle="項目設定" error="項目が重複しています。" sqref="AJ11:AJ40" xr:uid="{C5035B86-150C-4F48-BBD6-BE03B7017D23}">
      <formula1>COUNTIF(#REF!,AJ11)&lt;2</formula1>
    </dataValidation>
    <dataValidation type="custom" errorStyle="warning" allowBlank="1" showInputMessage="1" showErrorMessage="1" errorTitle="項目設定" error="項目が重複しています。" sqref="B11:B40 E23:E24 E19:E20" xr:uid="{17491694-1B44-49D0-85C2-288E4A7BC1AB}">
      <formula1>COUNTIF(B:B,B11)&lt;2</formula1>
    </dataValidation>
    <dataValidation type="custom" errorStyle="warning" allowBlank="1" showInputMessage="1" showErrorMessage="1" errorTitle="明細設定" error="明細が重複しています。" sqref="C11:C50 H12:I13 H11" xr:uid="{6E3995CB-2776-4D53-A61D-F2173C709A1B}">
      <formula1>COUNTIF(C:C,C11)&lt;2</formula1>
    </dataValidation>
    <dataValidation type="custom" errorStyle="warning" allowBlank="1" showInputMessage="1" showErrorMessage="1" errorTitle="明細設定" error="明細が重複しています。" sqref="AK11:AK50" xr:uid="{43B54A71-8F91-4A4F-80B7-1B714A40E9C6}">
      <formula1>COUNTIF(A:A,AK11)&lt;2</formula1>
    </dataValidation>
  </dataValidations>
  <printOptions horizontalCentered="1"/>
  <pageMargins left="0.39370078740157483" right="0.39370078740157483" top="0.39370078740157483" bottom="0.39370078740157483" header="0.31496062992125984" footer="0.31496062992125984"/>
  <pageSetup paperSize="9" scale="93" orientation="portrait" r:id="rId1"/>
  <rowBreaks count="1" manualBreakCount="1">
    <brk id="40"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70C0"/>
    <pageSetUpPr autoPageBreaks="0"/>
  </sheetPr>
  <dimension ref="A1:BW1211"/>
  <sheetViews>
    <sheetView showZeros="0" workbookViewId="0">
      <pane xSplit="1" ySplit="10" topLeftCell="B11" activePane="bottomRight" state="frozen"/>
      <selection pane="topRight" activeCell="B1" sqref="B1"/>
      <selection pane="bottomLeft" activeCell="A11" sqref="A11"/>
      <selection pane="bottomRight" activeCell="B11" sqref="B11"/>
    </sheetView>
  </sheetViews>
  <sheetFormatPr defaultColWidth="9" defaultRowHeight="12.75" x14ac:dyDescent="0.25"/>
  <cols>
    <col min="1" max="3" width="4.6640625" style="3" customWidth="1"/>
    <col min="4" max="4" width="4.6640625" style="26" customWidth="1"/>
    <col min="5" max="5" width="12.6640625" style="23" customWidth="1"/>
    <col min="6" max="6" width="12.6640625" style="27" customWidth="1"/>
    <col min="7" max="9" width="12.6640625" style="4" customWidth="1"/>
    <col min="10" max="10" width="16.6640625" style="23" customWidth="1"/>
    <col min="11" max="11" width="5.86328125" style="3" customWidth="1"/>
    <col min="12" max="15" width="9" style="3"/>
    <col min="16" max="16" width="9" style="3" customWidth="1"/>
    <col min="17" max="16384" width="9" style="3"/>
  </cols>
  <sheetData>
    <row r="1" spans="1:75" ht="12" customHeight="1" thickBot="1" x14ac:dyDescent="0.3">
      <c r="A1" s="153"/>
      <c r="B1" s="155"/>
      <c r="C1" s="155"/>
      <c r="D1" s="154"/>
      <c r="E1" s="154"/>
      <c r="F1" s="154"/>
      <c r="G1" s="154"/>
      <c r="H1" s="154"/>
      <c r="I1" s="154"/>
      <c r="J1" s="154"/>
      <c r="K1" s="154"/>
      <c r="L1" s="154"/>
      <c r="M1" s="154"/>
      <c r="N1" s="154"/>
      <c r="O1" s="154"/>
      <c r="P1" s="154"/>
      <c r="Q1" s="154"/>
      <c r="R1" s="154"/>
      <c r="S1" s="154"/>
      <c r="T1" s="154"/>
      <c r="U1" s="154"/>
      <c r="V1" s="154"/>
      <c r="W1" s="154"/>
      <c r="X1" s="154"/>
      <c r="Y1" s="154"/>
      <c r="Z1" s="154"/>
      <c r="AA1" s="154"/>
      <c r="AB1" s="203"/>
      <c r="AC1" s="203"/>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6"/>
    </row>
    <row r="2" spans="1:75" ht="12" customHeight="1" x14ac:dyDescent="0.25">
      <c r="A2" s="157"/>
      <c r="B2" s="158"/>
      <c r="C2" s="158"/>
      <c r="D2" s="158"/>
      <c r="E2" s="158"/>
      <c r="F2" s="158" t="s">
        <v>306</v>
      </c>
      <c r="G2" s="158"/>
      <c r="H2" s="158"/>
      <c r="I2" s="158"/>
      <c r="J2" s="158" t="s">
        <v>382</v>
      </c>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c r="BP2" s="158"/>
      <c r="BQ2" s="158"/>
      <c r="BR2" s="158"/>
      <c r="BS2" s="158"/>
      <c r="BT2" s="158"/>
      <c r="BU2" s="158"/>
      <c r="BV2" s="158"/>
      <c r="BW2" s="159"/>
    </row>
    <row r="3" spans="1:75" ht="12" customHeight="1" x14ac:dyDescent="0.25">
      <c r="A3" s="160"/>
      <c r="B3" s="161"/>
      <c r="C3" s="161"/>
      <c r="D3" s="161"/>
      <c r="E3" s="161"/>
      <c r="F3" s="161" t="s">
        <v>218</v>
      </c>
      <c r="G3" s="161"/>
      <c r="H3" s="161"/>
      <c r="I3" s="161"/>
      <c r="J3" s="161" t="s">
        <v>378</v>
      </c>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1"/>
      <c r="BW3" s="162"/>
    </row>
    <row r="4" spans="1:75" ht="12" customHeight="1" thickBot="1" x14ac:dyDescent="0.3">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4"/>
      <c r="BW4" s="165"/>
    </row>
    <row r="5" spans="1:75" ht="12" customHeight="1" x14ac:dyDescent="0.25">
      <c r="F5" s="3"/>
      <c r="G5" s="17" t="s">
        <v>304</v>
      </c>
      <c r="H5" s="3"/>
      <c r="I5" s="3"/>
      <c r="J5" s="3"/>
    </row>
    <row r="6" spans="1:75" ht="12" customHeight="1" x14ac:dyDescent="0.25">
      <c r="B6" s="444" t="str">
        <f>メニュー!A2</f>
        <v>SIMPLE 会計報告 ２０２６</v>
      </c>
      <c r="C6" s="5"/>
      <c r="D6" s="5"/>
      <c r="E6" s="5"/>
      <c r="F6" s="3"/>
      <c r="G6" s="17" t="s">
        <v>305</v>
      </c>
      <c r="H6" s="3"/>
      <c r="I6" s="3"/>
      <c r="J6" s="3"/>
    </row>
    <row r="7" spans="1:75" ht="12" customHeight="1" thickBot="1" x14ac:dyDescent="0.3">
      <c r="B7" s="5" t="s">
        <v>363</v>
      </c>
      <c r="C7" s="5"/>
      <c r="D7" s="5"/>
      <c r="E7" s="5"/>
    </row>
    <row r="8" spans="1:75" ht="20.100000000000001" customHeight="1" thickBot="1" x14ac:dyDescent="0.3">
      <c r="D8" s="510">
        <f>科目設定!$I$11</f>
        <v>0</v>
      </c>
      <c r="E8" s="510"/>
      <c r="F8" s="510"/>
      <c r="G8" s="508" t="s">
        <v>28</v>
      </c>
      <c r="H8" s="509"/>
      <c r="I8" s="289">
        <f>科目設定!F11</f>
        <v>0</v>
      </c>
      <c r="J8" s="309"/>
      <c r="M8" s="3">
        <f>UPDATE!K2</f>
        <v>3</v>
      </c>
    </row>
    <row r="9" spans="1:75" ht="12" customHeight="1" thickBot="1" x14ac:dyDescent="0.3">
      <c r="D9" s="511"/>
      <c r="E9" s="511"/>
      <c r="F9" s="511"/>
    </row>
    <row r="10" spans="1:75" ht="18" customHeight="1" thickBot="1" x14ac:dyDescent="0.3">
      <c r="B10" s="6" t="s">
        <v>2</v>
      </c>
      <c r="C10" s="21" t="s">
        <v>22</v>
      </c>
      <c r="D10" s="20" t="s">
        <v>37</v>
      </c>
      <c r="E10" s="32" t="s">
        <v>82</v>
      </c>
      <c r="F10" s="33" t="s">
        <v>25</v>
      </c>
      <c r="G10" s="150" t="s">
        <v>1</v>
      </c>
      <c r="H10" s="151" t="s">
        <v>0</v>
      </c>
      <c r="I10" s="152" t="s">
        <v>23</v>
      </c>
      <c r="J10" s="24" t="s">
        <v>27</v>
      </c>
    </row>
    <row r="11" spans="1:75" ht="18" customHeight="1" thickTop="1" x14ac:dyDescent="0.25">
      <c r="A11" s="3">
        <v>1</v>
      </c>
      <c r="B11" s="71"/>
      <c r="C11" s="72"/>
      <c r="D11" s="73" t="str">
        <f>IF(AND(B11&gt;0,C11&gt;0),IF(B11&gt;UPDATE!K2,DATEVALUE(UPDATE!$C$4&amp;"/"&amp;TEXT(B11,0)&amp;"/"&amp;TEXT(C11,0)),DATEVALUE(UPDATE!$C$6&amp;"/"&amp;TEXT(B11,0)&amp;"/"&amp;TEXT(C11,0))),"")</f>
        <v/>
      </c>
      <c r="E11" s="74"/>
      <c r="F11" s="75"/>
      <c r="G11" s="76"/>
      <c r="H11" s="77"/>
      <c r="I11" s="78">
        <f>IF(OR(G11&lt;&gt;0,H11&lt;&gt;0),$I$8+SUM($G$11:G11)-SUM($H$11:H11),0)</f>
        <v>0</v>
      </c>
      <c r="J11" s="79"/>
    </row>
    <row r="12" spans="1:75" ht="18" customHeight="1" x14ac:dyDescent="0.25">
      <c r="A12" s="3">
        <v>2</v>
      </c>
      <c r="B12" s="81"/>
      <c r="C12" s="82"/>
      <c r="D12" s="287" t="str">
        <f>IF(AND(B12&gt;0,C12&gt;0),IF(B12&gt;UPDATE!K2,DATEVALUE(UPDATE!$C$4&amp;"/"&amp;TEXT(B12,0)&amp;"/"&amp;TEXT(C12,0)),DATEVALUE(UPDATE!$C$6&amp;"/"&amp;TEXT(B12,0)&amp;"/"&amp;TEXT(C12,0))),"")</f>
        <v/>
      </c>
      <c r="E12" s="83"/>
      <c r="F12" s="84"/>
      <c r="G12" s="85"/>
      <c r="H12" s="86"/>
      <c r="I12" s="87">
        <f>IF(OR(G12&lt;&gt;0,H12&lt;&gt;0),$I$8+SUM($G$11:G12)-SUM($H$11:H12),0)</f>
        <v>0</v>
      </c>
      <c r="J12" s="88"/>
    </row>
    <row r="13" spans="1:75" ht="18" customHeight="1" x14ac:dyDescent="0.25">
      <c r="A13" s="3">
        <v>3</v>
      </c>
      <c r="B13" s="81"/>
      <c r="C13" s="82"/>
      <c r="D13" s="287" t="str">
        <f>IF(AND(B13&gt;0,C13&gt;0),IF(B13&gt;UPDATE!K2,DATEVALUE(UPDATE!$C$4&amp;"/"&amp;TEXT(B13,0)&amp;"/"&amp;TEXT(C13,0)),DATEVALUE(UPDATE!$C$6&amp;"/"&amp;TEXT(B13,0)&amp;"/"&amp;TEXT(C13,0))),"")</f>
        <v/>
      </c>
      <c r="E13" s="83"/>
      <c r="F13" s="84"/>
      <c r="G13" s="85"/>
      <c r="H13" s="86"/>
      <c r="I13" s="87">
        <f>IF(OR(G13&lt;&gt;0,H13&lt;&gt;0),$I$8+SUM($G$11:G13)-SUM($H$11:H13),0)</f>
        <v>0</v>
      </c>
      <c r="J13" s="88"/>
    </row>
    <row r="14" spans="1:75" ht="18" customHeight="1" x14ac:dyDescent="0.25">
      <c r="A14" s="3">
        <v>4</v>
      </c>
      <c r="B14" s="81"/>
      <c r="C14" s="82"/>
      <c r="D14" s="287" t="str">
        <f>IF(AND(B14&gt;0,C14&gt;0),IF(B14&gt;UPDATE!K2,DATEVALUE(UPDATE!$C$4&amp;"/"&amp;TEXT(B14,0)&amp;"/"&amp;TEXT(C14,0)),DATEVALUE(UPDATE!$C$6&amp;"/"&amp;TEXT(B14,0)&amp;"/"&amp;TEXT(C14,0))),"")</f>
        <v/>
      </c>
      <c r="E14" s="83"/>
      <c r="F14" s="84"/>
      <c r="G14" s="85"/>
      <c r="H14" s="86"/>
      <c r="I14" s="87">
        <f>IF(OR(G14&lt;&gt;0,H14&lt;&gt;0),$I$8+SUM($G$11:G14)-SUM($H$11:H14),0)</f>
        <v>0</v>
      </c>
      <c r="J14" s="88"/>
    </row>
    <row r="15" spans="1:75" ht="18" customHeight="1" x14ac:dyDescent="0.25">
      <c r="A15" s="3">
        <v>5</v>
      </c>
      <c r="B15" s="81"/>
      <c r="C15" s="82"/>
      <c r="D15" s="287" t="str">
        <f>IF(AND(B15&gt;0,C15&gt;0),IF(B15&gt;UPDATE!K2,DATEVALUE(UPDATE!$C$4&amp;"/"&amp;TEXT(B15,0)&amp;"/"&amp;TEXT(C15,0)),DATEVALUE(UPDATE!$C$6&amp;"/"&amp;TEXT(B15,0)&amp;"/"&amp;TEXT(C15,0))),"")</f>
        <v/>
      </c>
      <c r="E15" s="83"/>
      <c r="F15" s="84"/>
      <c r="G15" s="85"/>
      <c r="H15" s="86"/>
      <c r="I15" s="87">
        <f>IF(OR(G15&lt;&gt;0,H15&lt;&gt;0),$I$8+SUM($G$11:G15)-SUM($H$11:H15),0)</f>
        <v>0</v>
      </c>
      <c r="J15" s="88"/>
    </row>
    <row r="16" spans="1:75" ht="18" customHeight="1" x14ac:dyDescent="0.25">
      <c r="A16" s="3">
        <v>6</v>
      </c>
      <c r="B16" s="81"/>
      <c r="C16" s="82"/>
      <c r="D16" s="287" t="str">
        <f>IF(AND(B16&gt;0,C16&gt;0),IF(B16&gt;UPDATE!K2,DATEVALUE(UPDATE!$C$4&amp;"/"&amp;TEXT(B16,0)&amp;"/"&amp;TEXT(C16,0)),DATEVALUE(UPDATE!$C$6&amp;"/"&amp;TEXT(B16,0)&amp;"/"&amp;TEXT(C16,0))),"")</f>
        <v/>
      </c>
      <c r="E16" s="83"/>
      <c r="F16" s="84"/>
      <c r="G16" s="85"/>
      <c r="H16" s="86"/>
      <c r="I16" s="87">
        <f>IF(OR(G16&lt;&gt;0,H16&lt;&gt;0),$I$8+SUM($G$11:G16)-SUM($H$11:H16),0)</f>
        <v>0</v>
      </c>
      <c r="J16" s="88"/>
    </row>
    <row r="17" spans="1:10" ht="18" customHeight="1" x14ac:dyDescent="0.25">
      <c r="A17" s="3">
        <v>7</v>
      </c>
      <c r="B17" s="81"/>
      <c r="C17" s="82"/>
      <c r="D17" s="287" t="str">
        <f>IF(AND(B17&gt;0,C17&gt;0),IF(B17&gt;UPDATE!K2,DATEVALUE(UPDATE!$C$4&amp;"/"&amp;TEXT(B17,0)&amp;"/"&amp;TEXT(C17,0)),DATEVALUE(UPDATE!$C$6&amp;"/"&amp;TEXT(B17,0)&amp;"/"&amp;TEXT(C17,0))),"")</f>
        <v/>
      </c>
      <c r="E17" s="83"/>
      <c r="F17" s="84"/>
      <c r="G17" s="85"/>
      <c r="H17" s="86"/>
      <c r="I17" s="87">
        <f>IF(OR(G17&lt;&gt;0,H17&lt;&gt;0),$I$8+SUM($G$11:G17)-SUM($H$11:H17),0)</f>
        <v>0</v>
      </c>
      <c r="J17" s="88"/>
    </row>
    <row r="18" spans="1:10" ht="18" customHeight="1" x14ac:dyDescent="0.25">
      <c r="A18" s="3">
        <v>8</v>
      </c>
      <c r="B18" s="81"/>
      <c r="C18" s="82"/>
      <c r="D18" s="287" t="str">
        <f>IF(AND(B18&gt;0,C18&gt;0),IF(B18&gt;UPDATE!K2,DATEVALUE(UPDATE!$C$4&amp;"/"&amp;TEXT(B18,0)&amp;"/"&amp;TEXT(C18,0)),DATEVALUE(UPDATE!$C$6&amp;"/"&amp;TEXT(B18,0)&amp;"/"&amp;TEXT(C18,0))),"")</f>
        <v/>
      </c>
      <c r="E18" s="83"/>
      <c r="F18" s="84"/>
      <c r="G18" s="85"/>
      <c r="H18" s="86"/>
      <c r="I18" s="87">
        <f>IF(OR(G18&lt;&gt;0,H18&lt;&gt;0),$I$8+SUM($G$11:G18)-SUM($H$11:H18),0)</f>
        <v>0</v>
      </c>
      <c r="J18" s="88"/>
    </row>
    <row r="19" spans="1:10" ht="18" customHeight="1" x14ac:dyDescent="0.25">
      <c r="A19" s="3">
        <v>9</v>
      </c>
      <c r="B19" s="81"/>
      <c r="C19" s="82"/>
      <c r="D19" s="287" t="str">
        <f>IF(AND(B19&gt;0,C19&gt;0),IF(B19&gt;UPDATE!K2,DATEVALUE(UPDATE!$C$4&amp;"/"&amp;TEXT(B19,0)&amp;"/"&amp;TEXT(C19,0)),DATEVALUE(UPDATE!$C$6&amp;"/"&amp;TEXT(B19,0)&amp;"/"&amp;TEXT(C19,0))),"")</f>
        <v/>
      </c>
      <c r="E19" s="83"/>
      <c r="F19" s="84"/>
      <c r="G19" s="85"/>
      <c r="H19" s="86"/>
      <c r="I19" s="87">
        <f>IF(OR(G19&lt;&gt;0,H19&lt;&gt;0),$I$8+SUM($G$11:G19)-SUM($H$11:H19),0)</f>
        <v>0</v>
      </c>
      <c r="J19" s="88"/>
    </row>
    <row r="20" spans="1:10" ht="18" customHeight="1" x14ac:dyDescent="0.25">
      <c r="A20" s="3">
        <v>10</v>
      </c>
      <c r="B20" s="81"/>
      <c r="C20" s="82"/>
      <c r="D20" s="287" t="str">
        <f>IF(AND(B20&gt;0,C20&gt;0),IF(B20&gt;UPDATE!K2,DATEVALUE(UPDATE!$C$4&amp;"/"&amp;TEXT(B20,0)&amp;"/"&amp;TEXT(C20,0)),DATEVALUE(UPDATE!$C$6&amp;"/"&amp;TEXT(B20,0)&amp;"/"&amp;TEXT(C20,0))),"")</f>
        <v/>
      </c>
      <c r="E20" s="83"/>
      <c r="F20" s="84"/>
      <c r="G20" s="85"/>
      <c r="H20" s="86"/>
      <c r="I20" s="87">
        <f>IF(OR(G20&lt;&gt;0,H20&lt;&gt;0),$I$8+SUM($G$11:G20)-SUM($H$11:H20),0)</f>
        <v>0</v>
      </c>
      <c r="J20" s="88"/>
    </row>
    <row r="21" spans="1:10" ht="18" customHeight="1" x14ac:dyDescent="0.25">
      <c r="A21" s="3">
        <v>11</v>
      </c>
      <c r="B21" s="81"/>
      <c r="C21" s="82"/>
      <c r="D21" s="287" t="str">
        <f>IF(AND(B21&gt;0,C21&gt;0),IF(B21&gt;UPDATE!K2,DATEVALUE(UPDATE!$C$4&amp;"/"&amp;TEXT(B21,0)&amp;"/"&amp;TEXT(C21,0)),DATEVALUE(UPDATE!$C$6&amp;"/"&amp;TEXT(B21,0)&amp;"/"&amp;TEXT(C21,0))),"")</f>
        <v/>
      </c>
      <c r="E21" s="83"/>
      <c r="F21" s="84"/>
      <c r="G21" s="85"/>
      <c r="H21" s="86"/>
      <c r="I21" s="87">
        <f>IF(OR(G21&lt;&gt;0,H21&lt;&gt;0),$I$8+SUM($G$11:G21)-SUM($H$11:H21),0)</f>
        <v>0</v>
      </c>
      <c r="J21" s="88"/>
    </row>
    <row r="22" spans="1:10" ht="18" customHeight="1" x14ac:dyDescent="0.25">
      <c r="A22" s="3">
        <v>12</v>
      </c>
      <c r="B22" s="81"/>
      <c r="C22" s="82"/>
      <c r="D22" s="287" t="str">
        <f>IF(AND(B22&gt;0,C22&gt;0),IF(B22&gt;UPDATE!K2,DATEVALUE(UPDATE!$C$4&amp;"/"&amp;TEXT(B22,0)&amp;"/"&amp;TEXT(C22,0)),DATEVALUE(UPDATE!$C$6&amp;"/"&amp;TEXT(B22,0)&amp;"/"&amp;TEXT(C22,0))),"")</f>
        <v/>
      </c>
      <c r="E22" s="83"/>
      <c r="F22" s="84"/>
      <c r="G22" s="85"/>
      <c r="H22" s="86"/>
      <c r="I22" s="87">
        <f>IF(OR(G22&lt;&gt;0,H22&lt;&gt;0),$I$8+SUM($G$11:G22)-SUM($H$11:H22),0)</f>
        <v>0</v>
      </c>
      <c r="J22" s="88"/>
    </row>
    <row r="23" spans="1:10" ht="18" customHeight="1" x14ac:dyDescent="0.25">
      <c r="A23" s="3">
        <v>13</v>
      </c>
      <c r="B23" s="81"/>
      <c r="C23" s="82"/>
      <c r="D23" s="287" t="str">
        <f>IF(AND(B23&gt;0,C23&gt;0),IF(B23&gt;UPDATE!K2,DATEVALUE(UPDATE!$C$4&amp;"/"&amp;TEXT(B23,0)&amp;"/"&amp;TEXT(C23,0)),DATEVALUE(UPDATE!$C$6&amp;"/"&amp;TEXT(B23,0)&amp;"/"&amp;TEXT(C23,0))),"")</f>
        <v/>
      </c>
      <c r="E23" s="83"/>
      <c r="F23" s="84"/>
      <c r="G23" s="85"/>
      <c r="H23" s="86"/>
      <c r="I23" s="87">
        <f>IF(OR(G23&lt;&gt;0,H23&lt;&gt;0),$I$8+SUM($G$11:G23)-SUM($H$11:H23),0)</f>
        <v>0</v>
      </c>
      <c r="J23" s="88"/>
    </row>
    <row r="24" spans="1:10" ht="18" customHeight="1" x14ac:dyDescent="0.25">
      <c r="A24" s="3">
        <v>14</v>
      </c>
      <c r="B24" s="81"/>
      <c r="C24" s="82"/>
      <c r="D24" s="287" t="str">
        <f>IF(AND(B24&gt;0,C24&gt;0),IF(B24&gt;UPDATE!K2,DATEVALUE(UPDATE!$C$4&amp;"/"&amp;TEXT(B24,0)&amp;"/"&amp;TEXT(C24,0)),DATEVALUE(UPDATE!$C$6&amp;"/"&amp;TEXT(B24,0)&amp;"/"&amp;TEXT(C24,0))),"")</f>
        <v/>
      </c>
      <c r="E24" s="83"/>
      <c r="F24" s="84"/>
      <c r="G24" s="85"/>
      <c r="H24" s="86"/>
      <c r="I24" s="87">
        <f>IF(OR(G24&lt;&gt;0,H24&lt;&gt;0),$I$8+SUM($G$11:G24)-SUM($H$11:H24),0)</f>
        <v>0</v>
      </c>
      <c r="J24" s="88"/>
    </row>
    <row r="25" spans="1:10" ht="18" customHeight="1" x14ac:dyDescent="0.25">
      <c r="A25" s="3">
        <v>15</v>
      </c>
      <c r="B25" s="81"/>
      <c r="C25" s="82"/>
      <c r="D25" s="287" t="str">
        <f>IF(AND(B25&gt;0,C25&gt;0),IF(B25&gt;UPDATE!K2,DATEVALUE(UPDATE!$C$4&amp;"/"&amp;TEXT(B25,0)&amp;"/"&amp;TEXT(C25,0)),DATEVALUE(UPDATE!$C$6&amp;"/"&amp;TEXT(B25,0)&amp;"/"&amp;TEXT(C25,0))),"")</f>
        <v/>
      </c>
      <c r="E25" s="83"/>
      <c r="F25" s="84"/>
      <c r="G25" s="85"/>
      <c r="H25" s="86"/>
      <c r="I25" s="87">
        <f>IF(OR(G25&lt;&gt;0,H25&lt;&gt;0),$I$8+SUM($G$11:G25)-SUM($H$11:H25),0)</f>
        <v>0</v>
      </c>
      <c r="J25" s="88"/>
    </row>
    <row r="26" spans="1:10" ht="18" customHeight="1" x14ac:dyDescent="0.25">
      <c r="A26" s="3">
        <v>16</v>
      </c>
      <c r="B26" s="81"/>
      <c r="C26" s="82"/>
      <c r="D26" s="287" t="str">
        <f>IF(AND(B26&gt;0,C26&gt;0),IF(B26&gt;UPDATE!K2,DATEVALUE(UPDATE!$C$4&amp;"/"&amp;TEXT(B26,0)&amp;"/"&amp;TEXT(C26,0)),DATEVALUE(UPDATE!$C$6&amp;"/"&amp;TEXT(B26,0)&amp;"/"&amp;TEXT(C26,0))),"")</f>
        <v/>
      </c>
      <c r="E26" s="83"/>
      <c r="F26" s="84"/>
      <c r="G26" s="85"/>
      <c r="H26" s="86"/>
      <c r="I26" s="87">
        <f>IF(OR(G26&lt;&gt;0,H26&lt;&gt;0),$I$8+SUM($G$11:G26)-SUM($H$11:H26),0)</f>
        <v>0</v>
      </c>
      <c r="J26" s="88"/>
    </row>
    <row r="27" spans="1:10" ht="18" customHeight="1" x14ac:dyDescent="0.25">
      <c r="A27" s="3">
        <v>17</v>
      </c>
      <c r="B27" s="81"/>
      <c r="C27" s="82"/>
      <c r="D27" s="287" t="str">
        <f>IF(AND(B27&gt;0,C27&gt;0),IF(B27&gt;UPDATE!K2,DATEVALUE(UPDATE!$C$4&amp;"/"&amp;TEXT(B27,0)&amp;"/"&amp;TEXT(C27,0)),DATEVALUE(UPDATE!$C$6&amp;"/"&amp;TEXT(B27,0)&amp;"/"&amp;TEXT(C27,0))),"")</f>
        <v/>
      </c>
      <c r="E27" s="83"/>
      <c r="F27" s="84"/>
      <c r="G27" s="85"/>
      <c r="H27" s="86"/>
      <c r="I27" s="87">
        <f>IF(OR(G27&lt;&gt;0,H27&lt;&gt;0),$I$8+SUM($G$11:G27)-SUM($H$11:H27),0)</f>
        <v>0</v>
      </c>
      <c r="J27" s="88"/>
    </row>
    <row r="28" spans="1:10" ht="18" customHeight="1" x14ac:dyDescent="0.25">
      <c r="A28" s="3">
        <v>18</v>
      </c>
      <c r="B28" s="81"/>
      <c r="C28" s="82"/>
      <c r="D28" s="287" t="str">
        <f>IF(AND(B28&gt;0,C28&gt;0),IF(B28&gt;UPDATE!K2,DATEVALUE(UPDATE!$C$4&amp;"/"&amp;TEXT(B28,0)&amp;"/"&amp;TEXT(C28,0)),DATEVALUE(UPDATE!$C$6&amp;"/"&amp;TEXT(B28,0)&amp;"/"&amp;TEXT(C28,0))),"")</f>
        <v/>
      </c>
      <c r="E28" s="83"/>
      <c r="F28" s="84"/>
      <c r="G28" s="85"/>
      <c r="H28" s="86"/>
      <c r="I28" s="87">
        <f>IF(OR(G28&lt;&gt;0,H28&lt;&gt;0),$I$8+SUM($G$11:G28)-SUM($H$11:H28),0)</f>
        <v>0</v>
      </c>
      <c r="J28" s="88"/>
    </row>
    <row r="29" spans="1:10" ht="18" customHeight="1" x14ac:dyDescent="0.25">
      <c r="A29" s="3">
        <v>19</v>
      </c>
      <c r="B29" s="81"/>
      <c r="C29" s="82"/>
      <c r="D29" s="287" t="str">
        <f>IF(AND(B29&gt;0,C29&gt;0),IF(B29&gt;UPDATE!K2,DATEVALUE(UPDATE!$C$4&amp;"/"&amp;TEXT(B29,0)&amp;"/"&amp;TEXT(C29,0)),DATEVALUE(UPDATE!$C$6&amp;"/"&amp;TEXT(B29,0)&amp;"/"&amp;TEXT(C29,0))),"")</f>
        <v/>
      </c>
      <c r="E29" s="83"/>
      <c r="F29" s="84"/>
      <c r="G29" s="85"/>
      <c r="H29" s="86"/>
      <c r="I29" s="87">
        <f>IF(OR(G29&lt;&gt;0,H29&lt;&gt;0),$I$8+SUM($G$11:G29)-SUM($H$11:H29),0)</f>
        <v>0</v>
      </c>
      <c r="J29" s="88"/>
    </row>
    <row r="30" spans="1:10" ht="18" customHeight="1" x14ac:dyDescent="0.25">
      <c r="A30" s="3">
        <v>20</v>
      </c>
      <c r="B30" s="81"/>
      <c r="C30" s="82"/>
      <c r="D30" s="287" t="str">
        <f>IF(AND(B30&gt;0,C30&gt;0),IF(B30&gt;UPDATE!K2,DATEVALUE(UPDATE!$C$4&amp;"/"&amp;TEXT(B30,0)&amp;"/"&amp;TEXT(C30,0)),DATEVALUE(UPDATE!$C$6&amp;"/"&amp;TEXT(B30,0)&amp;"/"&amp;TEXT(C30,0))),"")</f>
        <v/>
      </c>
      <c r="E30" s="83"/>
      <c r="F30" s="84"/>
      <c r="G30" s="85"/>
      <c r="H30" s="86"/>
      <c r="I30" s="87">
        <f>IF(OR(G30&lt;&gt;0,H30&lt;&gt;0),$I$8+SUM($G$11:G30)-SUM($H$11:H30),0)</f>
        <v>0</v>
      </c>
      <c r="J30" s="88"/>
    </row>
    <row r="31" spans="1:10" ht="18" customHeight="1" x14ac:dyDescent="0.25">
      <c r="A31" s="3">
        <v>21</v>
      </c>
      <c r="B31" s="81"/>
      <c r="C31" s="82"/>
      <c r="D31" s="287" t="str">
        <f>IF(AND(B31&gt;0,C31&gt;0),IF(B31&gt;UPDATE!K2,DATEVALUE(UPDATE!$C$4&amp;"/"&amp;TEXT(B31,0)&amp;"/"&amp;TEXT(C31,0)),DATEVALUE(UPDATE!$C$6&amp;"/"&amp;TEXT(B31,0)&amp;"/"&amp;TEXT(C31,0))),"")</f>
        <v/>
      </c>
      <c r="E31" s="83"/>
      <c r="F31" s="84"/>
      <c r="G31" s="85"/>
      <c r="H31" s="86"/>
      <c r="I31" s="87">
        <f>IF(OR(G31&lt;&gt;0,H31&lt;&gt;0),$I$8+SUM($G$11:G31)-SUM($H$11:H31),0)</f>
        <v>0</v>
      </c>
      <c r="J31" s="88"/>
    </row>
    <row r="32" spans="1:10" ht="18" customHeight="1" x14ac:dyDescent="0.25">
      <c r="A32" s="3">
        <v>22</v>
      </c>
      <c r="B32" s="81"/>
      <c r="C32" s="82"/>
      <c r="D32" s="287" t="str">
        <f>IF(AND(B32&gt;0,C32&gt;0),IF(B32&gt;UPDATE!K2,DATEVALUE(UPDATE!$C$4&amp;"/"&amp;TEXT(B32,0)&amp;"/"&amp;TEXT(C32,0)),DATEVALUE(UPDATE!$C$6&amp;"/"&amp;TEXT(B32,0)&amp;"/"&amp;TEXT(C32,0))),"")</f>
        <v/>
      </c>
      <c r="E32" s="83"/>
      <c r="F32" s="84"/>
      <c r="G32" s="85"/>
      <c r="H32" s="86"/>
      <c r="I32" s="87">
        <f>IF(OR(G32&lt;&gt;0,H32&lt;&gt;0),$I$8+SUM($G$11:G32)-SUM($H$11:H32),0)</f>
        <v>0</v>
      </c>
      <c r="J32" s="88"/>
    </row>
    <row r="33" spans="1:10" ht="18" customHeight="1" x14ac:dyDescent="0.25">
      <c r="A33" s="3">
        <v>23</v>
      </c>
      <c r="B33" s="81"/>
      <c r="C33" s="82"/>
      <c r="D33" s="287" t="str">
        <f>IF(AND(B33&gt;0,C33&gt;0),IF(B33&gt;UPDATE!K2,DATEVALUE(UPDATE!$C$4&amp;"/"&amp;TEXT(B33,0)&amp;"/"&amp;TEXT(C33,0)),DATEVALUE(UPDATE!$C$6&amp;"/"&amp;TEXT(B33,0)&amp;"/"&amp;TEXT(C33,0))),"")</f>
        <v/>
      </c>
      <c r="E33" s="83"/>
      <c r="F33" s="84"/>
      <c r="G33" s="85"/>
      <c r="H33" s="86"/>
      <c r="I33" s="87">
        <f>IF(OR(G33&lt;&gt;0,H33&lt;&gt;0),$I$8+SUM($G$11:G33)-SUM($H$11:H33),0)</f>
        <v>0</v>
      </c>
      <c r="J33" s="88"/>
    </row>
    <row r="34" spans="1:10" ht="18" customHeight="1" x14ac:dyDescent="0.25">
      <c r="A34" s="3">
        <v>24</v>
      </c>
      <c r="B34" s="81"/>
      <c r="C34" s="82"/>
      <c r="D34" s="287" t="str">
        <f>IF(AND(B34&gt;0,C34&gt;0),IF(B34&gt;UPDATE!K2,DATEVALUE(UPDATE!$C$4&amp;"/"&amp;TEXT(B34,0)&amp;"/"&amp;TEXT(C34,0)),DATEVALUE(UPDATE!$C$6&amp;"/"&amp;TEXT(B34,0)&amp;"/"&amp;TEXT(C34,0))),"")</f>
        <v/>
      </c>
      <c r="E34" s="83"/>
      <c r="F34" s="84"/>
      <c r="G34" s="85"/>
      <c r="H34" s="86"/>
      <c r="I34" s="87">
        <f>IF(OR(G34&lt;&gt;0,H34&lt;&gt;0),$I$8+SUM($G$11:G34)-SUM($H$11:H34),0)</f>
        <v>0</v>
      </c>
      <c r="J34" s="88"/>
    </row>
    <row r="35" spans="1:10" ht="18" customHeight="1" x14ac:dyDescent="0.25">
      <c r="A35" s="3">
        <v>25</v>
      </c>
      <c r="B35" s="81"/>
      <c r="C35" s="82"/>
      <c r="D35" s="287" t="str">
        <f>IF(AND(B35&gt;0,C35&gt;0),IF(B35&gt;UPDATE!K2,DATEVALUE(UPDATE!$C$4&amp;"/"&amp;TEXT(B35,0)&amp;"/"&amp;TEXT(C35,0)),DATEVALUE(UPDATE!$C$6&amp;"/"&amp;TEXT(B35,0)&amp;"/"&amp;TEXT(C35,0))),"")</f>
        <v/>
      </c>
      <c r="E35" s="83"/>
      <c r="F35" s="84"/>
      <c r="G35" s="85"/>
      <c r="H35" s="86"/>
      <c r="I35" s="87">
        <f>IF(OR(G35&lt;&gt;0,H35&lt;&gt;0),$I$8+SUM($G$11:G35)-SUM($H$11:H35),0)</f>
        <v>0</v>
      </c>
      <c r="J35" s="88"/>
    </row>
    <row r="36" spans="1:10" ht="18" customHeight="1" x14ac:dyDescent="0.25">
      <c r="A36" s="3">
        <v>26</v>
      </c>
      <c r="B36" s="81"/>
      <c r="C36" s="82"/>
      <c r="D36" s="287" t="str">
        <f>IF(AND(B36&gt;0,C36&gt;0),IF(B36&gt;UPDATE!K2,DATEVALUE(UPDATE!$C$4&amp;"/"&amp;TEXT(B36,0)&amp;"/"&amp;TEXT(C36,0)),DATEVALUE(UPDATE!$C$6&amp;"/"&amp;TEXT(B36,0)&amp;"/"&amp;TEXT(C36,0))),"")</f>
        <v/>
      </c>
      <c r="E36" s="83"/>
      <c r="F36" s="84"/>
      <c r="G36" s="85"/>
      <c r="H36" s="86"/>
      <c r="I36" s="87">
        <f>IF(OR(G36&lt;&gt;0,H36&lt;&gt;0),$I$8+SUM($G$11:G36)-SUM($H$11:H36),0)</f>
        <v>0</v>
      </c>
      <c r="J36" s="88"/>
    </row>
    <row r="37" spans="1:10" ht="18" customHeight="1" x14ac:dyDescent="0.25">
      <c r="A37" s="3">
        <v>27</v>
      </c>
      <c r="B37" s="81"/>
      <c r="C37" s="82"/>
      <c r="D37" s="287" t="str">
        <f>IF(AND(B37&gt;0,C37&gt;0),IF(B37&gt;UPDATE!K2,DATEVALUE(UPDATE!$C$4&amp;"/"&amp;TEXT(B37,0)&amp;"/"&amp;TEXT(C37,0)),DATEVALUE(UPDATE!$C$6&amp;"/"&amp;TEXT(B37,0)&amp;"/"&amp;TEXT(C37,0))),"")</f>
        <v/>
      </c>
      <c r="E37" s="83"/>
      <c r="F37" s="84"/>
      <c r="G37" s="85"/>
      <c r="H37" s="86"/>
      <c r="I37" s="87">
        <f>IF(OR(G37&lt;&gt;0,H37&lt;&gt;0),$I$8+SUM($G$11:G37)-SUM($H$11:H37),0)</f>
        <v>0</v>
      </c>
      <c r="J37" s="88"/>
    </row>
    <row r="38" spans="1:10" ht="18" customHeight="1" x14ac:dyDescent="0.25">
      <c r="A38" s="3">
        <v>28</v>
      </c>
      <c r="B38" s="81"/>
      <c r="C38" s="82"/>
      <c r="D38" s="287" t="str">
        <f>IF(AND(B38&gt;0,C38&gt;0),IF(B38&gt;UPDATE!K2,DATEVALUE(UPDATE!$C$4&amp;"/"&amp;TEXT(B38,0)&amp;"/"&amp;TEXT(C38,0)),DATEVALUE(UPDATE!$C$6&amp;"/"&amp;TEXT(B38,0)&amp;"/"&amp;TEXT(C38,0))),"")</f>
        <v/>
      </c>
      <c r="E38" s="83"/>
      <c r="F38" s="84"/>
      <c r="G38" s="85"/>
      <c r="H38" s="86"/>
      <c r="I38" s="87">
        <f>IF(OR(G38&lt;&gt;0,H38&lt;&gt;0),$I$8+SUM($G$11:G38)-SUM($H$11:H38),0)</f>
        <v>0</v>
      </c>
      <c r="J38" s="88"/>
    </row>
    <row r="39" spans="1:10" ht="18" customHeight="1" x14ac:dyDescent="0.25">
      <c r="A39" s="3">
        <v>29</v>
      </c>
      <c r="B39" s="81"/>
      <c r="C39" s="82"/>
      <c r="D39" s="287" t="str">
        <f>IF(AND(B39&gt;0,C39&gt;0),IF(B39&gt;UPDATE!K2,DATEVALUE(UPDATE!$C$4&amp;"/"&amp;TEXT(B39,0)&amp;"/"&amp;TEXT(C39,0)),DATEVALUE(UPDATE!$C$6&amp;"/"&amp;TEXT(B39,0)&amp;"/"&amp;TEXT(C39,0))),"")</f>
        <v/>
      </c>
      <c r="E39" s="83"/>
      <c r="F39" s="84"/>
      <c r="G39" s="85"/>
      <c r="H39" s="86"/>
      <c r="I39" s="87">
        <f>IF(OR(G39&lt;&gt;0,H39&lt;&gt;0),$I$8+SUM($G$11:G39)-SUM($H$11:H39),0)</f>
        <v>0</v>
      </c>
      <c r="J39" s="88"/>
    </row>
    <row r="40" spans="1:10" ht="18" customHeight="1" x14ac:dyDescent="0.25">
      <c r="A40" s="3">
        <v>30</v>
      </c>
      <c r="B40" s="81"/>
      <c r="C40" s="82"/>
      <c r="D40" s="287" t="str">
        <f>IF(AND(B40&gt;0,C40&gt;0),IF(B40&gt;UPDATE!K2,DATEVALUE(UPDATE!$C$4&amp;"/"&amp;TEXT(B40,0)&amp;"/"&amp;TEXT(C40,0)),DATEVALUE(UPDATE!$C$6&amp;"/"&amp;TEXT(B40,0)&amp;"/"&amp;TEXT(C40,0))),"")</f>
        <v/>
      </c>
      <c r="E40" s="83"/>
      <c r="F40" s="84"/>
      <c r="G40" s="85"/>
      <c r="H40" s="86"/>
      <c r="I40" s="87">
        <f>IF(OR(G40&lt;&gt;0,H40&lt;&gt;0),$I$8+SUM($G$11:G40)-SUM($H$11:H40),0)</f>
        <v>0</v>
      </c>
      <c r="J40" s="88"/>
    </row>
    <row r="41" spans="1:10" ht="18" customHeight="1" x14ac:dyDescent="0.25">
      <c r="A41" s="3">
        <v>31</v>
      </c>
      <c r="B41" s="81"/>
      <c r="C41" s="82"/>
      <c r="D41" s="287" t="str">
        <f>IF(AND(B41&gt;0,C41&gt;0),IF(B41&gt;UPDATE!K2,DATEVALUE(UPDATE!$C$4&amp;"/"&amp;TEXT(B41,0)&amp;"/"&amp;TEXT(C41,0)),DATEVALUE(UPDATE!$C$6&amp;"/"&amp;TEXT(B41,0)&amp;"/"&amp;TEXT(C41,0))),"")</f>
        <v/>
      </c>
      <c r="E41" s="83"/>
      <c r="F41" s="84"/>
      <c r="G41" s="85"/>
      <c r="H41" s="86"/>
      <c r="I41" s="87">
        <f>IF(OR(G41&lt;&gt;0,H41&lt;&gt;0),$I$8+SUM($G$11:G41)-SUM($H$11:H41),0)</f>
        <v>0</v>
      </c>
      <c r="J41" s="88"/>
    </row>
    <row r="42" spans="1:10" ht="18" customHeight="1" x14ac:dyDescent="0.25">
      <c r="A42" s="3">
        <v>32</v>
      </c>
      <c r="B42" s="81"/>
      <c r="C42" s="82"/>
      <c r="D42" s="287" t="str">
        <f>IF(AND(B42&gt;0,C42&gt;0),IF(B42&gt;UPDATE!K2,DATEVALUE(UPDATE!$C$4&amp;"/"&amp;TEXT(B42,0)&amp;"/"&amp;TEXT(C42,0)),DATEVALUE(UPDATE!$C$6&amp;"/"&amp;TEXT(B42,0)&amp;"/"&amp;TEXT(C42,0))),"")</f>
        <v/>
      </c>
      <c r="E42" s="83"/>
      <c r="F42" s="84"/>
      <c r="G42" s="85"/>
      <c r="H42" s="86"/>
      <c r="I42" s="87">
        <f>IF(OR(G42&lt;&gt;0,H42&lt;&gt;0),$I$8+SUM($G$11:G42)-SUM($H$11:H42),0)</f>
        <v>0</v>
      </c>
      <c r="J42" s="88"/>
    </row>
    <row r="43" spans="1:10" ht="18" customHeight="1" x14ac:dyDescent="0.25">
      <c r="A43" s="3">
        <v>33</v>
      </c>
      <c r="B43" s="81"/>
      <c r="C43" s="82"/>
      <c r="D43" s="287" t="str">
        <f>IF(AND(B43&gt;0,C43&gt;0),IF(B43&gt;UPDATE!K2,DATEVALUE(UPDATE!$C$4&amp;"/"&amp;TEXT(B43,0)&amp;"/"&amp;TEXT(C43,0)),DATEVALUE(UPDATE!$C$6&amp;"/"&amp;TEXT(B43,0)&amp;"/"&amp;TEXT(C43,0))),"")</f>
        <v/>
      </c>
      <c r="E43" s="83"/>
      <c r="F43" s="84"/>
      <c r="G43" s="85"/>
      <c r="H43" s="86"/>
      <c r="I43" s="87">
        <f>IF(OR(G43&lt;&gt;0,H43&lt;&gt;0),$I$8+SUM($G$11:G43)-SUM($H$11:H43),0)</f>
        <v>0</v>
      </c>
      <c r="J43" s="88"/>
    </row>
    <row r="44" spans="1:10" ht="18" customHeight="1" x14ac:dyDescent="0.25">
      <c r="A44" s="3">
        <v>34</v>
      </c>
      <c r="B44" s="81"/>
      <c r="C44" s="82"/>
      <c r="D44" s="287" t="str">
        <f>IF(AND(B44&gt;0,C44&gt;0),IF(B44&gt;UPDATE!K2,DATEVALUE(UPDATE!$C$4&amp;"/"&amp;TEXT(B44,0)&amp;"/"&amp;TEXT(C44,0)),DATEVALUE(UPDATE!$C$6&amp;"/"&amp;TEXT(B44,0)&amp;"/"&amp;TEXT(C44,0))),"")</f>
        <v/>
      </c>
      <c r="E44" s="83"/>
      <c r="F44" s="84"/>
      <c r="G44" s="85"/>
      <c r="H44" s="86"/>
      <c r="I44" s="87">
        <f>IF(OR(G44&lt;&gt;0,H44&lt;&gt;0),$I$8+SUM($G$11:G44)-SUM($H$11:H44),0)</f>
        <v>0</v>
      </c>
      <c r="J44" s="88"/>
    </row>
    <row r="45" spans="1:10" ht="18" customHeight="1" x14ac:dyDescent="0.25">
      <c r="A45" s="3">
        <v>35</v>
      </c>
      <c r="B45" s="81"/>
      <c r="C45" s="82"/>
      <c r="D45" s="287" t="str">
        <f>IF(AND(B45&gt;0,C45&gt;0),IF(B45&gt;UPDATE!K2,DATEVALUE(UPDATE!$C$4&amp;"/"&amp;TEXT(B45,0)&amp;"/"&amp;TEXT(C45,0)),DATEVALUE(UPDATE!$C$6&amp;"/"&amp;TEXT(B45,0)&amp;"/"&amp;TEXT(C45,0))),"")</f>
        <v/>
      </c>
      <c r="E45" s="83"/>
      <c r="F45" s="84"/>
      <c r="G45" s="85"/>
      <c r="H45" s="86"/>
      <c r="I45" s="87">
        <f>IF(OR(G45&lt;&gt;0,H45&lt;&gt;0),$I$8+SUM($G$11:G45)-SUM($H$11:H45),0)</f>
        <v>0</v>
      </c>
      <c r="J45" s="88"/>
    </row>
    <row r="46" spans="1:10" ht="18" customHeight="1" x14ac:dyDescent="0.25">
      <c r="A46" s="3">
        <v>36</v>
      </c>
      <c r="B46" s="81"/>
      <c r="C46" s="82"/>
      <c r="D46" s="287" t="str">
        <f>IF(AND(B46&gt;0,C46&gt;0),IF(B46&gt;UPDATE!K2,DATEVALUE(UPDATE!$C$4&amp;"/"&amp;TEXT(B46,0)&amp;"/"&amp;TEXT(C46,0)),DATEVALUE(UPDATE!$C$6&amp;"/"&amp;TEXT(B46,0)&amp;"/"&amp;TEXT(C46,0))),"")</f>
        <v/>
      </c>
      <c r="E46" s="83"/>
      <c r="F46" s="84"/>
      <c r="G46" s="85"/>
      <c r="H46" s="86"/>
      <c r="I46" s="87">
        <f>IF(OR(G46&lt;&gt;0,H46&lt;&gt;0),$I$8+SUM($G$11:G46)-SUM($H$11:H46),0)</f>
        <v>0</v>
      </c>
      <c r="J46" s="88"/>
    </row>
    <row r="47" spans="1:10" ht="18" customHeight="1" x14ac:dyDescent="0.25">
      <c r="A47" s="3">
        <v>37</v>
      </c>
      <c r="B47" s="81"/>
      <c r="C47" s="82"/>
      <c r="D47" s="287" t="str">
        <f>IF(AND(B47&gt;0,C47&gt;0),IF(B47&gt;UPDATE!K2,DATEVALUE(UPDATE!$C$4&amp;"/"&amp;TEXT(B47,0)&amp;"/"&amp;TEXT(C47,0)),DATEVALUE(UPDATE!$C$6&amp;"/"&amp;TEXT(B47,0)&amp;"/"&amp;TEXT(C47,0))),"")</f>
        <v/>
      </c>
      <c r="E47" s="83"/>
      <c r="F47" s="84"/>
      <c r="G47" s="85"/>
      <c r="H47" s="86"/>
      <c r="I47" s="87">
        <f>IF(OR(G47&lt;&gt;0,H47&lt;&gt;0),$I$8+SUM($G$11:G47)-SUM($H$11:H47),0)</f>
        <v>0</v>
      </c>
      <c r="J47" s="88"/>
    </row>
    <row r="48" spans="1:10" ht="18" customHeight="1" x14ac:dyDescent="0.25">
      <c r="A48" s="3">
        <v>38</v>
      </c>
      <c r="B48" s="81"/>
      <c r="C48" s="82"/>
      <c r="D48" s="287" t="str">
        <f>IF(AND(B48&gt;0,C48&gt;0),IF(B48&gt;UPDATE!K2,DATEVALUE(UPDATE!$C$4&amp;"/"&amp;TEXT(B48,0)&amp;"/"&amp;TEXT(C48,0)),DATEVALUE(UPDATE!$C$6&amp;"/"&amp;TEXT(B48,0)&amp;"/"&amp;TEXT(C48,0))),"")</f>
        <v/>
      </c>
      <c r="E48" s="83"/>
      <c r="F48" s="84"/>
      <c r="G48" s="85"/>
      <c r="H48" s="86"/>
      <c r="I48" s="87">
        <f>IF(OR(G48&lt;&gt;0,H48&lt;&gt;0),$I$8+SUM($G$11:G48)-SUM($H$11:H48),0)</f>
        <v>0</v>
      </c>
      <c r="J48" s="88"/>
    </row>
    <row r="49" spans="1:10" ht="18" customHeight="1" x14ac:dyDescent="0.25">
      <c r="A49" s="3">
        <v>39</v>
      </c>
      <c r="B49" s="81"/>
      <c r="C49" s="82"/>
      <c r="D49" s="287" t="str">
        <f>IF(AND(B49&gt;0,C49&gt;0),IF(B49&gt;UPDATE!K2,DATEVALUE(UPDATE!$C$4&amp;"/"&amp;TEXT(B49,0)&amp;"/"&amp;TEXT(C49,0)),DATEVALUE(UPDATE!$C$6&amp;"/"&amp;TEXT(B49,0)&amp;"/"&amp;TEXT(C49,0))),"")</f>
        <v/>
      </c>
      <c r="E49" s="83"/>
      <c r="F49" s="84"/>
      <c r="G49" s="85"/>
      <c r="H49" s="86"/>
      <c r="I49" s="87">
        <f>IF(OR(G49&lt;&gt;0,H49&lt;&gt;0),$I$8+SUM($G$11:G49)-SUM($H$11:H49),0)</f>
        <v>0</v>
      </c>
      <c r="J49" s="88"/>
    </row>
    <row r="50" spans="1:10" ht="18" customHeight="1" x14ac:dyDescent="0.25">
      <c r="A50" s="3">
        <v>40</v>
      </c>
      <c r="B50" s="81"/>
      <c r="C50" s="82"/>
      <c r="D50" s="287" t="str">
        <f>IF(AND(B50&gt;0,C50&gt;0),IF(B50&gt;UPDATE!K2,DATEVALUE(UPDATE!$C$4&amp;"/"&amp;TEXT(B50,0)&amp;"/"&amp;TEXT(C50,0)),DATEVALUE(UPDATE!$C$6&amp;"/"&amp;TEXT(B50,0)&amp;"/"&amp;TEXT(C50,0))),"")</f>
        <v/>
      </c>
      <c r="E50" s="83"/>
      <c r="F50" s="84"/>
      <c r="G50" s="85"/>
      <c r="H50" s="86"/>
      <c r="I50" s="87">
        <f>IF(OR(G50&lt;&gt;0,H50&lt;&gt;0),$I$8+SUM($G$11:G50)-SUM($H$11:H50),0)</f>
        <v>0</v>
      </c>
      <c r="J50" s="88"/>
    </row>
    <row r="51" spans="1:10" ht="18" customHeight="1" x14ac:dyDescent="0.25">
      <c r="A51" s="3">
        <v>41</v>
      </c>
      <c r="B51" s="81"/>
      <c r="C51" s="82"/>
      <c r="D51" s="287" t="str">
        <f>IF(AND(B51&gt;0,C51&gt;0),IF(B51&gt;UPDATE!K2,DATEVALUE(UPDATE!$C$4&amp;"/"&amp;TEXT(B51,0)&amp;"/"&amp;TEXT(C51,0)),DATEVALUE(UPDATE!$C$6&amp;"/"&amp;TEXT(B51,0)&amp;"/"&amp;TEXT(C51,0))),"")</f>
        <v/>
      </c>
      <c r="E51" s="83"/>
      <c r="F51" s="84"/>
      <c r="G51" s="85"/>
      <c r="H51" s="86"/>
      <c r="I51" s="87">
        <f>IF(OR(G51&lt;&gt;0,H51&lt;&gt;0),$I$8+SUM($G$11:G51)-SUM($H$11:H51),0)</f>
        <v>0</v>
      </c>
      <c r="J51" s="88"/>
    </row>
    <row r="52" spans="1:10" ht="18" customHeight="1" x14ac:dyDescent="0.25">
      <c r="A52" s="3">
        <v>42</v>
      </c>
      <c r="B52" s="81"/>
      <c r="C52" s="82"/>
      <c r="D52" s="287" t="str">
        <f>IF(AND(B52&gt;0,C52&gt;0),IF(B52&gt;UPDATE!K2,DATEVALUE(UPDATE!$C$4&amp;"/"&amp;TEXT(B52,0)&amp;"/"&amp;TEXT(C52,0)),DATEVALUE(UPDATE!$C$6&amp;"/"&amp;TEXT(B52,0)&amp;"/"&amp;TEXT(C52,0))),"")</f>
        <v/>
      </c>
      <c r="E52" s="83"/>
      <c r="F52" s="84"/>
      <c r="G52" s="85"/>
      <c r="H52" s="86"/>
      <c r="I52" s="87">
        <f>IF(OR(G52&lt;&gt;0,H52&lt;&gt;0),$I$8+SUM($G$11:G52)-SUM($H$11:H52),0)</f>
        <v>0</v>
      </c>
      <c r="J52" s="88"/>
    </row>
    <row r="53" spans="1:10" ht="18" customHeight="1" x14ac:dyDescent="0.25">
      <c r="A53" s="3">
        <v>43</v>
      </c>
      <c r="B53" s="81"/>
      <c r="C53" s="82"/>
      <c r="D53" s="287" t="str">
        <f>IF(AND(B53&gt;0,C53&gt;0),IF(B53&gt;UPDATE!K2,DATEVALUE(UPDATE!$C$4&amp;"/"&amp;TEXT(B53,0)&amp;"/"&amp;TEXT(C53,0)),DATEVALUE(UPDATE!$C$6&amp;"/"&amp;TEXT(B53,0)&amp;"/"&amp;TEXT(C53,0))),"")</f>
        <v/>
      </c>
      <c r="E53" s="83"/>
      <c r="F53" s="84"/>
      <c r="G53" s="85"/>
      <c r="H53" s="86"/>
      <c r="I53" s="87">
        <f>IF(OR(G53&lt;&gt;0,H53&lt;&gt;0),$I$8+SUM($G$11:G53)-SUM($H$11:H53),0)</f>
        <v>0</v>
      </c>
      <c r="J53" s="88"/>
    </row>
    <row r="54" spans="1:10" ht="18" customHeight="1" x14ac:dyDescent="0.25">
      <c r="A54" s="3">
        <v>44</v>
      </c>
      <c r="B54" s="81"/>
      <c r="C54" s="82"/>
      <c r="D54" s="287" t="str">
        <f>IF(AND(B54&gt;0,C54&gt;0),IF(B54&gt;UPDATE!K2,DATEVALUE(UPDATE!$C$4&amp;"/"&amp;TEXT(B54,0)&amp;"/"&amp;TEXT(C54,0)),DATEVALUE(UPDATE!$C$6&amp;"/"&amp;TEXT(B54,0)&amp;"/"&amp;TEXT(C54,0))),"")</f>
        <v/>
      </c>
      <c r="E54" s="83"/>
      <c r="F54" s="84"/>
      <c r="G54" s="85"/>
      <c r="H54" s="86"/>
      <c r="I54" s="87">
        <f>IF(OR(G54&lt;&gt;0,H54&lt;&gt;0),$I$8+SUM($G$11:G54)-SUM($H$11:H54),0)</f>
        <v>0</v>
      </c>
      <c r="J54" s="88"/>
    </row>
    <row r="55" spans="1:10" ht="18" customHeight="1" x14ac:dyDescent="0.25">
      <c r="A55" s="3">
        <v>45</v>
      </c>
      <c r="B55" s="81"/>
      <c r="C55" s="82"/>
      <c r="D55" s="287" t="str">
        <f>IF(AND(B55&gt;0,C55&gt;0),IF(B55&gt;UPDATE!K2,DATEVALUE(UPDATE!$C$4&amp;"/"&amp;TEXT(B55,0)&amp;"/"&amp;TEXT(C55,0)),DATEVALUE(UPDATE!$C$6&amp;"/"&amp;TEXT(B55,0)&amp;"/"&amp;TEXT(C55,0))),"")</f>
        <v/>
      </c>
      <c r="E55" s="83"/>
      <c r="F55" s="84"/>
      <c r="G55" s="85"/>
      <c r="H55" s="86"/>
      <c r="I55" s="87">
        <f>IF(OR(G55&lt;&gt;0,H55&lt;&gt;0),$I$8+SUM($G$11:G55)-SUM($H$11:H55),0)</f>
        <v>0</v>
      </c>
      <c r="J55" s="88"/>
    </row>
    <row r="56" spans="1:10" ht="18" customHeight="1" x14ac:dyDescent="0.25">
      <c r="A56" s="3">
        <v>46</v>
      </c>
      <c r="B56" s="81"/>
      <c r="C56" s="82"/>
      <c r="D56" s="287" t="str">
        <f>IF(AND(B56&gt;0,C56&gt;0),IF(B56&gt;UPDATE!K2,DATEVALUE(UPDATE!$C$4&amp;"/"&amp;TEXT(B56,0)&amp;"/"&amp;TEXT(C56,0)),DATEVALUE(UPDATE!$C$6&amp;"/"&amp;TEXT(B56,0)&amp;"/"&amp;TEXT(C56,0))),"")</f>
        <v/>
      </c>
      <c r="E56" s="83"/>
      <c r="F56" s="84"/>
      <c r="G56" s="85"/>
      <c r="H56" s="86"/>
      <c r="I56" s="87">
        <f>IF(OR(G56&lt;&gt;0,H56&lt;&gt;0),$I$8+SUM($G$11:G56)-SUM($H$11:H56),0)</f>
        <v>0</v>
      </c>
      <c r="J56" s="88"/>
    </row>
    <row r="57" spans="1:10" ht="18" customHeight="1" x14ac:dyDescent="0.25">
      <c r="A57" s="3">
        <v>47</v>
      </c>
      <c r="B57" s="81"/>
      <c r="C57" s="82"/>
      <c r="D57" s="287" t="str">
        <f>IF(AND(B57&gt;0,C57&gt;0),IF(B57&gt;UPDATE!K2,DATEVALUE(UPDATE!$C$4&amp;"/"&amp;TEXT(B57,0)&amp;"/"&amp;TEXT(C57,0)),DATEVALUE(UPDATE!$C$6&amp;"/"&amp;TEXT(B57,0)&amp;"/"&amp;TEXT(C57,0))),"")</f>
        <v/>
      </c>
      <c r="E57" s="83"/>
      <c r="F57" s="84"/>
      <c r="G57" s="85"/>
      <c r="H57" s="86"/>
      <c r="I57" s="87">
        <f>IF(OR(G57&lt;&gt;0,H57&lt;&gt;0),$I$8+SUM($G$11:G57)-SUM($H$11:H57),0)</f>
        <v>0</v>
      </c>
      <c r="J57" s="88"/>
    </row>
    <row r="58" spans="1:10" ht="18" customHeight="1" x14ac:dyDescent="0.25">
      <c r="A58" s="3">
        <v>48</v>
      </c>
      <c r="B58" s="81"/>
      <c r="C58" s="82"/>
      <c r="D58" s="287" t="str">
        <f>IF(AND(B58&gt;0,C58&gt;0),IF(B58&gt;UPDATE!K2,DATEVALUE(UPDATE!$C$4&amp;"/"&amp;TEXT(B58,0)&amp;"/"&amp;TEXT(C58,0)),DATEVALUE(UPDATE!$C$6&amp;"/"&amp;TEXT(B58,0)&amp;"/"&amp;TEXT(C58,0))),"")</f>
        <v/>
      </c>
      <c r="E58" s="83"/>
      <c r="F58" s="84"/>
      <c r="G58" s="85"/>
      <c r="H58" s="86"/>
      <c r="I58" s="87">
        <f>IF(OR(G58&lt;&gt;0,H58&lt;&gt;0),$I$8+SUM($G$11:G58)-SUM($H$11:H58),0)</f>
        <v>0</v>
      </c>
      <c r="J58" s="88"/>
    </row>
    <row r="59" spans="1:10" ht="18" customHeight="1" x14ac:dyDescent="0.25">
      <c r="A59" s="3">
        <v>49</v>
      </c>
      <c r="B59" s="81"/>
      <c r="C59" s="82"/>
      <c r="D59" s="287" t="str">
        <f>IF(AND(B59&gt;0,C59&gt;0),IF(B59&gt;UPDATE!K2,DATEVALUE(UPDATE!$C$4&amp;"/"&amp;TEXT(B59,0)&amp;"/"&amp;TEXT(C59,0)),DATEVALUE(UPDATE!$C$6&amp;"/"&amp;TEXT(B59,0)&amp;"/"&amp;TEXT(C59,0))),"")</f>
        <v/>
      </c>
      <c r="E59" s="83"/>
      <c r="F59" s="84"/>
      <c r="G59" s="85"/>
      <c r="H59" s="86"/>
      <c r="I59" s="87">
        <f>IF(OR(G59&lt;&gt;0,H59&lt;&gt;0),$I$8+SUM($G$11:G59)-SUM($H$11:H59),0)</f>
        <v>0</v>
      </c>
      <c r="J59" s="88"/>
    </row>
    <row r="60" spans="1:10" ht="18" customHeight="1" x14ac:dyDescent="0.25">
      <c r="A60" s="3">
        <v>50</v>
      </c>
      <c r="B60" s="81"/>
      <c r="C60" s="82"/>
      <c r="D60" s="287" t="str">
        <f>IF(AND(B60&gt;0,C60&gt;0),IF(B60&gt;UPDATE!K2,DATEVALUE(UPDATE!$C$4&amp;"/"&amp;TEXT(B60,0)&amp;"/"&amp;TEXT(C60,0)),DATEVALUE(UPDATE!$C$6&amp;"/"&amp;TEXT(B60,0)&amp;"/"&amp;TEXT(C60,0))),"")</f>
        <v/>
      </c>
      <c r="E60" s="83"/>
      <c r="F60" s="84"/>
      <c r="G60" s="85"/>
      <c r="H60" s="86"/>
      <c r="I60" s="87">
        <f>IF(OR(G60&lt;&gt;0,H60&lt;&gt;0),$I$8+SUM($G$11:G60)-SUM($H$11:H60),0)</f>
        <v>0</v>
      </c>
      <c r="J60" s="88"/>
    </row>
    <row r="61" spans="1:10" ht="18" customHeight="1" x14ac:dyDescent="0.25">
      <c r="A61" s="3">
        <v>51</v>
      </c>
      <c r="B61" s="81"/>
      <c r="C61" s="82"/>
      <c r="D61" s="287" t="str">
        <f>IF(AND(B61&gt;0,C61&gt;0),IF(B61&gt;UPDATE!K2,DATEVALUE(UPDATE!$C$4&amp;"/"&amp;TEXT(B61,0)&amp;"/"&amp;TEXT(C61,0)),DATEVALUE(UPDATE!$C$6&amp;"/"&amp;TEXT(B61,0)&amp;"/"&amp;TEXT(C61,0))),"")</f>
        <v/>
      </c>
      <c r="E61" s="83"/>
      <c r="F61" s="84"/>
      <c r="G61" s="85"/>
      <c r="H61" s="86"/>
      <c r="I61" s="87">
        <f>IF(OR(G61&lt;&gt;0,H61&lt;&gt;0),$I$8+SUM($G$11:G61)-SUM($H$11:H61),0)</f>
        <v>0</v>
      </c>
      <c r="J61" s="88"/>
    </row>
    <row r="62" spans="1:10" ht="18" customHeight="1" x14ac:dyDescent="0.25">
      <c r="A62" s="3">
        <v>52</v>
      </c>
      <c r="B62" s="81"/>
      <c r="C62" s="82"/>
      <c r="D62" s="287" t="str">
        <f>IF(AND(B62&gt;0,C62&gt;0),IF(B62&gt;UPDATE!K2,DATEVALUE(UPDATE!$C$4&amp;"/"&amp;TEXT(B62,0)&amp;"/"&amp;TEXT(C62,0)),DATEVALUE(UPDATE!$C$6&amp;"/"&amp;TEXT(B62,0)&amp;"/"&amp;TEXT(C62,0))),"")</f>
        <v/>
      </c>
      <c r="E62" s="83"/>
      <c r="F62" s="84"/>
      <c r="G62" s="85"/>
      <c r="H62" s="86"/>
      <c r="I62" s="87">
        <f>IF(OR(G62&lt;&gt;0,H62&lt;&gt;0),$I$8+SUM($G$11:G62)-SUM($H$11:H62),0)</f>
        <v>0</v>
      </c>
      <c r="J62" s="88"/>
    </row>
    <row r="63" spans="1:10" ht="18" customHeight="1" x14ac:dyDescent="0.25">
      <c r="A63" s="3">
        <v>53</v>
      </c>
      <c r="B63" s="81"/>
      <c r="C63" s="82"/>
      <c r="D63" s="287" t="str">
        <f>IF(AND(B63&gt;0,C63&gt;0),IF(B63&gt;UPDATE!K2,DATEVALUE(UPDATE!$C$4&amp;"/"&amp;TEXT(B63,0)&amp;"/"&amp;TEXT(C63,0)),DATEVALUE(UPDATE!$C$6&amp;"/"&amp;TEXT(B63,0)&amp;"/"&amp;TEXT(C63,0))),"")</f>
        <v/>
      </c>
      <c r="E63" s="83"/>
      <c r="F63" s="84"/>
      <c r="G63" s="85"/>
      <c r="H63" s="86"/>
      <c r="I63" s="87">
        <f>IF(OR(G63&lt;&gt;0,H63&lt;&gt;0),$I$8+SUM($G$11:G63)-SUM($H$11:H63),0)</f>
        <v>0</v>
      </c>
      <c r="J63" s="88"/>
    </row>
    <row r="64" spans="1:10" ht="18" customHeight="1" x14ac:dyDescent="0.25">
      <c r="A64" s="3">
        <v>54</v>
      </c>
      <c r="B64" s="81"/>
      <c r="C64" s="82"/>
      <c r="D64" s="287" t="str">
        <f>IF(AND(B64&gt;0,C64&gt;0),IF(B64&gt;UPDATE!K2,DATEVALUE(UPDATE!$C$4&amp;"/"&amp;TEXT(B64,0)&amp;"/"&amp;TEXT(C64,0)),DATEVALUE(UPDATE!$C$6&amp;"/"&amp;TEXT(B64,0)&amp;"/"&amp;TEXT(C64,0))),"")</f>
        <v/>
      </c>
      <c r="E64" s="83"/>
      <c r="F64" s="84"/>
      <c r="G64" s="85"/>
      <c r="H64" s="86"/>
      <c r="I64" s="87">
        <f>IF(OR(G64&lt;&gt;0,H64&lt;&gt;0),$I$8+SUM($G$11:G64)-SUM($H$11:H64),0)</f>
        <v>0</v>
      </c>
      <c r="J64" s="88"/>
    </row>
    <row r="65" spans="1:10" ht="18" customHeight="1" x14ac:dyDescent="0.25">
      <c r="A65" s="3">
        <v>55</v>
      </c>
      <c r="B65" s="81"/>
      <c r="C65" s="82"/>
      <c r="D65" s="287" t="str">
        <f>IF(AND(B65&gt;0,C65&gt;0),IF(B65&gt;UPDATE!K2,DATEVALUE(UPDATE!$C$4&amp;"/"&amp;TEXT(B65,0)&amp;"/"&amp;TEXT(C65,0)),DATEVALUE(UPDATE!$C$6&amp;"/"&amp;TEXT(B65,0)&amp;"/"&amp;TEXT(C65,0))),"")</f>
        <v/>
      </c>
      <c r="E65" s="83"/>
      <c r="F65" s="84"/>
      <c r="G65" s="85"/>
      <c r="H65" s="86"/>
      <c r="I65" s="87">
        <f>IF(OR(G65&lt;&gt;0,H65&lt;&gt;0),$I$8+SUM($G$11:G65)-SUM($H$11:H65),0)</f>
        <v>0</v>
      </c>
      <c r="J65" s="88"/>
    </row>
    <row r="66" spans="1:10" ht="18" customHeight="1" x14ac:dyDescent="0.25">
      <c r="A66" s="3">
        <v>56</v>
      </c>
      <c r="B66" s="81"/>
      <c r="C66" s="82"/>
      <c r="D66" s="287" t="str">
        <f>IF(AND(B66&gt;0,C66&gt;0),IF(B66&gt;UPDATE!K2,DATEVALUE(UPDATE!$C$4&amp;"/"&amp;TEXT(B66,0)&amp;"/"&amp;TEXT(C66,0)),DATEVALUE(UPDATE!$C$6&amp;"/"&amp;TEXT(B66,0)&amp;"/"&amp;TEXT(C66,0))),"")</f>
        <v/>
      </c>
      <c r="E66" s="83"/>
      <c r="F66" s="84"/>
      <c r="G66" s="85"/>
      <c r="H66" s="86"/>
      <c r="I66" s="87">
        <f>IF(OR(G66&lt;&gt;0,H66&lt;&gt;0),$I$8+SUM($G$11:G66)-SUM($H$11:H66),0)</f>
        <v>0</v>
      </c>
      <c r="J66" s="88"/>
    </row>
    <row r="67" spans="1:10" ht="18" customHeight="1" x14ac:dyDescent="0.25">
      <c r="A67" s="3">
        <v>57</v>
      </c>
      <c r="B67" s="81"/>
      <c r="C67" s="82"/>
      <c r="D67" s="287" t="str">
        <f>IF(AND(B67&gt;0,C67&gt;0),IF(B67&gt;UPDATE!K2,DATEVALUE(UPDATE!$C$4&amp;"/"&amp;TEXT(B67,0)&amp;"/"&amp;TEXT(C67,0)),DATEVALUE(UPDATE!$C$6&amp;"/"&amp;TEXT(B67,0)&amp;"/"&amp;TEXT(C67,0))),"")</f>
        <v/>
      </c>
      <c r="E67" s="83"/>
      <c r="F67" s="84"/>
      <c r="G67" s="85"/>
      <c r="H67" s="86"/>
      <c r="I67" s="87">
        <f>IF(OR(G67&lt;&gt;0,H67&lt;&gt;0),$I$8+SUM($G$11:G67)-SUM($H$11:H67),0)</f>
        <v>0</v>
      </c>
      <c r="J67" s="88"/>
    </row>
    <row r="68" spans="1:10" ht="18" customHeight="1" x14ac:dyDescent="0.25">
      <c r="A68" s="3">
        <v>58</v>
      </c>
      <c r="B68" s="81"/>
      <c r="C68" s="82"/>
      <c r="D68" s="287" t="str">
        <f>IF(AND(B68&gt;0,C68&gt;0),IF(B68&gt;UPDATE!K2,DATEVALUE(UPDATE!$C$4&amp;"/"&amp;TEXT(B68,0)&amp;"/"&amp;TEXT(C68,0)),DATEVALUE(UPDATE!$C$6&amp;"/"&amp;TEXT(B68,0)&amp;"/"&amp;TEXT(C68,0))),"")</f>
        <v/>
      </c>
      <c r="E68" s="83"/>
      <c r="F68" s="84"/>
      <c r="G68" s="85"/>
      <c r="H68" s="86"/>
      <c r="I68" s="87">
        <f>IF(OR(G68&lt;&gt;0,H68&lt;&gt;0),$I$8+SUM($G$11:G68)-SUM($H$11:H68),0)</f>
        <v>0</v>
      </c>
      <c r="J68" s="88"/>
    </row>
    <row r="69" spans="1:10" ht="18" customHeight="1" x14ac:dyDescent="0.25">
      <c r="A69" s="3">
        <v>59</v>
      </c>
      <c r="B69" s="81"/>
      <c r="C69" s="82"/>
      <c r="D69" s="287" t="str">
        <f>IF(AND(B69&gt;0,C69&gt;0),IF(B69&gt;UPDATE!K2,DATEVALUE(UPDATE!$C$4&amp;"/"&amp;TEXT(B69,0)&amp;"/"&amp;TEXT(C69,0)),DATEVALUE(UPDATE!$C$6&amp;"/"&amp;TEXT(B69,0)&amp;"/"&amp;TEXT(C69,0))),"")</f>
        <v/>
      </c>
      <c r="E69" s="83"/>
      <c r="F69" s="84"/>
      <c r="G69" s="85"/>
      <c r="H69" s="86"/>
      <c r="I69" s="87">
        <f>IF(OR(G69&lt;&gt;0,H69&lt;&gt;0),$I$8+SUM($G$11:G69)-SUM($H$11:H69),0)</f>
        <v>0</v>
      </c>
      <c r="J69" s="88"/>
    </row>
    <row r="70" spans="1:10" ht="18" customHeight="1" x14ac:dyDescent="0.25">
      <c r="A70" s="3">
        <v>60</v>
      </c>
      <c r="B70" s="81"/>
      <c r="C70" s="82"/>
      <c r="D70" s="287" t="str">
        <f>IF(AND(B70&gt;0,C70&gt;0),IF(B70&gt;UPDATE!K2,DATEVALUE(UPDATE!$C$4&amp;"/"&amp;TEXT(B70,0)&amp;"/"&amp;TEXT(C70,0)),DATEVALUE(UPDATE!$C$6&amp;"/"&amp;TEXT(B70,0)&amp;"/"&amp;TEXT(C70,0))),"")</f>
        <v/>
      </c>
      <c r="E70" s="83"/>
      <c r="F70" s="84"/>
      <c r="G70" s="85"/>
      <c r="H70" s="86"/>
      <c r="I70" s="87">
        <f>IF(OR(G70&lt;&gt;0,H70&lt;&gt;0),$I$8+SUM($G$11:G70)-SUM($H$11:H70),0)</f>
        <v>0</v>
      </c>
      <c r="J70" s="88"/>
    </row>
    <row r="71" spans="1:10" ht="18" customHeight="1" x14ac:dyDescent="0.25">
      <c r="A71" s="3">
        <v>61</v>
      </c>
      <c r="B71" s="81"/>
      <c r="C71" s="82"/>
      <c r="D71" s="287" t="str">
        <f>IF(AND(B71&gt;0,C71&gt;0),IF(B71&gt;UPDATE!K2,DATEVALUE(UPDATE!$C$4&amp;"/"&amp;TEXT(B71,0)&amp;"/"&amp;TEXT(C71,0)),DATEVALUE(UPDATE!$C$6&amp;"/"&amp;TEXT(B71,0)&amp;"/"&amp;TEXT(C71,0))),"")</f>
        <v/>
      </c>
      <c r="E71" s="83"/>
      <c r="F71" s="84"/>
      <c r="G71" s="85"/>
      <c r="H71" s="86"/>
      <c r="I71" s="87">
        <f>IF(OR(G71&lt;&gt;0,H71&lt;&gt;0),$I$8+SUM($G$11:G71)-SUM($H$11:H71),0)</f>
        <v>0</v>
      </c>
      <c r="J71" s="88"/>
    </row>
    <row r="72" spans="1:10" ht="18" customHeight="1" x14ac:dyDescent="0.25">
      <c r="A72" s="3">
        <v>62</v>
      </c>
      <c r="B72" s="81"/>
      <c r="C72" s="82"/>
      <c r="D72" s="287" t="str">
        <f>IF(AND(B72&gt;0,C72&gt;0),IF(B72&gt;UPDATE!K2,DATEVALUE(UPDATE!$C$4&amp;"/"&amp;TEXT(B72,0)&amp;"/"&amp;TEXT(C72,0)),DATEVALUE(UPDATE!$C$6&amp;"/"&amp;TEXT(B72,0)&amp;"/"&amp;TEXT(C72,0))),"")</f>
        <v/>
      </c>
      <c r="E72" s="83"/>
      <c r="F72" s="84"/>
      <c r="G72" s="85"/>
      <c r="H72" s="86"/>
      <c r="I72" s="87">
        <f>IF(OR(G72&lt;&gt;0,H72&lt;&gt;0),$I$8+SUM($G$11:G72)-SUM($H$11:H72),0)</f>
        <v>0</v>
      </c>
      <c r="J72" s="88"/>
    </row>
    <row r="73" spans="1:10" ht="18" customHeight="1" x14ac:dyDescent="0.25">
      <c r="A73" s="3">
        <v>63</v>
      </c>
      <c r="B73" s="81"/>
      <c r="C73" s="82"/>
      <c r="D73" s="287" t="str">
        <f>IF(AND(B73&gt;0,C73&gt;0),IF(B73&gt;UPDATE!K2,DATEVALUE(UPDATE!$C$4&amp;"/"&amp;TEXT(B73,0)&amp;"/"&amp;TEXT(C73,0)),DATEVALUE(UPDATE!$C$6&amp;"/"&amp;TEXT(B73,0)&amp;"/"&amp;TEXT(C73,0))),"")</f>
        <v/>
      </c>
      <c r="E73" s="83"/>
      <c r="F73" s="84"/>
      <c r="G73" s="85"/>
      <c r="H73" s="86"/>
      <c r="I73" s="87">
        <f>IF(OR(G73&lt;&gt;0,H73&lt;&gt;0),$I$8+SUM($G$11:G73)-SUM($H$11:H73),0)</f>
        <v>0</v>
      </c>
      <c r="J73" s="88"/>
    </row>
    <row r="74" spans="1:10" ht="18" customHeight="1" x14ac:dyDescent="0.25">
      <c r="A74" s="3">
        <v>64</v>
      </c>
      <c r="B74" s="81"/>
      <c r="C74" s="82"/>
      <c r="D74" s="287" t="str">
        <f>IF(AND(B74&gt;0,C74&gt;0),IF(B74&gt;UPDATE!K2,DATEVALUE(UPDATE!$C$4&amp;"/"&amp;TEXT(B74,0)&amp;"/"&amp;TEXT(C74,0)),DATEVALUE(UPDATE!$C$6&amp;"/"&amp;TEXT(B74,0)&amp;"/"&amp;TEXT(C74,0))),"")</f>
        <v/>
      </c>
      <c r="E74" s="83"/>
      <c r="F74" s="84"/>
      <c r="G74" s="85"/>
      <c r="H74" s="86"/>
      <c r="I74" s="87">
        <f>IF(OR(G74&lt;&gt;0,H74&lt;&gt;0),$I$8+SUM($G$11:G74)-SUM($H$11:H74),0)</f>
        <v>0</v>
      </c>
      <c r="J74" s="88"/>
    </row>
    <row r="75" spans="1:10" ht="18" customHeight="1" x14ac:dyDescent="0.25">
      <c r="A75" s="3">
        <v>65</v>
      </c>
      <c r="B75" s="81"/>
      <c r="C75" s="82"/>
      <c r="D75" s="287" t="str">
        <f>IF(AND(B75&gt;0,C75&gt;0),IF(B75&gt;UPDATE!K2,DATEVALUE(UPDATE!$C$4&amp;"/"&amp;TEXT(B75,0)&amp;"/"&amp;TEXT(C75,0)),DATEVALUE(UPDATE!$C$6&amp;"/"&amp;TEXT(B75,0)&amp;"/"&amp;TEXT(C75,0))),"")</f>
        <v/>
      </c>
      <c r="E75" s="83"/>
      <c r="F75" s="84"/>
      <c r="G75" s="85"/>
      <c r="H75" s="86"/>
      <c r="I75" s="87">
        <f>IF(OR(G75&lt;&gt;0,H75&lt;&gt;0),$I$8+SUM($G$11:G75)-SUM($H$11:H75),0)</f>
        <v>0</v>
      </c>
      <c r="J75" s="88"/>
    </row>
    <row r="76" spans="1:10" ht="18" customHeight="1" x14ac:dyDescent="0.25">
      <c r="A76" s="3">
        <v>66</v>
      </c>
      <c r="B76" s="81"/>
      <c r="C76" s="82"/>
      <c r="D76" s="287" t="str">
        <f>IF(AND(B76&gt;0,C76&gt;0),IF(B76&gt;UPDATE!K2,DATEVALUE(UPDATE!$C$4&amp;"/"&amp;TEXT(B76,0)&amp;"/"&amp;TEXT(C76,0)),DATEVALUE(UPDATE!$C$6&amp;"/"&amp;TEXT(B76,0)&amp;"/"&amp;TEXT(C76,0))),"")</f>
        <v/>
      </c>
      <c r="E76" s="83"/>
      <c r="F76" s="84"/>
      <c r="G76" s="85"/>
      <c r="H76" s="86"/>
      <c r="I76" s="87">
        <f>IF(OR(G76&lt;&gt;0,H76&lt;&gt;0),$I$8+SUM($G$11:G76)-SUM($H$11:H76),0)</f>
        <v>0</v>
      </c>
      <c r="J76" s="88"/>
    </row>
    <row r="77" spans="1:10" ht="18" customHeight="1" x14ac:dyDescent="0.25">
      <c r="A77" s="3">
        <v>67</v>
      </c>
      <c r="B77" s="81"/>
      <c r="C77" s="82"/>
      <c r="D77" s="287" t="str">
        <f>IF(AND(B77&gt;0,C77&gt;0),IF(B77&gt;UPDATE!K2,DATEVALUE(UPDATE!$C$4&amp;"/"&amp;TEXT(B77,0)&amp;"/"&amp;TEXT(C77,0)),DATEVALUE(UPDATE!$C$6&amp;"/"&amp;TEXT(B77,0)&amp;"/"&amp;TEXT(C77,0))),"")</f>
        <v/>
      </c>
      <c r="E77" s="83"/>
      <c r="F77" s="84"/>
      <c r="G77" s="85"/>
      <c r="H77" s="86"/>
      <c r="I77" s="87">
        <f>IF(OR(G77&lt;&gt;0,H77&lt;&gt;0),$I$8+SUM($G$11:G77)-SUM($H$11:H77),0)</f>
        <v>0</v>
      </c>
      <c r="J77" s="88"/>
    </row>
    <row r="78" spans="1:10" ht="18" customHeight="1" x14ac:dyDescent="0.25">
      <c r="A78" s="3">
        <v>68</v>
      </c>
      <c r="B78" s="81"/>
      <c r="C78" s="82"/>
      <c r="D78" s="287" t="str">
        <f>IF(AND(B78&gt;0,C78&gt;0),IF(B78&gt;UPDATE!K2,DATEVALUE(UPDATE!$C$4&amp;"/"&amp;TEXT(B78,0)&amp;"/"&amp;TEXT(C78,0)),DATEVALUE(UPDATE!$C$6&amp;"/"&amp;TEXT(B78,0)&amp;"/"&amp;TEXT(C78,0))),"")</f>
        <v/>
      </c>
      <c r="E78" s="83"/>
      <c r="F78" s="84"/>
      <c r="G78" s="85"/>
      <c r="H78" s="86"/>
      <c r="I78" s="87">
        <f>IF(OR(G78&lt;&gt;0,H78&lt;&gt;0),$I$8+SUM($G$11:G78)-SUM($H$11:H78),0)</f>
        <v>0</v>
      </c>
      <c r="J78" s="88"/>
    </row>
    <row r="79" spans="1:10" ht="18" customHeight="1" x14ac:dyDescent="0.25">
      <c r="A79" s="3">
        <v>69</v>
      </c>
      <c r="B79" s="81"/>
      <c r="C79" s="82"/>
      <c r="D79" s="287" t="str">
        <f>IF(AND(B79&gt;0,C79&gt;0),IF(B79&gt;UPDATE!K2,DATEVALUE(UPDATE!$C$4&amp;"/"&amp;TEXT(B79,0)&amp;"/"&amp;TEXT(C79,0)),DATEVALUE(UPDATE!$C$6&amp;"/"&amp;TEXT(B79,0)&amp;"/"&amp;TEXT(C79,0))),"")</f>
        <v/>
      </c>
      <c r="E79" s="83"/>
      <c r="F79" s="84"/>
      <c r="G79" s="85"/>
      <c r="H79" s="86"/>
      <c r="I79" s="87">
        <f>IF(OR(G79&lt;&gt;0,H79&lt;&gt;0),$I$8+SUM($G$11:G79)-SUM($H$11:H79),0)</f>
        <v>0</v>
      </c>
      <c r="J79" s="88"/>
    </row>
    <row r="80" spans="1:10" ht="18" customHeight="1" x14ac:dyDescent="0.25">
      <c r="A80" s="3">
        <v>70</v>
      </c>
      <c r="B80" s="81"/>
      <c r="C80" s="82"/>
      <c r="D80" s="287" t="str">
        <f>IF(AND(B80&gt;0,C80&gt;0),IF(B80&gt;UPDATE!K2,DATEVALUE(UPDATE!$C$4&amp;"/"&amp;TEXT(B80,0)&amp;"/"&amp;TEXT(C80,0)),DATEVALUE(UPDATE!$C$6&amp;"/"&amp;TEXT(B80,0)&amp;"/"&amp;TEXT(C80,0))),"")</f>
        <v/>
      </c>
      <c r="E80" s="83"/>
      <c r="F80" s="84"/>
      <c r="G80" s="85"/>
      <c r="H80" s="86"/>
      <c r="I80" s="87">
        <f>IF(OR(G80&lt;&gt;0,H80&lt;&gt;0),$I$8+SUM($G$11:G80)-SUM($H$11:H80),0)</f>
        <v>0</v>
      </c>
      <c r="J80" s="88"/>
    </row>
    <row r="81" spans="1:10" ht="18" customHeight="1" x14ac:dyDescent="0.25">
      <c r="A81" s="3">
        <v>71</v>
      </c>
      <c r="B81" s="81"/>
      <c r="C81" s="82"/>
      <c r="D81" s="287" t="str">
        <f>IF(AND(B81&gt;0,C81&gt;0),IF(B81&gt;UPDATE!K2,DATEVALUE(UPDATE!$C$4&amp;"/"&amp;TEXT(B81,0)&amp;"/"&amp;TEXT(C81,0)),DATEVALUE(UPDATE!$C$6&amp;"/"&amp;TEXT(B81,0)&amp;"/"&amp;TEXT(C81,0))),"")</f>
        <v/>
      </c>
      <c r="E81" s="83"/>
      <c r="F81" s="84"/>
      <c r="G81" s="85"/>
      <c r="H81" s="86"/>
      <c r="I81" s="87">
        <f>IF(OR(G81&lt;&gt;0,H81&lt;&gt;0),$I$8+SUM($G$11:G81)-SUM($H$11:H81),0)</f>
        <v>0</v>
      </c>
      <c r="J81" s="88"/>
    </row>
    <row r="82" spans="1:10" ht="18" customHeight="1" x14ac:dyDescent="0.25">
      <c r="A82" s="3">
        <v>72</v>
      </c>
      <c r="B82" s="81"/>
      <c r="C82" s="82"/>
      <c r="D82" s="287" t="str">
        <f>IF(AND(B82&gt;0,C82&gt;0),IF(B82&gt;UPDATE!K2,DATEVALUE(UPDATE!$C$4&amp;"/"&amp;TEXT(B82,0)&amp;"/"&amp;TEXT(C82,0)),DATEVALUE(UPDATE!$C$6&amp;"/"&amp;TEXT(B82,0)&amp;"/"&amp;TEXT(C82,0))),"")</f>
        <v/>
      </c>
      <c r="E82" s="83"/>
      <c r="F82" s="84"/>
      <c r="G82" s="85"/>
      <c r="H82" s="86"/>
      <c r="I82" s="87">
        <f>IF(OR(G82&lt;&gt;0,H82&lt;&gt;0),$I$8+SUM($G$11:G82)-SUM($H$11:H82),0)</f>
        <v>0</v>
      </c>
      <c r="J82" s="88"/>
    </row>
    <row r="83" spans="1:10" ht="18" customHeight="1" x14ac:dyDescent="0.25">
      <c r="A83" s="3">
        <v>73</v>
      </c>
      <c r="B83" s="81"/>
      <c r="C83" s="82"/>
      <c r="D83" s="287" t="str">
        <f>IF(AND(B83&gt;0,C83&gt;0),IF(B83&gt;UPDATE!K2,DATEVALUE(UPDATE!$C$4&amp;"/"&amp;TEXT(B83,0)&amp;"/"&amp;TEXT(C83,0)),DATEVALUE(UPDATE!$C$6&amp;"/"&amp;TEXT(B83,0)&amp;"/"&amp;TEXT(C83,0))),"")</f>
        <v/>
      </c>
      <c r="E83" s="83"/>
      <c r="F83" s="84"/>
      <c r="G83" s="85"/>
      <c r="H83" s="86"/>
      <c r="I83" s="87">
        <f>IF(OR(G83&lt;&gt;0,H83&lt;&gt;0),$I$8+SUM($G$11:G83)-SUM($H$11:H83),0)</f>
        <v>0</v>
      </c>
      <c r="J83" s="88"/>
    </row>
    <row r="84" spans="1:10" ht="18" customHeight="1" x14ac:dyDescent="0.25">
      <c r="A84" s="3">
        <v>74</v>
      </c>
      <c r="B84" s="81"/>
      <c r="C84" s="82"/>
      <c r="D84" s="287" t="str">
        <f>IF(AND(B84&gt;0,C84&gt;0),IF(B84&gt;UPDATE!K2,DATEVALUE(UPDATE!$C$4&amp;"/"&amp;TEXT(B84,0)&amp;"/"&amp;TEXT(C84,0)),DATEVALUE(UPDATE!$C$6&amp;"/"&amp;TEXT(B84,0)&amp;"/"&amp;TEXT(C84,0))),"")</f>
        <v/>
      </c>
      <c r="E84" s="83"/>
      <c r="F84" s="84"/>
      <c r="G84" s="85"/>
      <c r="H84" s="86"/>
      <c r="I84" s="87">
        <f>IF(OR(G84&lt;&gt;0,H84&lt;&gt;0),$I$8+SUM($G$11:G84)-SUM($H$11:H84),0)</f>
        <v>0</v>
      </c>
      <c r="J84" s="88"/>
    </row>
    <row r="85" spans="1:10" ht="18" customHeight="1" x14ac:dyDescent="0.25">
      <c r="A85" s="3">
        <v>75</v>
      </c>
      <c r="B85" s="81"/>
      <c r="C85" s="82"/>
      <c r="D85" s="287" t="str">
        <f>IF(AND(B85&gt;0,C85&gt;0),IF(B85&gt;UPDATE!K2,DATEVALUE(UPDATE!$C$4&amp;"/"&amp;TEXT(B85,0)&amp;"/"&amp;TEXT(C85,0)),DATEVALUE(UPDATE!$C$6&amp;"/"&amp;TEXT(B85,0)&amp;"/"&amp;TEXT(C85,0))),"")</f>
        <v/>
      </c>
      <c r="E85" s="83"/>
      <c r="F85" s="84"/>
      <c r="G85" s="85"/>
      <c r="H85" s="86"/>
      <c r="I85" s="87">
        <f>IF(OR(G85&lt;&gt;0,H85&lt;&gt;0),$I$8+SUM($G$11:G85)-SUM($H$11:H85),0)</f>
        <v>0</v>
      </c>
      <c r="J85" s="88"/>
    </row>
    <row r="86" spans="1:10" ht="18" customHeight="1" x14ac:dyDescent="0.25">
      <c r="A86" s="3">
        <v>76</v>
      </c>
      <c r="B86" s="81"/>
      <c r="C86" s="82"/>
      <c r="D86" s="287" t="str">
        <f>IF(AND(B86&gt;0,C86&gt;0),IF(B86&gt;UPDATE!K2,DATEVALUE(UPDATE!$C$4&amp;"/"&amp;TEXT(B86,0)&amp;"/"&amp;TEXT(C86,0)),DATEVALUE(UPDATE!$C$6&amp;"/"&amp;TEXT(B86,0)&amp;"/"&amp;TEXT(C86,0))),"")</f>
        <v/>
      </c>
      <c r="E86" s="83"/>
      <c r="F86" s="84"/>
      <c r="G86" s="85"/>
      <c r="H86" s="86"/>
      <c r="I86" s="87">
        <f>IF(OR(G86&lt;&gt;0,H86&lt;&gt;0),$I$8+SUM($G$11:G86)-SUM($H$11:H86),0)</f>
        <v>0</v>
      </c>
      <c r="J86" s="88"/>
    </row>
    <row r="87" spans="1:10" ht="18" customHeight="1" x14ac:dyDescent="0.25">
      <c r="A87" s="3">
        <v>77</v>
      </c>
      <c r="B87" s="81"/>
      <c r="C87" s="82"/>
      <c r="D87" s="287" t="str">
        <f>IF(AND(B87&gt;0,C87&gt;0),IF(B87&gt;UPDATE!K2,DATEVALUE(UPDATE!$C$4&amp;"/"&amp;TEXT(B87,0)&amp;"/"&amp;TEXT(C87,0)),DATEVALUE(UPDATE!$C$6&amp;"/"&amp;TEXT(B87,0)&amp;"/"&amp;TEXT(C87,0))),"")</f>
        <v/>
      </c>
      <c r="E87" s="83"/>
      <c r="F87" s="84"/>
      <c r="G87" s="85"/>
      <c r="H87" s="86"/>
      <c r="I87" s="87">
        <f>IF(OR(G87&lt;&gt;0,H87&lt;&gt;0),$I$8+SUM($G$11:G87)-SUM($H$11:H87),0)</f>
        <v>0</v>
      </c>
      <c r="J87" s="88"/>
    </row>
    <row r="88" spans="1:10" ht="18" customHeight="1" x14ac:dyDescent="0.25">
      <c r="A88" s="3">
        <v>78</v>
      </c>
      <c r="B88" s="81"/>
      <c r="C88" s="82"/>
      <c r="D88" s="287" t="str">
        <f>IF(AND(B88&gt;0,C88&gt;0),IF(B88&gt;UPDATE!K2,DATEVALUE(UPDATE!$C$4&amp;"/"&amp;TEXT(B88,0)&amp;"/"&amp;TEXT(C88,0)),DATEVALUE(UPDATE!$C$6&amp;"/"&amp;TEXT(B88,0)&amp;"/"&amp;TEXT(C88,0))),"")</f>
        <v/>
      </c>
      <c r="E88" s="83"/>
      <c r="F88" s="84"/>
      <c r="G88" s="85"/>
      <c r="H88" s="86"/>
      <c r="I88" s="87">
        <f>IF(OR(G88&lt;&gt;0,H88&lt;&gt;0),$I$8+SUM($G$11:G88)-SUM($H$11:H88),0)</f>
        <v>0</v>
      </c>
      <c r="J88" s="88"/>
    </row>
    <row r="89" spans="1:10" ht="18" customHeight="1" x14ac:dyDescent="0.25">
      <c r="A89" s="3">
        <v>79</v>
      </c>
      <c r="B89" s="81"/>
      <c r="C89" s="82"/>
      <c r="D89" s="287" t="str">
        <f>IF(AND(B89&gt;0,C89&gt;0),IF(B89&gt;UPDATE!K2,DATEVALUE(UPDATE!$C$4&amp;"/"&amp;TEXT(B89,0)&amp;"/"&amp;TEXT(C89,0)),DATEVALUE(UPDATE!$C$6&amp;"/"&amp;TEXT(B89,0)&amp;"/"&amp;TEXT(C89,0))),"")</f>
        <v/>
      </c>
      <c r="E89" s="83"/>
      <c r="F89" s="84"/>
      <c r="G89" s="85"/>
      <c r="H89" s="86"/>
      <c r="I89" s="87">
        <f>IF(OR(G89&lt;&gt;0,H89&lt;&gt;0),$I$8+SUM($G$11:G89)-SUM($H$11:H89),0)</f>
        <v>0</v>
      </c>
      <c r="J89" s="88"/>
    </row>
    <row r="90" spans="1:10" ht="18" customHeight="1" x14ac:dyDescent="0.25">
      <c r="A90" s="3">
        <v>80</v>
      </c>
      <c r="B90" s="81"/>
      <c r="C90" s="82"/>
      <c r="D90" s="287" t="str">
        <f>IF(AND(B90&gt;0,C90&gt;0),IF(B90&gt;UPDATE!K2,DATEVALUE(UPDATE!$C$4&amp;"/"&amp;TEXT(B90,0)&amp;"/"&amp;TEXT(C90,0)),DATEVALUE(UPDATE!$C$6&amp;"/"&amp;TEXT(B90,0)&amp;"/"&amp;TEXT(C90,0))),"")</f>
        <v/>
      </c>
      <c r="E90" s="83"/>
      <c r="F90" s="84"/>
      <c r="G90" s="85"/>
      <c r="H90" s="86"/>
      <c r="I90" s="87">
        <f>IF(OR(G90&lt;&gt;0,H90&lt;&gt;0),$I$8+SUM($G$11:G90)-SUM($H$11:H90),0)</f>
        <v>0</v>
      </c>
      <c r="J90" s="88"/>
    </row>
    <row r="91" spans="1:10" ht="18" customHeight="1" x14ac:dyDescent="0.25">
      <c r="A91" s="3">
        <v>81</v>
      </c>
      <c r="B91" s="81"/>
      <c r="C91" s="82"/>
      <c r="D91" s="287" t="str">
        <f>IF(AND(B91&gt;0,C91&gt;0),IF(B91&gt;UPDATE!K2,DATEVALUE(UPDATE!$C$4&amp;"/"&amp;TEXT(B91,0)&amp;"/"&amp;TEXT(C91,0)),DATEVALUE(UPDATE!$C$6&amp;"/"&amp;TEXT(B91,0)&amp;"/"&amp;TEXT(C91,0))),"")</f>
        <v/>
      </c>
      <c r="E91" s="83"/>
      <c r="F91" s="84"/>
      <c r="G91" s="85"/>
      <c r="H91" s="86"/>
      <c r="I91" s="87">
        <f>IF(OR(G91&lt;&gt;0,H91&lt;&gt;0),$I$8+SUM($G$11:G91)-SUM($H$11:H91),0)</f>
        <v>0</v>
      </c>
      <c r="J91" s="88"/>
    </row>
    <row r="92" spans="1:10" ht="18" customHeight="1" x14ac:dyDescent="0.25">
      <c r="A92" s="3">
        <v>82</v>
      </c>
      <c r="B92" s="81"/>
      <c r="C92" s="82"/>
      <c r="D92" s="287" t="str">
        <f>IF(AND(B92&gt;0,C92&gt;0),IF(B92&gt;UPDATE!K2,DATEVALUE(UPDATE!$C$4&amp;"/"&amp;TEXT(B92,0)&amp;"/"&amp;TEXT(C92,0)),DATEVALUE(UPDATE!$C$6&amp;"/"&amp;TEXT(B92,0)&amp;"/"&amp;TEXT(C92,0))),"")</f>
        <v/>
      </c>
      <c r="E92" s="83"/>
      <c r="F92" s="84"/>
      <c r="G92" s="85"/>
      <c r="H92" s="86"/>
      <c r="I92" s="87">
        <f>IF(OR(G92&lt;&gt;0,H92&lt;&gt;0),$I$8+SUM($G$11:G92)-SUM($H$11:H92),0)</f>
        <v>0</v>
      </c>
      <c r="J92" s="88"/>
    </row>
    <row r="93" spans="1:10" ht="18" customHeight="1" x14ac:dyDescent="0.25">
      <c r="A93" s="3">
        <v>83</v>
      </c>
      <c r="B93" s="81"/>
      <c r="C93" s="82"/>
      <c r="D93" s="287" t="str">
        <f>IF(AND(B93&gt;0,C93&gt;0),IF(B93&gt;UPDATE!K2,DATEVALUE(UPDATE!$C$4&amp;"/"&amp;TEXT(B93,0)&amp;"/"&amp;TEXT(C93,0)),DATEVALUE(UPDATE!$C$6&amp;"/"&amp;TEXT(B93,0)&amp;"/"&amp;TEXT(C93,0))),"")</f>
        <v/>
      </c>
      <c r="E93" s="83"/>
      <c r="F93" s="84"/>
      <c r="G93" s="85"/>
      <c r="H93" s="86"/>
      <c r="I93" s="87">
        <f>IF(OR(G93&lt;&gt;0,H93&lt;&gt;0),$I$8+SUM($G$11:G93)-SUM($H$11:H93),0)</f>
        <v>0</v>
      </c>
      <c r="J93" s="88"/>
    </row>
    <row r="94" spans="1:10" ht="18" customHeight="1" x14ac:dyDescent="0.25">
      <c r="A94" s="3">
        <v>84</v>
      </c>
      <c r="B94" s="81"/>
      <c r="C94" s="82"/>
      <c r="D94" s="287" t="str">
        <f>IF(AND(B94&gt;0,C94&gt;0),IF(B94&gt;UPDATE!K2,DATEVALUE(UPDATE!$C$4&amp;"/"&amp;TEXT(B94,0)&amp;"/"&amp;TEXT(C94,0)),DATEVALUE(UPDATE!$C$6&amp;"/"&amp;TEXT(B94,0)&amp;"/"&amp;TEXT(C94,0))),"")</f>
        <v/>
      </c>
      <c r="E94" s="83"/>
      <c r="F94" s="84"/>
      <c r="G94" s="85"/>
      <c r="H94" s="86"/>
      <c r="I94" s="87">
        <f>IF(OR(G94&lt;&gt;0,H94&lt;&gt;0),$I$8+SUM($G$11:G94)-SUM($H$11:H94),0)</f>
        <v>0</v>
      </c>
      <c r="J94" s="88"/>
    </row>
    <row r="95" spans="1:10" ht="18" customHeight="1" x14ac:dyDescent="0.25">
      <c r="A95" s="3">
        <v>85</v>
      </c>
      <c r="B95" s="81"/>
      <c r="C95" s="82"/>
      <c r="D95" s="287" t="str">
        <f>IF(AND(B95&gt;0,C95&gt;0),IF(B95&gt;UPDATE!K2,DATEVALUE(UPDATE!$C$4&amp;"/"&amp;TEXT(B95,0)&amp;"/"&amp;TEXT(C95,0)),DATEVALUE(UPDATE!$C$6&amp;"/"&amp;TEXT(B95,0)&amp;"/"&amp;TEXT(C95,0))),"")</f>
        <v/>
      </c>
      <c r="E95" s="83"/>
      <c r="F95" s="84"/>
      <c r="G95" s="85"/>
      <c r="H95" s="86"/>
      <c r="I95" s="87">
        <f>IF(OR(G95&lt;&gt;0,H95&lt;&gt;0),$I$8+SUM($G$11:G95)-SUM($H$11:H95),0)</f>
        <v>0</v>
      </c>
      <c r="J95" s="88"/>
    </row>
    <row r="96" spans="1:10" ht="18" customHeight="1" x14ac:dyDescent="0.25">
      <c r="A96" s="3">
        <v>86</v>
      </c>
      <c r="B96" s="81"/>
      <c r="C96" s="82"/>
      <c r="D96" s="287" t="str">
        <f>IF(AND(B96&gt;0,C96&gt;0),IF(B96&gt;UPDATE!K2,DATEVALUE(UPDATE!$C$4&amp;"/"&amp;TEXT(B96,0)&amp;"/"&amp;TEXT(C96,0)),DATEVALUE(UPDATE!$C$6&amp;"/"&amp;TEXT(B96,0)&amp;"/"&amp;TEXT(C96,0))),"")</f>
        <v/>
      </c>
      <c r="E96" s="83"/>
      <c r="F96" s="84"/>
      <c r="G96" s="85"/>
      <c r="H96" s="86"/>
      <c r="I96" s="87">
        <f>IF(OR(G96&lt;&gt;0,H96&lt;&gt;0),$I$8+SUM($G$11:G96)-SUM($H$11:H96),0)</f>
        <v>0</v>
      </c>
      <c r="J96" s="88"/>
    </row>
    <row r="97" spans="1:10" ht="18" customHeight="1" x14ac:dyDescent="0.25">
      <c r="A97" s="3">
        <v>87</v>
      </c>
      <c r="B97" s="81"/>
      <c r="C97" s="82"/>
      <c r="D97" s="287" t="str">
        <f>IF(AND(B97&gt;0,C97&gt;0),IF(B97&gt;UPDATE!K2,DATEVALUE(UPDATE!$C$4&amp;"/"&amp;TEXT(B97,0)&amp;"/"&amp;TEXT(C97,0)),DATEVALUE(UPDATE!$C$6&amp;"/"&amp;TEXT(B97,0)&amp;"/"&amp;TEXT(C97,0))),"")</f>
        <v/>
      </c>
      <c r="E97" s="83"/>
      <c r="F97" s="84"/>
      <c r="G97" s="85"/>
      <c r="H97" s="86"/>
      <c r="I97" s="87">
        <f>IF(OR(G97&lt;&gt;0,H97&lt;&gt;0),$I$8+SUM($G$11:G97)-SUM($H$11:H97),0)</f>
        <v>0</v>
      </c>
      <c r="J97" s="88"/>
    </row>
    <row r="98" spans="1:10" ht="18" customHeight="1" x14ac:dyDescent="0.25">
      <c r="A98" s="3">
        <v>88</v>
      </c>
      <c r="B98" s="81"/>
      <c r="C98" s="82"/>
      <c r="D98" s="287" t="str">
        <f>IF(AND(B98&gt;0,C98&gt;0),IF(B98&gt;UPDATE!K2,DATEVALUE(UPDATE!$C$4&amp;"/"&amp;TEXT(B98,0)&amp;"/"&amp;TEXT(C98,0)),DATEVALUE(UPDATE!$C$6&amp;"/"&amp;TEXT(B98,0)&amp;"/"&amp;TEXT(C98,0))),"")</f>
        <v/>
      </c>
      <c r="E98" s="83"/>
      <c r="F98" s="84"/>
      <c r="G98" s="85"/>
      <c r="H98" s="86"/>
      <c r="I98" s="87">
        <f>IF(OR(G98&lt;&gt;0,H98&lt;&gt;0),$I$8+SUM($G$11:G98)-SUM($H$11:H98),0)</f>
        <v>0</v>
      </c>
      <c r="J98" s="88"/>
    </row>
    <row r="99" spans="1:10" ht="18" customHeight="1" x14ac:dyDescent="0.25">
      <c r="A99" s="3">
        <v>89</v>
      </c>
      <c r="B99" s="81"/>
      <c r="C99" s="82"/>
      <c r="D99" s="287" t="str">
        <f>IF(AND(B99&gt;0,C99&gt;0),IF(B99&gt;UPDATE!K2,DATEVALUE(UPDATE!$C$4&amp;"/"&amp;TEXT(B99,0)&amp;"/"&amp;TEXT(C99,0)),DATEVALUE(UPDATE!$C$6&amp;"/"&amp;TEXT(B99,0)&amp;"/"&amp;TEXT(C99,0))),"")</f>
        <v/>
      </c>
      <c r="E99" s="83"/>
      <c r="F99" s="84"/>
      <c r="G99" s="85"/>
      <c r="H99" s="86"/>
      <c r="I99" s="87">
        <f>IF(OR(G99&lt;&gt;0,H99&lt;&gt;0),$I$8+SUM($G$11:G99)-SUM($H$11:H99),0)</f>
        <v>0</v>
      </c>
      <c r="J99" s="88"/>
    </row>
    <row r="100" spans="1:10" ht="18" customHeight="1" x14ac:dyDescent="0.25">
      <c r="A100" s="3">
        <v>90</v>
      </c>
      <c r="B100" s="81"/>
      <c r="C100" s="82"/>
      <c r="D100" s="287" t="str">
        <f>IF(AND(B100&gt;0,C100&gt;0),IF(B100&gt;UPDATE!K2,DATEVALUE(UPDATE!$C$4&amp;"/"&amp;TEXT(B100,0)&amp;"/"&amp;TEXT(C100,0)),DATEVALUE(UPDATE!$C$6&amp;"/"&amp;TEXT(B100,0)&amp;"/"&amp;TEXT(C100,0))),"")</f>
        <v/>
      </c>
      <c r="E100" s="83"/>
      <c r="F100" s="84"/>
      <c r="G100" s="85"/>
      <c r="H100" s="86"/>
      <c r="I100" s="87">
        <f>IF(OR(G100&lt;&gt;0,H100&lt;&gt;0),$I$8+SUM($G$11:G100)-SUM($H$11:H100),0)</f>
        <v>0</v>
      </c>
      <c r="J100" s="88"/>
    </row>
    <row r="101" spans="1:10" ht="18" customHeight="1" x14ac:dyDescent="0.25">
      <c r="A101" s="3">
        <v>91</v>
      </c>
      <c r="B101" s="81"/>
      <c r="C101" s="82"/>
      <c r="D101" s="287" t="str">
        <f>IF(AND(B101&gt;0,C101&gt;0),IF(B101&gt;UPDATE!K2,DATEVALUE(UPDATE!$C$4&amp;"/"&amp;TEXT(B101,0)&amp;"/"&amp;TEXT(C101,0)),DATEVALUE(UPDATE!$C$6&amp;"/"&amp;TEXT(B101,0)&amp;"/"&amp;TEXT(C101,0))),"")</f>
        <v/>
      </c>
      <c r="E101" s="83"/>
      <c r="F101" s="84"/>
      <c r="G101" s="85"/>
      <c r="H101" s="86"/>
      <c r="I101" s="87">
        <f>IF(OR(G101&lt;&gt;0,H101&lt;&gt;0),$I$8+SUM($G$11:G101)-SUM($H$11:H101),0)</f>
        <v>0</v>
      </c>
      <c r="J101" s="88"/>
    </row>
    <row r="102" spans="1:10" ht="18" customHeight="1" x14ac:dyDescent="0.25">
      <c r="A102" s="3">
        <v>92</v>
      </c>
      <c r="B102" s="81"/>
      <c r="C102" s="82"/>
      <c r="D102" s="287" t="str">
        <f>IF(AND(B102&gt;0,C102&gt;0),IF(B102&gt;UPDATE!K2,DATEVALUE(UPDATE!$C$4&amp;"/"&amp;TEXT(B102,0)&amp;"/"&amp;TEXT(C102,0)),DATEVALUE(UPDATE!$C$6&amp;"/"&amp;TEXT(B102,0)&amp;"/"&amp;TEXT(C102,0))),"")</f>
        <v/>
      </c>
      <c r="E102" s="83"/>
      <c r="F102" s="84"/>
      <c r="G102" s="85"/>
      <c r="H102" s="86"/>
      <c r="I102" s="87">
        <f>IF(OR(G102&lt;&gt;0,H102&lt;&gt;0),$I$8+SUM($G$11:G102)-SUM($H$11:H102),0)</f>
        <v>0</v>
      </c>
      <c r="J102" s="88"/>
    </row>
    <row r="103" spans="1:10" ht="18" customHeight="1" x14ac:dyDescent="0.25">
      <c r="A103" s="3">
        <v>93</v>
      </c>
      <c r="B103" s="81"/>
      <c r="C103" s="82"/>
      <c r="D103" s="287" t="str">
        <f>IF(AND(B103&gt;0,C103&gt;0),IF(B103&gt;UPDATE!K2,DATEVALUE(UPDATE!$C$4&amp;"/"&amp;TEXT(B103,0)&amp;"/"&amp;TEXT(C103,0)),DATEVALUE(UPDATE!$C$6&amp;"/"&amp;TEXT(B103,0)&amp;"/"&amp;TEXT(C103,0))),"")</f>
        <v/>
      </c>
      <c r="E103" s="83"/>
      <c r="F103" s="84"/>
      <c r="G103" s="85"/>
      <c r="H103" s="86"/>
      <c r="I103" s="87">
        <f>IF(OR(G103&lt;&gt;0,H103&lt;&gt;0),$I$8+SUM($G$11:G103)-SUM($H$11:H103),0)</f>
        <v>0</v>
      </c>
      <c r="J103" s="88"/>
    </row>
    <row r="104" spans="1:10" ht="18" customHeight="1" x14ac:dyDescent="0.25">
      <c r="A104" s="3">
        <v>94</v>
      </c>
      <c r="B104" s="81"/>
      <c r="C104" s="82"/>
      <c r="D104" s="287" t="str">
        <f>IF(AND(B104&gt;0,C104&gt;0),IF(B104&gt;UPDATE!K2,DATEVALUE(UPDATE!$C$4&amp;"/"&amp;TEXT(B104,0)&amp;"/"&amp;TEXT(C104,0)),DATEVALUE(UPDATE!$C$6&amp;"/"&amp;TEXT(B104,0)&amp;"/"&amp;TEXT(C104,0))),"")</f>
        <v/>
      </c>
      <c r="E104" s="83"/>
      <c r="F104" s="84"/>
      <c r="G104" s="85"/>
      <c r="H104" s="86"/>
      <c r="I104" s="87">
        <f>IF(OR(G104&lt;&gt;0,H104&lt;&gt;0),$I$8+SUM($G$11:G104)-SUM($H$11:H104),0)</f>
        <v>0</v>
      </c>
      <c r="J104" s="88"/>
    </row>
    <row r="105" spans="1:10" ht="18" customHeight="1" x14ac:dyDescent="0.25">
      <c r="A105" s="3">
        <v>95</v>
      </c>
      <c r="B105" s="81"/>
      <c r="C105" s="82"/>
      <c r="D105" s="287" t="str">
        <f>IF(AND(B105&gt;0,C105&gt;0),IF(B105&gt;UPDATE!K2,DATEVALUE(UPDATE!$C$4&amp;"/"&amp;TEXT(B105,0)&amp;"/"&amp;TEXT(C105,0)),DATEVALUE(UPDATE!$C$6&amp;"/"&amp;TEXT(B105,0)&amp;"/"&amp;TEXT(C105,0))),"")</f>
        <v/>
      </c>
      <c r="E105" s="83"/>
      <c r="F105" s="84"/>
      <c r="G105" s="85"/>
      <c r="H105" s="86"/>
      <c r="I105" s="87">
        <f>IF(OR(G105&lt;&gt;0,H105&lt;&gt;0),$I$8+SUM($G$11:G105)-SUM($H$11:H105),0)</f>
        <v>0</v>
      </c>
      <c r="J105" s="88"/>
    </row>
    <row r="106" spans="1:10" ht="18" customHeight="1" x14ac:dyDescent="0.25">
      <c r="A106" s="3">
        <v>96</v>
      </c>
      <c r="B106" s="81"/>
      <c r="C106" s="82"/>
      <c r="D106" s="287" t="str">
        <f>IF(AND(B106&gt;0,C106&gt;0),IF(B106&gt;UPDATE!K2,DATEVALUE(UPDATE!$C$4&amp;"/"&amp;TEXT(B106,0)&amp;"/"&amp;TEXT(C106,0)),DATEVALUE(UPDATE!$C$6&amp;"/"&amp;TEXT(B106,0)&amp;"/"&amp;TEXT(C106,0))),"")</f>
        <v/>
      </c>
      <c r="E106" s="83"/>
      <c r="F106" s="84"/>
      <c r="G106" s="85"/>
      <c r="H106" s="86"/>
      <c r="I106" s="87">
        <f>IF(OR(G106&lt;&gt;0,H106&lt;&gt;0),$I$8+SUM($G$11:G106)-SUM($H$11:H106),0)</f>
        <v>0</v>
      </c>
      <c r="J106" s="88"/>
    </row>
    <row r="107" spans="1:10" ht="18" customHeight="1" x14ac:dyDescent="0.25">
      <c r="A107" s="3">
        <v>97</v>
      </c>
      <c r="B107" s="81"/>
      <c r="C107" s="82"/>
      <c r="D107" s="287" t="str">
        <f>IF(AND(B107&gt;0,C107&gt;0),IF(B107&gt;UPDATE!K2,DATEVALUE(UPDATE!$C$4&amp;"/"&amp;TEXT(B107,0)&amp;"/"&amp;TEXT(C107,0)),DATEVALUE(UPDATE!$C$6&amp;"/"&amp;TEXT(B107,0)&amp;"/"&amp;TEXT(C107,0))),"")</f>
        <v/>
      </c>
      <c r="E107" s="83"/>
      <c r="F107" s="84"/>
      <c r="G107" s="85"/>
      <c r="H107" s="86"/>
      <c r="I107" s="87">
        <f>IF(OR(G107&lt;&gt;0,H107&lt;&gt;0),$I$8+SUM($G$11:G107)-SUM($H$11:H107),0)</f>
        <v>0</v>
      </c>
      <c r="J107" s="88"/>
    </row>
    <row r="108" spans="1:10" ht="18" customHeight="1" x14ac:dyDescent="0.25">
      <c r="A108" s="3">
        <v>98</v>
      </c>
      <c r="B108" s="81"/>
      <c r="C108" s="82"/>
      <c r="D108" s="287" t="str">
        <f>IF(AND(B108&gt;0,C108&gt;0),IF(B108&gt;UPDATE!K2,DATEVALUE(UPDATE!$C$4&amp;"/"&amp;TEXT(B108,0)&amp;"/"&amp;TEXT(C108,0)),DATEVALUE(UPDATE!$C$6&amp;"/"&amp;TEXT(B108,0)&amp;"/"&amp;TEXT(C108,0))),"")</f>
        <v/>
      </c>
      <c r="E108" s="83"/>
      <c r="F108" s="84"/>
      <c r="G108" s="85"/>
      <c r="H108" s="86"/>
      <c r="I108" s="87">
        <f>IF(OR(G108&lt;&gt;0,H108&lt;&gt;0),$I$8+SUM($G$11:G108)-SUM($H$11:H108),0)</f>
        <v>0</v>
      </c>
      <c r="J108" s="88"/>
    </row>
    <row r="109" spans="1:10" ht="18" customHeight="1" x14ac:dyDescent="0.25">
      <c r="A109" s="3">
        <v>99</v>
      </c>
      <c r="B109" s="81"/>
      <c r="C109" s="82"/>
      <c r="D109" s="287" t="str">
        <f>IF(AND(B109&gt;0,C109&gt;0),IF(B109&gt;UPDATE!K2,DATEVALUE(UPDATE!$C$4&amp;"/"&amp;TEXT(B109,0)&amp;"/"&amp;TEXT(C109,0)),DATEVALUE(UPDATE!$C$6&amp;"/"&amp;TEXT(B109,0)&amp;"/"&amp;TEXT(C109,0))),"")</f>
        <v/>
      </c>
      <c r="E109" s="83"/>
      <c r="F109" s="84"/>
      <c r="G109" s="85"/>
      <c r="H109" s="86"/>
      <c r="I109" s="87">
        <f>IF(OR(G109&lt;&gt;0,H109&lt;&gt;0),$I$8+SUM($G$11:G109)-SUM($H$11:H109),0)</f>
        <v>0</v>
      </c>
      <c r="J109" s="88"/>
    </row>
    <row r="110" spans="1:10" ht="18" customHeight="1" x14ac:dyDescent="0.25">
      <c r="A110" s="3">
        <v>100</v>
      </c>
      <c r="B110" s="81"/>
      <c r="C110" s="82"/>
      <c r="D110" s="287" t="str">
        <f>IF(AND(B110&gt;0,C110&gt;0),IF(B110&gt;UPDATE!K2,DATEVALUE(UPDATE!$C$4&amp;"/"&amp;TEXT(B110,0)&amp;"/"&amp;TEXT(C110,0)),DATEVALUE(UPDATE!$C$6&amp;"/"&amp;TEXT(B110,0)&amp;"/"&amp;TEXT(C110,0))),"")</f>
        <v/>
      </c>
      <c r="E110" s="83"/>
      <c r="F110" s="84"/>
      <c r="G110" s="85"/>
      <c r="H110" s="86"/>
      <c r="I110" s="87">
        <f>IF(OR(G110&lt;&gt;0,H110&lt;&gt;0),$I$8+SUM($G$11:G110)-SUM($H$11:H110),0)</f>
        <v>0</v>
      </c>
      <c r="J110" s="88"/>
    </row>
    <row r="111" spans="1:10" ht="18" customHeight="1" x14ac:dyDescent="0.25">
      <c r="A111" s="3">
        <v>101</v>
      </c>
      <c r="B111" s="81"/>
      <c r="C111" s="82"/>
      <c r="D111" s="287" t="str">
        <f>IF(AND(B111&gt;0,C111&gt;0),IF(B111&gt;UPDATE!K2,DATEVALUE(UPDATE!$C$4&amp;"/"&amp;TEXT(B111,0)&amp;"/"&amp;TEXT(C111,0)),DATEVALUE(UPDATE!$C$6&amp;"/"&amp;TEXT(B111,0)&amp;"/"&amp;TEXT(C111,0))),"")</f>
        <v/>
      </c>
      <c r="E111" s="83"/>
      <c r="F111" s="84"/>
      <c r="G111" s="85"/>
      <c r="H111" s="86"/>
      <c r="I111" s="87">
        <f>IF(OR(G111&lt;&gt;0,H111&lt;&gt;0),$I$8+SUM($G$11:G111)-SUM($H$11:H111),0)</f>
        <v>0</v>
      </c>
      <c r="J111" s="88"/>
    </row>
    <row r="112" spans="1:10" ht="18" customHeight="1" x14ac:dyDescent="0.25">
      <c r="A112" s="3">
        <v>102</v>
      </c>
      <c r="B112" s="81"/>
      <c r="C112" s="82"/>
      <c r="D112" s="287" t="str">
        <f>IF(AND(B112&gt;0,C112&gt;0),IF(B112&gt;UPDATE!K2,DATEVALUE(UPDATE!$C$4&amp;"/"&amp;TEXT(B112,0)&amp;"/"&amp;TEXT(C112,0)),DATEVALUE(UPDATE!$C$6&amp;"/"&amp;TEXT(B112,0)&amp;"/"&amp;TEXT(C112,0))),"")</f>
        <v/>
      </c>
      <c r="E112" s="83"/>
      <c r="F112" s="84"/>
      <c r="G112" s="85"/>
      <c r="H112" s="86"/>
      <c r="I112" s="87">
        <f>IF(OR(G112&lt;&gt;0,H112&lt;&gt;0),$I$8+SUM($G$11:G112)-SUM($H$11:H112),0)</f>
        <v>0</v>
      </c>
      <c r="J112" s="88"/>
    </row>
    <row r="113" spans="1:10" ht="18" customHeight="1" x14ac:dyDescent="0.25">
      <c r="A113" s="3">
        <v>103</v>
      </c>
      <c r="B113" s="81"/>
      <c r="C113" s="82"/>
      <c r="D113" s="287" t="str">
        <f>IF(AND(B113&gt;0,C113&gt;0),IF(B113&gt;UPDATE!K2,DATEVALUE(UPDATE!$C$4&amp;"/"&amp;TEXT(B113,0)&amp;"/"&amp;TEXT(C113,0)),DATEVALUE(UPDATE!$C$6&amp;"/"&amp;TEXT(B113,0)&amp;"/"&amp;TEXT(C113,0))),"")</f>
        <v/>
      </c>
      <c r="E113" s="83"/>
      <c r="F113" s="84"/>
      <c r="G113" s="85"/>
      <c r="H113" s="86"/>
      <c r="I113" s="87">
        <f>IF(OR(G113&lt;&gt;0,H113&lt;&gt;0),$I$8+SUM($G$11:G113)-SUM($H$11:H113),0)</f>
        <v>0</v>
      </c>
      <c r="J113" s="88"/>
    </row>
    <row r="114" spans="1:10" ht="18" customHeight="1" x14ac:dyDescent="0.25">
      <c r="A114" s="3">
        <v>104</v>
      </c>
      <c r="B114" s="81"/>
      <c r="C114" s="82"/>
      <c r="D114" s="287" t="str">
        <f>IF(AND(B114&gt;0,C114&gt;0),IF(B114&gt;UPDATE!K2,DATEVALUE(UPDATE!$C$4&amp;"/"&amp;TEXT(B114,0)&amp;"/"&amp;TEXT(C114,0)),DATEVALUE(UPDATE!$C$6&amp;"/"&amp;TEXT(B114,0)&amp;"/"&amp;TEXT(C114,0))),"")</f>
        <v/>
      </c>
      <c r="E114" s="83"/>
      <c r="F114" s="84"/>
      <c r="G114" s="85"/>
      <c r="H114" s="86"/>
      <c r="I114" s="87">
        <f>IF(OR(G114&lt;&gt;0,H114&lt;&gt;0),$I$8+SUM($G$11:G114)-SUM($H$11:H114),0)</f>
        <v>0</v>
      </c>
      <c r="J114" s="88"/>
    </row>
    <row r="115" spans="1:10" ht="18" customHeight="1" x14ac:dyDescent="0.25">
      <c r="A115" s="3">
        <v>105</v>
      </c>
      <c r="B115" s="81"/>
      <c r="C115" s="82"/>
      <c r="D115" s="287" t="str">
        <f>IF(AND(B115&gt;0,C115&gt;0),IF(B115&gt;UPDATE!K2,DATEVALUE(UPDATE!$C$4&amp;"/"&amp;TEXT(B115,0)&amp;"/"&amp;TEXT(C115,0)),DATEVALUE(UPDATE!$C$6&amp;"/"&amp;TEXT(B115,0)&amp;"/"&amp;TEXT(C115,0))),"")</f>
        <v/>
      </c>
      <c r="E115" s="83"/>
      <c r="F115" s="84"/>
      <c r="G115" s="85"/>
      <c r="H115" s="86"/>
      <c r="I115" s="87">
        <f>IF(OR(G115&lt;&gt;0,H115&lt;&gt;0),$I$8+SUM($G$11:G115)-SUM($H$11:H115),0)</f>
        <v>0</v>
      </c>
      <c r="J115" s="88"/>
    </row>
    <row r="116" spans="1:10" ht="18" customHeight="1" x14ac:dyDescent="0.25">
      <c r="A116" s="3">
        <v>106</v>
      </c>
      <c r="B116" s="81"/>
      <c r="C116" s="82"/>
      <c r="D116" s="287" t="str">
        <f>IF(AND(B116&gt;0,C116&gt;0),IF(B116&gt;UPDATE!K2,DATEVALUE(UPDATE!$C$4&amp;"/"&amp;TEXT(B116,0)&amp;"/"&amp;TEXT(C116,0)),DATEVALUE(UPDATE!$C$6&amp;"/"&amp;TEXT(B116,0)&amp;"/"&amp;TEXT(C116,0))),"")</f>
        <v/>
      </c>
      <c r="E116" s="83"/>
      <c r="F116" s="84"/>
      <c r="G116" s="85"/>
      <c r="H116" s="86"/>
      <c r="I116" s="87">
        <f>IF(OR(G116&lt;&gt;0,H116&lt;&gt;0),$I$8+SUM($G$11:G116)-SUM($H$11:H116),0)</f>
        <v>0</v>
      </c>
      <c r="J116" s="88"/>
    </row>
    <row r="117" spans="1:10" ht="18" customHeight="1" x14ac:dyDescent="0.25">
      <c r="A117" s="3">
        <v>107</v>
      </c>
      <c r="B117" s="81"/>
      <c r="C117" s="82"/>
      <c r="D117" s="287" t="str">
        <f>IF(AND(B117&gt;0,C117&gt;0),IF(B117&gt;UPDATE!K2,DATEVALUE(UPDATE!$C$4&amp;"/"&amp;TEXT(B117,0)&amp;"/"&amp;TEXT(C117,0)),DATEVALUE(UPDATE!$C$6&amp;"/"&amp;TEXT(B117,0)&amp;"/"&amp;TEXT(C117,0))),"")</f>
        <v/>
      </c>
      <c r="E117" s="83"/>
      <c r="F117" s="84"/>
      <c r="G117" s="85"/>
      <c r="H117" s="86"/>
      <c r="I117" s="87">
        <f>IF(OR(G117&lt;&gt;0,H117&lt;&gt;0),$I$8+SUM($G$11:G117)-SUM($H$11:H117),0)</f>
        <v>0</v>
      </c>
      <c r="J117" s="88"/>
    </row>
    <row r="118" spans="1:10" ht="18" customHeight="1" x14ac:dyDescent="0.25">
      <c r="A118" s="3">
        <v>108</v>
      </c>
      <c r="B118" s="81"/>
      <c r="C118" s="82"/>
      <c r="D118" s="287" t="str">
        <f>IF(AND(B118&gt;0,C118&gt;0),IF(B118&gt;UPDATE!K2,DATEVALUE(UPDATE!$C$4&amp;"/"&amp;TEXT(B118,0)&amp;"/"&amp;TEXT(C118,0)),DATEVALUE(UPDATE!$C$6&amp;"/"&amp;TEXT(B118,0)&amp;"/"&amp;TEXT(C118,0))),"")</f>
        <v/>
      </c>
      <c r="E118" s="83"/>
      <c r="F118" s="84"/>
      <c r="G118" s="85"/>
      <c r="H118" s="86"/>
      <c r="I118" s="87">
        <f>IF(OR(G118&lt;&gt;0,H118&lt;&gt;0),$I$8+SUM($G$11:G118)-SUM($H$11:H118),0)</f>
        <v>0</v>
      </c>
      <c r="J118" s="88"/>
    </row>
    <row r="119" spans="1:10" ht="18" customHeight="1" x14ac:dyDescent="0.25">
      <c r="A119" s="3">
        <v>109</v>
      </c>
      <c r="B119" s="81"/>
      <c r="C119" s="82"/>
      <c r="D119" s="287" t="str">
        <f>IF(AND(B119&gt;0,C119&gt;0),IF(B119&gt;UPDATE!K2,DATEVALUE(UPDATE!$C$4&amp;"/"&amp;TEXT(B119,0)&amp;"/"&amp;TEXT(C119,0)),DATEVALUE(UPDATE!$C$6&amp;"/"&amp;TEXT(B119,0)&amp;"/"&amp;TEXT(C119,0))),"")</f>
        <v/>
      </c>
      <c r="E119" s="83"/>
      <c r="F119" s="84"/>
      <c r="G119" s="85"/>
      <c r="H119" s="86"/>
      <c r="I119" s="87">
        <f>IF(OR(G119&lt;&gt;0,H119&lt;&gt;0),$I$8+SUM($G$11:G119)-SUM($H$11:H119),0)</f>
        <v>0</v>
      </c>
      <c r="J119" s="88"/>
    </row>
    <row r="120" spans="1:10" ht="18" customHeight="1" x14ac:dyDescent="0.25">
      <c r="A120" s="3">
        <v>110</v>
      </c>
      <c r="B120" s="81"/>
      <c r="C120" s="82"/>
      <c r="D120" s="287" t="str">
        <f>IF(AND(B120&gt;0,C120&gt;0),IF(B120&gt;UPDATE!K2,DATEVALUE(UPDATE!$C$4&amp;"/"&amp;TEXT(B120,0)&amp;"/"&amp;TEXT(C120,0)),DATEVALUE(UPDATE!$C$6&amp;"/"&amp;TEXT(B120,0)&amp;"/"&amp;TEXT(C120,0))),"")</f>
        <v/>
      </c>
      <c r="E120" s="83"/>
      <c r="F120" s="84"/>
      <c r="G120" s="85"/>
      <c r="H120" s="86"/>
      <c r="I120" s="87">
        <f>IF(OR(G120&lt;&gt;0,H120&lt;&gt;0),$I$8+SUM($G$11:G120)-SUM($H$11:H120),0)</f>
        <v>0</v>
      </c>
      <c r="J120" s="88"/>
    </row>
    <row r="121" spans="1:10" ht="18" customHeight="1" x14ac:dyDescent="0.25">
      <c r="A121" s="3">
        <v>111</v>
      </c>
      <c r="B121" s="81"/>
      <c r="C121" s="82"/>
      <c r="D121" s="287" t="str">
        <f>IF(AND(B121&gt;0,C121&gt;0),IF(B121&gt;UPDATE!K2,DATEVALUE(UPDATE!$C$4&amp;"/"&amp;TEXT(B121,0)&amp;"/"&amp;TEXT(C121,0)),DATEVALUE(UPDATE!$C$6&amp;"/"&amp;TEXT(B121,0)&amp;"/"&amp;TEXT(C121,0))),"")</f>
        <v/>
      </c>
      <c r="E121" s="83"/>
      <c r="F121" s="84"/>
      <c r="G121" s="85"/>
      <c r="H121" s="86"/>
      <c r="I121" s="87">
        <f>IF(OR(G121&lt;&gt;0,H121&lt;&gt;0),$I$8+SUM($G$11:G121)-SUM($H$11:H121),0)</f>
        <v>0</v>
      </c>
      <c r="J121" s="88"/>
    </row>
    <row r="122" spans="1:10" ht="18" customHeight="1" x14ac:dyDescent="0.25">
      <c r="A122" s="3">
        <v>112</v>
      </c>
      <c r="B122" s="81"/>
      <c r="C122" s="82"/>
      <c r="D122" s="287" t="str">
        <f>IF(AND(B122&gt;0,C122&gt;0),IF(B122&gt;UPDATE!K2,DATEVALUE(UPDATE!$C$4&amp;"/"&amp;TEXT(B122,0)&amp;"/"&amp;TEXT(C122,0)),DATEVALUE(UPDATE!$C$6&amp;"/"&amp;TEXT(B122,0)&amp;"/"&amp;TEXT(C122,0))),"")</f>
        <v/>
      </c>
      <c r="E122" s="83"/>
      <c r="F122" s="84"/>
      <c r="G122" s="85"/>
      <c r="H122" s="86"/>
      <c r="I122" s="87">
        <f>IF(OR(G122&lt;&gt;0,H122&lt;&gt;0),$I$8+SUM($G$11:G122)-SUM($H$11:H122),0)</f>
        <v>0</v>
      </c>
      <c r="J122" s="88"/>
    </row>
    <row r="123" spans="1:10" ht="18" customHeight="1" x14ac:dyDescent="0.25">
      <c r="A123" s="3">
        <v>113</v>
      </c>
      <c r="B123" s="81"/>
      <c r="C123" s="82"/>
      <c r="D123" s="287" t="str">
        <f>IF(AND(B123&gt;0,C123&gt;0),IF(B123&gt;UPDATE!K2,DATEVALUE(UPDATE!$C$4&amp;"/"&amp;TEXT(B123,0)&amp;"/"&amp;TEXT(C123,0)),DATEVALUE(UPDATE!$C$6&amp;"/"&amp;TEXT(B123,0)&amp;"/"&amp;TEXT(C123,0))),"")</f>
        <v/>
      </c>
      <c r="E123" s="83"/>
      <c r="F123" s="84"/>
      <c r="G123" s="85"/>
      <c r="H123" s="86"/>
      <c r="I123" s="87">
        <f>IF(OR(G123&lt;&gt;0,H123&lt;&gt;0),$I$8+SUM($G$11:G123)-SUM($H$11:H123),0)</f>
        <v>0</v>
      </c>
      <c r="J123" s="88"/>
    </row>
    <row r="124" spans="1:10" ht="18" customHeight="1" x14ac:dyDescent="0.25">
      <c r="A124" s="3">
        <v>114</v>
      </c>
      <c r="B124" s="81"/>
      <c r="C124" s="82"/>
      <c r="D124" s="287" t="str">
        <f>IF(AND(B124&gt;0,C124&gt;0),IF(B124&gt;UPDATE!K2,DATEVALUE(UPDATE!$C$4&amp;"/"&amp;TEXT(B124,0)&amp;"/"&amp;TEXT(C124,0)),DATEVALUE(UPDATE!$C$6&amp;"/"&amp;TEXT(B124,0)&amp;"/"&amp;TEXT(C124,0))),"")</f>
        <v/>
      </c>
      <c r="E124" s="83"/>
      <c r="F124" s="84"/>
      <c r="G124" s="85"/>
      <c r="H124" s="86"/>
      <c r="I124" s="87">
        <f>IF(OR(G124&lt;&gt;0,H124&lt;&gt;0),$I$8+SUM($G$11:G124)-SUM($H$11:H124),0)</f>
        <v>0</v>
      </c>
      <c r="J124" s="88"/>
    </row>
    <row r="125" spans="1:10" ht="18" customHeight="1" x14ac:dyDescent="0.25">
      <c r="A125" s="3">
        <v>115</v>
      </c>
      <c r="B125" s="81"/>
      <c r="C125" s="82"/>
      <c r="D125" s="287" t="str">
        <f>IF(AND(B125&gt;0,C125&gt;0),IF(B125&gt;UPDATE!K2,DATEVALUE(UPDATE!$C$4&amp;"/"&amp;TEXT(B125,0)&amp;"/"&amp;TEXT(C125,0)),DATEVALUE(UPDATE!$C$6&amp;"/"&amp;TEXT(B125,0)&amp;"/"&amp;TEXT(C125,0))),"")</f>
        <v/>
      </c>
      <c r="E125" s="83"/>
      <c r="F125" s="84"/>
      <c r="G125" s="85"/>
      <c r="H125" s="86"/>
      <c r="I125" s="87">
        <f>IF(OR(G125&lt;&gt;0,H125&lt;&gt;0),$I$8+SUM($G$11:G125)-SUM($H$11:H125),0)</f>
        <v>0</v>
      </c>
      <c r="J125" s="88"/>
    </row>
    <row r="126" spans="1:10" ht="18" customHeight="1" x14ac:dyDescent="0.25">
      <c r="A126" s="3">
        <v>116</v>
      </c>
      <c r="B126" s="81"/>
      <c r="C126" s="82"/>
      <c r="D126" s="287" t="str">
        <f>IF(AND(B126&gt;0,C126&gt;0),IF(B126&gt;UPDATE!K2,DATEVALUE(UPDATE!$C$4&amp;"/"&amp;TEXT(B126,0)&amp;"/"&amp;TEXT(C126,0)),DATEVALUE(UPDATE!$C$6&amp;"/"&amp;TEXT(B126,0)&amp;"/"&amp;TEXT(C126,0))),"")</f>
        <v/>
      </c>
      <c r="E126" s="83"/>
      <c r="F126" s="84"/>
      <c r="G126" s="85"/>
      <c r="H126" s="86"/>
      <c r="I126" s="87">
        <f>IF(OR(G126&lt;&gt;0,H126&lt;&gt;0),$I$8+SUM($G$11:G126)-SUM($H$11:H126),0)</f>
        <v>0</v>
      </c>
      <c r="J126" s="88"/>
    </row>
    <row r="127" spans="1:10" ht="18" customHeight="1" x14ac:dyDescent="0.25">
      <c r="A127" s="3">
        <v>117</v>
      </c>
      <c r="B127" s="81"/>
      <c r="C127" s="82"/>
      <c r="D127" s="287" t="str">
        <f>IF(AND(B127&gt;0,C127&gt;0),IF(B127&gt;UPDATE!K2,DATEVALUE(UPDATE!$C$4&amp;"/"&amp;TEXT(B127,0)&amp;"/"&amp;TEXT(C127,0)),DATEVALUE(UPDATE!$C$6&amp;"/"&amp;TEXT(B127,0)&amp;"/"&amp;TEXT(C127,0))),"")</f>
        <v/>
      </c>
      <c r="E127" s="83"/>
      <c r="F127" s="84"/>
      <c r="G127" s="85"/>
      <c r="H127" s="86"/>
      <c r="I127" s="87">
        <f>IF(OR(G127&lt;&gt;0,H127&lt;&gt;0),$I$8+SUM($G$11:G127)-SUM($H$11:H127),0)</f>
        <v>0</v>
      </c>
      <c r="J127" s="88"/>
    </row>
    <row r="128" spans="1:10" ht="18" customHeight="1" x14ac:dyDescent="0.25">
      <c r="A128" s="3">
        <v>118</v>
      </c>
      <c r="B128" s="81"/>
      <c r="C128" s="82"/>
      <c r="D128" s="287" t="str">
        <f>IF(AND(B128&gt;0,C128&gt;0),IF(B128&gt;UPDATE!K2,DATEVALUE(UPDATE!$C$4&amp;"/"&amp;TEXT(B128,0)&amp;"/"&amp;TEXT(C128,0)),DATEVALUE(UPDATE!$C$6&amp;"/"&amp;TEXT(B128,0)&amp;"/"&amp;TEXT(C128,0))),"")</f>
        <v/>
      </c>
      <c r="E128" s="83"/>
      <c r="F128" s="84"/>
      <c r="G128" s="85"/>
      <c r="H128" s="86"/>
      <c r="I128" s="87">
        <f>IF(OR(G128&lt;&gt;0,H128&lt;&gt;0),$I$8+SUM($G$11:G128)-SUM($H$11:H128),0)</f>
        <v>0</v>
      </c>
      <c r="J128" s="88"/>
    </row>
    <row r="129" spans="1:10" ht="18" customHeight="1" x14ac:dyDescent="0.25">
      <c r="A129" s="3">
        <v>119</v>
      </c>
      <c r="B129" s="81"/>
      <c r="C129" s="82"/>
      <c r="D129" s="287" t="str">
        <f>IF(AND(B129&gt;0,C129&gt;0),IF(B129&gt;UPDATE!K2,DATEVALUE(UPDATE!$C$4&amp;"/"&amp;TEXT(B129,0)&amp;"/"&amp;TEXT(C129,0)),DATEVALUE(UPDATE!$C$6&amp;"/"&amp;TEXT(B129,0)&amp;"/"&amp;TEXT(C129,0))),"")</f>
        <v/>
      </c>
      <c r="E129" s="83"/>
      <c r="F129" s="84"/>
      <c r="G129" s="85"/>
      <c r="H129" s="86"/>
      <c r="I129" s="87">
        <f>IF(OR(G129&lt;&gt;0,H129&lt;&gt;0),$I$8+SUM($G$11:G129)-SUM($H$11:H129),0)</f>
        <v>0</v>
      </c>
      <c r="J129" s="88"/>
    </row>
    <row r="130" spans="1:10" ht="18" customHeight="1" x14ac:dyDescent="0.25">
      <c r="A130" s="3">
        <v>120</v>
      </c>
      <c r="B130" s="81"/>
      <c r="C130" s="82"/>
      <c r="D130" s="287" t="str">
        <f>IF(AND(B130&gt;0,C130&gt;0),IF(B130&gt;UPDATE!K2,DATEVALUE(UPDATE!$C$4&amp;"/"&amp;TEXT(B130,0)&amp;"/"&amp;TEXT(C130,0)),DATEVALUE(UPDATE!$C$6&amp;"/"&amp;TEXT(B130,0)&amp;"/"&amp;TEXT(C130,0))),"")</f>
        <v/>
      </c>
      <c r="E130" s="83"/>
      <c r="F130" s="84"/>
      <c r="G130" s="85"/>
      <c r="H130" s="86"/>
      <c r="I130" s="87">
        <f>IF(OR(G130&lt;&gt;0,H130&lt;&gt;0),$I$8+SUM($G$11:G130)-SUM($H$11:H130),0)</f>
        <v>0</v>
      </c>
      <c r="J130" s="88"/>
    </row>
    <row r="131" spans="1:10" ht="18" customHeight="1" x14ac:dyDescent="0.25">
      <c r="A131" s="3">
        <v>121</v>
      </c>
      <c r="B131" s="81"/>
      <c r="C131" s="82"/>
      <c r="D131" s="287" t="str">
        <f>IF(AND(B131&gt;0,C131&gt;0),IF(B131&gt;UPDATE!K2,DATEVALUE(UPDATE!$C$4&amp;"/"&amp;TEXT(B131,0)&amp;"/"&amp;TEXT(C131,0)),DATEVALUE(UPDATE!$C$6&amp;"/"&amp;TEXT(B131,0)&amp;"/"&amp;TEXT(C131,0))),"")</f>
        <v/>
      </c>
      <c r="E131" s="83"/>
      <c r="F131" s="84"/>
      <c r="G131" s="85"/>
      <c r="H131" s="86"/>
      <c r="I131" s="87">
        <f>IF(OR(G131&lt;&gt;0,H131&lt;&gt;0),$I$8+SUM($G$11:G131)-SUM($H$11:H131),0)</f>
        <v>0</v>
      </c>
      <c r="J131" s="88"/>
    </row>
    <row r="132" spans="1:10" ht="18" customHeight="1" x14ac:dyDescent="0.25">
      <c r="A132" s="3">
        <v>122</v>
      </c>
      <c r="B132" s="81"/>
      <c r="C132" s="82"/>
      <c r="D132" s="287" t="str">
        <f>IF(AND(B132&gt;0,C132&gt;0),IF(B132&gt;UPDATE!K2,DATEVALUE(UPDATE!$C$4&amp;"/"&amp;TEXT(B132,0)&amp;"/"&amp;TEXT(C132,0)),DATEVALUE(UPDATE!$C$6&amp;"/"&amp;TEXT(B132,0)&amp;"/"&amp;TEXT(C132,0))),"")</f>
        <v/>
      </c>
      <c r="E132" s="83"/>
      <c r="F132" s="84"/>
      <c r="G132" s="85"/>
      <c r="H132" s="86"/>
      <c r="I132" s="87">
        <f>IF(OR(G132&lt;&gt;0,H132&lt;&gt;0),$I$8+SUM($G$11:G132)-SUM($H$11:H132),0)</f>
        <v>0</v>
      </c>
      <c r="J132" s="88"/>
    </row>
    <row r="133" spans="1:10" ht="18" customHeight="1" x14ac:dyDescent="0.25">
      <c r="A133" s="3">
        <v>123</v>
      </c>
      <c r="B133" s="81"/>
      <c r="C133" s="82"/>
      <c r="D133" s="287" t="str">
        <f>IF(AND(B133&gt;0,C133&gt;0),IF(B133&gt;UPDATE!K2,DATEVALUE(UPDATE!$C$4&amp;"/"&amp;TEXT(B133,0)&amp;"/"&amp;TEXT(C133,0)),DATEVALUE(UPDATE!$C$6&amp;"/"&amp;TEXT(B133,0)&amp;"/"&amp;TEXT(C133,0))),"")</f>
        <v/>
      </c>
      <c r="E133" s="83"/>
      <c r="F133" s="84"/>
      <c r="G133" s="85"/>
      <c r="H133" s="86"/>
      <c r="I133" s="87">
        <f>IF(OR(G133&lt;&gt;0,H133&lt;&gt;0),$I$8+SUM($G$11:G133)-SUM($H$11:H133),0)</f>
        <v>0</v>
      </c>
      <c r="J133" s="88"/>
    </row>
    <row r="134" spans="1:10" ht="18" customHeight="1" x14ac:dyDescent="0.25">
      <c r="A134" s="3">
        <v>124</v>
      </c>
      <c r="B134" s="81"/>
      <c r="C134" s="82"/>
      <c r="D134" s="287" t="str">
        <f>IF(AND(B134&gt;0,C134&gt;0),IF(B134&gt;UPDATE!K2,DATEVALUE(UPDATE!$C$4&amp;"/"&amp;TEXT(B134,0)&amp;"/"&amp;TEXT(C134,0)),DATEVALUE(UPDATE!$C$6&amp;"/"&amp;TEXT(B134,0)&amp;"/"&amp;TEXT(C134,0))),"")</f>
        <v/>
      </c>
      <c r="E134" s="83"/>
      <c r="F134" s="84"/>
      <c r="G134" s="85"/>
      <c r="H134" s="86"/>
      <c r="I134" s="87">
        <f>IF(OR(G134&lt;&gt;0,H134&lt;&gt;0),$I$8+SUM($G$11:G134)-SUM($H$11:H134),0)</f>
        <v>0</v>
      </c>
      <c r="J134" s="88"/>
    </row>
    <row r="135" spans="1:10" ht="18" customHeight="1" x14ac:dyDescent="0.25">
      <c r="A135" s="3">
        <v>125</v>
      </c>
      <c r="B135" s="81"/>
      <c r="C135" s="82"/>
      <c r="D135" s="287" t="str">
        <f>IF(AND(B135&gt;0,C135&gt;0),IF(B135&gt;UPDATE!K2,DATEVALUE(UPDATE!$C$4&amp;"/"&amp;TEXT(B135,0)&amp;"/"&amp;TEXT(C135,0)),DATEVALUE(UPDATE!$C$6&amp;"/"&amp;TEXT(B135,0)&amp;"/"&amp;TEXT(C135,0))),"")</f>
        <v/>
      </c>
      <c r="E135" s="83"/>
      <c r="F135" s="84"/>
      <c r="G135" s="85"/>
      <c r="H135" s="86"/>
      <c r="I135" s="87">
        <f>IF(OR(G135&lt;&gt;0,H135&lt;&gt;0),$I$8+SUM($G$11:G135)-SUM($H$11:H135),0)</f>
        <v>0</v>
      </c>
      <c r="J135" s="88"/>
    </row>
    <row r="136" spans="1:10" ht="18" customHeight="1" x14ac:dyDescent="0.25">
      <c r="A136" s="3">
        <v>126</v>
      </c>
      <c r="B136" s="81"/>
      <c r="C136" s="82"/>
      <c r="D136" s="287" t="str">
        <f>IF(AND(B136&gt;0,C136&gt;0),IF(B136&gt;UPDATE!K2,DATEVALUE(UPDATE!$C$4&amp;"/"&amp;TEXT(B136,0)&amp;"/"&amp;TEXT(C136,0)),DATEVALUE(UPDATE!$C$6&amp;"/"&amp;TEXT(B136,0)&amp;"/"&amp;TEXT(C136,0))),"")</f>
        <v/>
      </c>
      <c r="E136" s="83"/>
      <c r="F136" s="84"/>
      <c r="G136" s="85"/>
      <c r="H136" s="86"/>
      <c r="I136" s="87">
        <f>IF(OR(G136&lt;&gt;0,H136&lt;&gt;0),$I$8+SUM($G$11:G136)-SUM($H$11:H136),0)</f>
        <v>0</v>
      </c>
      <c r="J136" s="88"/>
    </row>
    <row r="137" spans="1:10" ht="18" customHeight="1" x14ac:dyDescent="0.25">
      <c r="A137" s="3">
        <v>127</v>
      </c>
      <c r="B137" s="81"/>
      <c r="C137" s="82"/>
      <c r="D137" s="287" t="str">
        <f>IF(AND(B137&gt;0,C137&gt;0),IF(B137&gt;UPDATE!K2,DATEVALUE(UPDATE!$C$4&amp;"/"&amp;TEXT(B137,0)&amp;"/"&amp;TEXT(C137,0)),DATEVALUE(UPDATE!$C$6&amp;"/"&amp;TEXT(B137,0)&amp;"/"&amp;TEXT(C137,0))),"")</f>
        <v/>
      </c>
      <c r="E137" s="83"/>
      <c r="F137" s="84"/>
      <c r="G137" s="85"/>
      <c r="H137" s="86"/>
      <c r="I137" s="87">
        <f>IF(OR(G137&lt;&gt;0,H137&lt;&gt;0),$I$8+SUM($G$11:G137)-SUM($H$11:H137),0)</f>
        <v>0</v>
      </c>
      <c r="J137" s="88"/>
    </row>
    <row r="138" spans="1:10" ht="18" customHeight="1" x14ac:dyDescent="0.25">
      <c r="A138" s="3">
        <v>128</v>
      </c>
      <c r="B138" s="81"/>
      <c r="C138" s="82"/>
      <c r="D138" s="287" t="str">
        <f>IF(AND(B138&gt;0,C138&gt;0),IF(B138&gt;UPDATE!K2,DATEVALUE(UPDATE!$C$4&amp;"/"&amp;TEXT(B138,0)&amp;"/"&amp;TEXT(C138,0)),DATEVALUE(UPDATE!$C$6&amp;"/"&amp;TEXT(B138,0)&amp;"/"&amp;TEXT(C138,0))),"")</f>
        <v/>
      </c>
      <c r="E138" s="83"/>
      <c r="F138" s="84"/>
      <c r="G138" s="85"/>
      <c r="H138" s="86"/>
      <c r="I138" s="87">
        <f>IF(OR(G138&lt;&gt;0,H138&lt;&gt;0),$I$8+SUM($G$11:G138)-SUM($H$11:H138),0)</f>
        <v>0</v>
      </c>
      <c r="J138" s="88"/>
    </row>
    <row r="139" spans="1:10" ht="18" customHeight="1" x14ac:dyDescent="0.25">
      <c r="A139" s="3">
        <v>129</v>
      </c>
      <c r="B139" s="81"/>
      <c r="C139" s="82"/>
      <c r="D139" s="287" t="str">
        <f>IF(AND(B139&gt;0,C139&gt;0),IF(B139&gt;UPDATE!K2,DATEVALUE(UPDATE!$C$4&amp;"/"&amp;TEXT(B139,0)&amp;"/"&amp;TEXT(C139,0)),DATEVALUE(UPDATE!$C$6&amp;"/"&amp;TEXT(B139,0)&amp;"/"&amp;TEXT(C139,0))),"")</f>
        <v/>
      </c>
      <c r="E139" s="83"/>
      <c r="F139" s="84"/>
      <c r="G139" s="85"/>
      <c r="H139" s="86"/>
      <c r="I139" s="87">
        <f>IF(OR(G139&lt;&gt;0,H139&lt;&gt;0),$I$8+SUM($G$11:G139)-SUM($H$11:H139),0)</f>
        <v>0</v>
      </c>
      <c r="J139" s="88"/>
    </row>
    <row r="140" spans="1:10" ht="18" customHeight="1" x14ac:dyDescent="0.25">
      <c r="A140" s="3">
        <v>130</v>
      </c>
      <c r="B140" s="81"/>
      <c r="C140" s="82"/>
      <c r="D140" s="287" t="str">
        <f>IF(AND(B140&gt;0,C140&gt;0),IF(B140&gt;UPDATE!K2,DATEVALUE(UPDATE!$C$4&amp;"/"&amp;TEXT(B140,0)&amp;"/"&amp;TEXT(C140,0)),DATEVALUE(UPDATE!$C$6&amp;"/"&amp;TEXT(B140,0)&amp;"/"&amp;TEXT(C140,0))),"")</f>
        <v/>
      </c>
      <c r="E140" s="83"/>
      <c r="F140" s="84"/>
      <c r="G140" s="85"/>
      <c r="H140" s="86"/>
      <c r="I140" s="87">
        <f>IF(OR(G140&lt;&gt;0,H140&lt;&gt;0),$I$8+SUM($G$11:G140)-SUM($H$11:H140),0)</f>
        <v>0</v>
      </c>
      <c r="J140" s="88"/>
    </row>
    <row r="141" spans="1:10" ht="18" customHeight="1" x14ac:dyDescent="0.25">
      <c r="A141" s="3">
        <v>131</v>
      </c>
      <c r="B141" s="81"/>
      <c r="C141" s="82"/>
      <c r="D141" s="287" t="str">
        <f>IF(AND(B141&gt;0,C141&gt;0),IF(B141&gt;UPDATE!K2,DATEVALUE(UPDATE!$C$4&amp;"/"&amp;TEXT(B141,0)&amp;"/"&amp;TEXT(C141,0)),DATEVALUE(UPDATE!$C$6&amp;"/"&amp;TEXT(B141,0)&amp;"/"&amp;TEXT(C141,0))),"")</f>
        <v/>
      </c>
      <c r="E141" s="83"/>
      <c r="F141" s="84"/>
      <c r="G141" s="85"/>
      <c r="H141" s="86"/>
      <c r="I141" s="87">
        <f>IF(OR(G141&lt;&gt;0,H141&lt;&gt;0),$I$8+SUM($G$11:G141)-SUM($H$11:H141),0)</f>
        <v>0</v>
      </c>
      <c r="J141" s="88"/>
    </row>
    <row r="142" spans="1:10" ht="18" customHeight="1" x14ac:dyDescent="0.25">
      <c r="A142" s="3">
        <v>132</v>
      </c>
      <c r="B142" s="81"/>
      <c r="C142" s="82"/>
      <c r="D142" s="287" t="str">
        <f>IF(AND(B142&gt;0,C142&gt;0),IF(B142&gt;UPDATE!K2,DATEVALUE(UPDATE!$C$4&amp;"/"&amp;TEXT(B142,0)&amp;"/"&amp;TEXT(C142,0)),DATEVALUE(UPDATE!$C$6&amp;"/"&amp;TEXT(B142,0)&amp;"/"&amp;TEXT(C142,0))),"")</f>
        <v/>
      </c>
      <c r="E142" s="83"/>
      <c r="F142" s="84"/>
      <c r="G142" s="85"/>
      <c r="H142" s="86"/>
      <c r="I142" s="87">
        <f>IF(OR(G142&lt;&gt;0,H142&lt;&gt;0),$I$8+SUM($G$11:G142)-SUM($H$11:H142),0)</f>
        <v>0</v>
      </c>
      <c r="J142" s="88"/>
    </row>
    <row r="143" spans="1:10" ht="18" customHeight="1" x14ac:dyDescent="0.25">
      <c r="A143" s="3">
        <v>133</v>
      </c>
      <c r="B143" s="81"/>
      <c r="C143" s="82"/>
      <c r="D143" s="287" t="str">
        <f>IF(AND(B143&gt;0,C143&gt;0),IF(B143&gt;UPDATE!K2,DATEVALUE(UPDATE!$C$4&amp;"/"&amp;TEXT(B143,0)&amp;"/"&amp;TEXT(C143,0)),DATEVALUE(UPDATE!$C$6&amp;"/"&amp;TEXT(B143,0)&amp;"/"&amp;TEXT(C143,0))),"")</f>
        <v/>
      </c>
      <c r="E143" s="83"/>
      <c r="F143" s="84"/>
      <c r="G143" s="85"/>
      <c r="H143" s="86"/>
      <c r="I143" s="87">
        <f>IF(OR(G143&lt;&gt;0,H143&lt;&gt;0),$I$8+SUM($G$11:G143)-SUM($H$11:H143),0)</f>
        <v>0</v>
      </c>
      <c r="J143" s="88"/>
    </row>
    <row r="144" spans="1:10" ht="18" customHeight="1" x14ac:dyDescent="0.25">
      <c r="A144" s="3">
        <v>134</v>
      </c>
      <c r="B144" s="81"/>
      <c r="C144" s="82"/>
      <c r="D144" s="287" t="str">
        <f>IF(AND(B144&gt;0,C144&gt;0),IF(B144&gt;UPDATE!K2,DATEVALUE(UPDATE!$C$4&amp;"/"&amp;TEXT(B144,0)&amp;"/"&amp;TEXT(C144,0)),DATEVALUE(UPDATE!$C$6&amp;"/"&amp;TEXT(B144,0)&amp;"/"&amp;TEXT(C144,0))),"")</f>
        <v/>
      </c>
      <c r="E144" s="83"/>
      <c r="F144" s="84"/>
      <c r="G144" s="85"/>
      <c r="H144" s="86"/>
      <c r="I144" s="87">
        <f>IF(OR(G144&lt;&gt;0,H144&lt;&gt;0),$I$8+SUM($G$11:G144)-SUM($H$11:H144),0)</f>
        <v>0</v>
      </c>
      <c r="J144" s="88"/>
    </row>
    <row r="145" spans="1:10" ht="18" customHeight="1" x14ac:dyDescent="0.25">
      <c r="A145" s="3">
        <v>135</v>
      </c>
      <c r="B145" s="81"/>
      <c r="C145" s="82"/>
      <c r="D145" s="287" t="str">
        <f>IF(AND(B145&gt;0,C145&gt;0),IF(B145&gt;UPDATE!K2,DATEVALUE(UPDATE!$C$4&amp;"/"&amp;TEXT(B145,0)&amp;"/"&amp;TEXT(C145,0)),DATEVALUE(UPDATE!$C$6&amp;"/"&amp;TEXT(B145,0)&amp;"/"&amp;TEXT(C145,0))),"")</f>
        <v/>
      </c>
      <c r="E145" s="83"/>
      <c r="F145" s="84"/>
      <c r="G145" s="85"/>
      <c r="H145" s="86"/>
      <c r="I145" s="87">
        <f>IF(OR(G145&lt;&gt;0,H145&lt;&gt;0),$I$8+SUM($G$11:G145)-SUM($H$11:H145),0)</f>
        <v>0</v>
      </c>
      <c r="J145" s="88"/>
    </row>
    <row r="146" spans="1:10" ht="18" customHeight="1" x14ac:dyDescent="0.25">
      <c r="A146" s="3">
        <v>136</v>
      </c>
      <c r="B146" s="81"/>
      <c r="C146" s="82"/>
      <c r="D146" s="287" t="str">
        <f>IF(AND(B146&gt;0,C146&gt;0),IF(B146&gt;UPDATE!K2,DATEVALUE(UPDATE!$C$4&amp;"/"&amp;TEXT(B146,0)&amp;"/"&amp;TEXT(C146,0)),DATEVALUE(UPDATE!$C$6&amp;"/"&amp;TEXT(B146,0)&amp;"/"&amp;TEXT(C146,0))),"")</f>
        <v/>
      </c>
      <c r="E146" s="83"/>
      <c r="F146" s="84"/>
      <c r="G146" s="85"/>
      <c r="H146" s="86"/>
      <c r="I146" s="87">
        <f>IF(OR(G146&lt;&gt;0,H146&lt;&gt;0),$I$8+SUM($G$11:G146)-SUM($H$11:H146),0)</f>
        <v>0</v>
      </c>
      <c r="J146" s="88"/>
    </row>
    <row r="147" spans="1:10" ht="18" customHeight="1" x14ac:dyDescent="0.25">
      <c r="A147" s="3">
        <v>137</v>
      </c>
      <c r="B147" s="81"/>
      <c r="C147" s="82"/>
      <c r="D147" s="287" t="str">
        <f>IF(AND(B147&gt;0,C147&gt;0),IF(B147&gt;UPDATE!K2,DATEVALUE(UPDATE!$C$4&amp;"/"&amp;TEXT(B147,0)&amp;"/"&amp;TEXT(C147,0)),DATEVALUE(UPDATE!$C$6&amp;"/"&amp;TEXT(B147,0)&amp;"/"&amp;TEXT(C147,0))),"")</f>
        <v/>
      </c>
      <c r="E147" s="83"/>
      <c r="F147" s="84"/>
      <c r="G147" s="85"/>
      <c r="H147" s="86"/>
      <c r="I147" s="87">
        <f>IF(OR(G147&lt;&gt;0,H147&lt;&gt;0),$I$8+SUM($G$11:G147)-SUM($H$11:H147),0)</f>
        <v>0</v>
      </c>
      <c r="J147" s="88"/>
    </row>
    <row r="148" spans="1:10" ht="18" customHeight="1" x14ac:dyDescent="0.25">
      <c r="A148" s="3">
        <v>138</v>
      </c>
      <c r="B148" s="81"/>
      <c r="C148" s="82"/>
      <c r="D148" s="287" t="str">
        <f>IF(AND(B148&gt;0,C148&gt;0),IF(B148&gt;UPDATE!K2,DATEVALUE(UPDATE!$C$4&amp;"/"&amp;TEXT(B148,0)&amp;"/"&amp;TEXT(C148,0)),DATEVALUE(UPDATE!$C$6&amp;"/"&amp;TEXT(B148,0)&amp;"/"&amp;TEXT(C148,0))),"")</f>
        <v/>
      </c>
      <c r="E148" s="83"/>
      <c r="F148" s="84"/>
      <c r="G148" s="85"/>
      <c r="H148" s="86"/>
      <c r="I148" s="87">
        <f>IF(OR(G148&lt;&gt;0,H148&lt;&gt;0),$I$8+SUM($G$11:G148)-SUM($H$11:H148),0)</f>
        <v>0</v>
      </c>
      <c r="J148" s="88"/>
    </row>
    <row r="149" spans="1:10" ht="18" customHeight="1" x14ac:dyDescent="0.25">
      <c r="A149" s="3">
        <v>139</v>
      </c>
      <c r="B149" s="81"/>
      <c r="C149" s="82"/>
      <c r="D149" s="287" t="str">
        <f>IF(AND(B149&gt;0,C149&gt;0),IF(B149&gt;UPDATE!K2,DATEVALUE(UPDATE!$C$4&amp;"/"&amp;TEXT(B149,0)&amp;"/"&amp;TEXT(C149,0)),DATEVALUE(UPDATE!$C$6&amp;"/"&amp;TEXT(B149,0)&amp;"/"&amp;TEXT(C149,0))),"")</f>
        <v/>
      </c>
      <c r="E149" s="83"/>
      <c r="F149" s="84"/>
      <c r="G149" s="85"/>
      <c r="H149" s="86"/>
      <c r="I149" s="87">
        <f>IF(OR(G149&lt;&gt;0,H149&lt;&gt;0),$I$8+SUM($G$11:G149)-SUM($H$11:H149),0)</f>
        <v>0</v>
      </c>
      <c r="J149" s="88"/>
    </row>
    <row r="150" spans="1:10" ht="18" customHeight="1" x14ac:dyDescent="0.25">
      <c r="A150" s="3">
        <v>140</v>
      </c>
      <c r="B150" s="81"/>
      <c r="C150" s="82"/>
      <c r="D150" s="287" t="str">
        <f>IF(AND(B150&gt;0,C150&gt;0),IF(B150&gt;UPDATE!K2,DATEVALUE(UPDATE!$C$4&amp;"/"&amp;TEXT(B150,0)&amp;"/"&amp;TEXT(C150,0)),DATEVALUE(UPDATE!$C$6&amp;"/"&amp;TEXT(B150,0)&amp;"/"&amp;TEXT(C150,0))),"")</f>
        <v/>
      </c>
      <c r="E150" s="83"/>
      <c r="F150" s="84"/>
      <c r="G150" s="85"/>
      <c r="H150" s="86"/>
      <c r="I150" s="87">
        <f>IF(OR(G150&lt;&gt;0,H150&lt;&gt;0),$I$8+SUM($G$11:G150)-SUM($H$11:H150),0)</f>
        <v>0</v>
      </c>
      <c r="J150" s="88"/>
    </row>
    <row r="151" spans="1:10" ht="18" customHeight="1" x14ac:dyDescent="0.25">
      <c r="A151" s="3">
        <v>141</v>
      </c>
      <c r="B151" s="81"/>
      <c r="C151" s="82"/>
      <c r="D151" s="287" t="str">
        <f>IF(AND(B151&gt;0,C151&gt;0),IF(B151&gt;UPDATE!K2,DATEVALUE(UPDATE!$C$4&amp;"/"&amp;TEXT(B151,0)&amp;"/"&amp;TEXT(C151,0)),DATEVALUE(UPDATE!$C$6&amp;"/"&amp;TEXT(B151,0)&amp;"/"&amp;TEXT(C151,0))),"")</f>
        <v/>
      </c>
      <c r="E151" s="83"/>
      <c r="F151" s="84"/>
      <c r="G151" s="85"/>
      <c r="H151" s="86"/>
      <c r="I151" s="87">
        <f>IF(OR(G151&lt;&gt;0,H151&lt;&gt;0),$I$8+SUM($G$11:G151)-SUM($H$11:H151),0)</f>
        <v>0</v>
      </c>
      <c r="J151" s="88"/>
    </row>
    <row r="152" spans="1:10" ht="18" customHeight="1" x14ac:dyDescent="0.25">
      <c r="A152" s="3">
        <v>142</v>
      </c>
      <c r="B152" s="81"/>
      <c r="C152" s="82"/>
      <c r="D152" s="287" t="str">
        <f>IF(AND(B152&gt;0,C152&gt;0),IF(B152&gt;UPDATE!K2,DATEVALUE(UPDATE!$C$4&amp;"/"&amp;TEXT(B152,0)&amp;"/"&amp;TEXT(C152,0)),DATEVALUE(UPDATE!$C$6&amp;"/"&amp;TEXT(B152,0)&amp;"/"&amp;TEXT(C152,0))),"")</f>
        <v/>
      </c>
      <c r="E152" s="83"/>
      <c r="F152" s="84"/>
      <c r="G152" s="85"/>
      <c r="H152" s="86"/>
      <c r="I152" s="87">
        <f>IF(OR(G152&lt;&gt;0,H152&lt;&gt;0),$I$8+SUM($G$11:G152)-SUM($H$11:H152),0)</f>
        <v>0</v>
      </c>
      <c r="J152" s="88"/>
    </row>
    <row r="153" spans="1:10" ht="18" customHeight="1" x14ac:dyDescent="0.25">
      <c r="A153" s="3">
        <v>143</v>
      </c>
      <c r="B153" s="81"/>
      <c r="C153" s="82"/>
      <c r="D153" s="287" t="str">
        <f>IF(AND(B153&gt;0,C153&gt;0),IF(B153&gt;UPDATE!K2,DATEVALUE(UPDATE!$C$4&amp;"/"&amp;TEXT(B153,0)&amp;"/"&amp;TEXT(C153,0)),DATEVALUE(UPDATE!$C$6&amp;"/"&amp;TEXT(B153,0)&amp;"/"&amp;TEXT(C153,0))),"")</f>
        <v/>
      </c>
      <c r="E153" s="83"/>
      <c r="F153" s="84"/>
      <c r="G153" s="85"/>
      <c r="H153" s="86"/>
      <c r="I153" s="87">
        <f>IF(OR(G153&lt;&gt;0,H153&lt;&gt;0),$I$8+SUM($G$11:G153)-SUM($H$11:H153),0)</f>
        <v>0</v>
      </c>
      <c r="J153" s="88"/>
    </row>
    <row r="154" spans="1:10" ht="18" customHeight="1" x14ac:dyDescent="0.25">
      <c r="A154" s="3">
        <v>144</v>
      </c>
      <c r="B154" s="81"/>
      <c r="C154" s="82"/>
      <c r="D154" s="287" t="str">
        <f>IF(AND(B154&gt;0,C154&gt;0),IF(B154&gt;UPDATE!K2,DATEVALUE(UPDATE!$C$4&amp;"/"&amp;TEXT(B154,0)&amp;"/"&amp;TEXT(C154,0)),DATEVALUE(UPDATE!$C$6&amp;"/"&amp;TEXT(B154,0)&amp;"/"&amp;TEXT(C154,0))),"")</f>
        <v/>
      </c>
      <c r="E154" s="83"/>
      <c r="F154" s="84"/>
      <c r="G154" s="85"/>
      <c r="H154" s="86"/>
      <c r="I154" s="87">
        <f>IF(OR(G154&lt;&gt;0,H154&lt;&gt;0),$I$8+SUM($G$11:G154)-SUM($H$11:H154),0)</f>
        <v>0</v>
      </c>
      <c r="J154" s="88"/>
    </row>
    <row r="155" spans="1:10" ht="18" customHeight="1" x14ac:dyDescent="0.25">
      <c r="A155" s="3">
        <v>145</v>
      </c>
      <c r="B155" s="81"/>
      <c r="C155" s="82"/>
      <c r="D155" s="287" t="str">
        <f>IF(AND(B155&gt;0,C155&gt;0),IF(B155&gt;UPDATE!K2,DATEVALUE(UPDATE!$C$4&amp;"/"&amp;TEXT(B155,0)&amp;"/"&amp;TEXT(C155,0)),DATEVALUE(UPDATE!$C$6&amp;"/"&amp;TEXT(B155,0)&amp;"/"&amp;TEXT(C155,0))),"")</f>
        <v/>
      </c>
      <c r="E155" s="83"/>
      <c r="F155" s="84"/>
      <c r="G155" s="85"/>
      <c r="H155" s="86"/>
      <c r="I155" s="87">
        <f>IF(OR(G155&lt;&gt;0,H155&lt;&gt;0),$I$8+SUM($G$11:G155)-SUM($H$11:H155),0)</f>
        <v>0</v>
      </c>
      <c r="J155" s="88"/>
    </row>
    <row r="156" spans="1:10" ht="18" customHeight="1" x14ac:dyDescent="0.25">
      <c r="A156" s="3">
        <v>146</v>
      </c>
      <c r="B156" s="81"/>
      <c r="C156" s="82"/>
      <c r="D156" s="287" t="str">
        <f>IF(AND(B156&gt;0,C156&gt;0),IF(B156&gt;UPDATE!K2,DATEVALUE(UPDATE!$C$4&amp;"/"&amp;TEXT(B156,0)&amp;"/"&amp;TEXT(C156,0)),DATEVALUE(UPDATE!$C$6&amp;"/"&amp;TEXT(B156,0)&amp;"/"&amp;TEXT(C156,0))),"")</f>
        <v/>
      </c>
      <c r="E156" s="83"/>
      <c r="F156" s="84"/>
      <c r="G156" s="85"/>
      <c r="H156" s="86"/>
      <c r="I156" s="87">
        <f>IF(OR(G156&lt;&gt;0,H156&lt;&gt;0),$I$8+SUM($G$11:G156)-SUM($H$11:H156),0)</f>
        <v>0</v>
      </c>
      <c r="J156" s="88"/>
    </row>
    <row r="157" spans="1:10" ht="18" customHeight="1" x14ac:dyDescent="0.25">
      <c r="A157" s="3">
        <v>147</v>
      </c>
      <c r="B157" s="81"/>
      <c r="C157" s="82"/>
      <c r="D157" s="287" t="str">
        <f>IF(AND(B157&gt;0,C157&gt;0),IF(B157&gt;UPDATE!K2,DATEVALUE(UPDATE!$C$4&amp;"/"&amp;TEXT(B157,0)&amp;"/"&amp;TEXT(C157,0)),DATEVALUE(UPDATE!$C$6&amp;"/"&amp;TEXT(B157,0)&amp;"/"&amp;TEXT(C157,0))),"")</f>
        <v/>
      </c>
      <c r="E157" s="83"/>
      <c r="F157" s="84"/>
      <c r="G157" s="85"/>
      <c r="H157" s="86"/>
      <c r="I157" s="87">
        <f>IF(OR(G157&lt;&gt;0,H157&lt;&gt;0),$I$8+SUM($G$11:G157)-SUM($H$11:H157),0)</f>
        <v>0</v>
      </c>
      <c r="J157" s="88"/>
    </row>
    <row r="158" spans="1:10" ht="18" customHeight="1" x14ac:dyDescent="0.25">
      <c r="A158" s="3">
        <v>148</v>
      </c>
      <c r="B158" s="81"/>
      <c r="C158" s="82"/>
      <c r="D158" s="287" t="str">
        <f>IF(AND(B158&gt;0,C158&gt;0),IF(B158&gt;UPDATE!K2,DATEVALUE(UPDATE!$C$4&amp;"/"&amp;TEXT(B158,0)&amp;"/"&amp;TEXT(C158,0)),DATEVALUE(UPDATE!$C$6&amp;"/"&amp;TEXT(B158,0)&amp;"/"&amp;TEXT(C158,0))),"")</f>
        <v/>
      </c>
      <c r="E158" s="83"/>
      <c r="F158" s="84"/>
      <c r="G158" s="85"/>
      <c r="H158" s="86"/>
      <c r="I158" s="87">
        <f>IF(OR(G158&lt;&gt;0,H158&lt;&gt;0),$I$8+SUM($G$11:G158)-SUM($H$11:H158),0)</f>
        <v>0</v>
      </c>
      <c r="J158" s="88"/>
    </row>
    <row r="159" spans="1:10" ht="18" customHeight="1" x14ac:dyDescent="0.25">
      <c r="A159" s="3">
        <v>149</v>
      </c>
      <c r="B159" s="81"/>
      <c r="C159" s="82"/>
      <c r="D159" s="287" t="str">
        <f>IF(AND(B159&gt;0,C159&gt;0),IF(B159&gt;UPDATE!K2,DATEVALUE(UPDATE!$C$4&amp;"/"&amp;TEXT(B159,0)&amp;"/"&amp;TEXT(C159,0)),DATEVALUE(UPDATE!$C$6&amp;"/"&amp;TEXT(B159,0)&amp;"/"&amp;TEXT(C159,0))),"")</f>
        <v/>
      </c>
      <c r="E159" s="83"/>
      <c r="F159" s="84"/>
      <c r="G159" s="85"/>
      <c r="H159" s="86"/>
      <c r="I159" s="87">
        <f>IF(OR(G159&lt;&gt;0,H159&lt;&gt;0),$I$8+SUM($G$11:G159)-SUM($H$11:H159),0)</f>
        <v>0</v>
      </c>
      <c r="J159" s="88"/>
    </row>
    <row r="160" spans="1:10" ht="18" customHeight="1" x14ac:dyDescent="0.25">
      <c r="A160" s="3">
        <v>150</v>
      </c>
      <c r="B160" s="81"/>
      <c r="C160" s="82"/>
      <c r="D160" s="287" t="str">
        <f>IF(AND(B160&gt;0,C160&gt;0),IF(B160&gt;UPDATE!K2,DATEVALUE(UPDATE!$C$4&amp;"/"&amp;TEXT(B160,0)&amp;"/"&amp;TEXT(C160,0)),DATEVALUE(UPDATE!$C$6&amp;"/"&amp;TEXT(B160,0)&amp;"/"&amp;TEXT(C160,0))),"")</f>
        <v/>
      </c>
      <c r="E160" s="83"/>
      <c r="F160" s="84"/>
      <c r="G160" s="85"/>
      <c r="H160" s="86"/>
      <c r="I160" s="87">
        <f>IF(OR(G160&lt;&gt;0,H160&lt;&gt;0),$I$8+SUM($G$11:G160)-SUM($H$11:H160),0)</f>
        <v>0</v>
      </c>
      <c r="J160" s="88"/>
    </row>
    <row r="161" spans="1:10" ht="18" customHeight="1" x14ac:dyDescent="0.25">
      <c r="A161" s="3">
        <v>151</v>
      </c>
      <c r="B161" s="81"/>
      <c r="C161" s="82"/>
      <c r="D161" s="287" t="str">
        <f>IF(AND(B161&gt;0,C161&gt;0),IF(B161&gt;UPDATE!K2,DATEVALUE(UPDATE!$C$4&amp;"/"&amp;TEXT(B161,0)&amp;"/"&amp;TEXT(C161,0)),DATEVALUE(UPDATE!$C$6&amp;"/"&amp;TEXT(B161,0)&amp;"/"&amp;TEXT(C161,0))),"")</f>
        <v/>
      </c>
      <c r="E161" s="83"/>
      <c r="F161" s="84"/>
      <c r="G161" s="85"/>
      <c r="H161" s="86"/>
      <c r="I161" s="87">
        <f>IF(OR(G161&lt;&gt;0,H161&lt;&gt;0),$I$8+SUM($G$11:G161)-SUM($H$11:H161),0)</f>
        <v>0</v>
      </c>
      <c r="J161" s="88"/>
    </row>
    <row r="162" spans="1:10" ht="18" customHeight="1" x14ac:dyDescent="0.25">
      <c r="A162" s="3">
        <v>152</v>
      </c>
      <c r="B162" s="81"/>
      <c r="C162" s="82"/>
      <c r="D162" s="287" t="str">
        <f>IF(AND(B162&gt;0,C162&gt;0),IF(B162&gt;UPDATE!K2,DATEVALUE(UPDATE!$C$4&amp;"/"&amp;TEXT(B162,0)&amp;"/"&amp;TEXT(C162,0)),DATEVALUE(UPDATE!$C$6&amp;"/"&amp;TEXT(B162,0)&amp;"/"&amp;TEXT(C162,0))),"")</f>
        <v/>
      </c>
      <c r="E162" s="83"/>
      <c r="F162" s="84"/>
      <c r="G162" s="85"/>
      <c r="H162" s="86"/>
      <c r="I162" s="87">
        <f>IF(OR(G162&lt;&gt;0,H162&lt;&gt;0),$I$8+SUM($G$11:G162)-SUM($H$11:H162),0)</f>
        <v>0</v>
      </c>
      <c r="J162" s="88"/>
    </row>
    <row r="163" spans="1:10" ht="18" customHeight="1" x14ac:dyDescent="0.25">
      <c r="A163" s="3">
        <v>153</v>
      </c>
      <c r="B163" s="81"/>
      <c r="C163" s="82"/>
      <c r="D163" s="287" t="str">
        <f>IF(AND(B163&gt;0,C163&gt;0),IF(B163&gt;UPDATE!K2,DATEVALUE(UPDATE!$C$4&amp;"/"&amp;TEXT(B163,0)&amp;"/"&amp;TEXT(C163,0)),DATEVALUE(UPDATE!$C$6&amp;"/"&amp;TEXT(B163,0)&amp;"/"&amp;TEXT(C163,0))),"")</f>
        <v/>
      </c>
      <c r="E163" s="83"/>
      <c r="F163" s="84"/>
      <c r="G163" s="85"/>
      <c r="H163" s="86"/>
      <c r="I163" s="87">
        <f>IF(OR(G163&lt;&gt;0,H163&lt;&gt;0),$I$8+SUM($G$11:G163)-SUM($H$11:H163),0)</f>
        <v>0</v>
      </c>
      <c r="J163" s="88"/>
    </row>
    <row r="164" spans="1:10" ht="18" customHeight="1" x14ac:dyDescent="0.25">
      <c r="A164" s="3">
        <v>154</v>
      </c>
      <c r="B164" s="81"/>
      <c r="C164" s="82"/>
      <c r="D164" s="287" t="str">
        <f>IF(AND(B164&gt;0,C164&gt;0),IF(B164&gt;UPDATE!K2,DATEVALUE(UPDATE!$C$4&amp;"/"&amp;TEXT(B164,0)&amp;"/"&amp;TEXT(C164,0)),DATEVALUE(UPDATE!$C$6&amp;"/"&amp;TEXT(B164,0)&amp;"/"&amp;TEXT(C164,0))),"")</f>
        <v/>
      </c>
      <c r="E164" s="83"/>
      <c r="F164" s="84"/>
      <c r="G164" s="85"/>
      <c r="H164" s="86"/>
      <c r="I164" s="87">
        <f>IF(OR(G164&lt;&gt;0,H164&lt;&gt;0),$I$8+SUM($G$11:G164)-SUM($H$11:H164),0)</f>
        <v>0</v>
      </c>
      <c r="J164" s="88"/>
    </row>
    <row r="165" spans="1:10" ht="18" customHeight="1" x14ac:dyDescent="0.25">
      <c r="A165" s="3">
        <v>155</v>
      </c>
      <c r="B165" s="81"/>
      <c r="C165" s="82"/>
      <c r="D165" s="287" t="str">
        <f>IF(AND(B165&gt;0,C165&gt;0),IF(B165&gt;UPDATE!K2,DATEVALUE(UPDATE!$C$4&amp;"/"&amp;TEXT(B165,0)&amp;"/"&amp;TEXT(C165,0)),DATEVALUE(UPDATE!$C$6&amp;"/"&amp;TEXT(B165,0)&amp;"/"&amp;TEXT(C165,0))),"")</f>
        <v/>
      </c>
      <c r="E165" s="83"/>
      <c r="F165" s="84"/>
      <c r="G165" s="85"/>
      <c r="H165" s="86"/>
      <c r="I165" s="87">
        <f>IF(OR(G165&lt;&gt;0,H165&lt;&gt;0),$I$8+SUM($G$11:G165)-SUM($H$11:H165),0)</f>
        <v>0</v>
      </c>
      <c r="J165" s="88"/>
    </row>
    <row r="166" spans="1:10" ht="18" customHeight="1" x14ac:dyDescent="0.25">
      <c r="A166" s="3">
        <v>156</v>
      </c>
      <c r="B166" s="81"/>
      <c r="C166" s="82"/>
      <c r="D166" s="287" t="str">
        <f>IF(AND(B166&gt;0,C166&gt;0),IF(B166&gt;UPDATE!K2,DATEVALUE(UPDATE!$C$4&amp;"/"&amp;TEXT(B166,0)&amp;"/"&amp;TEXT(C166,0)),DATEVALUE(UPDATE!$C$6&amp;"/"&amp;TEXT(B166,0)&amp;"/"&amp;TEXT(C166,0))),"")</f>
        <v/>
      </c>
      <c r="E166" s="83"/>
      <c r="F166" s="84"/>
      <c r="G166" s="85"/>
      <c r="H166" s="86"/>
      <c r="I166" s="87">
        <f>IF(OR(G166&lt;&gt;0,H166&lt;&gt;0),$I$8+SUM($G$11:G166)-SUM($H$11:H166),0)</f>
        <v>0</v>
      </c>
      <c r="J166" s="88"/>
    </row>
    <row r="167" spans="1:10" ht="18" customHeight="1" x14ac:dyDescent="0.25">
      <c r="A167" s="3">
        <v>157</v>
      </c>
      <c r="B167" s="81"/>
      <c r="C167" s="82"/>
      <c r="D167" s="287" t="str">
        <f>IF(AND(B167&gt;0,C167&gt;0),IF(B167&gt;UPDATE!K2,DATEVALUE(UPDATE!$C$4&amp;"/"&amp;TEXT(B167,0)&amp;"/"&amp;TEXT(C167,0)),DATEVALUE(UPDATE!$C$6&amp;"/"&amp;TEXT(B167,0)&amp;"/"&amp;TEXT(C167,0))),"")</f>
        <v/>
      </c>
      <c r="E167" s="83"/>
      <c r="F167" s="84"/>
      <c r="G167" s="85"/>
      <c r="H167" s="86"/>
      <c r="I167" s="87">
        <f>IF(OR(G167&lt;&gt;0,H167&lt;&gt;0),$I$8+SUM($G$11:G167)-SUM($H$11:H167),0)</f>
        <v>0</v>
      </c>
      <c r="J167" s="88"/>
    </row>
    <row r="168" spans="1:10" ht="18" customHeight="1" x14ac:dyDescent="0.25">
      <c r="A168" s="3">
        <v>158</v>
      </c>
      <c r="B168" s="81"/>
      <c r="C168" s="82"/>
      <c r="D168" s="287" t="str">
        <f>IF(AND(B168&gt;0,C168&gt;0),IF(B168&gt;UPDATE!K2,DATEVALUE(UPDATE!$C$4&amp;"/"&amp;TEXT(B168,0)&amp;"/"&amp;TEXT(C168,0)),DATEVALUE(UPDATE!$C$6&amp;"/"&amp;TEXT(B168,0)&amp;"/"&amp;TEXT(C168,0))),"")</f>
        <v/>
      </c>
      <c r="E168" s="83"/>
      <c r="F168" s="84"/>
      <c r="G168" s="85"/>
      <c r="H168" s="86"/>
      <c r="I168" s="87">
        <f>IF(OR(G168&lt;&gt;0,H168&lt;&gt;0),$I$8+SUM($G$11:G168)-SUM($H$11:H168),0)</f>
        <v>0</v>
      </c>
      <c r="J168" s="88"/>
    </row>
    <row r="169" spans="1:10" ht="18" customHeight="1" x14ac:dyDescent="0.25">
      <c r="A169" s="3">
        <v>159</v>
      </c>
      <c r="B169" s="81"/>
      <c r="C169" s="82"/>
      <c r="D169" s="287" t="str">
        <f>IF(AND(B169&gt;0,C169&gt;0),IF(B169&gt;UPDATE!K2,DATEVALUE(UPDATE!$C$4&amp;"/"&amp;TEXT(B169,0)&amp;"/"&amp;TEXT(C169,0)),DATEVALUE(UPDATE!$C$6&amp;"/"&amp;TEXT(B169,0)&amp;"/"&amp;TEXT(C169,0))),"")</f>
        <v/>
      </c>
      <c r="E169" s="83"/>
      <c r="F169" s="84"/>
      <c r="G169" s="85"/>
      <c r="H169" s="86"/>
      <c r="I169" s="87">
        <f>IF(OR(G169&lt;&gt;0,H169&lt;&gt;0),$I$8+SUM($G$11:G169)-SUM($H$11:H169),0)</f>
        <v>0</v>
      </c>
      <c r="J169" s="88"/>
    </row>
    <row r="170" spans="1:10" ht="18" customHeight="1" x14ac:dyDescent="0.25">
      <c r="A170" s="3">
        <v>160</v>
      </c>
      <c r="B170" s="81"/>
      <c r="C170" s="82"/>
      <c r="D170" s="287" t="str">
        <f>IF(AND(B170&gt;0,C170&gt;0),IF(B170&gt;UPDATE!K2,DATEVALUE(UPDATE!$C$4&amp;"/"&amp;TEXT(B170,0)&amp;"/"&amp;TEXT(C170,0)),DATEVALUE(UPDATE!$C$6&amp;"/"&amp;TEXT(B170,0)&amp;"/"&amp;TEXT(C170,0))),"")</f>
        <v/>
      </c>
      <c r="E170" s="83"/>
      <c r="F170" s="84"/>
      <c r="G170" s="85"/>
      <c r="H170" s="86"/>
      <c r="I170" s="87">
        <f>IF(OR(G170&lt;&gt;0,H170&lt;&gt;0),$I$8+SUM($G$11:G170)-SUM($H$11:H170),0)</f>
        <v>0</v>
      </c>
      <c r="J170" s="88"/>
    </row>
    <row r="171" spans="1:10" ht="18" customHeight="1" x14ac:dyDescent="0.25">
      <c r="A171" s="3">
        <v>161</v>
      </c>
      <c r="B171" s="81"/>
      <c r="C171" s="82"/>
      <c r="D171" s="287" t="str">
        <f>IF(AND(B171&gt;0,C171&gt;0),IF(B171&gt;UPDATE!K2,DATEVALUE(UPDATE!$C$4&amp;"/"&amp;TEXT(B171,0)&amp;"/"&amp;TEXT(C171,0)),DATEVALUE(UPDATE!$C$6&amp;"/"&amp;TEXT(B171,0)&amp;"/"&amp;TEXT(C171,0))),"")</f>
        <v/>
      </c>
      <c r="E171" s="83"/>
      <c r="F171" s="84"/>
      <c r="G171" s="85"/>
      <c r="H171" s="86"/>
      <c r="I171" s="87">
        <f>IF(OR(G171&lt;&gt;0,H171&lt;&gt;0),$I$8+SUM($G$11:G171)-SUM($H$11:H171),0)</f>
        <v>0</v>
      </c>
      <c r="J171" s="88"/>
    </row>
    <row r="172" spans="1:10" ht="18" customHeight="1" x14ac:dyDescent="0.25">
      <c r="A172" s="3">
        <v>162</v>
      </c>
      <c r="B172" s="81"/>
      <c r="C172" s="82"/>
      <c r="D172" s="287" t="str">
        <f>IF(AND(B172&gt;0,C172&gt;0),IF(B172&gt;UPDATE!K2,DATEVALUE(UPDATE!$C$4&amp;"/"&amp;TEXT(B172,0)&amp;"/"&amp;TEXT(C172,0)),DATEVALUE(UPDATE!$C$6&amp;"/"&amp;TEXT(B172,0)&amp;"/"&amp;TEXT(C172,0))),"")</f>
        <v/>
      </c>
      <c r="E172" s="83"/>
      <c r="F172" s="84"/>
      <c r="G172" s="85"/>
      <c r="H172" s="86"/>
      <c r="I172" s="87">
        <f>IF(OR(G172&lt;&gt;0,H172&lt;&gt;0),$I$8+SUM($G$11:G172)-SUM($H$11:H172),0)</f>
        <v>0</v>
      </c>
      <c r="J172" s="88"/>
    </row>
    <row r="173" spans="1:10" ht="18" customHeight="1" x14ac:dyDescent="0.25">
      <c r="A173" s="3">
        <v>163</v>
      </c>
      <c r="B173" s="81"/>
      <c r="C173" s="82"/>
      <c r="D173" s="287" t="str">
        <f>IF(AND(B173&gt;0,C173&gt;0),IF(B173&gt;UPDATE!K2,DATEVALUE(UPDATE!$C$4&amp;"/"&amp;TEXT(B173,0)&amp;"/"&amp;TEXT(C173,0)),DATEVALUE(UPDATE!$C$6&amp;"/"&amp;TEXT(B173,0)&amp;"/"&amp;TEXT(C173,0))),"")</f>
        <v/>
      </c>
      <c r="E173" s="83"/>
      <c r="F173" s="84"/>
      <c r="G173" s="85"/>
      <c r="H173" s="86"/>
      <c r="I173" s="87">
        <f>IF(OR(G173&lt;&gt;0,H173&lt;&gt;0),$I$8+SUM($G$11:G173)-SUM($H$11:H173),0)</f>
        <v>0</v>
      </c>
      <c r="J173" s="88"/>
    </row>
    <row r="174" spans="1:10" ht="18" customHeight="1" x14ac:dyDescent="0.25">
      <c r="A174" s="3">
        <v>164</v>
      </c>
      <c r="B174" s="81"/>
      <c r="C174" s="82"/>
      <c r="D174" s="287" t="str">
        <f>IF(AND(B174&gt;0,C174&gt;0),IF(B174&gt;UPDATE!K2,DATEVALUE(UPDATE!$C$4&amp;"/"&amp;TEXT(B174,0)&amp;"/"&amp;TEXT(C174,0)),DATEVALUE(UPDATE!$C$6&amp;"/"&amp;TEXT(B174,0)&amp;"/"&amp;TEXT(C174,0))),"")</f>
        <v/>
      </c>
      <c r="E174" s="83"/>
      <c r="F174" s="84"/>
      <c r="G174" s="85"/>
      <c r="H174" s="86"/>
      <c r="I174" s="87">
        <f>IF(OR(G174&lt;&gt;0,H174&lt;&gt;0),$I$8+SUM($G$11:G174)-SUM($H$11:H174),0)</f>
        <v>0</v>
      </c>
      <c r="J174" s="88"/>
    </row>
    <row r="175" spans="1:10" ht="18" customHeight="1" x14ac:dyDescent="0.25">
      <c r="A175" s="3">
        <v>165</v>
      </c>
      <c r="B175" s="81"/>
      <c r="C175" s="82"/>
      <c r="D175" s="287" t="str">
        <f>IF(AND(B175&gt;0,C175&gt;0),IF(B175&gt;UPDATE!K2,DATEVALUE(UPDATE!$C$4&amp;"/"&amp;TEXT(B175,0)&amp;"/"&amp;TEXT(C175,0)),DATEVALUE(UPDATE!$C$6&amp;"/"&amp;TEXT(B175,0)&amp;"/"&amp;TEXT(C175,0))),"")</f>
        <v/>
      </c>
      <c r="E175" s="83"/>
      <c r="F175" s="84"/>
      <c r="G175" s="85"/>
      <c r="H175" s="86"/>
      <c r="I175" s="87">
        <f>IF(OR(G175&lt;&gt;0,H175&lt;&gt;0),$I$8+SUM($G$11:G175)-SUM($H$11:H175),0)</f>
        <v>0</v>
      </c>
      <c r="J175" s="88"/>
    </row>
    <row r="176" spans="1:10" ht="18" customHeight="1" x14ac:dyDescent="0.25">
      <c r="A176" s="3">
        <v>166</v>
      </c>
      <c r="B176" s="81"/>
      <c r="C176" s="82"/>
      <c r="D176" s="287" t="str">
        <f>IF(AND(B176&gt;0,C176&gt;0),IF(B176&gt;UPDATE!K2,DATEVALUE(UPDATE!$C$4&amp;"/"&amp;TEXT(B176,0)&amp;"/"&amp;TEXT(C176,0)),DATEVALUE(UPDATE!$C$6&amp;"/"&amp;TEXT(B176,0)&amp;"/"&amp;TEXT(C176,0))),"")</f>
        <v/>
      </c>
      <c r="E176" s="83"/>
      <c r="F176" s="84"/>
      <c r="G176" s="85"/>
      <c r="H176" s="86"/>
      <c r="I176" s="87">
        <f>IF(OR(G176&lt;&gt;0,H176&lt;&gt;0),$I$8+SUM($G$11:G176)-SUM($H$11:H176),0)</f>
        <v>0</v>
      </c>
      <c r="J176" s="88"/>
    </row>
    <row r="177" spans="1:10" ht="18" customHeight="1" x14ac:dyDescent="0.25">
      <c r="A177" s="3">
        <v>167</v>
      </c>
      <c r="B177" s="81"/>
      <c r="C177" s="82"/>
      <c r="D177" s="287" t="str">
        <f>IF(AND(B177&gt;0,C177&gt;0),IF(B177&gt;UPDATE!K2,DATEVALUE(UPDATE!$C$4&amp;"/"&amp;TEXT(B177,0)&amp;"/"&amp;TEXT(C177,0)),DATEVALUE(UPDATE!$C$6&amp;"/"&amp;TEXT(B177,0)&amp;"/"&amp;TEXT(C177,0))),"")</f>
        <v/>
      </c>
      <c r="E177" s="83"/>
      <c r="F177" s="84"/>
      <c r="G177" s="85"/>
      <c r="H177" s="86"/>
      <c r="I177" s="87">
        <f>IF(OR(G177&lt;&gt;0,H177&lt;&gt;0),$I$8+SUM($G$11:G177)-SUM($H$11:H177),0)</f>
        <v>0</v>
      </c>
      <c r="J177" s="88"/>
    </row>
    <row r="178" spans="1:10" ht="18" customHeight="1" x14ac:dyDescent="0.25">
      <c r="A178" s="3">
        <v>168</v>
      </c>
      <c r="B178" s="81"/>
      <c r="C178" s="82"/>
      <c r="D178" s="287" t="str">
        <f>IF(AND(B178&gt;0,C178&gt;0),IF(B178&gt;UPDATE!K2,DATEVALUE(UPDATE!$C$4&amp;"/"&amp;TEXT(B178,0)&amp;"/"&amp;TEXT(C178,0)),DATEVALUE(UPDATE!$C$6&amp;"/"&amp;TEXT(B178,0)&amp;"/"&amp;TEXT(C178,0))),"")</f>
        <v/>
      </c>
      <c r="E178" s="83"/>
      <c r="F178" s="84"/>
      <c r="G178" s="85"/>
      <c r="H178" s="86"/>
      <c r="I178" s="87">
        <f>IF(OR(G178&lt;&gt;0,H178&lt;&gt;0),$I$8+SUM($G$11:G178)-SUM($H$11:H178),0)</f>
        <v>0</v>
      </c>
      <c r="J178" s="88"/>
    </row>
    <row r="179" spans="1:10" ht="18" customHeight="1" x14ac:dyDescent="0.25">
      <c r="A179" s="3">
        <v>169</v>
      </c>
      <c r="B179" s="81"/>
      <c r="C179" s="82"/>
      <c r="D179" s="287" t="str">
        <f>IF(AND(B179&gt;0,C179&gt;0),IF(B179&gt;UPDATE!K2,DATEVALUE(UPDATE!$C$4&amp;"/"&amp;TEXT(B179,0)&amp;"/"&amp;TEXT(C179,0)),DATEVALUE(UPDATE!$C$6&amp;"/"&amp;TEXT(B179,0)&amp;"/"&amp;TEXT(C179,0))),"")</f>
        <v/>
      </c>
      <c r="E179" s="83"/>
      <c r="F179" s="84"/>
      <c r="G179" s="85"/>
      <c r="H179" s="86"/>
      <c r="I179" s="87">
        <f>IF(OR(G179&lt;&gt;0,H179&lt;&gt;0),$I$8+SUM($G$11:G179)-SUM($H$11:H179),0)</f>
        <v>0</v>
      </c>
      <c r="J179" s="88"/>
    </row>
    <row r="180" spans="1:10" ht="18" customHeight="1" x14ac:dyDescent="0.25">
      <c r="A180" s="3">
        <v>170</v>
      </c>
      <c r="B180" s="81"/>
      <c r="C180" s="82"/>
      <c r="D180" s="287" t="str">
        <f>IF(AND(B180&gt;0,C180&gt;0),IF(B180&gt;UPDATE!K2,DATEVALUE(UPDATE!$C$4&amp;"/"&amp;TEXT(B180,0)&amp;"/"&amp;TEXT(C180,0)),DATEVALUE(UPDATE!$C$6&amp;"/"&amp;TEXT(B180,0)&amp;"/"&amp;TEXT(C180,0))),"")</f>
        <v/>
      </c>
      <c r="E180" s="83"/>
      <c r="F180" s="84"/>
      <c r="G180" s="85"/>
      <c r="H180" s="86"/>
      <c r="I180" s="87">
        <f>IF(OR(G180&lt;&gt;0,H180&lt;&gt;0),$I$8+SUM($G$11:G180)-SUM($H$11:H180),0)</f>
        <v>0</v>
      </c>
      <c r="J180" s="88"/>
    </row>
    <row r="181" spans="1:10" ht="18" customHeight="1" x14ac:dyDescent="0.25">
      <c r="A181" s="3">
        <v>171</v>
      </c>
      <c r="B181" s="81"/>
      <c r="C181" s="82"/>
      <c r="D181" s="287" t="str">
        <f>IF(AND(B181&gt;0,C181&gt;0),IF(B181&gt;UPDATE!K2,DATEVALUE(UPDATE!$C$4&amp;"/"&amp;TEXT(B181,0)&amp;"/"&amp;TEXT(C181,0)),DATEVALUE(UPDATE!$C$6&amp;"/"&amp;TEXT(B181,0)&amp;"/"&amp;TEXT(C181,0))),"")</f>
        <v/>
      </c>
      <c r="E181" s="83"/>
      <c r="F181" s="84"/>
      <c r="G181" s="85"/>
      <c r="H181" s="86"/>
      <c r="I181" s="87">
        <f>IF(OR(G181&lt;&gt;0,H181&lt;&gt;0),$I$8+SUM($G$11:G181)-SUM($H$11:H181),0)</f>
        <v>0</v>
      </c>
      <c r="J181" s="88"/>
    </row>
    <row r="182" spans="1:10" ht="18" customHeight="1" x14ac:dyDescent="0.25">
      <c r="A182" s="3">
        <v>172</v>
      </c>
      <c r="B182" s="81"/>
      <c r="C182" s="82"/>
      <c r="D182" s="287" t="str">
        <f>IF(AND(B182&gt;0,C182&gt;0),IF(B182&gt;UPDATE!K2,DATEVALUE(UPDATE!$C$4&amp;"/"&amp;TEXT(B182,0)&amp;"/"&amp;TEXT(C182,0)),DATEVALUE(UPDATE!$C$6&amp;"/"&amp;TEXT(B182,0)&amp;"/"&amp;TEXT(C182,0))),"")</f>
        <v/>
      </c>
      <c r="E182" s="83"/>
      <c r="F182" s="84"/>
      <c r="G182" s="85"/>
      <c r="H182" s="86"/>
      <c r="I182" s="87">
        <f>IF(OR(G182&lt;&gt;0,H182&lt;&gt;0),$I$8+SUM($G$11:G182)-SUM($H$11:H182),0)</f>
        <v>0</v>
      </c>
      <c r="J182" s="88"/>
    </row>
    <row r="183" spans="1:10" ht="18" customHeight="1" x14ac:dyDescent="0.25">
      <c r="A183" s="3">
        <v>173</v>
      </c>
      <c r="B183" s="81"/>
      <c r="C183" s="82"/>
      <c r="D183" s="287" t="str">
        <f>IF(AND(B183&gt;0,C183&gt;0),IF(B183&gt;UPDATE!K2,DATEVALUE(UPDATE!$C$4&amp;"/"&amp;TEXT(B183,0)&amp;"/"&amp;TEXT(C183,0)),DATEVALUE(UPDATE!$C$6&amp;"/"&amp;TEXT(B183,0)&amp;"/"&amp;TEXT(C183,0))),"")</f>
        <v/>
      </c>
      <c r="E183" s="83"/>
      <c r="F183" s="84"/>
      <c r="G183" s="85"/>
      <c r="H183" s="86"/>
      <c r="I183" s="87">
        <f>IF(OR(G183&lt;&gt;0,H183&lt;&gt;0),$I$8+SUM($G$11:G183)-SUM($H$11:H183),0)</f>
        <v>0</v>
      </c>
      <c r="J183" s="88"/>
    </row>
    <row r="184" spans="1:10" ht="18" customHeight="1" x14ac:dyDescent="0.25">
      <c r="A184" s="3">
        <v>174</v>
      </c>
      <c r="B184" s="81"/>
      <c r="C184" s="82"/>
      <c r="D184" s="287" t="str">
        <f>IF(AND(B184&gt;0,C184&gt;0),IF(B184&gt;UPDATE!K2,DATEVALUE(UPDATE!$C$4&amp;"/"&amp;TEXT(B184,0)&amp;"/"&amp;TEXT(C184,0)),DATEVALUE(UPDATE!$C$6&amp;"/"&amp;TEXT(B184,0)&amp;"/"&amp;TEXT(C184,0))),"")</f>
        <v/>
      </c>
      <c r="E184" s="83"/>
      <c r="F184" s="84"/>
      <c r="G184" s="85"/>
      <c r="H184" s="86"/>
      <c r="I184" s="87">
        <f>IF(OR(G184&lt;&gt;0,H184&lt;&gt;0),$I$8+SUM($G$11:G184)-SUM($H$11:H184),0)</f>
        <v>0</v>
      </c>
      <c r="J184" s="88"/>
    </row>
    <row r="185" spans="1:10" ht="18" customHeight="1" x14ac:dyDescent="0.25">
      <c r="A185" s="3">
        <v>175</v>
      </c>
      <c r="B185" s="81"/>
      <c r="C185" s="82"/>
      <c r="D185" s="287" t="str">
        <f>IF(AND(B185&gt;0,C185&gt;0),IF(B185&gt;UPDATE!K2,DATEVALUE(UPDATE!$C$4&amp;"/"&amp;TEXT(B185,0)&amp;"/"&amp;TEXT(C185,0)),DATEVALUE(UPDATE!$C$6&amp;"/"&amp;TEXT(B185,0)&amp;"/"&amp;TEXT(C185,0))),"")</f>
        <v/>
      </c>
      <c r="E185" s="83"/>
      <c r="F185" s="84"/>
      <c r="G185" s="85"/>
      <c r="H185" s="86"/>
      <c r="I185" s="87">
        <f>IF(OR(G185&lt;&gt;0,H185&lt;&gt;0),$I$8+SUM($G$11:G185)-SUM($H$11:H185),0)</f>
        <v>0</v>
      </c>
      <c r="J185" s="88"/>
    </row>
    <row r="186" spans="1:10" ht="18" customHeight="1" x14ac:dyDescent="0.25">
      <c r="A186" s="3">
        <v>176</v>
      </c>
      <c r="B186" s="81"/>
      <c r="C186" s="82"/>
      <c r="D186" s="287" t="str">
        <f>IF(AND(B186&gt;0,C186&gt;0),IF(B186&gt;UPDATE!K2,DATEVALUE(UPDATE!$C$4&amp;"/"&amp;TEXT(B186,0)&amp;"/"&amp;TEXT(C186,0)),DATEVALUE(UPDATE!$C$6&amp;"/"&amp;TEXT(B186,0)&amp;"/"&amp;TEXT(C186,0))),"")</f>
        <v/>
      </c>
      <c r="E186" s="83"/>
      <c r="F186" s="84"/>
      <c r="G186" s="85"/>
      <c r="H186" s="86"/>
      <c r="I186" s="87">
        <f>IF(OR(G186&lt;&gt;0,H186&lt;&gt;0),$I$8+SUM($G$11:G186)-SUM($H$11:H186),0)</f>
        <v>0</v>
      </c>
      <c r="J186" s="88"/>
    </row>
    <row r="187" spans="1:10" ht="18" customHeight="1" x14ac:dyDescent="0.25">
      <c r="A187" s="3">
        <v>177</v>
      </c>
      <c r="B187" s="81"/>
      <c r="C187" s="82"/>
      <c r="D187" s="287" t="str">
        <f>IF(AND(B187&gt;0,C187&gt;0),IF(B187&gt;UPDATE!K2,DATEVALUE(UPDATE!$C$4&amp;"/"&amp;TEXT(B187,0)&amp;"/"&amp;TEXT(C187,0)),DATEVALUE(UPDATE!$C$6&amp;"/"&amp;TEXT(B187,0)&amp;"/"&amp;TEXT(C187,0))),"")</f>
        <v/>
      </c>
      <c r="E187" s="83"/>
      <c r="F187" s="84"/>
      <c r="G187" s="85"/>
      <c r="H187" s="86"/>
      <c r="I187" s="87">
        <f>IF(OR(G187&lt;&gt;0,H187&lt;&gt;0),$I$8+SUM($G$11:G187)-SUM($H$11:H187),0)</f>
        <v>0</v>
      </c>
      <c r="J187" s="88"/>
    </row>
    <row r="188" spans="1:10" ht="18" customHeight="1" x14ac:dyDescent="0.25">
      <c r="A188" s="3">
        <v>178</v>
      </c>
      <c r="B188" s="81"/>
      <c r="C188" s="82"/>
      <c r="D188" s="287" t="str">
        <f>IF(AND(B188&gt;0,C188&gt;0),IF(B188&gt;UPDATE!K2,DATEVALUE(UPDATE!$C$4&amp;"/"&amp;TEXT(B188,0)&amp;"/"&amp;TEXT(C188,0)),DATEVALUE(UPDATE!$C$6&amp;"/"&amp;TEXT(B188,0)&amp;"/"&amp;TEXT(C188,0))),"")</f>
        <v/>
      </c>
      <c r="E188" s="83"/>
      <c r="F188" s="84"/>
      <c r="G188" s="85"/>
      <c r="H188" s="86"/>
      <c r="I188" s="87">
        <f>IF(OR(G188&lt;&gt;0,H188&lt;&gt;0),$I$8+SUM($G$11:G188)-SUM($H$11:H188),0)</f>
        <v>0</v>
      </c>
      <c r="J188" s="88"/>
    </row>
    <row r="189" spans="1:10" ht="18" customHeight="1" x14ac:dyDescent="0.25">
      <c r="A189" s="3">
        <v>179</v>
      </c>
      <c r="B189" s="81"/>
      <c r="C189" s="82"/>
      <c r="D189" s="287" t="str">
        <f>IF(AND(B189&gt;0,C189&gt;0),IF(B189&gt;UPDATE!K2,DATEVALUE(UPDATE!$C$4&amp;"/"&amp;TEXT(B189,0)&amp;"/"&amp;TEXT(C189,0)),DATEVALUE(UPDATE!$C$6&amp;"/"&amp;TEXT(B189,0)&amp;"/"&amp;TEXT(C189,0))),"")</f>
        <v/>
      </c>
      <c r="E189" s="83"/>
      <c r="F189" s="84"/>
      <c r="G189" s="85"/>
      <c r="H189" s="86"/>
      <c r="I189" s="87">
        <f>IF(OR(G189&lt;&gt;0,H189&lt;&gt;0),$I$8+SUM($G$11:G189)-SUM($H$11:H189),0)</f>
        <v>0</v>
      </c>
      <c r="J189" s="88"/>
    </row>
    <row r="190" spans="1:10" ht="18" customHeight="1" x14ac:dyDescent="0.25">
      <c r="A190" s="3">
        <v>180</v>
      </c>
      <c r="B190" s="81"/>
      <c r="C190" s="82"/>
      <c r="D190" s="287" t="str">
        <f>IF(AND(B190&gt;0,C190&gt;0),IF(B190&gt;UPDATE!K2,DATEVALUE(UPDATE!$C$4&amp;"/"&amp;TEXT(B190,0)&amp;"/"&amp;TEXT(C190,0)),DATEVALUE(UPDATE!$C$6&amp;"/"&amp;TEXT(B190,0)&amp;"/"&amp;TEXT(C190,0))),"")</f>
        <v/>
      </c>
      <c r="E190" s="83"/>
      <c r="F190" s="84"/>
      <c r="G190" s="85"/>
      <c r="H190" s="86"/>
      <c r="I190" s="87">
        <f>IF(OR(G190&lt;&gt;0,H190&lt;&gt;0),$I$8+SUM($G$11:G190)-SUM($H$11:H190),0)</f>
        <v>0</v>
      </c>
      <c r="J190" s="88"/>
    </row>
    <row r="191" spans="1:10" ht="18" customHeight="1" x14ac:dyDescent="0.25">
      <c r="A191" s="3">
        <v>181</v>
      </c>
      <c r="B191" s="81"/>
      <c r="C191" s="82"/>
      <c r="D191" s="287" t="str">
        <f>IF(AND(B191&gt;0,C191&gt;0),IF(B191&gt;UPDATE!K2,DATEVALUE(UPDATE!$C$4&amp;"/"&amp;TEXT(B191,0)&amp;"/"&amp;TEXT(C191,0)),DATEVALUE(UPDATE!$C$6&amp;"/"&amp;TEXT(B191,0)&amp;"/"&amp;TEXT(C191,0))),"")</f>
        <v/>
      </c>
      <c r="E191" s="83"/>
      <c r="F191" s="84"/>
      <c r="G191" s="85"/>
      <c r="H191" s="86"/>
      <c r="I191" s="87">
        <f>IF(OR(G191&lt;&gt;0,H191&lt;&gt;0),$I$8+SUM($G$11:G191)-SUM($H$11:H191),0)</f>
        <v>0</v>
      </c>
      <c r="J191" s="88"/>
    </row>
    <row r="192" spans="1:10" ht="18" customHeight="1" x14ac:dyDescent="0.25">
      <c r="A192" s="3">
        <v>182</v>
      </c>
      <c r="B192" s="81"/>
      <c r="C192" s="82"/>
      <c r="D192" s="287" t="str">
        <f>IF(AND(B192&gt;0,C192&gt;0),IF(B192&gt;UPDATE!K2,DATEVALUE(UPDATE!$C$4&amp;"/"&amp;TEXT(B192,0)&amp;"/"&amp;TEXT(C192,0)),DATEVALUE(UPDATE!$C$6&amp;"/"&amp;TEXT(B192,0)&amp;"/"&amp;TEXT(C192,0))),"")</f>
        <v/>
      </c>
      <c r="E192" s="83"/>
      <c r="F192" s="84"/>
      <c r="G192" s="85"/>
      <c r="H192" s="86"/>
      <c r="I192" s="87">
        <f>IF(OR(G192&lt;&gt;0,H192&lt;&gt;0),$I$8+SUM($G$11:G192)-SUM($H$11:H192),0)</f>
        <v>0</v>
      </c>
      <c r="J192" s="88"/>
    </row>
    <row r="193" spans="1:10" ht="18" customHeight="1" x14ac:dyDescent="0.25">
      <c r="A193" s="3">
        <v>183</v>
      </c>
      <c r="B193" s="81"/>
      <c r="C193" s="82"/>
      <c r="D193" s="287" t="str">
        <f>IF(AND(B193&gt;0,C193&gt;0),IF(B193&gt;UPDATE!K2,DATEVALUE(UPDATE!$C$4&amp;"/"&amp;TEXT(B193,0)&amp;"/"&amp;TEXT(C193,0)),DATEVALUE(UPDATE!$C$6&amp;"/"&amp;TEXT(B193,0)&amp;"/"&amp;TEXT(C193,0))),"")</f>
        <v/>
      </c>
      <c r="E193" s="83"/>
      <c r="F193" s="84"/>
      <c r="G193" s="85"/>
      <c r="H193" s="86"/>
      <c r="I193" s="87">
        <f>IF(OR(G193&lt;&gt;0,H193&lt;&gt;0),$I$8+SUM($G$11:G193)-SUM($H$11:H193),0)</f>
        <v>0</v>
      </c>
      <c r="J193" s="88"/>
    </row>
    <row r="194" spans="1:10" ht="18" customHeight="1" x14ac:dyDescent="0.25">
      <c r="A194" s="3">
        <v>184</v>
      </c>
      <c r="B194" s="81"/>
      <c r="C194" s="82"/>
      <c r="D194" s="287" t="str">
        <f>IF(AND(B194&gt;0,C194&gt;0),IF(B194&gt;UPDATE!K2,DATEVALUE(UPDATE!$C$4&amp;"/"&amp;TEXT(B194,0)&amp;"/"&amp;TEXT(C194,0)),DATEVALUE(UPDATE!$C$6&amp;"/"&amp;TEXT(B194,0)&amp;"/"&amp;TEXT(C194,0))),"")</f>
        <v/>
      </c>
      <c r="E194" s="83"/>
      <c r="F194" s="84"/>
      <c r="G194" s="85"/>
      <c r="H194" s="86"/>
      <c r="I194" s="87">
        <f>IF(OR(G194&lt;&gt;0,H194&lt;&gt;0),$I$8+SUM($G$11:G194)-SUM($H$11:H194),0)</f>
        <v>0</v>
      </c>
      <c r="J194" s="88"/>
    </row>
    <row r="195" spans="1:10" ht="18" customHeight="1" x14ac:dyDescent="0.25">
      <c r="A195" s="3">
        <v>185</v>
      </c>
      <c r="B195" s="81"/>
      <c r="C195" s="82"/>
      <c r="D195" s="287" t="str">
        <f>IF(AND(B195&gt;0,C195&gt;0),IF(B195&gt;UPDATE!K2,DATEVALUE(UPDATE!$C$4&amp;"/"&amp;TEXT(B195,0)&amp;"/"&amp;TEXT(C195,0)),DATEVALUE(UPDATE!$C$6&amp;"/"&amp;TEXT(B195,0)&amp;"/"&amp;TEXT(C195,0))),"")</f>
        <v/>
      </c>
      <c r="E195" s="83"/>
      <c r="F195" s="84"/>
      <c r="G195" s="85"/>
      <c r="H195" s="86"/>
      <c r="I195" s="87">
        <f>IF(OR(G195&lt;&gt;0,H195&lt;&gt;0),$I$8+SUM($G$11:G195)-SUM($H$11:H195),0)</f>
        <v>0</v>
      </c>
      <c r="J195" s="88"/>
    </row>
    <row r="196" spans="1:10" ht="18" customHeight="1" x14ac:dyDescent="0.25">
      <c r="A196" s="3">
        <v>186</v>
      </c>
      <c r="B196" s="81"/>
      <c r="C196" s="82"/>
      <c r="D196" s="287" t="str">
        <f>IF(AND(B196&gt;0,C196&gt;0),IF(B196&gt;UPDATE!K2,DATEVALUE(UPDATE!$C$4&amp;"/"&amp;TEXT(B196,0)&amp;"/"&amp;TEXT(C196,0)),DATEVALUE(UPDATE!$C$6&amp;"/"&amp;TEXT(B196,0)&amp;"/"&amp;TEXT(C196,0))),"")</f>
        <v/>
      </c>
      <c r="E196" s="83"/>
      <c r="F196" s="84"/>
      <c r="G196" s="85"/>
      <c r="H196" s="86"/>
      <c r="I196" s="87">
        <f>IF(OR(G196&lt;&gt;0,H196&lt;&gt;0),$I$8+SUM($G$11:G196)-SUM($H$11:H196),0)</f>
        <v>0</v>
      </c>
      <c r="J196" s="88"/>
    </row>
    <row r="197" spans="1:10" ht="18" customHeight="1" x14ac:dyDescent="0.25">
      <c r="A197" s="3">
        <v>187</v>
      </c>
      <c r="B197" s="81"/>
      <c r="C197" s="82"/>
      <c r="D197" s="287" t="str">
        <f>IF(AND(B197&gt;0,C197&gt;0),IF(B197&gt;UPDATE!K2,DATEVALUE(UPDATE!$C$4&amp;"/"&amp;TEXT(B197,0)&amp;"/"&amp;TEXT(C197,0)),DATEVALUE(UPDATE!$C$6&amp;"/"&amp;TEXT(B197,0)&amp;"/"&amp;TEXT(C197,0))),"")</f>
        <v/>
      </c>
      <c r="E197" s="83"/>
      <c r="F197" s="84"/>
      <c r="G197" s="85"/>
      <c r="H197" s="86"/>
      <c r="I197" s="87">
        <f>IF(OR(G197&lt;&gt;0,H197&lt;&gt;0),$I$8+SUM($G$11:G197)-SUM($H$11:H197),0)</f>
        <v>0</v>
      </c>
      <c r="J197" s="88"/>
    </row>
    <row r="198" spans="1:10" ht="18" customHeight="1" x14ac:dyDescent="0.25">
      <c r="A198" s="3">
        <v>188</v>
      </c>
      <c r="B198" s="81"/>
      <c r="C198" s="82"/>
      <c r="D198" s="287" t="str">
        <f>IF(AND(B198&gt;0,C198&gt;0),IF(B198&gt;UPDATE!K2,DATEVALUE(UPDATE!$C$4&amp;"/"&amp;TEXT(B198,0)&amp;"/"&amp;TEXT(C198,0)),DATEVALUE(UPDATE!$C$6&amp;"/"&amp;TEXT(B198,0)&amp;"/"&amp;TEXT(C198,0))),"")</f>
        <v/>
      </c>
      <c r="E198" s="83"/>
      <c r="F198" s="84"/>
      <c r="G198" s="85"/>
      <c r="H198" s="86"/>
      <c r="I198" s="87">
        <f>IF(OR(G198&lt;&gt;0,H198&lt;&gt;0),$I$8+SUM($G$11:G198)-SUM($H$11:H198),0)</f>
        <v>0</v>
      </c>
      <c r="J198" s="88"/>
    </row>
    <row r="199" spans="1:10" ht="18" customHeight="1" x14ac:dyDescent="0.25">
      <c r="A199" s="3">
        <v>189</v>
      </c>
      <c r="B199" s="81"/>
      <c r="C199" s="82"/>
      <c r="D199" s="287" t="str">
        <f>IF(AND(B199&gt;0,C199&gt;0),IF(B199&gt;UPDATE!K2,DATEVALUE(UPDATE!$C$4&amp;"/"&amp;TEXT(B199,0)&amp;"/"&amp;TEXT(C199,0)),DATEVALUE(UPDATE!$C$6&amp;"/"&amp;TEXT(B199,0)&amp;"/"&amp;TEXT(C199,0))),"")</f>
        <v/>
      </c>
      <c r="E199" s="83"/>
      <c r="F199" s="84"/>
      <c r="G199" s="85"/>
      <c r="H199" s="86"/>
      <c r="I199" s="87">
        <f>IF(OR(G199&lt;&gt;0,H199&lt;&gt;0),$I$8+SUM($G$11:G199)-SUM($H$11:H199),0)</f>
        <v>0</v>
      </c>
      <c r="J199" s="88"/>
    </row>
    <row r="200" spans="1:10" ht="18" customHeight="1" x14ac:dyDescent="0.25">
      <c r="A200" s="3">
        <v>190</v>
      </c>
      <c r="B200" s="81"/>
      <c r="C200" s="82"/>
      <c r="D200" s="287" t="str">
        <f>IF(AND(B200&gt;0,C200&gt;0),IF(B200&gt;UPDATE!K2,DATEVALUE(UPDATE!$C$4&amp;"/"&amp;TEXT(B200,0)&amp;"/"&amp;TEXT(C200,0)),DATEVALUE(UPDATE!$C$6&amp;"/"&amp;TEXT(B200,0)&amp;"/"&amp;TEXT(C200,0))),"")</f>
        <v/>
      </c>
      <c r="E200" s="83"/>
      <c r="F200" s="84"/>
      <c r="G200" s="85"/>
      <c r="H200" s="86"/>
      <c r="I200" s="87">
        <f>IF(OR(G200&lt;&gt;0,H200&lt;&gt;0),$I$8+SUM($G$11:G200)-SUM($H$11:H200),0)</f>
        <v>0</v>
      </c>
      <c r="J200" s="88"/>
    </row>
    <row r="201" spans="1:10" ht="18" customHeight="1" x14ac:dyDescent="0.25">
      <c r="A201" s="3">
        <v>191</v>
      </c>
      <c r="B201" s="81"/>
      <c r="C201" s="82"/>
      <c r="D201" s="287" t="str">
        <f>IF(AND(B201&gt;0,C201&gt;0),IF(B201&gt;UPDATE!K2,DATEVALUE(UPDATE!$C$4&amp;"/"&amp;TEXT(B201,0)&amp;"/"&amp;TEXT(C201,0)),DATEVALUE(UPDATE!$C$6&amp;"/"&amp;TEXT(B201,0)&amp;"/"&amp;TEXT(C201,0))),"")</f>
        <v/>
      </c>
      <c r="E201" s="83"/>
      <c r="F201" s="84"/>
      <c r="G201" s="85"/>
      <c r="H201" s="86"/>
      <c r="I201" s="87">
        <f>IF(OR(G201&lt;&gt;0,H201&lt;&gt;0),$I$8+SUM($G$11:G201)-SUM($H$11:H201),0)</f>
        <v>0</v>
      </c>
      <c r="J201" s="88"/>
    </row>
    <row r="202" spans="1:10" ht="18" customHeight="1" x14ac:dyDescent="0.25">
      <c r="A202" s="3">
        <v>192</v>
      </c>
      <c r="B202" s="81"/>
      <c r="C202" s="82"/>
      <c r="D202" s="287" t="str">
        <f>IF(AND(B202&gt;0,C202&gt;0),IF(B202&gt;UPDATE!K2,DATEVALUE(UPDATE!$C$4&amp;"/"&amp;TEXT(B202,0)&amp;"/"&amp;TEXT(C202,0)),DATEVALUE(UPDATE!$C$6&amp;"/"&amp;TEXT(B202,0)&amp;"/"&amp;TEXT(C202,0))),"")</f>
        <v/>
      </c>
      <c r="E202" s="83"/>
      <c r="F202" s="84"/>
      <c r="G202" s="85"/>
      <c r="H202" s="86"/>
      <c r="I202" s="87">
        <f>IF(OR(G202&lt;&gt;0,H202&lt;&gt;0),$I$8+SUM($G$11:G202)-SUM($H$11:H202),0)</f>
        <v>0</v>
      </c>
      <c r="J202" s="88"/>
    </row>
    <row r="203" spans="1:10" ht="18" customHeight="1" x14ac:dyDescent="0.25">
      <c r="A203" s="3">
        <v>193</v>
      </c>
      <c r="B203" s="81"/>
      <c r="C203" s="82"/>
      <c r="D203" s="287" t="str">
        <f>IF(AND(B203&gt;0,C203&gt;0),IF(B203&gt;UPDATE!K2,DATEVALUE(UPDATE!$C$4&amp;"/"&amp;TEXT(B203,0)&amp;"/"&amp;TEXT(C203,0)),DATEVALUE(UPDATE!$C$6&amp;"/"&amp;TEXT(B203,0)&amp;"/"&amp;TEXT(C203,0))),"")</f>
        <v/>
      </c>
      <c r="E203" s="83"/>
      <c r="F203" s="84"/>
      <c r="G203" s="85"/>
      <c r="H203" s="86"/>
      <c r="I203" s="87">
        <f>IF(OR(G203&lt;&gt;0,H203&lt;&gt;0),$I$8+SUM($G$11:G203)-SUM($H$11:H203),0)</f>
        <v>0</v>
      </c>
      <c r="J203" s="88"/>
    </row>
    <row r="204" spans="1:10" ht="18" customHeight="1" x14ac:dyDescent="0.25">
      <c r="A204" s="3">
        <v>194</v>
      </c>
      <c r="B204" s="81"/>
      <c r="C204" s="82"/>
      <c r="D204" s="287" t="str">
        <f>IF(AND(B204&gt;0,C204&gt;0),IF(B204&gt;UPDATE!K2,DATEVALUE(UPDATE!$C$4&amp;"/"&amp;TEXT(B204,0)&amp;"/"&amp;TEXT(C204,0)),DATEVALUE(UPDATE!$C$6&amp;"/"&amp;TEXT(B204,0)&amp;"/"&amp;TEXT(C204,0))),"")</f>
        <v/>
      </c>
      <c r="E204" s="83"/>
      <c r="F204" s="84"/>
      <c r="G204" s="85"/>
      <c r="H204" s="86"/>
      <c r="I204" s="87">
        <f>IF(OR(G204&lt;&gt;0,H204&lt;&gt;0),$I$8+SUM($G$11:G204)-SUM($H$11:H204),0)</f>
        <v>0</v>
      </c>
      <c r="J204" s="88"/>
    </row>
    <row r="205" spans="1:10" ht="18" customHeight="1" x14ac:dyDescent="0.25">
      <c r="A205" s="3">
        <v>195</v>
      </c>
      <c r="B205" s="81"/>
      <c r="C205" s="82"/>
      <c r="D205" s="287" t="str">
        <f>IF(AND(B205&gt;0,C205&gt;0),IF(B205&gt;UPDATE!K2,DATEVALUE(UPDATE!$C$4&amp;"/"&amp;TEXT(B205,0)&amp;"/"&amp;TEXT(C205,0)),DATEVALUE(UPDATE!$C$6&amp;"/"&amp;TEXT(B205,0)&amp;"/"&amp;TEXT(C205,0))),"")</f>
        <v/>
      </c>
      <c r="E205" s="83"/>
      <c r="F205" s="84"/>
      <c r="G205" s="85"/>
      <c r="H205" s="86"/>
      <c r="I205" s="87">
        <f>IF(OR(G205&lt;&gt;0,H205&lt;&gt;0),$I$8+SUM($G$11:G205)-SUM($H$11:H205),0)</f>
        <v>0</v>
      </c>
      <c r="J205" s="88"/>
    </row>
    <row r="206" spans="1:10" ht="18" customHeight="1" x14ac:dyDescent="0.25">
      <c r="A206" s="3">
        <v>196</v>
      </c>
      <c r="B206" s="81"/>
      <c r="C206" s="82"/>
      <c r="D206" s="287" t="str">
        <f>IF(AND(B206&gt;0,C206&gt;0),IF(B206&gt;UPDATE!K2,DATEVALUE(UPDATE!$C$4&amp;"/"&amp;TEXT(B206,0)&amp;"/"&amp;TEXT(C206,0)),DATEVALUE(UPDATE!$C$6&amp;"/"&amp;TEXT(B206,0)&amp;"/"&amp;TEXT(C206,0))),"")</f>
        <v/>
      </c>
      <c r="E206" s="83"/>
      <c r="F206" s="84"/>
      <c r="G206" s="85"/>
      <c r="H206" s="86"/>
      <c r="I206" s="87">
        <f>IF(OR(G206&lt;&gt;0,H206&lt;&gt;0),$I$8+SUM($G$11:G206)-SUM($H$11:H206),0)</f>
        <v>0</v>
      </c>
      <c r="J206" s="88"/>
    </row>
    <row r="207" spans="1:10" ht="18" customHeight="1" x14ac:dyDescent="0.25">
      <c r="A207" s="3">
        <v>197</v>
      </c>
      <c r="B207" s="81"/>
      <c r="C207" s="82"/>
      <c r="D207" s="287" t="str">
        <f>IF(AND(B207&gt;0,C207&gt;0),IF(B207&gt;UPDATE!K2,DATEVALUE(UPDATE!$C$4&amp;"/"&amp;TEXT(B207,0)&amp;"/"&amp;TEXT(C207,0)),DATEVALUE(UPDATE!$C$6&amp;"/"&amp;TEXT(B207,0)&amp;"/"&amp;TEXT(C207,0))),"")</f>
        <v/>
      </c>
      <c r="E207" s="83"/>
      <c r="F207" s="84"/>
      <c r="G207" s="85"/>
      <c r="H207" s="86"/>
      <c r="I207" s="87">
        <f>IF(OR(G207&lt;&gt;0,H207&lt;&gt;0),$I$8+SUM($G$11:G207)-SUM($H$11:H207),0)</f>
        <v>0</v>
      </c>
      <c r="J207" s="88"/>
    </row>
    <row r="208" spans="1:10" ht="18" customHeight="1" x14ac:dyDescent="0.25">
      <c r="A208" s="3">
        <v>198</v>
      </c>
      <c r="B208" s="81"/>
      <c r="C208" s="82"/>
      <c r="D208" s="287" t="str">
        <f>IF(AND(B208&gt;0,C208&gt;0),IF(B208&gt;UPDATE!K2,DATEVALUE(UPDATE!$C$4&amp;"/"&amp;TEXT(B208,0)&amp;"/"&amp;TEXT(C208,0)),DATEVALUE(UPDATE!$C$6&amp;"/"&amp;TEXT(B208,0)&amp;"/"&amp;TEXT(C208,0))),"")</f>
        <v/>
      </c>
      <c r="E208" s="83"/>
      <c r="F208" s="84"/>
      <c r="G208" s="85"/>
      <c r="H208" s="86"/>
      <c r="I208" s="87">
        <f>IF(OR(G208&lt;&gt;0,H208&lt;&gt;0),$I$8+SUM($G$11:G208)-SUM($H$11:H208),0)</f>
        <v>0</v>
      </c>
      <c r="J208" s="88"/>
    </row>
    <row r="209" spans="1:10" ht="18" customHeight="1" x14ac:dyDescent="0.25">
      <c r="A209" s="3">
        <v>199</v>
      </c>
      <c r="B209" s="81"/>
      <c r="C209" s="82"/>
      <c r="D209" s="287" t="str">
        <f>IF(AND(B209&gt;0,C209&gt;0),IF(B209&gt;UPDATE!K2,DATEVALUE(UPDATE!$C$4&amp;"/"&amp;TEXT(B209,0)&amp;"/"&amp;TEXT(C209,0)),DATEVALUE(UPDATE!$C$6&amp;"/"&amp;TEXT(B209,0)&amp;"/"&amp;TEXT(C209,0))),"")</f>
        <v/>
      </c>
      <c r="E209" s="83"/>
      <c r="F209" s="84"/>
      <c r="G209" s="85"/>
      <c r="H209" s="86"/>
      <c r="I209" s="87">
        <f>IF(OR(G209&lt;&gt;0,H209&lt;&gt;0),$I$8+SUM($G$11:G209)-SUM($H$11:H209),0)</f>
        <v>0</v>
      </c>
      <c r="J209" s="88"/>
    </row>
    <row r="210" spans="1:10" ht="18" customHeight="1" x14ac:dyDescent="0.25">
      <c r="A210" s="3">
        <v>200</v>
      </c>
      <c r="B210" s="81"/>
      <c r="C210" s="82"/>
      <c r="D210" s="287" t="str">
        <f>IF(AND(B210&gt;0,C210&gt;0),IF(B210&gt;UPDATE!K2,DATEVALUE(UPDATE!$C$4&amp;"/"&amp;TEXT(B210,0)&amp;"/"&amp;TEXT(C210,0)),DATEVALUE(UPDATE!$C$6&amp;"/"&amp;TEXT(B210,0)&amp;"/"&amp;TEXT(C210,0))),"")</f>
        <v/>
      </c>
      <c r="E210" s="83"/>
      <c r="F210" s="84"/>
      <c r="G210" s="85"/>
      <c r="H210" s="86"/>
      <c r="I210" s="87">
        <f>IF(OR(G210&lt;&gt;0,H210&lt;&gt;0),$I$8+SUM($G$11:G210)-SUM($H$11:H210),0)</f>
        <v>0</v>
      </c>
      <c r="J210" s="88"/>
    </row>
    <row r="211" spans="1:10" ht="18" customHeight="1" x14ac:dyDescent="0.25">
      <c r="A211" s="3">
        <v>201</v>
      </c>
      <c r="B211" s="81"/>
      <c r="C211" s="82"/>
      <c r="D211" s="287" t="str">
        <f>IF(AND(B211&gt;0,C211&gt;0),IF(B211&gt;UPDATE!K2,DATEVALUE(UPDATE!$C$4&amp;"/"&amp;TEXT(B211,0)&amp;"/"&amp;TEXT(C211,0)),DATEVALUE(UPDATE!$C$6&amp;"/"&amp;TEXT(B211,0)&amp;"/"&amp;TEXT(C211,0))),"")</f>
        <v/>
      </c>
      <c r="E211" s="83"/>
      <c r="F211" s="84"/>
      <c r="G211" s="85"/>
      <c r="H211" s="86"/>
      <c r="I211" s="87">
        <f>IF(OR(G211&lt;&gt;0,H211&lt;&gt;0),$I$8+SUM($G$11:G211)-SUM($H$11:H211),0)</f>
        <v>0</v>
      </c>
      <c r="J211" s="88"/>
    </row>
    <row r="212" spans="1:10" ht="18" customHeight="1" x14ac:dyDescent="0.25">
      <c r="A212" s="3">
        <v>202</v>
      </c>
      <c r="B212" s="81"/>
      <c r="C212" s="82"/>
      <c r="D212" s="287" t="str">
        <f>IF(AND(B212&gt;0,C212&gt;0),IF(B212&gt;UPDATE!K2,DATEVALUE(UPDATE!$C$4&amp;"/"&amp;TEXT(B212,0)&amp;"/"&amp;TEXT(C212,0)),DATEVALUE(UPDATE!$C$6&amp;"/"&amp;TEXT(B212,0)&amp;"/"&amp;TEXT(C212,0))),"")</f>
        <v/>
      </c>
      <c r="E212" s="83"/>
      <c r="F212" s="84"/>
      <c r="G212" s="85"/>
      <c r="H212" s="86"/>
      <c r="I212" s="87">
        <f>IF(OR(G212&lt;&gt;0,H212&lt;&gt;0),$I$8+SUM($G$11:G212)-SUM($H$11:H212),0)</f>
        <v>0</v>
      </c>
      <c r="J212" s="88"/>
    </row>
    <row r="213" spans="1:10" ht="18" customHeight="1" x14ac:dyDescent="0.25">
      <c r="A213" s="3">
        <v>203</v>
      </c>
      <c r="B213" s="81"/>
      <c r="C213" s="82"/>
      <c r="D213" s="287" t="str">
        <f>IF(AND(B213&gt;0,C213&gt;0),IF(B213&gt;UPDATE!K2,DATEVALUE(UPDATE!$C$4&amp;"/"&amp;TEXT(B213,0)&amp;"/"&amp;TEXT(C213,0)),DATEVALUE(UPDATE!$C$6&amp;"/"&amp;TEXT(B213,0)&amp;"/"&amp;TEXT(C213,0))),"")</f>
        <v/>
      </c>
      <c r="E213" s="83"/>
      <c r="F213" s="84"/>
      <c r="G213" s="85"/>
      <c r="H213" s="86"/>
      <c r="I213" s="87">
        <f>IF(OR(G213&lt;&gt;0,H213&lt;&gt;0),$I$8+SUM($G$11:G213)-SUM($H$11:H213),0)</f>
        <v>0</v>
      </c>
      <c r="J213" s="88"/>
    </row>
    <row r="214" spans="1:10" ht="18" customHeight="1" x14ac:dyDescent="0.25">
      <c r="A214" s="3">
        <v>204</v>
      </c>
      <c r="B214" s="81"/>
      <c r="C214" s="82"/>
      <c r="D214" s="287" t="str">
        <f>IF(AND(B214&gt;0,C214&gt;0),IF(B214&gt;UPDATE!K2,DATEVALUE(UPDATE!$C$4&amp;"/"&amp;TEXT(B214,0)&amp;"/"&amp;TEXT(C214,0)),DATEVALUE(UPDATE!$C$6&amp;"/"&amp;TEXT(B214,0)&amp;"/"&amp;TEXT(C214,0))),"")</f>
        <v/>
      </c>
      <c r="E214" s="83"/>
      <c r="F214" s="84"/>
      <c r="G214" s="85"/>
      <c r="H214" s="86"/>
      <c r="I214" s="87">
        <f>IF(OR(G214&lt;&gt;0,H214&lt;&gt;0),$I$8+SUM($G$11:G214)-SUM($H$11:H214),0)</f>
        <v>0</v>
      </c>
      <c r="J214" s="88"/>
    </row>
    <row r="215" spans="1:10" ht="18" customHeight="1" x14ac:dyDescent="0.25">
      <c r="A215" s="3">
        <v>205</v>
      </c>
      <c r="B215" s="81"/>
      <c r="C215" s="82"/>
      <c r="D215" s="287" t="str">
        <f>IF(AND(B215&gt;0,C215&gt;0),IF(B215&gt;UPDATE!K2,DATEVALUE(UPDATE!$C$4&amp;"/"&amp;TEXT(B215,0)&amp;"/"&amp;TEXT(C215,0)),DATEVALUE(UPDATE!$C$6&amp;"/"&amp;TEXT(B215,0)&amp;"/"&amp;TEXT(C215,0))),"")</f>
        <v/>
      </c>
      <c r="E215" s="83"/>
      <c r="F215" s="84"/>
      <c r="G215" s="85"/>
      <c r="H215" s="86"/>
      <c r="I215" s="87">
        <f>IF(OR(G215&lt;&gt;0,H215&lt;&gt;0),$I$8+SUM($G$11:G215)-SUM($H$11:H215),0)</f>
        <v>0</v>
      </c>
      <c r="J215" s="88"/>
    </row>
    <row r="216" spans="1:10" ht="18" customHeight="1" x14ac:dyDescent="0.25">
      <c r="A216" s="3">
        <v>206</v>
      </c>
      <c r="B216" s="81"/>
      <c r="C216" s="82"/>
      <c r="D216" s="287" t="str">
        <f>IF(AND(B216&gt;0,C216&gt;0),IF(B216&gt;UPDATE!K2,DATEVALUE(UPDATE!$C$4&amp;"/"&amp;TEXT(B216,0)&amp;"/"&amp;TEXT(C216,0)),DATEVALUE(UPDATE!$C$6&amp;"/"&amp;TEXT(B216,0)&amp;"/"&amp;TEXT(C216,0))),"")</f>
        <v/>
      </c>
      <c r="E216" s="83"/>
      <c r="F216" s="84"/>
      <c r="G216" s="85"/>
      <c r="H216" s="86"/>
      <c r="I216" s="87">
        <f>IF(OR(G216&lt;&gt;0,H216&lt;&gt;0),$I$8+SUM($G$11:G216)-SUM($H$11:H216),0)</f>
        <v>0</v>
      </c>
      <c r="J216" s="88"/>
    </row>
    <row r="217" spans="1:10" ht="18" customHeight="1" x14ac:dyDescent="0.25">
      <c r="A217" s="3">
        <v>207</v>
      </c>
      <c r="B217" s="81"/>
      <c r="C217" s="82"/>
      <c r="D217" s="287" t="str">
        <f>IF(AND(B217&gt;0,C217&gt;0),IF(B217&gt;UPDATE!K2,DATEVALUE(UPDATE!$C$4&amp;"/"&amp;TEXT(B217,0)&amp;"/"&amp;TEXT(C217,0)),DATEVALUE(UPDATE!$C$6&amp;"/"&amp;TEXT(B217,0)&amp;"/"&amp;TEXT(C217,0))),"")</f>
        <v/>
      </c>
      <c r="E217" s="83"/>
      <c r="F217" s="84"/>
      <c r="G217" s="85"/>
      <c r="H217" s="86"/>
      <c r="I217" s="87">
        <f>IF(OR(G217&lt;&gt;0,H217&lt;&gt;0),$I$8+SUM($G$11:G217)-SUM($H$11:H217),0)</f>
        <v>0</v>
      </c>
      <c r="J217" s="88"/>
    </row>
    <row r="218" spans="1:10" ht="18" customHeight="1" x14ac:dyDescent="0.25">
      <c r="A218" s="3">
        <v>208</v>
      </c>
      <c r="B218" s="81"/>
      <c r="C218" s="82"/>
      <c r="D218" s="287" t="str">
        <f>IF(AND(B218&gt;0,C218&gt;0),IF(B218&gt;UPDATE!K2,DATEVALUE(UPDATE!$C$4&amp;"/"&amp;TEXT(B218,0)&amp;"/"&amp;TEXT(C218,0)),DATEVALUE(UPDATE!$C$6&amp;"/"&amp;TEXT(B218,0)&amp;"/"&amp;TEXT(C218,0))),"")</f>
        <v/>
      </c>
      <c r="E218" s="83"/>
      <c r="F218" s="84"/>
      <c r="G218" s="85"/>
      <c r="H218" s="86"/>
      <c r="I218" s="87">
        <f>IF(OR(G218&lt;&gt;0,H218&lt;&gt;0),$I$8+SUM($G$11:G218)-SUM($H$11:H218),0)</f>
        <v>0</v>
      </c>
      <c r="J218" s="88"/>
    </row>
    <row r="219" spans="1:10" ht="18" customHeight="1" x14ac:dyDescent="0.25">
      <c r="A219" s="3">
        <v>209</v>
      </c>
      <c r="B219" s="81"/>
      <c r="C219" s="82"/>
      <c r="D219" s="287" t="str">
        <f>IF(AND(B219&gt;0,C219&gt;0),IF(B219&gt;UPDATE!K2,DATEVALUE(UPDATE!$C$4&amp;"/"&amp;TEXT(B219,0)&amp;"/"&amp;TEXT(C219,0)),DATEVALUE(UPDATE!$C$6&amp;"/"&amp;TEXT(B219,0)&amp;"/"&amp;TEXT(C219,0))),"")</f>
        <v/>
      </c>
      <c r="E219" s="83"/>
      <c r="F219" s="84"/>
      <c r="G219" s="85"/>
      <c r="H219" s="86"/>
      <c r="I219" s="87">
        <f>IF(OR(G219&lt;&gt;0,H219&lt;&gt;0),$I$8+SUM($G$11:G219)-SUM($H$11:H219),0)</f>
        <v>0</v>
      </c>
      <c r="J219" s="88"/>
    </row>
    <row r="220" spans="1:10" ht="18" customHeight="1" x14ac:dyDescent="0.25">
      <c r="A220" s="3">
        <v>210</v>
      </c>
      <c r="B220" s="81"/>
      <c r="C220" s="82"/>
      <c r="D220" s="287" t="str">
        <f>IF(AND(B220&gt;0,C220&gt;0),IF(B220&gt;UPDATE!K2,DATEVALUE(UPDATE!$C$4&amp;"/"&amp;TEXT(B220,0)&amp;"/"&amp;TEXT(C220,0)),DATEVALUE(UPDATE!$C$6&amp;"/"&amp;TEXT(B220,0)&amp;"/"&amp;TEXT(C220,0))),"")</f>
        <v/>
      </c>
      <c r="E220" s="83"/>
      <c r="F220" s="84"/>
      <c r="G220" s="85"/>
      <c r="H220" s="86"/>
      <c r="I220" s="87">
        <f>IF(OR(G220&lt;&gt;0,H220&lt;&gt;0),$I$8+SUM($G$11:G220)-SUM($H$11:H220),0)</f>
        <v>0</v>
      </c>
      <c r="J220" s="88"/>
    </row>
    <row r="221" spans="1:10" ht="18" customHeight="1" x14ac:dyDescent="0.25">
      <c r="A221" s="3">
        <v>211</v>
      </c>
      <c r="B221" s="81"/>
      <c r="C221" s="82"/>
      <c r="D221" s="287" t="str">
        <f>IF(AND(B221&gt;0,C221&gt;0),IF(B221&gt;UPDATE!K2,DATEVALUE(UPDATE!$C$4&amp;"/"&amp;TEXT(B221,0)&amp;"/"&amp;TEXT(C221,0)),DATEVALUE(UPDATE!$C$6&amp;"/"&amp;TEXT(B221,0)&amp;"/"&amp;TEXT(C221,0))),"")</f>
        <v/>
      </c>
      <c r="E221" s="83"/>
      <c r="F221" s="84"/>
      <c r="G221" s="85"/>
      <c r="H221" s="86"/>
      <c r="I221" s="87">
        <f>IF(OR(G221&lt;&gt;0,H221&lt;&gt;0),$I$8+SUM($G$11:G221)-SUM($H$11:H221),0)</f>
        <v>0</v>
      </c>
      <c r="J221" s="88"/>
    </row>
    <row r="222" spans="1:10" ht="18" customHeight="1" x14ac:dyDescent="0.25">
      <c r="A222" s="3">
        <v>212</v>
      </c>
      <c r="B222" s="81"/>
      <c r="C222" s="82"/>
      <c r="D222" s="287" t="str">
        <f>IF(AND(B222&gt;0,C222&gt;0),IF(B222&gt;UPDATE!K2,DATEVALUE(UPDATE!$C$4&amp;"/"&amp;TEXT(B222,0)&amp;"/"&amp;TEXT(C222,0)),DATEVALUE(UPDATE!$C$6&amp;"/"&amp;TEXT(B222,0)&amp;"/"&amp;TEXT(C222,0))),"")</f>
        <v/>
      </c>
      <c r="E222" s="83"/>
      <c r="F222" s="84"/>
      <c r="G222" s="85"/>
      <c r="H222" s="86"/>
      <c r="I222" s="87">
        <f>IF(OR(G222&lt;&gt;0,H222&lt;&gt;0),$I$8+SUM($G$11:G222)-SUM($H$11:H222),0)</f>
        <v>0</v>
      </c>
      <c r="J222" s="88"/>
    </row>
    <row r="223" spans="1:10" ht="18" customHeight="1" x14ac:dyDescent="0.25">
      <c r="A223" s="3">
        <v>213</v>
      </c>
      <c r="B223" s="81"/>
      <c r="C223" s="82"/>
      <c r="D223" s="287" t="str">
        <f>IF(AND(B223&gt;0,C223&gt;0),IF(B223&gt;UPDATE!K2,DATEVALUE(UPDATE!$C$4&amp;"/"&amp;TEXT(B223,0)&amp;"/"&amp;TEXT(C223,0)),DATEVALUE(UPDATE!$C$6&amp;"/"&amp;TEXT(B223,0)&amp;"/"&amp;TEXT(C223,0))),"")</f>
        <v/>
      </c>
      <c r="E223" s="83"/>
      <c r="F223" s="84"/>
      <c r="G223" s="85"/>
      <c r="H223" s="86"/>
      <c r="I223" s="87">
        <f>IF(OR(G223&lt;&gt;0,H223&lt;&gt;0),$I$8+SUM($G$11:G223)-SUM($H$11:H223),0)</f>
        <v>0</v>
      </c>
      <c r="J223" s="88"/>
    </row>
    <row r="224" spans="1:10" ht="18" customHeight="1" x14ac:dyDescent="0.25">
      <c r="A224" s="3">
        <v>214</v>
      </c>
      <c r="B224" s="81"/>
      <c r="C224" s="82"/>
      <c r="D224" s="287" t="str">
        <f>IF(AND(B224&gt;0,C224&gt;0),IF(B224&gt;UPDATE!K2,DATEVALUE(UPDATE!$C$4&amp;"/"&amp;TEXT(B224,0)&amp;"/"&amp;TEXT(C224,0)),DATEVALUE(UPDATE!$C$6&amp;"/"&amp;TEXT(B224,0)&amp;"/"&amp;TEXT(C224,0))),"")</f>
        <v/>
      </c>
      <c r="E224" s="83"/>
      <c r="F224" s="84"/>
      <c r="G224" s="85"/>
      <c r="H224" s="86"/>
      <c r="I224" s="87">
        <f>IF(OR(G224&lt;&gt;0,H224&lt;&gt;0),$I$8+SUM($G$11:G224)-SUM($H$11:H224),0)</f>
        <v>0</v>
      </c>
      <c r="J224" s="88"/>
    </row>
    <row r="225" spans="1:10" ht="18" customHeight="1" x14ac:dyDescent="0.25">
      <c r="A225" s="3">
        <v>215</v>
      </c>
      <c r="B225" s="81"/>
      <c r="C225" s="82"/>
      <c r="D225" s="287" t="str">
        <f>IF(AND(B225&gt;0,C225&gt;0),IF(B225&gt;UPDATE!K2,DATEVALUE(UPDATE!$C$4&amp;"/"&amp;TEXT(B225,0)&amp;"/"&amp;TEXT(C225,0)),DATEVALUE(UPDATE!$C$6&amp;"/"&amp;TEXT(B225,0)&amp;"/"&amp;TEXT(C225,0))),"")</f>
        <v/>
      </c>
      <c r="E225" s="83"/>
      <c r="F225" s="84"/>
      <c r="G225" s="85"/>
      <c r="H225" s="86"/>
      <c r="I225" s="87">
        <f>IF(OR(G225&lt;&gt;0,H225&lt;&gt;0),$I$8+SUM($G$11:G225)-SUM($H$11:H225),0)</f>
        <v>0</v>
      </c>
      <c r="J225" s="88"/>
    </row>
    <row r="226" spans="1:10" ht="18" customHeight="1" x14ac:dyDescent="0.25">
      <c r="A226" s="3">
        <v>216</v>
      </c>
      <c r="B226" s="81"/>
      <c r="C226" s="82"/>
      <c r="D226" s="287" t="str">
        <f>IF(AND(B226&gt;0,C226&gt;0),IF(B226&gt;UPDATE!K2,DATEVALUE(UPDATE!$C$4&amp;"/"&amp;TEXT(B226,0)&amp;"/"&amp;TEXT(C226,0)),DATEVALUE(UPDATE!$C$6&amp;"/"&amp;TEXT(B226,0)&amp;"/"&amp;TEXT(C226,0))),"")</f>
        <v/>
      </c>
      <c r="E226" s="83"/>
      <c r="F226" s="84"/>
      <c r="G226" s="85"/>
      <c r="H226" s="86"/>
      <c r="I226" s="87">
        <f>IF(OR(G226&lt;&gt;0,H226&lt;&gt;0),$I$8+SUM($G$11:G226)-SUM($H$11:H226),0)</f>
        <v>0</v>
      </c>
      <c r="J226" s="88"/>
    </row>
    <row r="227" spans="1:10" ht="18" customHeight="1" x14ac:dyDescent="0.25">
      <c r="A227" s="3">
        <v>217</v>
      </c>
      <c r="B227" s="81"/>
      <c r="C227" s="82"/>
      <c r="D227" s="287" t="str">
        <f>IF(AND(B227&gt;0,C227&gt;0),IF(B227&gt;UPDATE!K2,DATEVALUE(UPDATE!$C$4&amp;"/"&amp;TEXT(B227,0)&amp;"/"&amp;TEXT(C227,0)),DATEVALUE(UPDATE!$C$6&amp;"/"&amp;TEXT(B227,0)&amp;"/"&amp;TEXT(C227,0))),"")</f>
        <v/>
      </c>
      <c r="E227" s="83"/>
      <c r="F227" s="84"/>
      <c r="G227" s="85"/>
      <c r="H227" s="86"/>
      <c r="I227" s="87">
        <f>IF(OR(G227&lt;&gt;0,H227&lt;&gt;0),$I$8+SUM($G$11:G227)-SUM($H$11:H227),0)</f>
        <v>0</v>
      </c>
      <c r="J227" s="88"/>
    </row>
    <row r="228" spans="1:10" ht="18" customHeight="1" x14ac:dyDescent="0.25">
      <c r="A228" s="3">
        <v>218</v>
      </c>
      <c r="B228" s="81"/>
      <c r="C228" s="82"/>
      <c r="D228" s="287" t="str">
        <f>IF(AND(B228&gt;0,C228&gt;0),IF(B228&gt;UPDATE!K2,DATEVALUE(UPDATE!$C$4&amp;"/"&amp;TEXT(B228,0)&amp;"/"&amp;TEXT(C228,0)),DATEVALUE(UPDATE!$C$6&amp;"/"&amp;TEXT(B228,0)&amp;"/"&amp;TEXT(C228,0))),"")</f>
        <v/>
      </c>
      <c r="E228" s="83"/>
      <c r="F228" s="84"/>
      <c r="G228" s="85"/>
      <c r="H228" s="86"/>
      <c r="I228" s="87">
        <f>IF(OR(G228&lt;&gt;0,H228&lt;&gt;0),$I$8+SUM($G$11:G228)-SUM($H$11:H228),0)</f>
        <v>0</v>
      </c>
      <c r="J228" s="88"/>
    </row>
    <row r="229" spans="1:10" ht="18" customHeight="1" x14ac:dyDescent="0.25">
      <c r="A229" s="3">
        <v>219</v>
      </c>
      <c r="B229" s="81"/>
      <c r="C229" s="82"/>
      <c r="D229" s="287" t="str">
        <f>IF(AND(B229&gt;0,C229&gt;0),IF(B229&gt;UPDATE!K2,DATEVALUE(UPDATE!$C$4&amp;"/"&amp;TEXT(B229,0)&amp;"/"&amp;TEXT(C229,0)),DATEVALUE(UPDATE!$C$6&amp;"/"&amp;TEXT(B229,0)&amp;"/"&amp;TEXT(C229,0))),"")</f>
        <v/>
      </c>
      <c r="E229" s="83"/>
      <c r="F229" s="84"/>
      <c r="G229" s="85"/>
      <c r="H229" s="86"/>
      <c r="I229" s="87">
        <f>IF(OR(G229&lt;&gt;0,H229&lt;&gt;0),$I$8+SUM($G$11:G229)-SUM($H$11:H229),0)</f>
        <v>0</v>
      </c>
      <c r="J229" s="88"/>
    </row>
    <row r="230" spans="1:10" ht="18" customHeight="1" x14ac:dyDescent="0.25">
      <c r="A230" s="3">
        <v>220</v>
      </c>
      <c r="B230" s="81"/>
      <c r="C230" s="82"/>
      <c r="D230" s="287" t="str">
        <f>IF(AND(B230&gt;0,C230&gt;0),IF(B230&gt;UPDATE!K2,DATEVALUE(UPDATE!$C$4&amp;"/"&amp;TEXT(B230,0)&amp;"/"&amp;TEXT(C230,0)),DATEVALUE(UPDATE!$C$6&amp;"/"&amp;TEXT(B230,0)&amp;"/"&amp;TEXT(C230,0))),"")</f>
        <v/>
      </c>
      <c r="E230" s="83"/>
      <c r="F230" s="84"/>
      <c r="G230" s="85"/>
      <c r="H230" s="86"/>
      <c r="I230" s="87">
        <f>IF(OR(G230&lt;&gt;0,H230&lt;&gt;0),$I$8+SUM($G$11:G230)-SUM($H$11:H230),0)</f>
        <v>0</v>
      </c>
      <c r="J230" s="88"/>
    </row>
    <row r="231" spans="1:10" ht="18" customHeight="1" x14ac:dyDescent="0.25">
      <c r="A231" s="3">
        <v>221</v>
      </c>
      <c r="B231" s="81"/>
      <c r="C231" s="82"/>
      <c r="D231" s="287" t="str">
        <f>IF(AND(B231&gt;0,C231&gt;0),IF(B231&gt;UPDATE!K2,DATEVALUE(UPDATE!$C$4&amp;"/"&amp;TEXT(B231,0)&amp;"/"&amp;TEXT(C231,0)),DATEVALUE(UPDATE!$C$6&amp;"/"&amp;TEXT(B231,0)&amp;"/"&amp;TEXT(C231,0))),"")</f>
        <v/>
      </c>
      <c r="E231" s="83"/>
      <c r="F231" s="84"/>
      <c r="G231" s="85"/>
      <c r="H231" s="86"/>
      <c r="I231" s="87">
        <f>IF(OR(G231&lt;&gt;0,H231&lt;&gt;0),$I$8+SUM($G$11:G231)-SUM($H$11:H231),0)</f>
        <v>0</v>
      </c>
      <c r="J231" s="88"/>
    </row>
    <row r="232" spans="1:10" ht="18" customHeight="1" x14ac:dyDescent="0.25">
      <c r="A232" s="3">
        <v>222</v>
      </c>
      <c r="B232" s="81"/>
      <c r="C232" s="82"/>
      <c r="D232" s="287" t="str">
        <f>IF(AND(B232&gt;0,C232&gt;0),IF(B232&gt;UPDATE!K2,DATEVALUE(UPDATE!$C$4&amp;"/"&amp;TEXT(B232,0)&amp;"/"&amp;TEXT(C232,0)),DATEVALUE(UPDATE!$C$6&amp;"/"&amp;TEXT(B232,0)&amp;"/"&amp;TEXT(C232,0))),"")</f>
        <v/>
      </c>
      <c r="E232" s="83"/>
      <c r="F232" s="84"/>
      <c r="G232" s="85"/>
      <c r="H232" s="86"/>
      <c r="I232" s="87">
        <f>IF(OR(G232&lt;&gt;0,H232&lt;&gt;0),$I$8+SUM($G$11:G232)-SUM($H$11:H232),0)</f>
        <v>0</v>
      </c>
      <c r="J232" s="88"/>
    </row>
    <row r="233" spans="1:10" ht="18" customHeight="1" x14ac:dyDescent="0.25">
      <c r="A233" s="3">
        <v>223</v>
      </c>
      <c r="B233" s="81"/>
      <c r="C233" s="82"/>
      <c r="D233" s="287" t="str">
        <f>IF(AND(B233&gt;0,C233&gt;0),IF(B233&gt;UPDATE!K2,DATEVALUE(UPDATE!$C$4&amp;"/"&amp;TEXT(B233,0)&amp;"/"&amp;TEXT(C233,0)),DATEVALUE(UPDATE!$C$6&amp;"/"&amp;TEXT(B233,0)&amp;"/"&amp;TEXT(C233,0))),"")</f>
        <v/>
      </c>
      <c r="E233" s="83"/>
      <c r="F233" s="84"/>
      <c r="G233" s="85"/>
      <c r="H233" s="86"/>
      <c r="I233" s="87">
        <f>IF(OR(G233&lt;&gt;0,H233&lt;&gt;0),$I$8+SUM($G$11:G233)-SUM($H$11:H233),0)</f>
        <v>0</v>
      </c>
      <c r="J233" s="88"/>
    </row>
    <row r="234" spans="1:10" ht="18" customHeight="1" x14ac:dyDescent="0.25">
      <c r="A234" s="3">
        <v>224</v>
      </c>
      <c r="B234" s="81"/>
      <c r="C234" s="82"/>
      <c r="D234" s="287" t="str">
        <f>IF(AND(B234&gt;0,C234&gt;0),IF(B234&gt;UPDATE!K2,DATEVALUE(UPDATE!$C$4&amp;"/"&amp;TEXT(B234,0)&amp;"/"&amp;TEXT(C234,0)),DATEVALUE(UPDATE!$C$6&amp;"/"&amp;TEXT(B234,0)&amp;"/"&amp;TEXT(C234,0))),"")</f>
        <v/>
      </c>
      <c r="E234" s="83"/>
      <c r="F234" s="84"/>
      <c r="G234" s="85"/>
      <c r="H234" s="86"/>
      <c r="I234" s="87">
        <f>IF(OR(G234&lt;&gt;0,H234&lt;&gt;0),$I$8+SUM($G$11:G234)-SUM($H$11:H234),0)</f>
        <v>0</v>
      </c>
      <c r="J234" s="88"/>
    </row>
    <row r="235" spans="1:10" ht="18" customHeight="1" x14ac:dyDescent="0.25">
      <c r="A235" s="3">
        <v>225</v>
      </c>
      <c r="B235" s="81"/>
      <c r="C235" s="82"/>
      <c r="D235" s="287" t="str">
        <f>IF(AND(B235&gt;0,C235&gt;0),IF(B235&gt;UPDATE!K2,DATEVALUE(UPDATE!$C$4&amp;"/"&amp;TEXT(B235,0)&amp;"/"&amp;TEXT(C235,0)),DATEVALUE(UPDATE!$C$6&amp;"/"&amp;TEXT(B235,0)&amp;"/"&amp;TEXT(C235,0))),"")</f>
        <v/>
      </c>
      <c r="E235" s="83"/>
      <c r="F235" s="84"/>
      <c r="G235" s="85"/>
      <c r="H235" s="86"/>
      <c r="I235" s="87">
        <f>IF(OR(G235&lt;&gt;0,H235&lt;&gt;0),$I$8+SUM($G$11:G235)-SUM($H$11:H235),0)</f>
        <v>0</v>
      </c>
      <c r="J235" s="88"/>
    </row>
    <row r="236" spans="1:10" ht="18" customHeight="1" x14ac:dyDescent="0.25">
      <c r="A236" s="3">
        <v>226</v>
      </c>
      <c r="B236" s="81"/>
      <c r="C236" s="82"/>
      <c r="D236" s="287" t="str">
        <f>IF(AND(B236&gt;0,C236&gt;0),IF(B236&gt;UPDATE!K2,DATEVALUE(UPDATE!$C$4&amp;"/"&amp;TEXT(B236,0)&amp;"/"&amp;TEXT(C236,0)),DATEVALUE(UPDATE!$C$6&amp;"/"&amp;TEXT(B236,0)&amp;"/"&amp;TEXT(C236,0))),"")</f>
        <v/>
      </c>
      <c r="E236" s="83"/>
      <c r="F236" s="84"/>
      <c r="G236" s="85"/>
      <c r="H236" s="86"/>
      <c r="I236" s="87">
        <f>IF(OR(G236&lt;&gt;0,H236&lt;&gt;0),$I$8+SUM($G$11:G236)-SUM($H$11:H236),0)</f>
        <v>0</v>
      </c>
      <c r="J236" s="88"/>
    </row>
    <row r="237" spans="1:10" ht="18" customHeight="1" x14ac:dyDescent="0.25">
      <c r="A237" s="3">
        <v>227</v>
      </c>
      <c r="B237" s="81"/>
      <c r="C237" s="82"/>
      <c r="D237" s="287" t="str">
        <f>IF(AND(B237&gt;0,C237&gt;0),IF(B237&gt;UPDATE!K2,DATEVALUE(UPDATE!$C$4&amp;"/"&amp;TEXT(B237,0)&amp;"/"&amp;TEXT(C237,0)),DATEVALUE(UPDATE!$C$6&amp;"/"&amp;TEXT(B237,0)&amp;"/"&amp;TEXT(C237,0))),"")</f>
        <v/>
      </c>
      <c r="E237" s="83"/>
      <c r="F237" s="84"/>
      <c r="G237" s="85"/>
      <c r="H237" s="86"/>
      <c r="I237" s="87">
        <f>IF(OR(G237&lt;&gt;0,H237&lt;&gt;0),$I$8+SUM($G$11:G237)-SUM($H$11:H237),0)</f>
        <v>0</v>
      </c>
      <c r="J237" s="88"/>
    </row>
    <row r="238" spans="1:10" ht="18" customHeight="1" x14ac:dyDescent="0.25">
      <c r="A238" s="3">
        <v>228</v>
      </c>
      <c r="B238" s="81"/>
      <c r="C238" s="82"/>
      <c r="D238" s="287" t="str">
        <f>IF(AND(B238&gt;0,C238&gt;0),IF(B238&gt;UPDATE!K2,DATEVALUE(UPDATE!$C$4&amp;"/"&amp;TEXT(B238,0)&amp;"/"&amp;TEXT(C238,0)),DATEVALUE(UPDATE!$C$6&amp;"/"&amp;TEXT(B238,0)&amp;"/"&amp;TEXT(C238,0))),"")</f>
        <v/>
      </c>
      <c r="E238" s="83"/>
      <c r="F238" s="84"/>
      <c r="G238" s="85"/>
      <c r="H238" s="86"/>
      <c r="I238" s="87">
        <f>IF(OR(G238&lt;&gt;0,H238&lt;&gt;0),$I$8+SUM($G$11:G238)-SUM($H$11:H238),0)</f>
        <v>0</v>
      </c>
      <c r="J238" s="88"/>
    </row>
    <row r="239" spans="1:10" ht="18" customHeight="1" x14ac:dyDescent="0.25">
      <c r="A239" s="3">
        <v>229</v>
      </c>
      <c r="B239" s="81"/>
      <c r="C239" s="82"/>
      <c r="D239" s="287" t="str">
        <f>IF(AND(B239&gt;0,C239&gt;0),IF(B239&gt;UPDATE!K2,DATEVALUE(UPDATE!$C$4&amp;"/"&amp;TEXT(B239,0)&amp;"/"&amp;TEXT(C239,0)),DATEVALUE(UPDATE!$C$6&amp;"/"&amp;TEXT(B239,0)&amp;"/"&amp;TEXT(C239,0))),"")</f>
        <v/>
      </c>
      <c r="E239" s="83"/>
      <c r="F239" s="84"/>
      <c r="G239" s="85"/>
      <c r="H239" s="86"/>
      <c r="I239" s="87">
        <f>IF(OR(G239&lt;&gt;0,H239&lt;&gt;0),$I$8+SUM($G$11:G239)-SUM($H$11:H239),0)</f>
        <v>0</v>
      </c>
      <c r="J239" s="88"/>
    </row>
    <row r="240" spans="1:10" ht="18" customHeight="1" x14ac:dyDescent="0.25">
      <c r="A240" s="3">
        <v>230</v>
      </c>
      <c r="B240" s="81"/>
      <c r="C240" s="82"/>
      <c r="D240" s="287" t="str">
        <f>IF(AND(B240&gt;0,C240&gt;0),IF(B240&gt;UPDATE!K2,DATEVALUE(UPDATE!$C$4&amp;"/"&amp;TEXT(B240,0)&amp;"/"&amp;TEXT(C240,0)),DATEVALUE(UPDATE!$C$6&amp;"/"&amp;TEXT(B240,0)&amp;"/"&amp;TEXT(C240,0))),"")</f>
        <v/>
      </c>
      <c r="E240" s="83"/>
      <c r="F240" s="84"/>
      <c r="G240" s="85"/>
      <c r="H240" s="86"/>
      <c r="I240" s="87">
        <f>IF(OR(G240&lt;&gt;0,H240&lt;&gt;0),$I$8+SUM($G$11:G240)-SUM($H$11:H240),0)</f>
        <v>0</v>
      </c>
      <c r="J240" s="88"/>
    </row>
    <row r="241" spans="1:10" ht="18" customHeight="1" x14ac:dyDescent="0.25">
      <c r="A241" s="3">
        <v>231</v>
      </c>
      <c r="B241" s="81"/>
      <c r="C241" s="82"/>
      <c r="D241" s="287" t="str">
        <f>IF(AND(B241&gt;0,C241&gt;0),IF(B241&gt;UPDATE!K2,DATEVALUE(UPDATE!$C$4&amp;"/"&amp;TEXT(B241,0)&amp;"/"&amp;TEXT(C241,0)),DATEVALUE(UPDATE!$C$6&amp;"/"&amp;TEXT(B241,0)&amp;"/"&amp;TEXT(C241,0))),"")</f>
        <v/>
      </c>
      <c r="E241" s="83"/>
      <c r="F241" s="84"/>
      <c r="G241" s="85"/>
      <c r="H241" s="86"/>
      <c r="I241" s="87">
        <f>IF(OR(G241&lt;&gt;0,H241&lt;&gt;0),$I$8+SUM($G$11:G241)-SUM($H$11:H241),0)</f>
        <v>0</v>
      </c>
      <c r="J241" s="88"/>
    </row>
    <row r="242" spans="1:10" ht="18" customHeight="1" x14ac:dyDescent="0.25">
      <c r="A242" s="3">
        <v>232</v>
      </c>
      <c r="B242" s="81"/>
      <c r="C242" s="82"/>
      <c r="D242" s="287" t="str">
        <f>IF(AND(B242&gt;0,C242&gt;0),IF(B242&gt;UPDATE!K2,DATEVALUE(UPDATE!$C$4&amp;"/"&amp;TEXT(B242,0)&amp;"/"&amp;TEXT(C242,0)),DATEVALUE(UPDATE!$C$6&amp;"/"&amp;TEXT(B242,0)&amp;"/"&amp;TEXT(C242,0))),"")</f>
        <v/>
      </c>
      <c r="E242" s="83"/>
      <c r="F242" s="84"/>
      <c r="G242" s="85"/>
      <c r="H242" s="86"/>
      <c r="I242" s="87">
        <f>IF(OR(G242&lt;&gt;0,H242&lt;&gt;0),$I$8+SUM($G$11:G242)-SUM($H$11:H242),0)</f>
        <v>0</v>
      </c>
      <c r="J242" s="88"/>
    </row>
    <row r="243" spans="1:10" ht="18" customHeight="1" x14ac:dyDescent="0.25">
      <c r="A243" s="3">
        <v>233</v>
      </c>
      <c r="B243" s="81"/>
      <c r="C243" s="82"/>
      <c r="D243" s="287" t="str">
        <f>IF(AND(B243&gt;0,C243&gt;0),IF(B243&gt;UPDATE!K2,DATEVALUE(UPDATE!$C$4&amp;"/"&amp;TEXT(B243,0)&amp;"/"&amp;TEXT(C243,0)),DATEVALUE(UPDATE!$C$6&amp;"/"&amp;TEXT(B243,0)&amp;"/"&amp;TEXT(C243,0))),"")</f>
        <v/>
      </c>
      <c r="E243" s="83"/>
      <c r="F243" s="84"/>
      <c r="G243" s="85"/>
      <c r="H243" s="86"/>
      <c r="I243" s="87">
        <f>IF(OR(G243&lt;&gt;0,H243&lt;&gt;0),$I$8+SUM($G$11:G243)-SUM($H$11:H243),0)</f>
        <v>0</v>
      </c>
      <c r="J243" s="88"/>
    </row>
    <row r="244" spans="1:10" ht="18" customHeight="1" x14ac:dyDescent="0.25">
      <c r="A244" s="3">
        <v>234</v>
      </c>
      <c r="B244" s="81"/>
      <c r="C244" s="82"/>
      <c r="D244" s="287" t="str">
        <f>IF(AND(B244&gt;0,C244&gt;0),IF(B244&gt;UPDATE!K2,DATEVALUE(UPDATE!$C$4&amp;"/"&amp;TEXT(B244,0)&amp;"/"&amp;TEXT(C244,0)),DATEVALUE(UPDATE!$C$6&amp;"/"&amp;TEXT(B244,0)&amp;"/"&amp;TEXT(C244,0))),"")</f>
        <v/>
      </c>
      <c r="E244" s="83"/>
      <c r="F244" s="84"/>
      <c r="G244" s="85"/>
      <c r="H244" s="86"/>
      <c r="I244" s="87">
        <f>IF(OR(G244&lt;&gt;0,H244&lt;&gt;0),$I$8+SUM($G$11:G244)-SUM($H$11:H244),0)</f>
        <v>0</v>
      </c>
      <c r="J244" s="88"/>
    </row>
    <row r="245" spans="1:10" ht="18" customHeight="1" x14ac:dyDescent="0.25">
      <c r="A245" s="3">
        <v>235</v>
      </c>
      <c r="B245" s="81"/>
      <c r="C245" s="82"/>
      <c r="D245" s="287" t="str">
        <f>IF(AND(B245&gt;0,C245&gt;0),IF(B245&gt;UPDATE!K2,DATEVALUE(UPDATE!$C$4&amp;"/"&amp;TEXT(B245,0)&amp;"/"&amp;TEXT(C245,0)),DATEVALUE(UPDATE!$C$6&amp;"/"&amp;TEXT(B245,0)&amp;"/"&amp;TEXT(C245,0))),"")</f>
        <v/>
      </c>
      <c r="E245" s="83"/>
      <c r="F245" s="84"/>
      <c r="G245" s="85"/>
      <c r="H245" s="86"/>
      <c r="I245" s="87">
        <f>IF(OR(G245&lt;&gt;0,H245&lt;&gt;0),$I$8+SUM($G$11:G245)-SUM($H$11:H245),0)</f>
        <v>0</v>
      </c>
      <c r="J245" s="88"/>
    </row>
    <row r="246" spans="1:10" ht="18" customHeight="1" x14ac:dyDescent="0.25">
      <c r="A246" s="3">
        <v>236</v>
      </c>
      <c r="B246" s="81"/>
      <c r="C246" s="82"/>
      <c r="D246" s="287" t="str">
        <f>IF(AND(B246&gt;0,C246&gt;0),IF(B246&gt;UPDATE!K2,DATEVALUE(UPDATE!$C$4&amp;"/"&amp;TEXT(B246,0)&amp;"/"&amp;TEXT(C246,0)),DATEVALUE(UPDATE!$C$6&amp;"/"&amp;TEXT(B246,0)&amp;"/"&amp;TEXT(C246,0))),"")</f>
        <v/>
      </c>
      <c r="E246" s="83"/>
      <c r="F246" s="84"/>
      <c r="G246" s="85"/>
      <c r="H246" s="86"/>
      <c r="I246" s="87">
        <f>IF(OR(G246&lt;&gt;0,H246&lt;&gt;0),$I$8+SUM($G$11:G246)-SUM($H$11:H246),0)</f>
        <v>0</v>
      </c>
      <c r="J246" s="88"/>
    </row>
    <row r="247" spans="1:10" ht="18" customHeight="1" x14ac:dyDescent="0.25">
      <c r="A247" s="3">
        <v>237</v>
      </c>
      <c r="B247" s="81"/>
      <c r="C247" s="82"/>
      <c r="D247" s="287" t="str">
        <f>IF(AND(B247&gt;0,C247&gt;0),IF(B247&gt;UPDATE!K2,DATEVALUE(UPDATE!$C$4&amp;"/"&amp;TEXT(B247,0)&amp;"/"&amp;TEXT(C247,0)),DATEVALUE(UPDATE!$C$6&amp;"/"&amp;TEXT(B247,0)&amp;"/"&amp;TEXT(C247,0))),"")</f>
        <v/>
      </c>
      <c r="E247" s="83"/>
      <c r="F247" s="84"/>
      <c r="G247" s="85"/>
      <c r="H247" s="86"/>
      <c r="I247" s="87">
        <f>IF(OR(G247&lt;&gt;0,H247&lt;&gt;0),$I$8+SUM($G$11:G247)-SUM($H$11:H247),0)</f>
        <v>0</v>
      </c>
      <c r="J247" s="88"/>
    </row>
    <row r="248" spans="1:10" ht="18" customHeight="1" x14ac:dyDescent="0.25">
      <c r="A248" s="3">
        <v>238</v>
      </c>
      <c r="B248" s="81"/>
      <c r="C248" s="82"/>
      <c r="D248" s="287" t="str">
        <f>IF(AND(B248&gt;0,C248&gt;0),IF(B248&gt;UPDATE!K2,DATEVALUE(UPDATE!$C$4&amp;"/"&amp;TEXT(B248,0)&amp;"/"&amp;TEXT(C248,0)),DATEVALUE(UPDATE!$C$6&amp;"/"&amp;TEXT(B248,0)&amp;"/"&amp;TEXT(C248,0))),"")</f>
        <v/>
      </c>
      <c r="E248" s="83"/>
      <c r="F248" s="84"/>
      <c r="G248" s="85"/>
      <c r="H248" s="86"/>
      <c r="I248" s="87">
        <f>IF(OR(G248&lt;&gt;0,H248&lt;&gt;0),$I$8+SUM($G$11:G248)-SUM($H$11:H248),0)</f>
        <v>0</v>
      </c>
      <c r="J248" s="88"/>
    </row>
    <row r="249" spans="1:10" ht="18" customHeight="1" x14ac:dyDescent="0.25">
      <c r="A249" s="3">
        <v>239</v>
      </c>
      <c r="B249" s="81"/>
      <c r="C249" s="82"/>
      <c r="D249" s="287" t="str">
        <f>IF(AND(B249&gt;0,C249&gt;0),IF(B249&gt;UPDATE!K2,DATEVALUE(UPDATE!$C$4&amp;"/"&amp;TEXT(B249,0)&amp;"/"&amp;TEXT(C249,0)),DATEVALUE(UPDATE!$C$6&amp;"/"&amp;TEXT(B249,0)&amp;"/"&amp;TEXT(C249,0))),"")</f>
        <v/>
      </c>
      <c r="E249" s="83"/>
      <c r="F249" s="84"/>
      <c r="G249" s="85"/>
      <c r="H249" s="86"/>
      <c r="I249" s="87">
        <f>IF(OR(G249&lt;&gt;0,H249&lt;&gt;0),$I$8+SUM($G$11:G249)-SUM($H$11:H249),0)</f>
        <v>0</v>
      </c>
      <c r="J249" s="88"/>
    </row>
    <row r="250" spans="1:10" ht="18" customHeight="1" x14ac:dyDescent="0.25">
      <c r="A250" s="3">
        <v>240</v>
      </c>
      <c r="B250" s="81"/>
      <c r="C250" s="82"/>
      <c r="D250" s="287" t="str">
        <f>IF(AND(B250&gt;0,C250&gt;0),IF(B250&gt;UPDATE!K2,DATEVALUE(UPDATE!$C$4&amp;"/"&amp;TEXT(B250,0)&amp;"/"&amp;TEXT(C250,0)),DATEVALUE(UPDATE!$C$6&amp;"/"&amp;TEXT(B250,0)&amp;"/"&amp;TEXT(C250,0))),"")</f>
        <v/>
      </c>
      <c r="E250" s="83"/>
      <c r="F250" s="84"/>
      <c r="G250" s="85"/>
      <c r="H250" s="86"/>
      <c r="I250" s="87">
        <f>IF(OR(G250&lt;&gt;0,H250&lt;&gt;0),$I$8+SUM($G$11:G250)-SUM($H$11:H250),0)</f>
        <v>0</v>
      </c>
      <c r="J250" s="88"/>
    </row>
    <row r="251" spans="1:10" ht="18" customHeight="1" x14ac:dyDescent="0.25">
      <c r="A251" s="3">
        <v>241</v>
      </c>
      <c r="B251" s="81"/>
      <c r="C251" s="82"/>
      <c r="D251" s="287" t="str">
        <f>IF(AND(B251&gt;0,C251&gt;0),IF(B251&gt;UPDATE!K2,DATEVALUE(UPDATE!$C$4&amp;"/"&amp;TEXT(B251,0)&amp;"/"&amp;TEXT(C251,0)),DATEVALUE(UPDATE!$C$6&amp;"/"&amp;TEXT(B251,0)&amp;"/"&amp;TEXT(C251,0))),"")</f>
        <v/>
      </c>
      <c r="E251" s="83"/>
      <c r="F251" s="84"/>
      <c r="G251" s="85"/>
      <c r="H251" s="86"/>
      <c r="I251" s="87">
        <f>IF(OR(G251&lt;&gt;0,H251&lt;&gt;0),$I$8+SUM($G$11:G251)-SUM($H$11:H251),0)</f>
        <v>0</v>
      </c>
      <c r="J251" s="88"/>
    </row>
    <row r="252" spans="1:10" ht="18" customHeight="1" x14ac:dyDescent="0.25">
      <c r="A252" s="3">
        <v>242</v>
      </c>
      <c r="B252" s="81"/>
      <c r="C252" s="82"/>
      <c r="D252" s="287" t="str">
        <f>IF(AND(B252&gt;0,C252&gt;0),IF(B252&gt;UPDATE!K2,DATEVALUE(UPDATE!$C$4&amp;"/"&amp;TEXT(B252,0)&amp;"/"&amp;TEXT(C252,0)),DATEVALUE(UPDATE!$C$6&amp;"/"&amp;TEXT(B252,0)&amp;"/"&amp;TEXT(C252,0))),"")</f>
        <v/>
      </c>
      <c r="E252" s="83"/>
      <c r="F252" s="84"/>
      <c r="G252" s="85"/>
      <c r="H252" s="86"/>
      <c r="I252" s="87">
        <f>IF(OR(G252&lt;&gt;0,H252&lt;&gt;0),$I$8+SUM($G$11:G252)-SUM($H$11:H252),0)</f>
        <v>0</v>
      </c>
      <c r="J252" s="88"/>
    </row>
    <row r="253" spans="1:10" ht="18" customHeight="1" x14ac:dyDescent="0.25">
      <c r="A253" s="3">
        <v>243</v>
      </c>
      <c r="B253" s="81"/>
      <c r="C253" s="82"/>
      <c r="D253" s="287" t="str">
        <f>IF(AND(B253&gt;0,C253&gt;0),IF(B253&gt;UPDATE!K2,DATEVALUE(UPDATE!$C$4&amp;"/"&amp;TEXT(B253,0)&amp;"/"&amp;TEXT(C253,0)),DATEVALUE(UPDATE!$C$6&amp;"/"&amp;TEXT(B253,0)&amp;"/"&amp;TEXT(C253,0))),"")</f>
        <v/>
      </c>
      <c r="E253" s="83"/>
      <c r="F253" s="84"/>
      <c r="G253" s="85"/>
      <c r="H253" s="86"/>
      <c r="I253" s="87">
        <f>IF(OR(G253&lt;&gt;0,H253&lt;&gt;0),$I$8+SUM($G$11:G253)-SUM($H$11:H253),0)</f>
        <v>0</v>
      </c>
      <c r="J253" s="88"/>
    </row>
    <row r="254" spans="1:10" ht="18" customHeight="1" x14ac:dyDescent="0.25">
      <c r="A254" s="3">
        <v>244</v>
      </c>
      <c r="B254" s="81"/>
      <c r="C254" s="82"/>
      <c r="D254" s="287" t="str">
        <f>IF(AND(B254&gt;0,C254&gt;0),IF(B254&gt;UPDATE!K2,DATEVALUE(UPDATE!$C$4&amp;"/"&amp;TEXT(B254,0)&amp;"/"&amp;TEXT(C254,0)),DATEVALUE(UPDATE!$C$6&amp;"/"&amp;TEXT(B254,0)&amp;"/"&amp;TEXT(C254,0))),"")</f>
        <v/>
      </c>
      <c r="E254" s="83"/>
      <c r="F254" s="84"/>
      <c r="G254" s="85"/>
      <c r="H254" s="86"/>
      <c r="I254" s="87">
        <f>IF(OR(G254&lt;&gt;0,H254&lt;&gt;0),$I$8+SUM($G$11:G254)-SUM($H$11:H254),0)</f>
        <v>0</v>
      </c>
      <c r="J254" s="88"/>
    </row>
    <row r="255" spans="1:10" ht="18" customHeight="1" x14ac:dyDescent="0.25">
      <c r="A255" s="3">
        <v>245</v>
      </c>
      <c r="B255" s="81"/>
      <c r="C255" s="82"/>
      <c r="D255" s="287" t="str">
        <f>IF(AND(B255&gt;0,C255&gt;0),IF(B255&gt;UPDATE!K2,DATEVALUE(UPDATE!$C$4&amp;"/"&amp;TEXT(B255,0)&amp;"/"&amp;TEXT(C255,0)),DATEVALUE(UPDATE!$C$6&amp;"/"&amp;TEXT(B255,0)&amp;"/"&amp;TEXT(C255,0))),"")</f>
        <v/>
      </c>
      <c r="E255" s="83"/>
      <c r="F255" s="84"/>
      <c r="G255" s="85"/>
      <c r="H255" s="86"/>
      <c r="I255" s="87">
        <f>IF(OR(G255&lt;&gt;0,H255&lt;&gt;0),$I$8+SUM($G$11:G255)-SUM($H$11:H255),0)</f>
        <v>0</v>
      </c>
      <c r="J255" s="88"/>
    </row>
    <row r="256" spans="1:10" ht="18" customHeight="1" x14ac:dyDescent="0.25">
      <c r="A256" s="3">
        <v>246</v>
      </c>
      <c r="B256" s="81"/>
      <c r="C256" s="82"/>
      <c r="D256" s="287" t="str">
        <f>IF(AND(B256&gt;0,C256&gt;0),IF(B256&gt;UPDATE!K2,DATEVALUE(UPDATE!$C$4&amp;"/"&amp;TEXT(B256,0)&amp;"/"&amp;TEXT(C256,0)),DATEVALUE(UPDATE!$C$6&amp;"/"&amp;TEXT(B256,0)&amp;"/"&amp;TEXT(C256,0))),"")</f>
        <v/>
      </c>
      <c r="E256" s="83"/>
      <c r="F256" s="84"/>
      <c r="G256" s="85"/>
      <c r="H256" s="86"/>
      <c r="I256" s="87">
        <f>IF(OR(G256&lt;&gt;0,H256&lt;&gt;0),$I$8+SUM($G$11:G256)-SUM($H$11:H256),0)</f>
        <v>0</v>
      </c>
      <c r="J256" s="88"/>
    </row>
    <row r="257" spans="1:10" ht="18" customHeight="1" x14ac:dyDescent="0.25">
      <c r="A257" s="3">
        <v>247</v>
      </c>
      <c r="B257" s="81"/>
      <c r="C257" s="82"/>
      <c r="D257" s="287" t="str">
        <f>IF(AND(B257&gt;0,C257&gt;0),IF(B257&gt;UPDATE!K2,DATEVALUE(UPDATE!$C$4&amp;"/"&amp;TEXT(B257,0)&amp;"/"&amp;TEXT(C257,0)),DATEVALUE(UPDATE!$C$6&amp;"/"&amp;TEXT(B257,0)&amp;"/"&amp;TEXT(C257,0))),"")</f>
        <v/>
      </c>
      <c r="E257" s="83"/>
      <c r="F257" s="84"/>
      <c r="G257" s="85"/>
      <c r="H257" s="86"/>
      <c r="I257" s="87">
        <f>IF(OR(G257&lt;&gt;0,H257&lt;&gt;0),$I$8+SUM($G$11:G257)-SUM($H$11:H257),0)</f>
        <v>0</v>
      </c>
      <c r="J257" s="88"/>
    </row>
    <row r="258" spans="1:10" ht="18" customHeight="1" x14ac:dyDescent="0.25">
      <c r="A258" s="3">
        <v>248</v>
      </c>
      <c r="B258" s="81"/>
      <c r="C258" s="82"/>
      <c r="D258" s="287" t="str">
        <f>IF(AND(B258&gt;0,C258&gt;0),IF(B258&gt;UPDATE!K2,DATEVALUE(UPDATE!$C$4&amp;"/"&amp;TEXT(B258,0)&amp;"/"&amp;TEXT(C258,0)),DATEVALUE(UPDATE!$C$6&amp;"/"&amp;TEXT(B258,0)&amp;"/"&amp;TEXT(C258,0))),"")</f>
        <v/>
      </c>
      <c r="E258" s="83"/>
      <c r="F258" s="84"/>
      <c r="G258" s="85"/>
      <c r="H258" s="86"/>
      <c r="I258" s="87">
        <f>IF(OR(G258&lt;&gt;0,H258&lt;&gt;0),$I$8+SUM($G$11:G258)-SUM($H$11:H258),0)</f>
        <v>0</v>
      </c>
      <c r="J258" s="88"/>
    </row>
    <row r="259" spans="1:10" ht="18" customHeight="1" x14ac:dyDescent="0.25">
      <c r="A259" s="3">
        <v>249</v>
      </c>
      <c r="B259" s="81"/>
      <c r="C259" s="82"/>
      <c r="D259" s="287" t="str">
        <f>IF(AND(B259&gt;0,C259&gt;0),IF(B259&gt;UPDATE!K2,DATEVALUE(UPDATE!$C$4&amp;"/"&amp;TEXT(B259,0)&amp;"/"&amp;TEXT(C259,0)),DATEVALUE(UPDATE!$C$6&amp;"/"&amp;TEXT(B259,0)&amp;"/"&amp;TEXT(C259,0))),"")</f>
        <v/>
      </c>
      <c r="E259" s="83"/>
      <c r="F259" s="84"/>
      <c r="G259" s="85"/>
      <c r="H259" s="86"/>
      <c r="I259" s="87">
        <f>IF(OR(G259&lt;&gt;0,H259&lt;&gt;0),$I$8+SUM($G$11:G259)-SUM($H$11:H259),0)</f>
        <v>0</v>
      </c>
      <c r="J259" s="88"/>
    </row>
    <row r="260" spans="1:10" ht="18" customHeight="1" x14ac:dyDescent="0.25">
      <c r="A260" s="3">
        <v>250</v>
      </c>
      <c r="B260" s="81"/>
      <c r="C260" s="82"/>
      <c r="D260" s="287" t="str">
        <f>IF(AND(B260&gt;0,C260&gt;0),IF(B260&gt;UPDATE!K2,DATEVALUE(UPDATE!$C$4&amp;"/"&amp;TEXT(B260,0)&amp;"/"&amp;TEXT(C260,0)),DATEVALUE(UPDATE!$C$6&amp;"/"&amp;TEXT(B260,0)&amp;"/"&amp;TEXT(C260,0))),"")</f>
        <v/>
      </c>
      <c r="E260" s="83"/>
      <c r="F260" s="84"/>
      <c r="G260" s="85"/>
      <c r="H260" s="86"/>
      <c r="I260" s="87">
        <f>IF(OR(G260&lt;&gt;0,H260&lt;&gt;0),$I$8+SUM($G$11:G260)-SUM($H$11:H260),0)</f>
        <v>0</v>
      </c>
      <c r="J260" s="88"/>
    </row>
    <row r="261" spans="1:10" ht="18" customHeight="1" x14ac:dyDescent="0.25">
      <c r="A261" s="3">
        <v>251</v>
      </c>
      <c r="B261" s="81"/>
      <c r="C261" s="82"/>
      <c r="D261" s="287" t="str">
        <f>IF(AND(B261&gt;0,C261&gt;0),IF(B261&gt;UPDATE!K2,DATEVALUE(UPDATE!$C$4&amp;"/"&amp;TEXT(B261,0)&amp;"/"&amp;TEXT(C261,0)),DATEVALUE(UPDATE!$C$6&amp;"/"&amp;TEXT(B261,0)&amp;"/"&amp;TEXT(C261,0))),"")</f>
        <v/>
      </c>
      <c r="E261" s="83"/>
      <c r="F261" s="84"/>
      <c r="G261" s="85"/>
      <c r="H261" s="86"/>
      <c r="I261" s="87">
        <f>IF(OR(G261&lt;&gt;0,H261&lt;&gt;0),$I$8+SUM($G$11:G261)-SUM($H$11:H261),0)</f>
        <v>0</v>
      </c>
      <c r="J261" s="88"/>
    </row>
    <row r="262" spans="1:10" ht="18" customHeight="1" x14ac:dyDescent="0.25">
      <c r="A262" s="3">
        <v>252</v>
      </c>
      <c r="B262" s="81"/>
      <c r="C262" s="82"/>
      <c r="D262" s="287" t="str">
        <f>IF(AND(B262&gt;0,C262&gt;0),IF(B262&gt;UPDATE!K2,DATEVALUE(UPDATE!$C$4&amp;"/"&amp;TEXT(B262,0)&amp;"/"&amp;TEXT(C262,0)),DATEVALUE(UPDATE!$C$6&amp;"/"&amp;TEXT(B262,0)&amp;"/"&amp;TEXT(C262,0))),"")</f>
        <v/>
      </c>
      <c r="E262" s="83"/>
      <c r="F262" s="84"/>
      <c r="G262" s="85"/>
      <c r="H262" s="86"/>
      <c r="I262" s="87">
        <f>IF(OR(G262&lt;&gt;0,H262&lt;&gt;0),$I$8+SUM($G$11:G262)-SUM($H$11:H262),0)</f>
        <v>0</v>
      </c>
      <c r="J262" s="88"/>
    </row>
    <row r="263" spans="1:10" ht="18" customHeight="1" x14ac:dyDescent="0.25">
      <c r="A263" s="3">
        <v>253</v>
      </c>
      <c r="B263" s="81"/>
      <c r="C263" s="82"/>
      <c r="D263" s="287" t="str">
        <f>IF(AND(B263&gt;0,C263&gt;0),IF(B263&gt;UPDATE!K2,DATEVALUE(UPDATE!$C$4&amp;"/"&amp;TEXT(B263,0)&amp;"/"&amp;TEXT(C263,0)),DATEVALUE(UPDATE!$C$6&amp;"/"&amp;TEXT(B263,0)&amp;"/"&amp;TEXT(C263,0))),"")</f>
        <v/>
      </c>
      <c r="E263" s="83"/>
      <c r="F263" s="84"/>
      <c r="G263" s="85"/>
      <c r="H263" s="86"/>
      <c r="I263" s="87">
        <f>IF(OR(G263&lt;&gt;0,H263&lt;&gt;0),$I$8+SUM($G$11:G263)-SUM($H$11:H263),0)</f>
        <v>0</v>
      </c>
      <c r="J263" s="88"/>
    </row>
    <row r="264" spans="1:10" ht="18" customHeight="1" x14ac:dyDescent="0.25">
      <c r="A264" s="3">
        <v>254</v>
      </c>
      <c r="B264" s="81"/>
      <c r="C264" s="82"/>
      <c r="D264" s="287" t="str">
        <f>IF(AND(B264&gt;0,C264&gt;0),IF(B264&gt;UPDATE!K2,DATEVALUE(UPDATE!$C$4&amp;"/"&amp;TEXT(B264,0)&amp;"/"&amp;TEXT(C264,0)),DATEVALUE(UPDATE!$C$6&amp;"/"&amp;TEXT(B264,0)&amp;"/"&amp;TEXT(C264,0))),"")</f>
        <v/>
      </c>
      <c r="E264" s="83"/>
      <c r="F264" s="84"/>
      <c r="G264" s="85"/>
      <c r="H264" s="86"/>
      <c r="I264" s="87">
        <f>IF(OR(G264&lt;&gt;0,H264&lt;&gt;0),$I$8+SUM($G$11:G264)-SUM($H$11:H264),0)</f>
        <v>0</v>
      </c>
      <c r="J264" s="88"/>
    </row>
    <row r="265" spans="1:10" ht="18" customHeight="1" x14ac:dyDescent="0.25">
      <c r="A265" s="3">
        <v>255</v>
      </c>
      <c r="B265" s="81"/>
      <c r="C265" s="82"/>
      <c r="D265" s="287" t="str">
        <f>IF(AND(B265&gt;0,C265&gt;0),IF(B265&gt;UPDATE!K2,DATEVALUE(UPDATE!$C$4&amp;"/"&amp;TEXT(B265,0)&amp;"/"&amp;TEXT(C265,0)),DATEVALUE(UPDATE!$C$6&amp;"/"&amp;TEXT(B265,0)&amp;"/"&amp;TEXT(C265,0))),"")</f>
        <v/>
      </c>
      <c r="E265" s="83"/>
      <c r="F265" s="84"/>
      <c r="G265" s="85"/>
      <c r="H265" s="86"/>
      <c r="I265" s="87">
        <f>IF(OR(G265&lt;&gt;0,H265&lt;&gt;0),$I$8+SUM($G$11:G265)-SUM($H$11:H265),0)</f>
        <v>0</v>
      </c>
      <c r="J265" s="88"/>
    </row>
    <row r="266" spans="1:10" ht="18" customHeight="1" x14ac:dyDescent="0.25">
      <c r="A266" s="3">
        <v>256</v>
      </c>
      <c r="B266" s="81"/>
      <c r="C266" s="82"/>
      <c r="D266" s="287" t="str">
        <f>IF(AND(B266&gt;0,C266&gt;0),IF(B266&gt;UPDATE!K2,DATEVALUE(UPDATE!$C$4&amp;"/"&amp;TEXT(B266,0)&amp;"/"&amp;TEXT(C266,0)),DATEVALUE(UPDATE!$C$6&amp;"/"&amp;TEXT(B266,0)&amp;"/"&amp;TEXT(C266,0))),"")</f>
        <v/>
      </c>
      <c r="E266" s="83"/>
      <c r="F266" s="84"/>
      <c r="G266" s="85"/>
      <c r="H266" s="86"/>
      <c r="I266" s="87">
        <f>IF(OR(G266&lt;&gt;0,H266&lt;&gt;0),$I$8+SUM($G$11:G266)-SUM($H$11:H266),0)</f>
        <v>0</v>
      </c>
      <c r="J266" s="88"/>
    </row>
    <row r="267" spans="1:10" ht="18" customHeight="1" x14ac:dyDescent="0.25">
      <c r="A267" s="3">
        <v>257</v>
      </c>
      <c r="B267" s="81"/>
      <c r="C267" s="82"/>
      <c r="D267" s="287" t="str">
        <f>IF(AND(B267&gt;0,C267&gt;0),IF(B267&gt;UPDATE!K2,DATEVALUE(UPDATE!$C$4&amp;"/"&amp;TEXT(B267,0)&amp;"/"&amp;TEXT(C267,0)),DATEVALUE(UPDATE!$C$6&amp;"/"&amp;TEXT(B267,0)&amp;"/"&amp;TEXT(C267,0))),"")</f>
        <v/>
      </c>
      <c r="E267" s="83"/>
      <c r="F267" s="84"/>
      <c r="G267" s="85"/>
      <c r="H267" s="86"/>
      <c r="I267" s="87">
        <f>IF(OR(G267&lt;&gt;0,H267&lt;&gt;0),$I$8+SUM($G$11:G267)-SUM($H$11:H267),0)</f>
        <v>0</v>
      </c>
      <c r="J267" s="88"/>
    </row>
    <row r="268" spans="1:10" ht="18" customHeight="1" x14ac:dyDescent="0.25">
      <c r="A268" s="3">
        <v>258</v>
      </c>
      <c r="B268" s="81"/>
      <c r="C268" s="82"/>
      <c r="D268" s="287" t="str">
        <f>IF(AND(B268&gt;0,C268&gt;0),IF(B268&gt;UPDATE!K2,DATEVALUE(UPDATE!$C$4&amp;"/"&amp;TEXT(B268,0)&amp;"/"&amp;TEXT(C268,0)),DATEVALUE(UPDATE!$C$6&amp;"/"&amp;TEXT(B268,0)&amp;"/"&amp;TEXT(C268,0))),"")</f>
        <v/>
      </c>
      <c r="E268" s="83"/>
      <c r="F268" s="84"/>
      <c r="G268" s="85"/>
      <c r="H268" s="86"/>
      <c r="I268" s="87">
        <f>IF(OR(G268&lt;&gt;0,H268&lt;&gt;0),$I$8+SUM($G$11:G268)-SUM($H$11:H268),0)</f>
        <v>0</v>
      </c>
      <c r="J268" s="88"/>
    </row>
    <row r="269" spans="1:10" ht="18" customHeight="1" x14ac:dyDescent="0.25">
      <c r="A269" s="3">
        <v>259</v>
      </c>
      <c r="B269" s="81"/>
      <c r="C269" s="82"/>
      <c r="D269" s="287" t="str">
        <f>IF(AND(B269&gt;0,C269&gt;0),IF(B269&gt;UPDATE!K2,DATEVALUE(UPDATE!$C$4&amp;"/"&amp;TEXT(B269,0)&amp;"/"&amp;TEXT(C269,0)),DATEVALUE(UPDATE!$C$6&amp;"/"&amp;TEXT(B269,0)&amp;"/"&amp;TEXT(C269,0))),"")</f>
        <v/>
      </c>
      <c r="E269" s="83"/>
      <c r="F269" s="84"/>
      <c r="G269" s="85"/>
      <c r="H269" s="86"/>
      <c r="I269" s="87">
        <f>IF(OR(G269&lt;&gt;0,H269&lt;&gt;0),$I$8+SUM($G$11:G269)-SUM($H$11:H269),0)</f>
        <v>0</v>
      </c>
      <c r="J269" s="88"/>
    </row>
    <row r="270" spans="1:10" ht="18" customHeight="1" x14ac:dyDescent="0.25">
      <c r="A270" s="3">
        <v>260</v>
      </c>
      <c r="B270" s="81"/>
      <c r="C270" s="82"/>
      <c r="D270" s="287" t="str">
        <f>IF(AND(B270&gt;0,C270&gt;0),IF(B270&gt;UPDATE!K2,DATEVALUE(UPDATE!$C$4&amp;"/"&amp;TEXT(B270,0)&amp;"/"&amp;TEXT(C270,0)),DATEVALUE(UPDATE!$C$6&amp;"/"&amp;TEXT(B270,0)&amp;"/"&amp;TEXT(C270,0))),"")</f>
        <v/>
      </c>
      <c r="E270" s="83"/>
      <c r="F270" s="84"/>
      <c r="G270" s="85"/>
      <c r="H270" s="86"/>
      <c r="I270" s="87">
        <f>IF(OR(G270&lt;&gt;0,H270&lt;&gt;0),$I$8+SUM($G$11:G270)-SUM($H$11:H270),0)</f>
        <v>0</v>
      </c>
      <c r="J270" s="88"/>
    </row>
    <row r="271" spans="1:10" ht="18" customHeight="1" x14ac:dyDescent="0.25">
      <c r="A271" s="3">
        <v>261</v>
      </c>
      <c r="B271" s="81"/>
      <c r="C271" s="82"/>
      <c r="D271" s="287" t="str">
        <f>IF(AND(B271&gt;0,C271&gt;0),IF(B271&gt;UPDATE!K2,DATEVALUE(UPDATE!$C$4&amp;"/"&amp;TEXT(B271,0)&amp;"/"&amp;TEXT(C271,0)),DATEVALUE(UPDATE!$C$6&amp;"/"&amp;TEXT(B271,0)&amp;"/"&amp;TEXT(C271,0))),"")</f>
        <v/>
      </c>
      <c r="E271" s="83"/>
      <c r="F271" s="84"/>
      <c r="G271" s="85"/>
      <c r="H271" s="86"/>
      <c r="I271" s="87">
        <f>IF(OR(G271&lt;&gt;0,H271&lt;&gt;0),$I$8+SUM($G$11:G271)-SUM($H$11:H271),0)</f>
        <v>0</v>
      </c>
      <c r="J271" s="88"/>
    </row>
    <row r="272" spans="1:10" ht="18" customHeight="1" x14ac:dyDescent="0.25">
      <c r="A272" s="3">
        <v>262</v>
      </c>
      <c r="B272" s="81"/>
      <c r="C272" s="82"/>
      <c r="D272" s="287" t="str">
        <f>IF(AND(B272&gt;0,C272&gt;0),IF(B272&gt;UPDATE!K2,DATEVALUE(UPDATE!$C$4&amp;"/"&amp;TEXT(B272,0)&amp;"/"&amp;TEXT(C272,0)),DATEVALUE(UPDATE!$C$6&amp;"/"&amp;TEXT(B272,0)&amp;"/"&amp;TEXT(C272,0))),"")</f>
        <v/>
      </c>
      <c r="E272" s="83"/>
      <c r="F272" s="84"/>
      <c r="G272" s="85"/>
      <c r="H272" s="86"/>
      <c r="I272" s="87">
        <f>IF(OR(G272&lt;&gt;0,H272&lt;&gt;0),$I$8+SUM($G$11:G272)-SUM($H$11:H272),0)</f>
        <v>0</v>
      </c>
      <c r="J272" s="88"/>
    </row>
    <row r="273" spans="1:10" ht="18" customHeight="1" x14ac:dyDescent="0.25">
      <c r="A273" s="3">
        <v>263</v>
      </c>
      <c r="B273" s="81"/>
      <c r="C273" s="82"/>
      <c r="D273" s="287" t="str">
        <f>IF(AND(B273&gt;0,C273&gt;0),IF(B273&gt;UPDATE!K2,DATEVALUE(UPDATE!$C$4&amp;"/"&amp;TEXT(B273,0)&amp;"/"&amp;TEXT(C273,0)),DATEVALUE(UPDATE!$C$6&amp;"/"&amp;TEXT(B273,0)&amp;"/"&amp;TEXT(C273,0))),"")</f>
        <v/>
      </c>
      <c r="E273" s="83"/>
      <c r="F273" s="84"/>
      <c r="G273" s="85"/>
      <c r="H273" s="86"/>
      <c r="I273" s="87">
        <f>IF(OR(G273&lt;&gt;0,H273&lt;&gt;0),$I$8+SUM($G$11:G273)-SUM($H$11:H273),0)</f>
        <v>0</v>
      </c>
      <c r="J273" s="88"/>
    </row>
    <row r="274" spans="1:10" ht="18" customHeight="1" x14ac:dyDescent="0.25">
      <c r="A274" s="3">
        <v>264</v>
      </c>
      <c r="B274" s="81"/>
      <c r="C274" s="82"/>
      <c r="D274" s="287" t="str">
        <f>IF(AND(B274&gt;0,C274&gt;0),IF(B274&gt;UPDATE!K2,DATEVALUE(UPDATE!$C$4&amp;"/"&amp;TEXT(B274,0)&amp;"/"&amp;TEXT(C274,0)),DATEVALUE(UPDATE!$C$6&amp;"/"&amp;TEXT(B274,0)&amp;"/"&amp;TEXT(C274,0))),"")</f>
        <v/>
      </c>
      <c r="E274" s="83"/>
      <c r="F274" s="84"/>
      <c r="G274" s="85"/>
      <c r="H274" s="86"/>
      <c r="I274" s="87">
        <f>IF(OR(G274&lt;&gt;0,H274&lt;&gt;0),$I$8+SUM($G$11:G274)-SUM($H$11:H274),0)</f>
        <v>0</v>
      </c>
      <c r="J274" s="88"/>
    </row>
    <row r="275" spans="1:10" ht="18" customHeight="1" x14ac:dyDescent="0.25">
      <c r="A275" s="3">
        <v>265</v>
      </c>
      <c r="B275" s="81"/>
      <c r="C275" s="82"/>
      <c r="D275" s="287" t="str">
        <f>IF(AND(B275&gt;0,C275&gt;0),IF(B275&gt;UPDATE!K2,DATEVALUE(UPDATE!$C$4&amp;"/"&amp;TEXT(B275,0)&amp;"/"&amp;TEXT(C275,0)),DATEVALUE(UPDATE!$C$6&amp;"/"&amp;TEXT(B275,0)&amp;"/"&amp;TEXT(C275,0))),"")</f>
        <v/>
      </c>
      <c r="E275" s="83"/>
      <c r="F275" s="84"/>
      <c r="G275" s="85"/>
      <c r="H275" s="86"/>
      <c r="I275" s="87">
        <f>IF(OR(G275&lt;&gt;0,H275&lt;&gt;0),$I$8+SUM($G$11:G275)-SUM($H$11:H275),0)</f>
        <v>0</v>
      </c>
      <c r="J275" s="88"/>
    </row>
    <row r="276" spans="1:10" ht="18" customHeight="1" x14ac:dyDescent="0.25">
      <c r="A276" s="3">
        <v>266</v>
      </c>
      <c r="B276" s="81"/>
      <c r="C276" s="82"/>
      <c r="D276" s="287" t="str">
        <f>IF(AND(B276&gt;0,C276&gt;0),IF(B276&gt;UPDATE!K2,DATEVALUE(UPDATE!$C$4&amp;"/"&amp;TEXT(B276,0)&amp;"/"&amp;TEXT(C276,0)),DATEVALUE(UPDATE!$C$6&amp;"/"&amp;TEXT(B276,0)&amp;"/"&amp;TEXT(C276,0))),"")</f>
        <v/>
      </c>
      <c r="E276" s="83"/>
      <c r="F276" s="84"/>
      <c r="G276" s="85"/>
      <c r="H276" s="86"/>
      <c r="I276" s="87">
        <f>IF(OR(G276&lt;&gt;0,H276&lt;&gt;0),$I$8+SUM($G$11:G276)-SUM($H$11:H276),0)</f>
        <v>0</v>
      </c>
      <c r="J276" s="88"/>
    </row>
    <row r="277" spans="1:10" ht="18" customHeight="1" x14ac:dyDescent="0.25">
      <c r="A277" s="3">
        <v>267</v>
      </c>
      <c r="B277" s="81"/>
      <c r="C277" s="82"/>
      <c r="D277" s="287" t="str">
        <f>IF(AND(B277&gt;0,C277&gt;0),IF(B277&gt;UPDATE!K2,DATEVALUE(UPDATE!$C$4&amp;"/"&amp;TEXT(B277,0)&amp;"/"&amp;TEXT(C277,0)),DATEVALUE(UPDATE!$C$6&amp;"/"&amp;TEXT(B277,0)&amp;"/"&amp;TEXT(C277,0))),"")</f>
        <v/>
      </c>
      <c r="E277" s="83"/>
      <c r="F277" s="84"/>
      <c r="G277" s="85"/>
      <c r="H277" s="86"/>
      <c r="I277" s="87">
        <f>IF(OR(G277&lt;&gt;0,H277&lt;&gt;0),$I$8+SUM($G$11:G277)-SUM($H$11:H277),0)</f>
        <v>0</v>
      </c>
      <c r="J277" s="88"/>
    </row>
    <row r="278" spans="1:10" ht="18" customHeight="1" x14ac:dyDescent="0.25">
      <c r="A278" s="3">
        <v>268</v>
      </c>
      <c r="B278" s="81"/>
      <c r="C278" s="82"/>
      <c r="D278" s="287" t="str">
        <f>IF(AND(B278&gt;0,C278&gt;0),IF(B278&gt;UPDATE!K2,DATEVALUE(UPDATE!$C$4&amp;"/"&amp;TEXT(B278,0)&amp;"/"&amp;TEXT(C278,0)),DATEVALUE(UPDATE!$C$6&amp;"/"&amp;TEXT(B278,0)&amp;"/"&amp;TEXT(C278,0))),"")</f>
        <v/>
      </c>
      <c r="E278" s="83"/>
      <c r="F278" s="84"/>
      <c r="G278" s="85"/>
      <c r="H278" s="86"/>
      <c r="I278" s="87">
        <f>IF(OR(G278&lt;&gt;0,H278&lt;&gt;0),$I$8+SUM($G$11:G278)-SUM($H$11:H278),0)</f>
        <v>0</v>
      </c>
      <c r="J278" s="88"/>
    </row>
    <row r="279" spans="1:10" ht="18" customHeight="1" x14ac:dyDescent="0.25">
      <c r="A279" s="3">
        <v>269</v>
      </c>
      <c r="B279" s="81"/>
      <c r="C279" s="82"/>
      <c r="D279" s="287" t="str">
        <f>IF(AND(B279&gt;0,C279&gt;0),IF(B279&gt;UPDATE!K2,DATEVALUE(UPDATE!$C$4&amp;"/"&amp;TEXT(B279,0)&amp;"/"&amp;TEXT(C279,0)),DATEVALUE(UPDATE!$C$6&amp;"/"&amp;TEXT(B279,0)&amp;"/"&amp;TEXT(C279,0))),"")</f>
        <v/>
      </c>
      <c r="E279" s="83"/>
      <c r="F279" s="84"/>
      <c r="G279" s="85"/>
      <c r="H279" s="86"/>
      <c r="I279" s="87">
        <f>IF(OR(G279&lt;&gt;0,H279&lt;&gt;0),$I$8+SUM($G$11:G279)-SUM($H$11:H279),0)</f>
        <v>0</v>
      </c>
      <c r="J279" s="88"/>
    </row>
    <row r="280" spans="1:10" ht="18" customHeight="1" x14ac:dyDescent="0.25">
      <c r="A280" s="3">
        <v>270</v>
      </c>
      <c r="B280" s="81"/>
      <c r="C280" s="82"/>
      <c r="D280" s="287" t="str">
        <f>IF(AND(B280&gt;0,C280&gt;0),IF(B280&gt;UPDATE!K2,DATEVALUE(UPDATE!$C$4&amp;"/"&amp;TEXT(B280,0)&amp;"/"&amp;TEXT(C280,0)),DATEVALUE(UPDATE!$C$6&amp;"/"&amp;TEXT(B280,0)&amp;"/"&amp;TEXT(C280,0))),"")</f>
        <v/>
      </c>
      <c r="E280" s="83"/>
      <c r="F280" s="84"/>
      <c r="G280" s="85"/>
      <c r="H280" s="86"/>
      <c r="I280" s="87">
        <f>IF(OR(G280&lt;&gt;0,H280&lt;&gt;0),$I$8+SUM($G$11:G280)-SUM($H$11:H280),0)</f>
        <v>0</v>
      </c>
      <c r="J280" s="88"/>
    </row>
    <row r="281" spans="1:10" ht="18" customHeight="1" x14ac:dyDescent="0.25">
      <c r="A281" s="3">
        <v>271</v>
      </c>
      <c r="B281" s="81"/>
      <c r="C281" s="82"/>
      <c r="D281" s="287" t="str">
        <f>IF(AND(B281&gt;0,C281&gt;0),IF(B281&gt;UPDATE!K2,DATEVALUE(UPDATE!$C$4&amp;"/"&amp;TEXT(B281,0)&amp;"/"&amp;TEXT(C281,0)),DATEVALUE(UPDATE!$C$6&amp;"/"&amp;TEXT(B281,0)&amp;"/"&amp;TEXT(C281,0))),"")</f>
        <v/>
      </c>
      <c r="E281" s="83"/>
      <c r="F281" s="84"/>
      <c r="G281" s="85"/>
      <c r="H281" s="86"/>
      <c r="I281" s="87">
        <f>IF(OR(G281&lt;&gt;0,H281&lt;&gt;0),$I$8+SUM($G$11:G281)-SUM($H$11:H281),0)</f>
        <v>0</v>
      </c>
      <c r="J281" s="88"/>
    </row>
    <row r="282" spans="1:10" ht="18" customHeight="1" x14ac:dyDescent="0.25">
      <c r="A282" s="3">
        <v>272</v>
      </c>
      <c r="B282" s="81"/>
      <c r="C282" s="82"/>
      <c r="D282" s="287" t="str">
        <f>IF(AND(B282&gt;0,C282&gt;0),IF(B282&gt;UPDATE!K2,DATEVALUE(UPDATE!$C$4&amp;"/"&amp;TEXT(B282,0)&amp;"/"&amp;TEXT(C282,0)),DATEVALUE(UPDATE!$C$6&amp;"/"&amp;TEXT(B282,0)&amp;"/"&amp;TEXT(C282,0))),"")</f>
        <v/>
      </c>
      <c r="E282" s="83"/>
      <c r="F282" s="84"/>
      <c r="G282" s="85"/>
      <c r="H282" s="86"/>
      <c r="I282" s="87">
        <f>IF(OR(G282&lt;&gt;0,H282&lt;&gt;0),$I$8+SUM($G$11:G282)-SUM($H$11:H282),0)</f>
        <v>0</v>
      </c>
      <c r="J282" s="88"/>
    </row>
    <row r="283" spans="1:10" ht="18" customHeight="1" x14ac:dyDescent="0.25">
      <c r="A283" s="3">
        <v>273</v>
      </c>
      <c r="B283" s="81"/>
      <c r="C283" s="82"/>
      <c r="D283" s="287" t="str">
        <f>IF(AND(B283&gt;0,C283&gt;0),IF(B283&gt;UPDATE!K2,DATEVALUE(UPDATE!$C$4&amp;"/"&amp;TEXT(B283,0)&amp;"/"&amp;TEXT(C283,0)),DATEVALUE(UPDATE!$C$6&amp;"/"&amp;TEXT(B283,0)&amp;"/"&amp;TEXT(C283,0))),"")</f>
        <v/>
      </c>
      <c r="E283" s="83"/>
      <c r="F283" s="84"/>
      <c r="G283" s="85"/>
      <c r="H283" s="86"/>
      <c r="I283" s="87">
        <f>IF(OR(G283&lt;&gt;0,H283&lt;&gt;0),$I$8+SUM($G$11:G283)-SUM($H$11:H283),0)</f>
        <v>0</v>
      </c>
      <c r="J283" s="88"/>
    </row>
    <row r="284" spans="1:10" ht="18" customHeight="1" x14ac:dyDescent="0.25">
      <c r="A284" s="3">
        <v>274</v>
      </c>
      <c r="B284" s="81"/>
      <c r="C284" s="82"/>
      <c r="D284" s="287" t="str">
        <f>IF(AND(B284&gt;0,C284&gt;0),IF(B284&gt;UPDATE!K2,DATEVALUE(UPDATE!$C$4&amp;"/"&amp;TEXT(B284,0)&amp;"/"&amp;TEXT(C284,0)),DATEVALUE(UPDATE!$C$6&amp;"/"&amp;TEXT(B284,0)&amp;"/"&amp;TEXT(C284,0))),"")</f>
        <v/>
      </c>
      <c r="E284" s="83"/>
      <c r="F284" s="84"/>
      <c r="G284" s="85"/>
      <c r="H284" s="86"/>
      <c r="I284" s="87">
        <f>IF(OR(G284&lt;&gt;0,H284&lt;&gt;0),$I$8+SUM($G$11:G284)-SUM($H$11:H284),0)</f>
        <v>0</v>
      </c>
      <c r="J284" s="88"/>
    </row>
    <row r="285" spans="1:10" ht="18" customHeight="1" x14ac:dyDescent="0.25">
      <c r="A285" s="3">
        <v>275</v>
      </c>
      <c r="B285" s="81"/>
      <c r="C285" s="82"/>
      <c r="D285" s="287" t="str">
        <f>IF(AND(B285&gt;0,C285&gt;0),IF(B285&gt;UPDATE!K2,DATEVALUE(UPDATE!$C$4&amp;"/"&amp;TEXT(B285,0)&amp;"/"&amp;TEXT(C285,0)),DATEVALUE(UPDATE!$C$6&amp;"/"&amp;TEXT(B285,0)&amp;"/"&amp;TEXT(C285,0))),"")</f>
        <v/>
      </c>
      <c r="E285" s="83"/>
      <c r="F285" s="84"/>
      <c r="G285" s="85"/>
      <c r="H285" s="86"/>
      <c r="I285" s="87">
        <f>IF(OR(G285&lt;&gt;0,H285&lt;&gt;0),$I$8+SUM($G$11:G285)-SUM($H$11:H285),0)</f>
        <v>0</v>
      </c>
      <c r="J285" s="88"/>
    </row>
    <row r="286" spans="1:10" ht="18" customHeight="1" x14ac:dyDescent="0.25">
      <c r="A286" s="3">
        <v>276</v>
      </c>
      <c r="B286" s="81"/>
      <c r="C286" s="82"/>
      <c r="D286" s="287" t="str">
        <f>IF(AND(B286&gt;0,C286&gt;0),IF(B286&gt;UPDATE!K2,DATEVALUE(UPDATE!$C$4&amp;"/"&amp;TEXT(B286,0)&amp;"/"&amp;TEXT(C286,0)),DATEVALUE(UPDATE!$C$6&amp;"/"&amp;TEXT(B286,0)&amp;"/"&amp;TEXT(C286,0))),"")</f>
        <v/>
      </c>
      <c r="E286" s="83"/>
      <c r="F286" s="84"/>
      <c r="G286" s="85"/>
      <c r="H286" s="86"/>
      <c r="I286" s="87">
        <f>IF(OR(G286&lt;&gt;0,H286&lt;&gt;0),$I$8+SUM($G$11:G286)-SUM($H$11:H286),0)</f>
        <v>0</v>
      </c>
      <c r="J286" s="88"/>
    </row>
    <row r="287" spans="1:10" ht="18" customHeight="1" x14ac:dyDescent="0.25">
      <c r="A287" s="3">
        <v>277</v>
      </c>
      <c r="B287" s="81"/>
      <c r="C287" s="82"/>
      <c r="D287" s="287" t="str">
        <f>IF(AND(B287&gt;0,C287&gt;0),IF(B287&gt;UPDATE!K2,DATEVALUE(UPDATE!$C$4&amp;"/"&amp;TEXT(B287,0)&amp;"/"&amp;TEXT(C287,0)),DATEVALUE(UPDATE!$C$6&amp;"/"&amp;TEXT(B287,0)&amp;"/"&amp;TEXT(C287,0))),"")</f>
        <v/>
      </c>
      <c r="E287" s="83"/>
      <c r="F287" s="84"/>
      <c r="G287" s="85"/>
      <c r="H287" s="86"/>
      <c r="I287" s="87">
        <f>IF(OR(G287&lt;&gt;0,H287&lt;&gt;0),$I$8+SUM($G$11:G287)-SUM($H$11:H287),0)</f>
        <v>0</v>
      </c>
      <c r="J287" s="88"/>
    </row>
    <row r="288" spans="1:10" ht="18" customHeight="1" x14ac:dyDescent="0.25">
      <c r="A288" s="3">
        <v>278</v>
      </c>
      <c r="B288" s="81"/>
      <c r="C288" s="82"/>
      <c r="D288" s="287" t="str">
        <f>IF(AND(B288&gt;0,C288&gt;0),IF(B288&gt;UPDATE!K2,DATEVALUE(UPDATE!$C$4&amp;"/"&amp;TEXT(B288,0)&amp;"/"&amp;TEXT(C288,0)),DATEVALUE(UPDATE!$C$6&amp;"/"&amp;TEXT(B288,0)&amp;"/"&amp;TEXT(C288,0))),"")</f>
        <v/>
      </c>
      <c r="E288" s="83"/>
      <c r="F288" s="84"/>
      <c r="G288" s="85"/>
      <c r="H288" s="86"/>
      <c r="I288" s="87">
        <f>IF(OR(G288&lt;&gt;0,H288&lt;&gt;0),$I$8+SUM($G$11:G288)-SUM($H$11:H288),0)</f>
        <v>0</v>
      </c>
      <c r="J288" s="88"/>
    </row>
    <row r="289" spans="1:10" ht="18" customHeight="1" x14ac:dyDescent="0.25">
      <c r="A289" s="3">
        <v>279</v>
      </c>
      <c r="B289" s="81"/>
      <c r="C289" s="82"/>
      <c r="D289" s="287" t="str">
        <f>IF(AND(B289&gt;0,C289&gt;0),IF(B289&gt;UPDATE!K2,DATEVALUE(UPDATE!$C$4&amp;"/"&amp;TEXT(B289,0)&amp;"/"&amp;TEXT(C289,0)),DATEVALUE(UPDATE!$C$6&amp;"/"&amp;TEXT(B289,0)&amp;"/"&amp;TEXT(C289,0))),"")</f>
        <v/>
      </c>
      <c r="E289" s="83"/>
      <c r="F289" s="84"/>
      <c r="G289" s="85"/>
      <c r="H289" s="86"/>
      <c r="I289" s="87">
        <f>IF(OR(G289&lt;&gt;0,H289&lt;&gt;0),$I$8+SUM($G$11:G289)-SUM($H$11:H289),0)</f>
        <v>0</v>
      </c>
      <c r="J289" s="88"/>
    </row>
    <row r="290" spans="1:10" ht="18" customHeight="1" x14ac:dyDescent="0.25">
      <c r="A290" s="3">
        <v>280</v>
      </c>
      <c r="B290" s="81"/>
      <c r="C290" s="82"/>
      <c r="D290" s="287" t="str">
        <f>IF(AND(B290&gt;0,C290&gt;0),IF(B290&gt;UPDATE!K2,DATEVALUE(UPDATE!$C$4&amp;"/"&amp;TEXT(B290,0)&amp;"/"&amp;TEXT(C290,0)),DATEVALUE(UPDATE!$C$6&amp;"/"&amp;TEXT(B290,0)&amp;"/"&amp;TEXT(C290,0))),"")</f>
        <v/>
      </c>
      <c r="E290" s="83"/>
      <c r="F290" s="84"/>
      <c r="G290" s="85"/>
      <c r="H290" s="86"/>
      <c r="I290" s="87">
        <f>IF(OR(G290&lt;&gt;0,H290&lt;&gt;0),$I$8+SUM($G$11:G290)-SUM($H$11:H290),0)</f>
        <v>0</v>
      </c>
      <c r="J290" s="88"/>
    </row>
    <row r="291" spans="1:10" ht="18" customHeight="1" x14ac:dyDescent="0.25">
      <c r="A291" s="3">
        <v>281</v>
      </c>
      <c r="B291" s="81"/>
      <c r="C291" s="82"/>
      <c r="D291" s="287" t="str">
        <f>IF(AND(B291&gt;0,C291&gt;0),IF(B291&gt;UPDATE!K2,DATEVALUE(UPDATE!$C$4&amp;"/"&amp;TEXT(B291,0)&amp;"/"&amp;TEXT(C291,0)),DATEVALUE(UPDATE!$C$6&amp;"/"&amp;TEXT(B291,0)&amp;"/"&amp;TEXT(C291,0))),"")</f>
        <v/>
      </c>
      <c r="E291" s="83"/>
      <c r="F291" s="84"/>
      <c r="G291" s="85"/>
      <c r="H291" s="86"/>
      <c r="I291" s="87">
        <f>IF(OR(G291&lt;&gt;0,H291&lt;&gt;0),$I$8+SUM($G$11:G291)-SUM($H$11:H291),0)</f>
        <v>0</v>
      </c>
      <c r="J291" s="88"/>
    </row>
    <row r="292" spans="1:10" ht="18" customHeight="1" x14ac:dyDescent="0.25">
      <c r="A292" s="3">
        <v>282</v>
      </c>
      <c r="B292" s="81"/>
      <c r="C292" s="82"/>
      <c r="D292" s="287" t="str">
        <f>IF(AND(B292&gt;0,C292&gt;0),IF(B292&gt;UPDATE!K2,DATEVALUE(UPDATE!$C$4&amp;"/"&amp;TEXT(B292,0)&amp;"/"&amp;TEXT(C292,0)),DATEVALUE(UPDATE!$C$6&amp;"/"&amp;TEXT(B292,0)&amp;"/"&amp;TEXT(C292,0))),"")</f>
        <v/>
      </c>
      <c r="E292" s="83"/>
      <c r="F292" s="84"/>
      <c r="G292" s="85"/>
      <c r="H292" s="86"/>
      <c r="I292" s="87">
        <f>IF(OR(G292&lt;&gt;0,H292&lt;&gt;0),$I$8+SUM($G$11:G292)-SUM($H$11:H292),0)</f>
        <v>0</v>
      </c>
      <c r="J292" s="88"/>
    </row>
    <row r="293" spans="1:10" ht="18" customHeight="1" x14ac:dyDescent="0.25">
      <c r="A293" s="3">
        <v>283</v>
      </c>
      <c r="B293" s="81"/>
      <c r="C293" s="82"/>
      <c r="D293" s="287" t="str">
        <f>IF(AND(B293&gt;0,C293&gt;0),IF(B293&gt;UPDATE!K2,DATEVALUE(UPDATE!$C$4&amp;"/"&amp;TEXT(B293,0)&amp;"/"&amp;TEXT(C293,0)),DATEVALUE(UPDATE!$C$6&amp;"/"&amp;TEXT(B293,0)&amp;"/"&amp;TEXT(C293,0))),"")</f>
        <v/>
      </c>
      <c r="E293" s="83"/>
      <c r="F293" s="84"/>
      <c r="G293" s="85"/>
      <c r="H293" s="86"/>
      <c r="I293" s="87">
        <f>IF(OR(G293&lt;&gt;0,H293&lt;&gt;0),$I$8+SUM($G$11:G293)-SUM($H$11:H293),0)</f>
        <v>0</v>
      </c>
      <c r="J293" s="88"/>
    </row>
    <row r="294" spans="1:10" ht="18" customHeight="1" x14ac:dyDescent="0.25">
      <c r="A294" s="3">
        <v>284</v>
      </c>
      <c r="B294" s="81"/>
      <c r="C294" s="82"/>
      <c r="D294" s="287" t="str">
        <f>IF(AND(B294&gt;0,C294&gt;0),IF(B294&gt;UPDATE!K2,DATEVALUE(UPDATE!$C$4&amp;"/"&amp;TEXT(B294,0)&amp;"/"&amp;TEXT(C294,0)),DATEVALUE(UPDATE!$C$6&amp;"/"&amp;TEXT(B294,0)&amp;"/"&amp;TEXT(C294,0))),"")</f>
        <v/>
      </c>
      <c r="E294" s="83"/>
      <c r="F294" s="84"/>
      <c r="G294" s="85"/>
      <c r="H294" s="86"/>
      <c r="I294" s="87">
        <f>IF(OR(G294&lt;&gt;0,H294&lt;&gt;0),$I$8+SUM($G$11:G294)-SUM($H$11:H294),0)</f>
        <v>0</v>
      </c>
      <c r="J294" s="88"/>
    </row>
    <row r="295" spans="1:10" ht="18" customHeight="1" x14ac:dyDescent="0.25">
      <c r="A295" s="3">
        <v>285</v>
      </c>
      <c r="B295" s="81"/>
      <c r="C295" s="82"/>
      <c r="D295" s="287" t="str">
        <f>IF(AND(B295&gt;0,C295&gt;0),IF(B295&gt;UPDATE!K2,DATEVALUE(UPDATE!$C$4&amp;"/"&amp;TEXT(B295,0)&amp;"/"&amp;TEXT(C295,0)),DATEVALUE(UPDATE!$C$6&amp;"/"&amp;TEXT(B295,0)&amp;"/"&amp;TEXT(C295,0))),"")</f>
        <v/>
      </c>
      <c r="E295" s="83"/>
      <c r="F295" s="84"/>
      <c r="G295" s="85"/>
      <c r="H295" s="86"/>
      <c r="I295" s="87">
        <f>IF(OR(G295&lt;&gt;0,H295&lt;&gt;0),$I$8+SUM($G$11:G295)-SUM($H$11:H295),0)</f>
        <v>0</v>
      </c>
      <c r="J295" s="88"/>
    </row>
    <row r="296" spans="1:10" ht="18" customHeight="1" x14ac:dyDescent="0.25">
      <c r="A296" s="3">
        <v>286</v>
      </c>
      <c r="B296" s="81"/>
      <c r="C296" s="82"/>
      <c r="D296" s="287" t="str">
        <f>IF(AND(B296&gt;0,C296&gt;0),IF(B296&gt;UPDATE!K2,DATEVALUE(UPDATE!$C$4&amp;"/"&amp;TEXT(B296,0)&amp;"/"&amp;TEXT(C296,0)),DATEVALUE(UPDATE!$C$6&amp;"/"&amp;TEXT(B296,0)&amp;"/"&amp;TEXT(C296,0))),"")</f>
        <v/>
      </c>
      <c r="E296" s="83"/>
      <c r="F296" s="84"/>
      <c r="G296" s="85"/>
      <c r="H296" s="86"/>
      <c r="I296" s="87">
        <f>IF(OR(G296&lt;&gt;0,H296&lt;&gt;0),$I$8+SUM($G$11:G296)-SUM($H$11:H296),0)</f>
        <v>0</v>
      </c>
      <c r="J296" s="88"/>
    </row>
    <row r="297" spans="1:10" ht="18" customHeight="1" x14ac:dyDescent="0.25">
      <c r="A297" s="3">
        <v>287</v>
      </c>
      <c r="B297" s="81"/>
      <c r="C297" s="82"/>
      <c r="D297" s="287" t="str">
        <f>IF(AND(B297&gt;0,C297&gt;0),IF(B297&gt;UPDATE!K2,DATEVALUE(UPDATE!$C$4&amp;"/"&amp;TEXT(B297,0)&amp;"/"&amp;TEXT(C297,0)),DATEVALUE(UPDATE!$C$6&amp;"/"&amp;TEXT(B297,0)&amp;"/"&amp;TEXT(C297,0))),"")</f>
        <v/>
      </c>
      <c r="E297" s="83"/>
      <c r="F297" s="84"/>
      <c r="G297" s="85"/>
      <c r="H297" s="86"/>
      <c r="I297" s="87">
        <f>IF(OR(G297&lt;&gt;0,H297&lt;&gt;0),$I$8+SUM($G$11:G297)-SUM($H$11:H297),0)</f>
        <v>0</v>
      </c>
      <c r="J297" s="88"/>
    </row>
    <row r="298" spans="1:10" ht="18" customHeight="1" x14ac:dyDescent="0.25">
      <c r="A298" s="3">
        <v>288</v>
      </c>
      <c r="B298" s="81"/>
      <c r="C298" s="82"/>
      <c r="D298" s="287" t="str">
        <f>IF(AND(B298&gt;0,C298&gt;0),IF(B298&gt;UPDATE!K2,DATEVALUE(UPDATE!$C$4&amp;"/"&amp;TEXT(B298,0)&amp;"/"&amp;TEXT(C298,0)),DATEVALUE(UPDATE!$C$6&amp;"/"&amp;TEXT(B298,0)&amp;"/"&amp;TEXT(C298,0))),"")</f>
        <v/>
      </c>
      <c r="E298" s="83"/>
      <c r="F298" s="84"/>
      <c r="G298" s="85"/>
      <c r="H298" s="86"/>
      <c r="I298" s="87">
        <f>IF(OR(G298&lt;&gt;0,H298&lt;&gt;0),$I$8+SUM($G$11:G298)-SUM($H$11:H298),0)</f>
        <v>0</v>
      </c>
      <c r="J298" s="88"/>
    </row>
    <row r="299" spans="1:10" ht="18" customHeight="1" x14ac:dyDescent="0.25">
      <c r="A299" s="3">
        <v>289</v>
      </c>
      <c r="B299" s="81"/>
      <c r="C299" s="82"/>
      <c r="D299" s="287" t="str">
        <f>IF(AND(B299&gt;0,C299&gt;0),IF(B299&gt;UPDATE!K2,DATEVALUE(UPDATE!$C$4&amp;"/"&amp;TEXT(B299,0)&amp;"/"&amp;TEXT(C299,0)),DATEVALUE(UPDATE!$C$6&amp;"/"&amp;TEXT(B299,0)&amp;"/"&amp;TEXT(C299,0))),"")</f>
        <v/>
      </c>
      <c r="E299" s="83"/>
      <c r="F299" s="84"/>
      <c r="G299" s="85"/>
      <c r="H299" s="86"/>
      <c r="I299" s="87">
        <f>IF(OR(G299&lt;&gt;0,H299&lt;&gt;0),$I$8+SUM($G$11:G299)-SUM($H$11:H299),0)</f>
        <v>0</v>
      </c>
      <c r="J299" s="88"/>
    </row>
    <row r="300" spans="1:10" ht="18" customHeight="1" x14ac:dyDescent="0.25">
      <c r="A300" s="3">
        <v>290</v>
      </c>
      <c r="B300" s="81"/>
      <c r="C300" s="82"/>
      <c r="D300" s="287" t="str">
        <f>IF(AND(B300&gt;0,C300&gt;0),IF(B300&gt;UPDATE!K2,DATEVALUE(UPDATE!$C$4&amp;"/"&amp;TEXT(B300,0)&amp;"/"&amp;TEXT(C300,0)),DATEVALUE(UPDATE!$C$6&amp;"/"&amp;TEXT(B300,0)&amp;"/"&amp;TEXT(C300,0))),"")</f>
        <v/>
      </c>
      <c r="E300" s="83"/>
      <c r="F300" s="84"/>
      <c r="G300" s="85"/>
      <c r="H300" s="86"/>
      <c r="I300" s="87">
        <f>IF(OR(G300&lt;&gt;0,H300&lt;&gt;0),$I$8+SUM($G$11:G300)-SUM($H$11:H300),0)</f>
        <v>0</v>
      </c>
      <c r="J300" s="88"/>
    </row>
    <row r="301" spans="1:10" ht="18" customHeight="1" x14ac:dyDescent="0.25">
      <c r="A301" s="3">
        <v>291</v>
      </c>
      <c r="B301" s="81"/>
      <c r="C301" s="82"/>
      <c r="D301" s="287" t="str">
        <f>IF(AND(B301&gt;0,C301&gt;0),IF(B301&gt;UPDATE!K2,DATEVALUE(UPDATE!$C$4&amp;"/"&amp;TEXT(B301,0)&amp;"/"&amp;TEXT(C301,0)),DATEVALUE(UPDATE!$C$6&amp;"/"&amp;TEXT(B301,0)&amp;"/"&amp;TEXT(C301,0))),"")</f>
        <v/>
      </c>
      <c r="E301" s="83"/>
      <c r="F301" s="84"/>
      <c r="G301" s="85"/>
      <c r="H301" s="86"/>
      <c r="I301" s="87">
        <f>IF(OR(G301&lt;&gt;0,H301&lt;&gt;0),$I$8+SUM($G$11:G301)-SUM($H$11:H301),0)</f>
        <v>0</v>
      </c>
      <c r="J301" s="88"/>
    </row>
    <row r="302" spans="1:10" ht="18" customHeight="1" x14ac:dyDescent="0.25">
      <c r="A302" s="3">
        <v>292</v>
      </c>
      <c r="B302" s="81"/>
      <c r="C302" s="82"/>
      <c r="D302" s="287" t="str">
        <f>IF(AND(B302&gt;0,C302&gt;0),IF(B302&gt;UPDATE!K2,DATEVALUE(UPDATE!$C$4&amp;"/"&amp;TEXT(B302,0)&amp;"/"&amp;TEXT(C302,0)),DATEVALUE(UPDATE!$C$6&amp;"/"&amp;TEXT(B302,0)&amp;"/"&amp;TEXT(C302,0))),"")</f>
        <v/>
      </c>
      <c r="E302" s="83"/>
      <c r="F302" s="84"/>
      <c r="G302" s="85"/>
      <c r="H302" s="86"/>
      <c r="I302" s="87">
        <f>IF(OR(G302&lt;&gt;0,H302&lt;&gt;0),$I$8+SUM($G$11:G302)-SUM($H$11:H302),0)</f>
        <v>0</v>
      </c>
      <c r="J302" s="88"/>
    </row>
    <row r="303" spans="1:10" ht="18" customHeight="1" x14ac:dyDescent="0.25">
      <c r="A303" s="3">
        <v>293</v>
      </c>
      <c r="B303" s="81"/>
      <c r="C303" s="82"/>
      <c r="D303" s="287" t="str">
        <f>IF(AND(B303&gt;0,C303&gt;0),IF(B303&gt;UPDATE!K2,DATEVALUE(UPDATE!$C$4&amp;"/"&amp;TEXT(B303,0)&amp;"/"&amp;TEXT(C303,0)),DATEVALUE(UPDATE!$C$6&amp;"/"&amp;TEXT(B303,0)&amp;"/"&amp;TEXT(C303,0))),"")</f>
        <v/>
      </c>
      <c r="E303" s="83"/>
      <c r="F303" s="84"/>
      <c r="G303" s="85"/>
      <c r="H303" s="86"/>
      <c r="I303" s="87">
        <f>IF(OR(G303&lt;&gt;0,H303&lt;&gt;0),$I$8+SUM($G$11:G303)-SUM($H$11:H303),0)</f>
        <v>0</v>
      </c>
      <c r="J303" s="88"/>
    </row>
    <row r="304" spans="1:10" ht="18" customHeight="1" x14ac:dyDescent="0.25">
      <c r="A304" s="3">
        <v>294</v>
      </c>
      <c r="B304" s="81"/>
      <c r="C304" s="82"/>
      <c r="D304" s="287" t="str">
        <f>IF(AND(B304&gt;0,C304&gt;0),IF(B304&gt;UPDATE!K2,DATEVALUE(UPDATE!$C$4&amp;"/"&amp;TEXT(B304,0)&amp;"/"&amp;TEXT(C304,0)),DATEVALUE(UPDATE!$C$6&amp;"/"&amp;TEXT(B304,0)&amp;"/"&amp;TEXT(C304,0))),"")</f>
        <v/>
      </c>
      <c r="E304" s="83"/>
      <c r="F304" s="84"/>
      <c r="G304" s="85"/>
      <c r="H304" s="86"/>
      <c r="I304" s="87">
        <f>IF(OR(G304&lt;&gt;0,H304&lt;&gt;0),$I$8+SUM($G$11:G304)-SUM($H$11:H304),0)</f>
        <v>0</v>
      </c>
      <c r="J304" s="88"/>
    </row>
    <row r="305" spans="1:10" ht="18" customHeight="1" x14ac:dyDescent="0.25">
      <c r="A305" s="3">
        <v>295</v>
      </c>
      <c r="B305" s="81"/>
      <c r="C305" s="82"/>
      <c r="D305" s="287" t="str">
        <f>IF(AND(B305&gt;0,C305&gt;0),IF(B305&gt;UPDATE!K2,DATEVALUE(UPDATE!$C$4&amp;"/"&amp;TEXT(B305,0)&amp;"/"&amp;TEXT(C305,0)),DATEVALUE(UPDATE!$C$6&amp;"/"&amp;TEXT(B305,0)&amp;"/"&amp;TEXT(C305,0))),"")</f>
        <v/>
      </c>
      <c r="E305" s="83"/>
      <c r="F305" s="84"/>
      <c r="G305" s="85"/>
      <c r="H305" s="86"/>
      <c r="I305" s="87">
        <f>IF(OR(G305&lt;&gt;0,H305&lt;&gt;0),$I$8+SUM($G$11:G305)-SUM($H$11:H305),0)</f>
        <v>0</v>
      </c>
      <c r="J305" s="88"/>
    </row>
    <row r="306" spans="1:10" ht="18" customHeight="1" x14ac:dyDescent="0.25">
      <c r="A306" s="3">
        <v>296</v>
      </c>
      <c r="B306" s="81"/>
      <c r="C306" s="82"/>
      <c r="D306" s="287" t="str">
        <f>IF(AND(B306&gt;0,C306&gt;0),IF(B306&gt;UPDATE!K2,DATEVALUE(UPDATE!$C$4&amp;"/"&amp;TEXT(B306,0)&amp;"/"&amp;TEXT(C306,0)),DATEVALUE(UPDATE!$C$6&amp;"/"&amp;TEXT(B306,0)&amp;"/"&amp;TEXT(C306,0))),"")</f>
        <v/>
      </c>
      <c r="E306" s="83"/>
      <c r="F306" s="84"/>
      <c r="G306" s="85"/>
      <c r="H306" s="86"/>
      <c r="I306" s="87">
        <f>IF(OR(G306&lt;&gt;0,H306&lt;&gt;0),$I$8+SUM($G$11:G306)-SUM($H$11:H306),0)</f>
        <v>0</v>
      </c>
      <c r="J306" s="88"/>
    </row>
    <row r="307" spans="1:10" ht="18" customHeight="1" x14ac:dyDescent="0.25">
      <c r="A307" s="3">
        <v>297</v>
      </c>
      <c r="B307" s="81"/>
      <c r="C307" s="82"/>
      <c r="D307" s="287" t="str">
        <f>IF(AND(B307&gt;0,C307&gt;0),IF(B307&gt;UPDATE!K2,DATEVALUE(UPDATE!$C$4&amp;"/"&amp;TEXT(B307,0)&amp;"/"&amp;TEXT(C307,0)),DATEVALUE(UPDATE!$C$6&amp;"/"&amp;TEXT(B307,0)&amp;"/"&amp;TEXT(C307,0))),"")</f>
        <v/>
      </c>
      <c r="E307" s="83"/>
      <c r="F307" s="84"/>
      <c r="G307" s="85"/>
      <c r="H307" s="86"/>
      <c r="I307" s="87">
        <f>IF(OR(G307&lt;&gt;0,H307&lt;&gt;0),$I$8+SUM($G$11:G307)-SUM($H$11:H307),0)</f>
        <v>0</v>
      </c>
      <c r="J307" s="88"/>
    </row>
    <row r="308" spans="1:10" ht="18" customHeight="1" x14ac:dyDescent="0.25">
      <c r="A308" s="3">
        <v>298</v>
      </c>
      <c r="B308" s="81"/>
      <c r="C308" s="82"/>
      <c r="D308" s="287" t="str">
        <f>IF(AND(B308&gt;0,C308&gt;0),IF(B308&gt;UPDATE!K2,DATEVALUE(UPDATE!$C$4&amp;"/"&amp;TEXT(B308,0)&amp;"/"&amp;TEXT(C308,0)),DATEVALUE(UPDATE!$C$6&amp;"/"&amp;TEXT(B308,0)&amp;"/"&amp;TEXT(C308,0))),"")</f>
        <v/>
      </c>
      <c r="E308" s="83"/>
      <c r="F308" s="84"/>
      <c r="G308" s="85"/>
      <c r="H308" s="86"/>
      <c r="I308" s="87">
        <f>IF(OR(G308&lt;&gt;0,H308&lt;&gt;0),$I$8+SUM($G$11:G308)-SUM($H$11:H308),0)</f>
        <v>0</v>
      </c>
      <c r="J308" s="88"/>
    </row>
    <row r="309" spans="1:10" ht="18" customHeight="1" x14ac:dyDescent="0.25">
      <c r="A309" s="3">
        <v>299</v>
      </c>
      <c r="B309" s="81"/>
      <c r="C309" s="82"/>
      <c r="D309" s="287" t="str">
        <f>IF(AND(B309&gt;0,C309&gt;0),IF(B309&gt;UPDATE!K2,DATEVALUE(UPDATE!$C$4&amp;"/"&amp;TEXT(B309,0)&amp;"/"&amp;TEXT(C309,0)),DATEVALUE(UPDATE!$C$6&amp;"/"&amp;TEXT(B309,0)&amp;"/"&amp;TEXT(C309,0))),"")</f>
        <v/>
      </c>
      <c r="E309" s="83"/>
      <c r="F309" s="84"/>
      <c r="G309" s="85"/>
      <c r="H309" s="86"/>
      <c r="I309" s="87">
        <f>IF(OR(G309&lt;&gt;0,H309&lt;&gt;0),$I$8+SUM($G$11:G309)-SUM($H$11:H309),0)</f>
        <v>0</v>
      </c>
      <c r="J309" s="88"/>
    </row>
    <row r="310" spans="1:10" ht="18" customHeight="1" x14ac:dyDescent="0.25">
      <c r="A310" s="3">
        <v>300</v>
      </c>
      <c r="B310" s="81"/>
      <c r="C310" s="82"/>
      <c r="D310" s="287" t="str">
        <f>IF(AND(B310&gt;0,C310&gt;0),IF(B310&gt;UPDATE!K2,DATEVALUE(UPDATE!$C$4&amp;"/"&amp;TEXT(B310,0)&amp;"/"&amp;TEXT(C310,0)),DATEVALUE(UPDATE!$C$6&amp;"/"&amp;TEXT(B310,0)&amp;"/"&amp;TEXT(C310,0))),"")</f>
        <v/>
      </c>
      <c r="E310" s="83"/>
      <c r="F310" s="84"/>
      <c r="G310" s="85"/>
      <c r="H310" s="86"/>
      <c r="I310" s="87">
        <f>IF(OR(G310&lt;&gt;0,H310&lt;&gt;0),$I$8+SUM($G$11:G310)-SUM($H$11:H310),0)</f>
        <v>0</v>
      </c>
      <c r="J310" s="88"/>
    </row>
    <row r="311" spans="1:10" ht="18" customHeight="1" x14ac:dyDescent="0.25">
      <c r="A311" s="3">
        <v>301</v>
      </c>
      <c r="B311" s="81"/>
      <c r="C311" s="82"/>
      <c r="D311" s="287" t="str">
        <f>IF(AND(B311&gt;0,C311&gt;0),IF(B311&gt;UPDATE!K2,DATEVALUE(UPDATE!$C$4&amp;"/"&amp;TEXT(B311,0)&amp;"/"&amp;TEXT(C311,0)),DATEVALUE(UPDATE!$C$6&amp;"/"&amp;TEXT(B311,0)&amp;"/"&amp;TEXT(C311,0))),"")</f>
        <v/>
      </c>
      <c r="E311" s="83"/>
      <c r="F311" s="84"/>
      <c r="G311" s="85"/>
      <c r="H311" s="86"/>
      <c r="I311" s="87">
        <f>IF(OR(G311&lt;&gt;0,H311&lt;&gt;0),$I$8+SUM($G$11:G311)-SUM($H$11:H311),0)</f>
        <v>0</v>
      </c>
      <c r="J311" s="88"/>
    </row>
    <row r="312" spans="1:10" ht="18" customHeight="1" x14ac:dyDescent="0.25">
      <c r="A312" s="3">
        <v>302</v>
      </c>
      <c r="B312" s="81"/>
      <c r="C312" s="82"/>
      <c r="D312" s="287" t="str">
        <f>IF(AND(B312&gt;0,C312&gt;0),IF(B312&gt;UPDATE!K2,DATEVALUE(UPDATE!$C$4&amp;"/"&amp;TEXT(B312,0)&amp;"/"&amp;TEXT(C312,0)),DATEVALUE(UPDATE!$C$6&amp;"/"&amp;TEXT(B312,0)&amp;"/"&amp;TEXT(C312,0))),"")</f>
        <v/>
      </c>
      <c r="E312" s="83"/>
      <c r="F312" s="84"/>
      <c r="G312" s="85"/>
      <c r="H312" s="86"/>
      <c r="I312" s="87">
        <f>IF(OR(G312&lt;&gt;0,H312&lt;&gt;0),$I$8+SUM($G$11:G312)-SUM($H$11:H312),0)</f>
        <v>0</v>
      </c>
      <c r="J312" s="88"/>
    </row>
    <row r="313" spans="1:10" ht="18" customHeight="1" x14ac:dyDescent="0.25">
      <c r="A313" s="3">
        <v>303</v>
      </c>
      <c r="B313" s="81"/>
      <c r="C313" s="82"/>
      <c r="D313" s="287" t="str">
        <f>IF(AND(B313&gt;0,C313&gt;0),IF(B313&gt;UPDATE!K2,DATEVALUE(UPDATE!$C$4&amp;"/"&amp;TEXT(B313,0)&amp;"/"&amp;TEXT(C313,0)),DATEVALUE(UPDATE!$C$6&amp;"/"&amp;TEXT(B313,0)&amp;"/"&amp;TEXT(C313,0))),"")</f>
        <v/>
      </c>
      <c r="E313" s="83"/>
      <c r="F313" s="84"/>
      <c r="G313" s="85"/>
      <c r="H313" s="86"/>
      <c r="I313" s="87">
        <f>IF(OR(G313&lt;&gt;0,H313&lt;&gt;0),$I$8+SUM($G$11:G313)-SUM($H$11:H313),0)</f>
        <v>0</v>
      </c>
      <c r="J313" s="88"/>
    </row>
    <row r="314" spans="1:10" ht="18" customHeight="1" x14ac:dyDescent="0.25">
      <c r="A314" s="3">
        <v>304</v>
      </c>
      <c r="B314" s="81"/>
      <c r="C314" s="82"/>
      <c r="D314" s="287" t="str">
        <f>IF(AND(B314&gt;0,C314&gt;0),IF(B314&gt;UPDATE!K2,DATEVALUE(UPDATE!$C$4&amp;"/"&amp;TEXT(B314,0)&amp;"/"&amp;TEXT(C314,0)),DATEVALUE(UPDATE!$C$6&amp;"/"&amp;TEXT(B314,0)&amp;"/"&amp;TEXT(C314,0))),"")</f>
        <v/>
      </c>
      <c r="E314" s="83"/>
      <c r="F314" s="84"/>
      <c r="G314" s="85"/>
      <c r="H314" s="86"/>
      <c r="I314" s="87">
        <f>IF(OR(G314&lt;&gt;0,H314&lt;&gt;0),$I$8+SUM($G$11:G314)-SUM($H$11:H314),0)</f>
        <v>0</v>
      </c>
      <c r="J314" s="88"/>
    </row>
    <row r="315" spans="1:10" ht="18" customHeight="1" x14ac:dyDescent="0.25">
      <c r="A315" s="3">
        <v>305</v>
      </c>
      <c r="B315" s="81"/>
      <c r="C315" s="82"/>
      <c r="D315" s="287" t="str">
        <f>IF(AND(B315&gt;0,C315&gt;0),IF(B315&gt;UPDATE!K2,DATEVALUE(UPDATE!$C$4&amp;"/"&amp;TEXT(B315,0)&amp;"/"&amp;TEXT(C315,0)),DATEVALUE(UPDATE!$C$6&amp;"/"&amp;TEXT(B315,0)&amp;"/"&amp;TEXT(C315,0))),"")</f>
        <v/>
      </c>
      <c r="E315" s="83"/>
      <c r="F315" s="84"/>
      <c r="G315" s="85"/>
      <c r="H315" s="86"/>
      <c r="I315" s="87">
        <f>IF(OR(G315&lt;&gt;0,H315&lt;&gt;0),$I$8+SUM($G$11:G315)-SUM($H$11:H315),0)</f>
        <v>0</v>
      </c>
      <c r="J315" s="88"/>
    </row>
    <row r="316" spans="1:10" ht="18" customHeight="1" x14ac:dyDescent="0.25">
      <c r="A316" s="3">
        <v>306</v>
      </c>
      <c r="B316" s="81"/>
      <c r="C316" s="82"/>
      <c r="D316" s="287" t="str">
        <f>IF(AND(B316&gt;0,C316&gt;0),IF(B316&gt;UPDATE!K2,DATEVALUE(UPDATE!$C$4&amp;"/"&amp;TEXT(B316,0)&amp;"/"&amp;TEXT(C316,0)),DATEVALUE(UPDATE!$C$6&amp;"/"&amp;TEXT(B316,0)&amp;"/"&amp;TEXT(C316,0))),"")</f>
        <v/>
      </c>
      <c r="E316" s="83"/>
      <c r="F316" s="84"/>
      <c r="G316" s="85"/>
      <c r="H316" s="86"/>
      <c r="I316" s="87">
        <f>IF(OR(G316&lt;&gt;0,H316&lt;&gt;0),$I$8+SUM($G$11:G316)-SUM($H$11:H316),0)</f>
        <v>0</v>
      </c>
      <c r="J316" s="88"/>
    </row>
    <row r="317" spans="1:10" ht="18" customHeight="1" x14ac:dyDescent="0.25">
      <c r="A317" s="3">
        <v>307</v>
      </c>
      <c r="B317" s="81"/>
      <c r="C317" s="82"/>
      <c r="D317" s="287" t="str">
        <f>IF(AND(B317&gt;0,C317&gt;0),IF(B317&gt;UPDATE!K2,DATEVALUE(UPDATE!$C$4&amp;"/"&amp;TEXT(B317,0)&amp;"/"&amp;TEXT(C317,0)),DATEVALUE(UPDATE!$C$6&amp;"/"&amp;TEXT(B317,0)&amp;"/"&amp;TEXT(C317,0))),"")</f>
        <v/>
      </c>
      <c r="E317" s="83"/>
      <c r="F317" s="84"/>
      <c r="G317" s="85"/>
      <c r="H317" s="86"/>
      <c r="I317" s="87">
        <f>IF(OR(G317&lt;&gt;0,H317&lt;&gt;0),$I$8+SUM($G$11:G317)-SUM($H$11:H317),0)</f>
        <v>0</v>
      </c>
      <c r="J317" s="88"/>
    </row>
    <row r="318" spans="1:10" ht="18" customHeight="1" x14ac:dyDescent="0.25">
      <c r="A318" s="3">
        <v>308</v>
      </c>
      <c r="B318" s="81"/>
      <c r="C318" s="82"/>
      <c r="D318" s="287" t="str">
        <f>IF(AND(B318&gt;0,C318&gt;0),IF(B318&gt;UPDATE!K2,DATEVALUE(UPDATE!$C$4&amp;"/"&amp;TEXT(B318,0)&amp;"/"&amp;TEXT(C318,0)),DATEVALUE(UPDATE!$C$6&amp;"/"&amp;TEXT(B318,0)&amp;"/"&amp;TEXT(C318,0))),"")</f>
        <v/>
      </c>
      <c r="E318" s="83"/>
      <c r="F318" s="84"/>
      <c r="G318" s="85"/>
      <c r="H318" s="86"/>
      <c r="I318" s="87">
        <f>IF(OR(G318&lt;&gt;0,H318&lt;&gt;0),$I$8+SUM($G$11:G318)-SUM($H$11:H318),0)</f>
        <v>0</v>
      </c>
      <c r="J318" s="88"/>
    </row>
    <row r="319" spans="1:10" ht="18" customHeight="1" x14ac:dyDescent="0.25">
      <c r="A319" s="3">
        <v>309</v>
      </c>
      <c r="B319" s="81"/>
      <c r="C319" s="82"/>
      <c r="D319" s="287" t="str">
        <f>IF(AND(B319&gt;0,C319&gt;0),IF(B319&gt;UPDATE!K2,DATEVALUE(UPDATE!$C$4&amp;"/"&amp;TEXT(B319,0)&amp;"/"&amp;TEXT(C319,0)),DATEVALUE(UPDATE!$C$6&amp;"/"&amp;TEXT(B319,0)&amp;"/"&amp;TEXT(C319,0))),"")</f>
        <v/>
      </c>
      <c r="E319" s="83"/>
      <c r="F319" s="84"/>
      <c r="G319" s="85"/>
      <c r="H319" s="86"/>
      <c r="I319" s="87">
        <f>IF(OR(G319&lt;&gt;0,H319&lt;&gt;0),$I$8+SUM($G$11:G319)-SUM($H$11:H319),0)</f>
        <v>0</v>
      </c>
      <c r="J319" s="88"/>
    </row>
    <row r="320" spans="1:10" ht="18" customHeight="1" x14ac:dyDescent="0.25">
      <c r="A320" s="3">
        <v>310</v>
      </c>
      <c r="B320" s="81"/>
      <c r="C320" s="82"/>
      <c r="D320" s="287" t="str">
        <f>IF(AND(B320&gt;0,C320&gt;0),IF(B320&gt;UPDATE!K2,DATEVALUE(UPDATE!$C$4&amp;"/"&amp;TEXT(B320,0)&amp;"/"&amp;TEXT(C320,0)),DATEVALUE(UPDATE!$C$6&amp;"/"&amp;TEXT(B320,0)&amp;"/"&amp;TEXT(C320,0))),"")</f>
        <v/>
      </c>
      <c r="E320" s="83"/>
      <c r="F320" s="84"/>
      <c r="G320" s="85"/>
      <c r="H320" s="86"/>
      <c r="I320" s="87">
        <f>IF(OR(G320&lt;&gt;0,H320&lt;&gt;0),$I$8+SUM($G$11:G320)-SUM($H$11:H320),0)</f>
        <v>0</v>
      </c>
      <c r="J320" s="88"/>
    </row>
    <row r="321" spans="1:10" ht="18" customHeight="1" x14ac:dyDescent="0.25">
      <c r="A321" s="3">
        <v>311</v>
      </c>
      <c r="B321" s="81"/>
      <c r="C321" s="82"/>
      <c r="D321" s="287" t="str">
        <f>IF(AND(B321&gt;0,C321&gt;0),IF(B321&gt;UPDATE!K2,DATEVALUE(UPDATE!$C$4&amp;"/"&amp;TEXT(B321,0)&amp;"/"&amp;TEXT(C321,0)),DATEVALUE(UPDATE!$C$6&amp;"/"&amp;TEXT(B321,0)&amp;"/"&amp;TEXT(C321,0))),"")</f>
        <v/>
      </c>
      <c r="E321" s="83"/>
      <c r="F321" s="84"/>
      <c r="G321" s="85"/>
      <c r="H321" s="86"/>
      <c r="I321" s="87">
        <f>IF(OR(G321&lt;&gt;0,H321&lt;&gt;0),$I$8+SUM($G$11:G321)-SUM($H$11:H321),0)</f>
        <v>0</v>
      </c>
      <c r="J321" s="88"/>
    </row>
    <row r="322" spans="1:10" ht="18" customHeight="1" x14ac:dyDescent="0.25">
      <c r="A322" s="3">
        <v>312</v>
      </c>
      <c r="B322" s="81"/>
      <c r="C322" s="82"/>
      <c r="D322" s="287" t="str">
        <f>IF(AND(B322&gt;0,C322&gt;0),IF(B322&gt;UPDATE!K2,DATEVALUE(UPDATE!$C$4&amp;"/"&amp;TEXT(B322,0)&amp;"/"&amp;TEXT(C322,0)),DATEVALUE(UPDATE!$C$6&amp;"/"&amp;TEXT(B322,0)&amp;"/"&amp;TEXT(C322,0))),"")</f>
        <v/>
      </c>
      <c r="E322" s="83"/>
      <c r="F322" s="84"/>
      <c r="G322" s="85"/>
      <c r="H322" s="86"/>
      <c r="I322" s="87">
        <f>IF(OR(G322&lt;&gt;0,H322&lt;&gt;0),$I$8+SUM($G$11:G322)-SUM($H$11:H322),0)</f>
        <v>0</v>
      </c>
      <c r="J322" s="88"/>
    </row>
    <row r="323" spans="1:10" ht="18" customHeight="1" x14ac:dyDescent="0.25">
      <c r="A323" s="3">
        <v>313</v>
      </c>
      <c r="B323" s="81"/>
      <c r="C323" s="82"/>
      <c r="D323" s="287" t="str">
        <f>IF(AND(B323&gt;0,C323&gt;0),IF(B323&gt;UPDATE!K2,DATEVALUE(UPDATE!$C$4&amp;"/"&amp;TEXT(B323,0)&amp;"/"&amp;TEXT(C323,0)),DATEVALUE(UPDATE!$C$6&amp;"/"&amp;TEXT(B323,0)&amp;"/"&amp;TEXT(C323,0))),"")</f>
        <v/>
      </c>
      <c r="E323" s="83"/>
      <c r="F323" s="84"/>
      <c r="G323" s="85"/>
      <c r="H323" s="86"/>
      <c r="I323" s="87">
        <f>IF(OR(G323&lt;&gt;0,H323&lt;&gt;0),$I$8+SUM($G$11:G323)-SUM($H$11:H323),0)</f>
        <v>0</v>
      </c>
      <c r="J323" s="88"/>
    </row>
    <row r="324" spans="1:10" ht="18" customHeight="1" x14ac:dyDescent="0.25">
      <c r="A324" s="3">
        <v>314</v>
      </c>
      <c r="B324" s="81"/>
      <c r="C324" s="82"/>
      <c r="D324" s="287" t="str">
        <f>IF(AND(B324&gt;0,C324&gt;0),IF(B324&gt;UPDATE!K2,DATEVALUE(UPDATE!$C$4&amp;"/"&amp;TEXT(B324,0)&amp;"/"&amp;TEXT(C324,0)),DATEVALUE(UPDATE!$C$6&amp;"/"&amp;TEXT(B324,0)&amp;"/"&amp;TEXT(C324,0))),"")</f>
        <v/>
      </c>
      <c r="E324" s="83"/>
      <c r="F324" s="84"/>
      <c r="G324" s="85"/>
      <c r="H324" s="86"/>
      <c r="I324" s="87">
        <f>IF(OR(G324&lt;&gt;0,H324&lt;&gt;0),$I$8+SUM($G$11:G324)-SUM($H$11:H324),0)</f>
        <v>0</v>
      </c>
      <c r="J324" s="88"/>
    </row>
    <row r="325" spans="1:10" ht="18" customHeight="1" x14ac:dyDescent="0.25">
      <c r="A325" s="3">
        <v>315</v>
      </c>
      <c r="B325" s="81"/>
      <c r="C325" s="82"/>
      <c r="D325" s="287" t="str">
        <f>IF(AND(B325&gt;0,C325&gt;0),IF(B325&gt;UPDATE!K2,DATEVALUE(UPDATE!$C$4&amp;"/"&amp;TEXT(B325,0)&amp;"/"&amp;TEXT(C325,0)),DATEVALUE(UPDATE!$C$6&amp;"/"&amp;TEXT(B325,0)&amp;"/"&amp;TEXT(C325,0))),"")</f>
        <v/>
      </c>
      <c r="E325" s="83"/>
      <c r="F325" s="84"/>
      <c r="G325" s="85"/>
      <c r="H325" s="86"/>
      <c r="I325" s="87">
        <f>IF(OR(G325&lt;&gt;0,H325&lt;&gt;0),$I$8+SUM($G$11:G325)-SUM($H$11:H325),0)</f>
        <v>0</v>
      </c>
      <c r="J325" s="88"/>
    </row>
    <row r="326" spans="1:10" ht="18" customHeight="1" x14ac:dyDescent="0.25">
      <c r="A326" s="3">
        <v>316</v>
      </c>
      <c r="B326" s="81"/>
      <c r="C326" s="82"/>
      <c r="D326" s="287" t="str">
        <f>IF(AND(B326&gt;0,C326&gt;0),IF(B326&gt;UPDATE!K2,DATEVALUE(UPDATE!$C$4&amp;"/"&amp;TEXT(B326,0)&amp;"/"&amp;TEXT(C326,0)),DATEVALUE(UPDATE!$C$6&amp;"/"&amp;TEXT(B326,0)&amp;"/"&amp;TEXT(C326,0))),"")</f>
        <v/>
      </c>
      <c r="E326" s="83"/>
      <c r="F326" s="84"/>
      <c r="G326" s="85"/>
      <c r="H326" s="86"/>
      <c r="I326" s="87">
        <f>IF(OR(G326&lt;&gt;0,H326&lt;&gt;0),$I$8+SUM($G$11:G326)-SUM($H$11:H326),0)</f>
        <v>0</v>
      </c>
      <c r="J326" s="88"/>
    </row>
    <row r="327" spans="1:10" ht="18" customHeight="1" x14ac:dyDescent="0.25">
      <c r="A327" s="3">
        <v>317</v>
      </c>
      <c r="B327" s="81"/>
      <c r="C327" s="82"/>
      <c r="D327" s="287" t="str">
        <f>IF(AND(B327&gt;0,C327&gt;0),IF(B327&gt;UPDATE!K2,DATEVALUE(UPDATE!$C$4&amp;"/"&amp;TEXT(B327,0)&amp;"/"&amp;TEXT(C327,0)),DATEVALUE(UPDATE!$C$6&amp;"/"&amp;TEXT(B327,0)&amp;"/"&amp;TEXT(C327,0))),"")</f>
        <v/>
      </c>
      <c r="E327" s="83"/>
      <c r="F327" s="84"/>
      <c r="G327" s="85"/>
      <c r="H327" s="86"/>
      <c r="I327" s="87">
        <f>IF(OR(G327&lt;&gt;0,H327&lt;&gt;0),$I$8+SUM($G$11:G327)-SUM($H$11:H327),0)</f>
        <v>0</v>
      </c>
      <c r="J327" s="88"/>
    </row>
    <row r="328" spans="1:10" ht="18" customHeight="1" x14ac:dyDescent="0.25">
      <c r="A328" s="3">
        <v>318</v>
      </c>
      <c r="B328" s="81"/>
      <c r="C328" s="82"/>
      <c r="D328" s="287" t="str">
        <f>IF(AND(B328&gt;0,C328&gt;0),IF(B328&gt;UPDATE!K2,DATEVALUE(UPDATE!$C$4&amp;"/"&amp;TEXT(B328,0)&amp;"/"&amp;TEXT(C328,0)),DATEVALUE(UPDATE!$C$6&amp;"/"&amp;TEXT(B328,0)&amp;"/"&amp;TEXT(C328,0))),"")</f>
        <v/>
      </c>
      <c r="E328" s="83"/>
      <c r="F328" s="84"/>
      <c r="G328" s="85"/>
      <c r="H328" s="86"/>
      <c r="I328" s="87">
        <f>IF(OR(G328&lt;&gt;0,H328&lt;&gt;0),$I$8+SUM($G$11:G328)-SUM($H$11:H328),0)</f>
        <v>0</v>
      </c>
      <c r="J328" s="88"/>
    </row>
    <row r="329" spans="1:10" ht="18" customHeight="1" x14ac:dyDescent="0.25">
      <c r="A329" s="3">
        <v>319</v>
      </c>
      <c r="B329" s="81"/>
      <c r="C329" s="82"/>
      <c r="D329" s="287" t="str">
        <f>IF(AND(B329&gt;0,C329&gt;0),IF(B329&gt;UPDATE!K2,DATEVALUE(UPDATE!$C$4&amp;"/"&amp;TEXT(B329,0)&amp;"/"&amp;TEXT(C329,0)),DATEVALUE(UPDATE!$C$6&amp;"/"&amp;TEXT(B329,0)&amp;"/"&amp;TEXT(C329,0))),"")</f>
        <v/>
      </c>
      <c r="E329" s="83"/>
      <c r="F329" s="84"/>
      <c r="G329" s="85"/>
      <c r="H329" s="86"/>
      <c r="I329" s="87">
        <f>IF(OR(G329&lt;&gt;0,H329&lt;&gt;0),$I$8+SUM($G$11:G329)-SUM($H$11:H329),0)</f>
        <v>0</v>
      </c>
      <c r="J329" s="88"/>
    </row>
    <row r="330" spans="1:10" ht="18" customHeight="1" x14ac:dyDescent="0.25">
      <c r="A330" s="3">
        <v>320</v>
      </c>
      <c r="B330" s="81"/>
      <c r="C330" s="82"/>
      <c r="D330" s="287" t="str">
        <f>IF(AND(B330&gt;0,C330&gt;0),IF(B330&gt;UPDATE!K2,DATEVALUE(UPDATE!$C$4&amp;"/"&amp;TEXT(B330,0)&amp;"/"&amp;TEXT(C330,0)),DATEVALUE(UPDATE!$C$6&amp;"/"&amp;TEXT(B330,0)&amp;"/"&amp;TEXT(C330,0))),"")</f>
        <v/>
      </c>
      <c r="E330" s="83"/>
      <c r="F330" s="84"/>
      <c r="G330" s="85"/>
      <c r="H330" s="86"/>
      <c r="I330" s="87">
        <f>IF(OR(G330&lt;&gt;0,H330&lt;&gt;0),$I$8+SUM($G$11:G330)-SUM($H$11:H330),0)</f>
        <v>0</v>
      </c>
      <c r="J330" s="88"/>
    </row>
    <row r="331" spans="1:10" ht="18" customHeight="1" x14ac:dyDescent="0.25">
      <c r="A331" s="3">
        <v>321</v>
      </c>
      <c r="B331" s="81"/>
      <c r="C331" s="82"/>
      <c r="D331" s="287" t="str">
        <f>IF(AND(B331&gt;0,C331&gt;0),IF(B331&gt;UPDATE!K2,DATEVALUE(UPDATE!$C$4&amp;"/"&amp;TEXT(B331,0)&amp;"/"&amp;TEXT(C331,0)),DATEVALUE(UPDATE!$C$6&amp;"/"&amp;TEXT(B331,0)&amp;"/"&amp;TEXT(C331,0))),"")</f>
        <v/>
      </c>
      <c r="E331" s="83"/>
      <c r="F331" s="84"/>
      <c r="G331" s="85"/>
      <c r="H331" s="86"/>
      <c r="I331" s="87">
        <f>IF(OR(G331&lt;&gt;0,H331&lt;&gt;0),$I$8+SUM($G$11:G331)-SUM($H$11:H331),0)</f>
        <v>0</v>
      </c>
      <c r="J331" s="88"/>
    </row>
    <row r="332" spans="1:10" ht="18" customHeight="1" x14ac:dyDescent="0.25">
      <c r="A332" s="3">
        <v>322</v>
      </c>
      <c r="B332" s="81"/>
      <c r="C332" s="82"/>
      <c r="D332" s="287" t="str">
        <f>IF(AND(B332&gt;0,C332&gt;0),IF(B332&gt;UPDATE!K2,DATEVALUE(UPDATE!$C$4&amp;"/"&amp;TEXT(B332,0)&amp;"/"&amp;TEXT(C332,0)),DATEVALUE(UPDATE!$C$6&amp;"/"&amp;TEXT(B332,0)&amp;"/"&amp;TEXT(C332,0))),"")</f>
        <v/>
      </c>
      <c r="E332" s="83"/>
      <c r="F332" s="84"/>
      <c r="G332" s="85"/>
      <c r="H332" s="86"/>
      <c r="I332" s="87">
        <f>IF(OR(G332&lt;&gt;0,H332&lt;&gt;0),$I$8+SUM($G$11:G332)-SUM($H$11:H332),0)</f>
        <v>0</v>
      </c>
      <c r="J332" s="88"/>
    </row>
    <row r="333" spans="1:10" ht="18" customHeight="1" x14ac:dyDescent="0.25">
      <c r="A333" s="3">
        <v>323</v>
      </c>
      <c r="B333" s="81"/>
      <c r="C333" s="82"/>
      <c r="D333" s="287" t="str">
        <f>IF(AND(B333&gt;0,C333&gt;0),IF(B333&gt;UPDATE!K2,DATEVALUE(UPDATE!$C$4&amp;"/"&amp;TEXT(B333,0)&amp;"/"&amp;TEXT(C333,0)),DATEVALUE(UPDATE!$C$6&amp;"/"&amp;TEXT(B333,0)&amp;"/"&amp;TEXT(C333,0))),"")</f>
        <v/>
      </c>
      <c r="E333" s="83"/>
      <c r="F333" s="84"/>
      <c r="G333" s="85"/>
      <c r="H333" s="86"/>
      <c r="I333" s="87">
        <f>IF(OR(G333&lt;&gt;0,H333&lt;&gt;0),$I$8+SUM($G$11:G333)-SUM($H$11:H333),0)</f>
        <v>0</v>
      </c>
      <c r="J333" s="88"/>
    </row>
    <row r="334" spans="1:10" ht="18" customHeight="1" x14ac:dyDescent="0.25">
      <c r="A334" s="3">
        <v>324</v>
      </c>
      <c r="B334" s="81"/>
      <c r="C334" s="82"/>
      <c r="D334" s="287" t="str">
        <f>IF(AND(B334&gt;0,C334&gt;0),IF(B334&gt;UPDATE!K2,DATEVALUE(UPDATE!$C$4&amp;"/"&amp;TEXT(B334,0)&amp;"/"&amp;TEXT(C334,0)),DATEVALUE(UPDATE!$C$6&amp;"/"&amp;TEXT(B334,0)&amp;"/"&amp;TEXT(C334,0))),"")</f>
        <v/>
      </c>
      <c r="E334" s="83"/>
      <c r="F334" s="84"/>
      <c r="G334" s="85"/>
      <c r="H334" s="86"/>
      <c r="I334" s="87">
        <f>IF(OR(G334&lt;&gt;0,H334&lt;&gt;0),$I$8+SUM($G$11:G334)-SUM($H$11:H334),0)</f>
        <v>0</v>
      </c>
      <c r="J334" s="88"/>
    </row>
    <row r="335" spans="1:10" ht="18" customHeight="1" x14ac:dyDescent="0.25">
      <c r="A335" s="3">
        <v>325</v>
      </c>
      <c r="B335" s="81"/>
      <c r="C335" s="82"/>
      <c r="D335" s="287" t="str">
        <f>IF(AND(B335&gt;0,C335&gt;0),IF(B335&gt;UPDATE!K2,DATEVALUE(UPDATE!$C$4&amp;"/"&amp;TEXT(B335,0)&amp;"/"&amp;TEXT(C335,0)),DATEVALUE(UPDATE!$C$6&amp;"/"&amp;TEXT(B335,0)&amp;"/"&amp;TEXT(C335,0))),"")</f>
        <v/>
      </c>
      <c r="E335" s="83"/>
      <c r="F335" s="84"/>
      <c r="G335" s="85"/>
      <c r="H335" s="86"/>
      <c r="I335" s="87">
        <f>IF(OR(G335&lt;&gt;0,H335&lt;&gt;0),$I$8+SUM($G$11:G335)-SUM($H$11:H335),0)</f>
        <v>0</v>
      </c>
      <c r="J335" s="88"/>
    </row>
    <row r="336" spans="1:10" ht="18" customHeight="1" x14ac:dyDescent="0.25">
      <c r="A336" s="3">
        <v>326</v>
      </c>
      <c r="B336" s="81"/>
      <c r="C336" s="82"/>
      <c r="D336" s="287" t="str">
        <f>IF(AND(B336&gt;0,C336&gt;0),IF(B336&gt;UPDATE!K2,DATEVALUE(UPDATE!$C$4&amp;"/"&amp;TEXT(B336,0)&amp;"/"&amp;TEXT(C336,0)),DATEVALUE(UPDATE!$C$6&amp;"/"&amp;TEXT(B336,0)&amp;"/"&amp;TEXT(C336,0))),"")</f>
        <v/>
      </c>
      <c r="E336" s="83"/>
      <c r="F336" s="84"/>
      <c r="G336" s="85"/>
      <c r="H336" s="86"/>
      <c r="I336" s="87">
        <f>IF(OR(G336&lt;&gt;0,H336&lt;&gt;0),$I$8+SUM($G$11:G336)-SUM($H$11:H336),0)</f>
        <v>0</v>
      </c>
      <c r="J336" s="88"/>
    </row>
    <row r="337" spans="1:10" ht="18" customHeight="1" x14ac:dyDescent="0.25">
      <c r="A337" s="3">
        <v>327</v>
      </c>
      <c r="B337" s="81"/>
      <c r="C337" s="82"/>
      <c r="D337" s="287" t="str">
        <f>IF(AND(B337&gt;0,C337&gt;0),IF(B337&gt;UPDATE!K2,DATEVALUE(UPDATE!$C$4&amp;"/"&amp;TEXT(B337,0)&amp;"/"&amp;TEXT(C337,0)),DATEVALUE(UPDATE!$C$6&amp;"/"&amp;TEXT(B337,0)&amp;"/"&amp;TEXT(C337,0))),"")</f>
        <v/>
      </c>
      <c r="E337" s="83"/>
      <c r="F337" s="84"/>
      <c r="G337" s="85"/>
      <c r="H337" s="86"/>
      <c r="I337" s="87">
        <f>IF(OR(G337&lt;&gt;0,H337&lt;&gt;0),$I$8+SUM($G$11:G337)-SUM($H$11:H337),0)</f>
        <v>0</v>
      </c>
      <c r="J337" s="88"/>
    </row>
    <row r="338" spans="1:10" ht="18" customHeight="1" x14ac:dyDescent="0.25">
      <c r="A338" s="3">
        <v>328</v>
      </c>
      <c r="B338" s="81"/>
      <c r="C338" s="82"/>
      <c r="D338" s="287" t="str">
        <f>IF(AND(B338&gt;0,C338&gt;0),IF(B338&gt;UPDATE!K2,DATEVALUE(UPDATE!$C$4&amp;"/"&amp;TEXT(B338,0)&amp;"/"&amp;TEXT(C338,0)),DATEVALUE(UPDATE!$C$6&amp;"/"&amp;TEXT(B338,0)&amp;"/"&amp;TEXT(C338,0))),"")</f>
        <v/>
      </c>
      <c r="E338" s="83"/>
      <c r="F338" s="84"/>
      <c r="G338" s="85"/>
      <c r="H338" s="86"/>
      <c r="I338" s="87">
        <f>IF(OR(G338&lt;&gt;0,H338&lt;&gt;0),$I$8+SUM($G$11:G338)-SUM($H$11:H338),0)</f>
        <v>0</v>
      </c>
      <c r="J338" s="88"/>
    </row>
    <row r="339" spans="1:10" ht="18" customHeight="1" x14ac:dyDescent="0.25">
      <c r="A339" s="3">
        <v>329</v>
      </c>
      <c r="B339" s="81"/>
      <c r="C339" s="82"/>
      <c r="D339" s="287" t="str">
        <f>IF(AND(B339&gt;0,C339&gt;0),IF(B339&gt;UPDATE!K2,DATEVALUE(UPDATE!$C$4&amp;"/"&amp;TEXT(B339,0)&amp;"/"&amp;TEXT(C339,0)),DATEVALUE(UPDATE!$C$6&amp;"/"&amp;TEXT(B339,0)&amp;"/"&amp;TEXT(C339,0))),"")</f>
        <v/>
      </c>
      <c r="E339" s="83"/>
      <c r="F339" s="84"/>
      <c r="G339" s="85"/>
      <c r="H339" s="86"/>
      <c r="I339" s="87">
        <f>IF(OR(G339&lt;&gt;0,H339&lt;&gt;0),$I$8+SUM($G$11:G339)-SUM($H$11:H339),0)</f>
        <v>0</v>
      </c>
      <c r="J339" s="88"/>
    </row>
    <row r="340" spans="1:10" ht="18" customHeight="1" x14ac:dyDescent="0.25">
      <c r="A340" s="3">
        <v>330</v>
      </c>
      <c r="B340" s="81"/>
      <c r="C340" s="82"/>
      <c r="D340" s="287" t="str">
        <f>IF(AND(B340&gt;0,C340&gt;0),IF(B340&gt;UPDATE!K2,DATEVALUE(UPDATE!$C$4&amp;"/"&amp;TEXT(B340,0)&amp;"/"&amp;TEXT(C340,0)),DATEVALUE(UPDATE!$C$6&amp;"/"&amp;TEXT(B340,0)&amp;"/"&amp;TEXT(C340,0))),"")</f>
        <v/>
      </c>
      <c r="E340" s="83"/>
      <c r="F340" s="84"/>
      <c r="G340" s="85"/>
      <c r="H340" s="86"/>
      <c r="I340" s="87">
        <f>IF(OR(G340&lt;&gt;0,H340&lt;&gt;0),$I$8+SUM($G$11:G340)-SUM($H$11:H340),0)</f>
        <v>0</v>
      </c>
      <c r="J340" s="88"/>
    </row>
    <row r="341" spans="1:10" ht="18" customHeight="1" x14ac:dyDescent="0.25">
      <c r="A341" s="3">
        <v>331</v>
      </c>
      <c r="B341" s="81"/>
      <c r="C341" s="82"/>
      <c r="D341" s="287" t="str">
        <f>IF(AND(B341&gt;0,C341&gt;0),IF(B341&gt;UPDATE!K2,DATEVALUE(UPDATE!$C$4&amp;"/"&amp;TEXT(B341,0)&amp;"/"&amp;TEXT(C341,0)),DATEVALUE(UPDATE!$C$6&amp;"/"&amp;TEXT(B341,0)&amp;"/"&amp;TEXT(C341,0))),"")</f>
        <v/>
      </c>
      <c r="E341" s="83"/>
      <c r="F341" s="84"/>
      <c r="G341" s="85"/>
      <c r="H341" s="86"/>
      <c r="I341" s="87">
        <f>IF(OR(G341&lt;&gt;0,H341&lt;&gt;0),$I$8+SUM($G$11:G341)-SUM($H$11:H341),0)</f>
        <v>0</v>
      </c>
      <c r="J341" s="88"/>
    </row>
    <row r="342" spans="1:10" ht="18" customHeight="1" x14ac:dyDescent="0.25">
      <c r="A342" s="3">
        <v>332</v>
      </c>
      <c r="B342" s="81"/>
      <c r="C342" s="82"/>
      <c r="D342" s="287" t="str">
        <f>IF(AND(B342&gt;0,C342&gt;0),IF(B342&gt;UPDATE!K2,DATEVALUE(UPDATE!$C$4&amp;"/"&amp;TEXT(B342,0)&amp;"/"&amp;TEXT(C342,0)),DATEVALUE(UPDATE!$C$6&amp;"/"&amp;TEXT(B342,0)&amp;"/"&amp;TEXT(C342,0))),"")</f>
        <v/>
      </c>
      <c r="E342" s="83"/>
      <c r="F342" s="84"/>
      <c r="G342" s="85"/>
      <c r="H342" s="86"/>
      <c r="I342" s="87">
        <f>IF(OR(G342&lt;&gt;0,H342&lt;&gt;0),$I$8+SUM($G$11:G342)-SUM($H$11:H342),0)</f>
        <v>0</v>
      </c>
      <c r="J342" s="88"/>
    </row>
    <row r="343" spans="1:10" ht="18" customHeight="1" x14ac:dyDescent="0.25">
      <c r="A343" s="3">
        <v>333</v>
      </c>
      <c r="B343" s="81"/>
      <c r="C343" s="82"/>
      <c r="D343" s="287" t="str">
        <f>IF(AND(B343&gt;0,C343&gt;0),IF(B343&gt;UPDATE!K2,DATEVALUE(UPDATE!$C$4&amp;"/"&amp;TEXT(B343,0)&amp;"/"&amp;TEXT(C343,0)),DATEVALUE(UPDATE!$C$6&amp;"/"&amp;TEXT(B343,0)&amp;"/"&amp;TEXT(C343,0))),"")</f>
        <v/>
      </c>
      <c r="E343" s="83"/>
      <c r="F343" s="84"/>
      <c r="G343" s="85"/>
      <c r="H343" s="86"/>
      <c r="I343" s="87">
        <f>IF(OR(G343&lt;&gt;0,H343&lt;&gt;0),$I$8+SUM($G$11:G343)-SUM($H$11:H343),0)</f>
        <v>0</v>
      </c>
      <c r="J343" s="88"/>
    </row>
    <row r="344" spans="1:10" ht="18" customHeight="1" x14ac:dyDescent="0.25">
      <c r="A344" s="3">
        <v>334</v>
      </c>
      <c r="B344" s="81"/>
      <c r="C344" s="82"/>
      <c r="D344" s="287" t="str">
        <f>IF(AND(B344&gt;0,C344&gt;0),IF(B344&gt;UPDATE!K2,DATEVALUE(UPDATE!$C$4&amp;"/"&amp;TEXT(B344,0)&amp;"/"&amp;TEXT(C344,0)),DATEVALUE(UPDATE!$C$6&amp;"/"&amp;TEXT(B344,0)&amp;"/"&amp;TEXT(C344,0))),"")</f>
        <v/>
      </c>
      <c r="E344" s="83"/>
      <c r="F344" s="84"/>
      <c r="G344" s="85"/>
      <c r="H344" s="86"/>
      <c r="I344" s="87">
        <f>IF(OR(G344&lt;&gt;0,H344&lt;&gt;0),$I$8+SUM($G$11:G344)-SUM($H$11:H344),0)</f>
        <v>0</v>
      </c>
      <c r="J344" s="88"/>
    </row>
    <row r="345" spans="1:10" ht="18" customHeight="1" x14ac:dyDescent="0.25">
      <c r="A345" s="3">
        <v>335</v>
      </c>
      <c r="B345" s="81"/>
      <c r="C345" s="82"/>
      <c r="D345" s="287" t="str">
        <f>IF(AND(B345&gt;0,C345&gt;0),IF(B345&gt;UPDATE!K2,DATEVALUE(UPDATE!$C$4&amp;"/"&amp;TEXT(B345,0)&amp;"/"&amp;TEXT(C345,0)),DATEVALUE(UPDATE!$C$6&amp;"/"&amp;TEXT(B345,0)&amp;"/"&amp;TEXT(C345,0))),"")</f>
        <v/>
      </c>
      <c r="E345" s="83"/>
      <c r="F345" s="84"/>
      <c r="G345" s="85"/>
      <c r="H345" s="86"/>
      <c r="I345" s="87">
        <f>IF(OR(G345&lt;&gt;0,H345&lt;&gt;0),$I$8+SUM($G$11:G345)-SUM($H$11:H345),0)</f>
        <v>0</v>
      </c>
      <c r="J345" s="88"/>
    </row>
    <row r="346" spans="1:10" ht="18" customHeight="1" x14ac:dyDescent="0.25">
      <c r="A346" s="3">
        <v>336</v>
      </c>
      <c r="B346" s="81"/>
      <c r="C346" s="82"/>
      <c r="D346" s="287" t="str">
        <f>IF(AND(B346&gt;0,C346&gt;0),IF(B346&gt;UPDATE!K2,DATEVALUE(UPDATE!$C$4&amp;"/"&amp;TEXT(B346,0)&amp;"/"&amp;TEXT(C346,0)),DATEVALUE(UPDATE!$C$6&amp;"/"&amp;TEXT(B346,0)&amp;"/"&amp;TEXT(C346,0))),"")</f>
        <v/>
      </c>
      <c r="E346" s="83"/>
      <c r="F346" s="84"/>
      <c r="G346" s="85"/>
      <c r="H346" s="86"/>
      <c r="I346" s="87">
        <f>IF(OR(G346&lt;&gt;0,H346&lt;&gt;0),$I$8+SUM($G$11:G346)-SUM($H$11:H346),0)</f>
        <v>0</v>
      </c>
      <c r="J346" s="88"/>
    </row>
    <row r="347" spans="1:10" ht="18" customHeight="1" x14ac:dyDescent="0.25">
      <c r="A347" s="3">
        <v>337</v>
      </c>
      <c r="B347" s="81"/>
      <c r="C347" s="82"/>
      <c r="D347" s="287" t="str">
        <f>IF(AND(B347&gt;0,C347&gt;0),IF(B347&gt;UPDATE!K2,DATEVALUE(UPDATE!$C$4&amp;"/"&amp;TEXT(B347,0)&amp;"/"&amp;TEXT(C347,0)),DATEVALUE(UPDATE!$C$6&amp;"/"&amp;TEXT(B347,0)&amp;"/"&amp;TEXT(C347,0))),"")</f>
        <v/>
      </c>
      <c r="E347" s="83"/>
      <c r="F347" s="84"/>
      <c r="G347" s="85"/>
      <c r="H347" s="86"/>
      <c r="I347" s="87">
        <f>IF(OR(G347&lt;&gt;0,H347&lt;&gt;0),$I$8+SUM($G$11:G347)-SUM($H$11:H347),0)</f>
        <v>0</v>
      </c>
      <c r="J347" s="88"/>
    </row>
    <row r="348" spans="1:10" ht="18" customHeight="1" x14ac:dyDescent="0.25">
      <c r="A348" s="3">
        <v>338</v>
      </c>
      <c r="B348" s="81"/>
      <c r="C348" s="82"/>
      <c r="D348" s="287" t="str">
        <f>IF(AND(B348&gt;0,C348&gt;0),IF(B348&gt;UPDATE!K2,DATEVALUE(UPDATE!$C$4&amp;"/"&amp;TEXT(B348,0)&amp;"/"&amp;TEXT(C348,0)),DATEVALUE(UPDATE!$C$6&amp;"/"&amp;TEXT(B348,0)&amp;"/"&amp;TEXT(C348,0))),"")</f>
        <v/>
      </c>
      <c r="E348" s="83"/>
      <c r="F348" s="84"/>
      <c r="G348" s="85"/>
      <c r="H348" s="86"/>
      <c r="I348" s="87">
        <f>IF(OR(G348&lt;&gt;0,H348&lt;&gt;0),$I$8+SUM($G$11:G348)-SUM($H$11:H348),0)</f>
        <v>0</v>
      </c>
      <c r="J348" s="88"/>
    </row>
    <row r="349" spans="1:10" ht="18" customHeight="1" x14ac:dyDescent="0.25">
      <c r="A349" s="3">
        <v>339</v>
      </c>
      <c r="B349" s="81"/>
      <c r="C349" s="82"/>
      <c r="D349" s="287" t="str">
        <f>IF(AND(B349&gt;0,C349&gt;0),IF(B349&gt;UPDATE!K2,DATEVALUE(UPDATE!$C$4&amp;"/"&amp;TEXT(B349,0)&amp;"/"&amp;TEXT(C349,0)),DATEVALUE(UPDATE!$C$6&amp;"/"&amp;TEXT(B349,0)&amp;"/"&amp;TEXT(C349,0))),"")</f>
        <v/>
      </c>
      <c r="E349" s="83"/>
      <c r="F349" s="84"/>
      <c r="G349" s="85"/>
      <c r="H349" s="86"/>
      <c r="I349" s="87">
        <f>IF(OR(G349&lt;&gt;0,H349&lt;&gt;0),$I$8+SUM($G$11:G349)-SUM($H$11:H349),0)</f>
        <v>0</v>
      </c>
      <c r="J349" s="88"/>
    </row>
    <row r="350" spans="1:10" ht="18" customHeight="1" x14ac:dyDescent="0.25">
      <c r="A350" s="3">
        <v>340</v>
      </c>
      <c r="B350" s="81"/>
      <c r="C350" s="82"/>
      <c r="D350" s="287" t="str">
        <f>IF(AND(B350&gt;0,C350&gt;0),IF(B350&gt;UPDATE!K2,DATEVALUE(UPDATE!$C$4&amp;"/"&amp;TEXT(B350,0)&amp;"/"&amp;TEXT(C350,0)),DATEVALUE(UPDATE!$C$6&amp;"/"&amp;TEXT(B350,0)&amp;"/"&amp;TEXT(C350,0))),"")</f>
        <v/>
      </c>
      <c r="E350" s="83"/>
      <c r="F350" s="84"/>
      <c r="G350" s="85"/>
      <c r="H350" s="86"/>
      <c r="I350" s="87">
        <f>IF(OR(G350&lt;&gt;0,H350&lt;&gt;0),$I$8+SUM($G$11:G350)-SUM($H$11:H350),0)</f>
        <v>0</v>
      </c>
      <c r="J350" s="88"/>
    </row>
    <row r="351" spans="1:10" ht="18" customHeight="1" x14ac:dyDescent="0.25">
      <c r="A351" s="3">
        <v>341</v>
      </c>
      <c r="B351" s="81"/>
      <c r="C351" s="82"/>
      <c r="D351" s="287" t="str">
        <f>IF(AND(B351&gt;0,C351&gt;0),IF(B351&gt;UPDATE!K2,DATEVALUE(UPDATE!$C$4&amp;"/"&amp;TEXT(B351,0)&amp;"/"&amp;TEXT(C351,0)),DATEVALUE(UPDATE!$C$6&amp;"/"&amp;TEXT(B351,0)&amp;"/"&amp;TEXT(C351,0))),"")</f>
        <v/>
      </c>
      <c r="E351" s="83"/>
      <c r="F351" s="84"/>
      <c r="G351" s="85"/>
      <c r="H351" s="86"/>
      <c r="I351" s="87">
        <f>IF(OR(G351&lt;&gt;0,H351&lt;&gt;0),$I$8+SUM($G$11:G351)-SUM($H$11:H351),0)</f>
        <v>0</v>
      </c>
      <c r="J351" s="88"/>
    </row>
    <row r="352" spans="1:10" ht="18" customHeight="1" x14ac:dyDescent="0.25">
      <c r="A352" s="3">
        <v>342</v>
      </c>
      <c r="B352" s="81"/>
      <c r="C352" s="82"/>
      <c r="D352" s="287" t="str">
        <f>IF(AND(B352&gt;0,C352&gt;0),IF(B352&gt;UPDATE!K2,DATEVALUE(UPDATE!$C$4&amp;"/"&amp;TEXT(B352,0)&amp;"/"&amp;TEXT(C352,0)),DATEVALUE(UPDATE!$C$6&amp;"/"&amp;TEXT(B352,0)&amp;"/"&amp;TEXT(C352,0))),"")</f>
        <v/>
      </c>
      <c r="E352" s="83"/>
      <c r="F352" s="84"/>
      <c r="G352" s="85"/>
      <c r="H352" s="86"/>
      <c r="I352" s="87">
        <f>IF(OR(G352&lt;&gt;0,H352&lt;&gt;0),$I$8+SUM($G$11:G352)-SUM($H$11:H352),0)</f>
        <v>0</v>
      </c>
      <c r="J352" s="88"/>
    </row>
    <row r="353" spans="1:10" ht="18" customHeight="1" x14ac:dyDescent="0.25">
      <c r="A353" s="3">
        <v>343</v>
      </c>
      <c r="B353" s="81"/>
      <c r="C353" s="82"/>
      <c r="D353" s="287" t="str">
        <f>IF(AND(B353&gt;0,C353&gt;0),IF(B353&gt;UPDATE!K2,DATEVALUE(UPDATE!$C$4&amp;"/"&amp;TEXT(B353,0)&amp;"/"&amp;TEXT(C353,0)),DATEVALUE(UPDATE!$C$6&amp;"/"&amp;TEXT(B353,0)&amp;"/"&amp;TEXT(C353,0))),"")</f>
        <v/>
      </c>
      <c r="E353" s="83"/>
      <c r="F353" s="84"/>
      <c r="G353" s="85"/>
      <c r="H353" s="86"/>
      <c r="I353" s="87">
        <f>IF(OR(G353&lt;&gt;0,H353&lt;&gt;0),$I$8+SUM($G$11:G353)-SUM($H$11:H353),0)</f>
        <v>0</v>
      </c>
      <c r="J353" s="88"/>
    </row>
    <row r="354" spans="1:10" ht="18" customHeight="1" x14ac:dyDescent="0.25">
      <c r="A354" s="3">
        <v>344</v>
      </c>
      <c r="B354" s="81"/>
      <c r="C354" s="82"/>
      <c r="D354" s="287" t="str">
        <f>IF(AND(B354&gt;0,C354&gt;0),IF(B354&gt;UPDATE!K2,DATEVALUE(UPDATE!$C$4&amp;"/"&amp;TEXT(B354,0)&amp;"/"&amp;TEXT(C354,0)),DATEVALUE(UPDATE!$C$6&amp;"/"&amp;TEXT(B354,0)&amp;"/"&amp;TEXT(C354,0))),"")</f>
        <v/>
      </c>
      <c r="E354" s="83"/>
      <c r="F354" s="84"/>
      <c r="G354" s="85"/>
      <c r="H354" s="86"/>
      <c r="I354" s="87">
        <f>IF(OR(G354&lt;&gt;0,H354&lt;&gt;0),$I$8+SUM($G$11:G354)-SUM($H$11:H354),0)</f>
        <v>0</v>
      </c>
      <c r="J354" s="88"/>
    </row>
    <row r="355" spans="1:10" ht="18" customHeight="1" x14ac:dyDescent="0.25">
      <c r="A355" s="3">
        <v>345</v>
      </c>
      <c r="B355" s="81"/>
      <c r="C355" s="82"/>
      <c r="D355" s="287" t="str">
        <f>IF(AND(B355&gt;0,C355&gt;0),IF(B355&gt;UPDATE!K2,DATEVALUE(UPDATE!$C$4&amp;"/"&amp;TEXT(B355,0)&amp;"/"&amp;TEXT(C355,0)),DATEVALUE(UPDATE!$C$6&amp;"/"&amp;TEXT(B355,0)&amp;"/"&amp;TEXT(C355,0))),"")</f>
        <v/>
      </c>
      <c r="E355" s="83"/>
      <c r="F355" s="84"/>
      <c r="G355" s="85"/>
      <c r="H355" s="86"/>
      <c r="I355" s="87">
        <f>IF(OR(G355&lt;&gt;0,H355&lt;&gt;0),$I$8+SUM($G$11:G355)-SUM($H$11:H355),0)</f>
        <v>0</v>
      </c>
      <c r="J355" s="88"/>
    </row>
    <row r="356" spans="1:10" ht="18" customHeight="1" x14ac:dyDescent="0.25">
      <c r="A356" s="3">
        <v>346</v>
      </c>
      <c r="B356" s="81"/>
      <c r="C356" s="82"/>
      <c r="D356" s="287" t="str">
        <f>IF(AND(B356&gt;0,C356&gt;0),IF(B356&gt;UPDATE!K2,DATEVALUE(UPDATE!$C$4&amp;"/"&amp;TEXT(B356,0)&amp;"/"&amp;TEXT(C356,0)),DATEVALUE(UPDATE!$C$6&amp;"/"&amp;TEXT(B356,0)&amp;"/"&amp;TEXT(C356,0))),"")</f>
        <v/>
      </c>
      <c r="E356" s="83"/>
      <c r="F356" s="84"/>
      <c r="G356" s="85"/>
      <c r="H356" s="86"/>
      <c r="I356" s="87">
        <f>IF(OR(G356&lt;&gt;0,H356&lt;&gt;0),$I$8+SUM($G$11:G356)-SUM($H$11:H356),0)</f>
        <v>0</v>
      </c>
      <c r="J356" s="88"/>
    </row>
    <row r="357" spans="1:10" ht="18" customHeight="1" x14ac:dyDescent="0.25">
      <c r="A357" s="3">
        <v>347</v>
      </c>
      <c r="B357" s="81"/>
      <c r="C357" s="82"/>
      <c r="D357" s="287" t="str">
        <f>IF(AND(B357&gt;0,C357&gt;0),IF(B357&gt;UPDATE!K2,DATEVALUE(UPDATE!$C$4&amp;"/"&amp;TEXT(B357,0)&amp;"/"&amp;TEXT(C357,0)),DATEVALUE(UPDATE!$C$6&amp;"/"&amp;TEXT(B357,0)&amp;"/"&amp;TEXT(C357,0))),"")</f>
        <v/>
      </c>
      <c r="E357" s="83"/>
      <c r="F357" s="84"/>
      <c r="G357" s="85"/>
      <c r="H357" s="86"/>
      <c r="I357" s="87">
        <f>IF(OR(G357&lt;&gt;0,H357&lt;&gt;0),$I$8+SUM($G$11:G357)-SUM($H$11:H357),0)</f>
        <v>0</v>
      </c>
      <c r="J357" s="88"/>
    </row>
    <row r="358" spans="1:10" ht="18" customHeight="1" x14ac:dyDescent="0.25">
      <c r="A358" s="3">
        <v>348</v>
      </c>
      <c r="B358" s="81"/>
      <c r="C358" s="82"/>
      <c r="D358" s="287" t="str">
        <f>IF(AND(B358&gt;0,C358&gt;0),IF(B358&gt;UPDATE!K2,DATEVALUE(UPDATE!$C$4&amp;"/"&amp;TEXT(B358,0)&amp;"/"&amp;TEXT(C358,0)),DATEVALUE(UPDATE!$C$6&amp;"/"&amp;TEXT(B358,0)&amp;"/"&amp;TEXT(C358,0))),"")</f>
        <v/>
      </c>
      <c r="E358" s="83"/>
      <c r="F358" s="84"/>
      <c r="G358" s="85"/>
      <c r="H358" s="86"/>
      <c r="I358" s="87">
        <f>IF(OR(G358&lt;&gt;0,H358&lt;&gt;0),$I$8+SUM($G$11:G358)-SUM($H$11:H358),0)</f>
        <v>0</v>
      </c>
      <c r="J358" s="88"/>
    </row>
    <row r="359" spans="1:10" ht="18" customHeight="1" x14ac:dyDescent="0.25">
      <c r="A359" s="3">
        <v>349</v>
      </c>
      <c r="B359" s="81"/>
      <c r="C359" s="82"/>
      <c r="D359" s="287" t="str">
        <f>IF(AND(B359&gt;0,C359&gt;0),IF(B359&gt;UPDATE!K2,DATEVALUE(UPDATE!$C$4&amp;"/"&amp;TEXT(B359,0)&amp;"/"&amp;TEXT(C359,0)),DATEVALUE(UPDATE!$C$6&amp;"/"&amp;TEXT(B359,0)&amp;"/"&amp;TEXT(C359,0))),"")</f>
        <v/>
      </c>
      <c r="E359" s="83"/>
      <c r="F359" s="84"/>
      <c r="G359" s="85"/>
      <c r="H359" s="86"/>
      <c r="I359" s="87">
        <f>IF(OR(G359&lt;&gt;0,H359&lt;&gt;0),$I$8+SUM($G$11:G359)-SUM($H$11:H359),0)</f>
        <v>0</v>
      </c>
      <c r="J359" s="88"/>
    </row>
    <row r="360" spans="1:10" ht="18" customHeight="1" x14ac:dyDescent="0.25">
      <c r="A360" s="3">
        <v>350</v>
      </c>
      <c r="B360" s="81"/>
      <c r="C360" s="82"/>
      <c r="D360" s="287" t="str">
        <f>IF(AND(B360&gt;0,C360&gt;0),IF(B360&gt;UPDATE!K2,DATEVALUE(UPDATE!$C$4&amp;"/"&amp;TEXT(B360,0)&amp;"/"&amp;TEXT(C360,0)),DATEVALUE(UPDATE!$C$6&amp;"/"&amp;TEXT(B360,0)&amp;"/"&amp;TEXT(C360,0))),"")</f>
        <v/>
      </c>
      <c r="E360" s="83"/>
      <c r="F360" s="84"/>
      <c r="G360" s="85"/>
      <c r="H360" s="86"/>
      <c r="I360" s="87">
        <f>IF(OR(G360&lt;&gt;0,H360&lt;&gt;0),$I$8+SUM($G$11:G360)-SUM($H$11:H360),0)</f>
        <v>0</v>
      </c>
      <c r="J360" s="88"/>
    </row>
    <row r="361" spans="1:10" ht="18" customHeight="1" x14ac:dyDescent="0.25">
      <c r="A361" s="3">
        <v>351</v>
      </c>
      <c r="B361" s="81"/>
      <c r="C361" s="82"/>
      <c r="D361" s="287" t="str">
        <f>IF(AND(B361&gt;0,C361&gt;0),IF(B361&gt;UPDATE!K2,DATEVALUE(UPDATE!$C$4&amp;"/"&amp;TEXT(B361,0)&amp;"/"&amp;TEXT(C361,0)),DATEVALUE(UPDATE!$C$6&amp;"/"&amp;TEXT(B361,0)&amp;"/"&amp;TEXT(C361,0))),"")</f>
        <v/>
      </c>
      <c r="E361" s="83"/>
      <c r="F361" s="84"/>
      <c r="G361" s="85"/>
      <c r="H361" s="86"/>
      <c r="I361" s="87">
        <f>IF(OR(G361&lt;&gt;0,H361&lt;&gt;0),$I$8+SUM($G$11:G361)-SUM($H$11:H361),0)</f>
        <v>0</v>
      </c>
      <c r="J361" s="88"/>
    </row>
    <row r="362" spans="1:10" ht="18" customHeight="1" x14ac:dyDescent="0.25">
      <c r="A362" s="3">
        <v>352</v>
      </c>
      <c r="B362" s="81"/>
      <c r="C362" s="82"/>
      <c r="D362" s="287" t="str">
        <f>IF(AND(B362&gt;0,C362&gt;0),IF(B362&gt;UPDATE!K2,DATEVALUE(UPDATE!$C$4&amp;"/"&amp;TEXT(B362,0)&amp;"/"&amp;TEXT(C362,0)),DATEVALUE(UPDATE!$C$6&amp;"/"&amp;TEXT(B362,0)&amp;"/"&amp;TEXT(C362,0))),"")</f>
        <v/>
      </c>
      <c r="E362" s="83"/>
      <c r="F362" s="84"/>
      <c r="G362" s="85"/>
      <c r="H362" s="86"/>
      <c r="I362" s="87">
        <f>IF(OR(G362&lt;&gt;0,H362&lt;&gt;0),$I$8+SUM($G$11:G362)-SUM($H$11:H362),0)</f>
        <v>0</v>
      </c>
      <c r="J362" s="88"/>
    </row>
    <row r="363" spans="1:10" ht="18" customHeight="1" x14ac:dyDescent="0.25">
      <c r="A363" s="3">
        <v>353</v>
      </c>
      <c r="B363" s="81"/>
      <c r="C363" s="82"/>
      <c r="D363" s="287" t="str">
        <f>IF(AND(B363&gt;0,C363&gt;0),IF(B363&gt;UPDATE!K2,DATEVALUE(UPDATE!$C$4&amp;"/"&amp;TEXT(B363,0)&amp;"/"&amp;TEXT(C363,0)),DATEVALUE(UPDATE!$C$6&amp;"/"&amp;TEXT(B363,0)&amp;"/"&amp;TEXT(C363,0))),"")</f>
        <v/>
      </c>
      <c r="E363" s="83"/>
      <c r="F363" s="84"/>
      <c r="G363" s="85"/>
      <c r="H363" s="86"/>
      <c r="I363" s="87">
        <f>IF(OR(G363&lt;&gt;0,H363&lt;&gt;0),$I$8+SUM($G$11:G363)-SUM($H$11:H363),0)</f>
        <v>0</v>
      </c>
      <c r="J363" s="88"/>
    </row>
    <row r="364" spans="1:10" ht="18" customHeight="1" x14ac:dyDescent="0.25">
      <c r="A364" s="3">
        <v>354</v>
      </c>
      <c r="B364" s="81"/>
      <c r="C364" s="82"/>
      <c r="D364" s="287" t="str">
        <f>IF(AND(B364&gt;0,C364&gt;0),IF(B364&gt;UPDATE!K2,DATEVALUE(UPDATE!$C$4&amp;"/"&amp;TEXT(B364,0)&amp;"/"&amp;TEXT(C364,0)),DATEVALUE(UPDATE!$C$6&amp;"/"&amp;TEXT(B364,0)&amp;"/"&amp;TEXT(C364,0))),"")</f>
        <v/>
      </c>
      <c r="E364" s="83"/>
      <c r="F364" s="84"/>
      <c r="G364" s="85"/>
      <c r="H364" s="86"/>
      <c r="I364" s="87">
        <f>IF(OR(G364&lt;&gt;0,H364&lt;&gt;0),$I$8+SUM($G$11:G364)-SUM($H$11:H364),0)</f>
        <v>0</v>
      </c>
      <c r="J364" s="88"/>
    </row>
    <row r="365" spans="1:10" ht="18" customHeight="1" x14ac:dyDescent="0.25">
      <c r="A365" s="3">
        <v>355</v>
      </c>
      <c r="B365" s="81"/>
      <c r="C365" s="82"/>
      <c r="D365" s="287" t="str">
        <f>IF(AND(B365&gt;0,C365&gt;0),IF(B365&gt;UPDATE!K2,DATEVALUE(UPDATE!$C$4&amp;"/"&amp;TEXT(B365,0)&amp;"/"&amp;TEXT(C365,0)),DATEVALUE(UPDATE!$C$6&amp;"/"&amp;TEXT(B365,0)&amp;"/"&amp;TEXT(C365,0))),"")</f>
        <v/>
      </c>
      <c r="E365" s="83"/>
      <c r="F365" s="84"/>
      <c r="G365" s="85"/>
      <c r="H365" s="86"/>
      <c r="I365" s="87">
        <f>IF(OR(G365&lt;&gt;0,H365&lt;&gt;0),$I$8+SUM($G$11:G365)-SUM($H$11:H365),0)</f>
        <v>0</v>
      </c>
      <c r="J365" s="88"/>
    </row>
    <row r="366" spans="1:10" ht="18" customHeight="1" x14ac:dyDescent="0.25">
      <c r="A366" s="3">
        <v>356</v>
      </c>
      <c r="B366" s="81"/>
      <c r="C366" s="82"/>
      <c r="D366" s="287" t="str">
        <f>IF(AND(B366&gt;0,C366&gt;0),IF(B366&gt;UPDATE!K2,DATEVALUE(UPDATE!$C$4&amp;"/"&amp;TEXT(B366,0)&amp;"/"&amp;TEXT(C366,0)),DATEVALUE(UPDATE!$C$6&amp;"/"&amp;TEXT(B366,0)&amp;"/"&amp;TEXT(C366,0))),"")</f>
        <v/>
      </c>
      <c r="E366" s="83"/>
      <c r="F366" s="84"/>
      <c r="G366" s="85"/>
      <c r="H366" s="86"/>
      <c r="I366" s="87">
        <f>IF(OR(G366&lt;&gt;0,H366&lt;&gt;0),$I$8+SUM($G$11:G366)-SUM($H$11:H366),0)</f>
        <v>0</v>
      </c>
      <c r="J366" s="88"/>
    </row>
    <row r="367" spans="1:10" ht="18" customHeight="1" x14ac:dyDescent="0.25">
      <c r="A367" s="3">
        <v>357</v>
      </c>
      <c r="B367" s="81"/>
      <c r="C367" s="82"/>
      <c r="D367" s="287" t="str">
        <f>IF(AND(B367&gt;0,C367&gt;0),IF(B367&gt;UPDATE!K2,DATEVALUE(UPDATE!$C$4&amp;"/"&amp;TEXT(B367,0)&amp;"/"&amp;TEXT(C367,0)),DATEVALUE(UPDATE!$C$6&amp;"/"&amp;TEXT(B367,0)&amp;"/"&amp;TEXT(C367,0))),"")</f>
        <v/>
      </c>
      <c r="E367" s="83"/>
      <c r="F367" s="84"/>
      <c r="G367" s="85"/>
      <c r="H367" s="86"/>
      <c r="I367" s="87">
        <f>IF(OR(G367&lt;&gt;0,H367&lt;&gt;0),$I$8+SUM($G$11:G367)-SUM($H$11:H367),0)</f>
        <v>0</v>
      </c>
      <c r="J367" s="88"/>
    </row>
    <row r="368" spans="1:10" ht="18" customHeight="1" x14ac:dyDescent="0.25">
      <c r="A368" s="3">
        <v>358</v>
      </c>
      <c r="B368" s="81"/>
      <c r="C368" s="82"/>
      <c r="D368" s="287" t="str">
        <f>IF(AND(B368&gt;0,C368&gt;0),IF(B368&gt;UPDATE!K2,DATEVALUE(UPDATE!$C$4&amp;"/"&amp;TEXT(B368,0)&amp;"/"&amp;TEXT(C368,0)),DATEVALUE(UPDATE!$C$6&amp;"/"&amp;TEXT(B368,0)&amp;"/"&amp;TEXT(C368,0))),"")</f>
        <v/>
      </c>
      <c r="E368" s="83"/>
      <c r="F368" s="84"/>
      <c r="G368" s="85"/>
      <c r="H368" s="86"/>
      <c r="I368" s="87">
        <f>IF(OR(G368&lt;&gt;0,H368&lt;&gt;0),$I$8+SUM($G$11:G368)-SUM($H$11:H368),0)</f>
        <v>0</v>
      </c>
      <c r="J368" s="88"/>
    </row>
    <row r="369" spans="1:10" ht="18" customHeight="1" x14ac:dyDescent="0.25">
      <c r="A369" s="3">
        <v>359</v>
      </c>
      <c r="B369" s="81"/>
      <c r="C369" s="82"/>
      <c r="D369" s="287" t="str">
        <f>IF(AND(B369&gt;0,C369&gt;0),IF(B369&gt;UPDATE!K2,DATEVALUE(UPDATE!$C$4&amp;"/"&amp;TEXT(B369,0)&amp;"/"&amp;TEXT(C369,0)),DATEVALUE(UPDATE!$C$6&amp;"/"&amp;TEXT(B369,0)&amp;"/"&amp;TEXT(C369,0))),"")</f>
        <v/>
      </c>
      <c r="E369" s="83"/>
      <c r="F369" s="84"/>
      <c r="G369" s="85"/>
      <c r="H369" s="86"/>
      <c r="I369" s="87">
        <f>IF(OR(G369&lt;&gt;0,H369&lt;&gt;0),$I$8+SUM($G$11:G369)-SUM($H$11:H369),0)</f>
        <v>0</v>
      </c>
      <c r="J369" s="88"/>
    </row>
    <row r="370" spans="1:10" ht="18" customHeight="1" x14ac:dyDescent="0.25">
      <c r="A370" s="3">
        <v>360</v>
      </c>
      <c r="B370" s="81"/>
      <c r="C370" s="82"/>
      <c r="D370" s="287" t="str">
        <f>IF(AND(B370&gt;0,C370&gt;0),IF(B370&gt;UPDATE!K2,DATEVALUE(UPDATE!$C$4&amp;"/"&amp;TEXT(B370,0)&amp;"/"&amp;TEXT(C370,0)),DATEVALUE(UPDATE!$C$6&amp;"/"&amp;TEXT(B370,0)&amp;"/"&amp;TEXT(C370,0))),"")</f>
        <v/>
      </c>
      <c r="E370" s="83"/>
      <c r="F370" s="84"/>
      <c r="G370" s="85"/>
      <c r="H370" s="86"/>
      <c r="I370" s="87">
        <f>IF(OR(G370&lt;&gt;0,H370&lt;&gt;0),$I$8+SUM($G$11:G370)-SUM($H$11:H370),0)</f>
        <v>0</v>
      </c>
      <c r="J370" s="88"/>
    </row>
    <row r="371" spans="1:10" ht="18" customHeight="1" x14ac:dyDescent="0.25">
      <c r="A371" s="3">
        <v>361</v>
      </c>
      <c r="B371" s="81"/>
      <c r="C371" s="82"/>
      <c r="D371" s="287" t="str">
        <f>IF(AND(B371&gt;0,C371&gt;0),IF(B371&gt;UPDATE!K2,DATEVALUE(UPDATE!$C$4&amp;"/"&amp;TEXT(B371,0)&amp;"/"&amp;TEXT(C371,0)),DATEVALUE(UPDATE!$C$6&amp;"/"&amp;TEXT(B371,0)&amp;"/"&amp;TEXT(C371,0))),"")</f>
        <v/>
      </c>
      <c r="E371" s="83"/>
      <c r="F371" s="84"/>
      <c r="G371" s="85"/>
      <c r="H371" s="86"/>
      <c r="I371" s="87">
        <f>IF(OR(G371&lt;&gt;0,H371&lt;&gt;0),$I$8+SUM($G$11:G371)-SUM($H$11:H371),0)</f>
        <v>0</v>
      </c>
      <c r="J371" s="88"/>
    </row>
    <row r="372" spans="1:10" ht="18" customHeight="1" x14ac:dyDescent="0.25">
      <c r="A372" s="3">
        <v>362</v>
      </c>
      <c r="B372" s="81"/>
      <c r="C372" s="82"/>
      <c r="D372" s="287" t="str">
        <f>IF(AND(B372&gt;0,C372&gt;0),IF(B372&gt;UPDATE!K2,DATEVALUE(UPDATE!$C$4&amp;"/"&amp;TEXT(B372,0)&amp;"/"&amp;TEXT(C372,0)),DATEVALUE(UPDATE!$C$6&amp;"/"&amp;TEXT(B372,0)&amp;"/"&amp;TEXT(C372,0))),"")</f>
        <v/>
      </c>
      <c r="E372" s="83"/>
      <c r="F372" s="84"/>
      <c r="G372" s="85"/>
      <c r="H372" s="86"/>
      <c r="I372" s="87">
        <f>IF(OR(G372&lt;&gt;0,H372&lt;&gt;0),$I$8+SUM($G$11:G372)-SUM($H$11:H372),0)</f>
        <v>0</v>
      </c>
      <c r="J372" s="88"/>
    </row>
    <row r="373" spans="1:10" ht="18" customHeight="1" x14ac:dyDescent="0.25">
      <c r="A373" s="3">
        <v>363</v>
      </c>
      <c r="B373" s="81"/>
      <c r="C373" s="82"/>
      <c r="D373" s="287" t="str">
        <f>IF(AND(B373&gt;0,C373&gt;0),IF(B373&gt;UPDATE!K2,DATEVALUE(UPDATE!$C$4&amp;"/"&amp;TEXT(B373,0)&amp;"/"&amp;TEXT(C373,0)),DATEVALUE(UPDATE!$C$6&amp;"/"&amp;TEXT(B373,0)&amp;"/"&amp;TEXT(C373,0))),"")</f>
        <v/>
      </c>
      <c r="E373" s="83"/>
      <c r="F373" s="84"/>
      <c r="G373" s="85"/>
      <c r="H373" s="86"/>
      <c r="I373" s="87">
        <f>IF(OR(G373&lt;&gt;0,H373&lt;&gt;0),$I$8+SUM($G$11:G373)-SUM($H$11:H373),0)</f>
        <v>0</v>
      </c>
      <c r="J373" s="88"/>
    </row>
    <row r="374" spans="1:10" ht="18" customHeight="1" x14ac:dyDescent="0.25">
      <c r="A374" s="3">
        <v>364</v>
      </c>
      <c r="B374" s="81"/>
      <c r="C374" s="82"/>
      <c r="D374" s="287" t="str">
        <f>IF(AND(B374&gt;0,C374&gt;0),IF(B374&gt;UPDATE!K2,DATEVALUE(UPDATE!$C$4&amp;"/"&amp;TEXT(B374,0)&amp;"/"&amp;TEXT(C374,0)),DATEVALUE(UPDATE!$C$6&amp;"/"&amp;TEXT(B374,0)&amp;"/"&amp;TEXT(C374,0))),"")</f>
        <v/>
      </c>
      <c r="E374" s="83"/>
      <c r="F374" s="84"/>
      <c r="G374" s="85"/>
      <c r="H374" s="86"/>
      <c r="I374" s="87">
        <f>IF(OR(G374&lt;&gt;0,H374&lt;&gt;0),$I$8+SUM($G$11:G374)-SUM($H$11:H374),0)</f>
        <v>0</v>
      </c>
      <c r="J374" s="88"/>
    </row>
    <row r="375" spans="1:10" ht="18" customHeight="1" x14ac:dyDescent="0.25">
      <c r="A375" s="3">
        <v>365</v>
      </c>
      <c r="B375" s="81"/>
      <c r="C375" s="82"/>
      <c r="D375" s="287" t="str">
        <f>IF(AND(B375&gt;0,C375&gt;0),IF(B375&gt;UPDATE!K2,DATEVALUE(UPDATE!$C$4&amp;"/"&amp;TEXT(B375,0)&amp;"/"&amp;TEXT(C375,0)),DATEVALUE(UPDATE!$C$6&amp;"/"&amp;TEXT(B375,0)&amp;"/"&amp;TEXT(C375,0))),"")</f>
        <v/>
      </c>
      <c r="E375" s="83"/>
      <c r="F375" s="84"/>
      <c r="G375" s="85"/>
      <c r="H375" s="86"/>
      <c r="I375" s="87">
        <f>IF(OR(G375&lt;&gt;0,H375&lt;&gt;0),$I$8+SUM($G$11:G375)-SUM($H$11:H375),0)</f>
        <v>0</v>
      </c>
      <c r="J375" s="88"/>
    </row>
    <row r="376" spans="1:10" ht="18" customHeight="1" x14ac:dyDescent="0.25">
      <c r="A376" s="3">
        <v>366</v>
      </c>
      <c r="B376" s="81"/>
      <c r="C376" s="82"/>
      <c r="D376" s="287" t="str">
        <f>IF(AND(B376&gt;0,C376&gt;0),IF(B376&gt;UPDATE!K2,DATEVALUE(UPDATE!$C$4&amp;"/"&amp;TEXT(B376,0)&amp;"/"&amp;TEXT(C376,0)),DATEVALUE(UPDATE!$C$6&amp;"/"&amp;TEXT(B376,0)&amp;"/"&amp;TEXT(C376,0))),"")</f>
        <v/>
      </c>
      <c r="E376" s="83"/>
      <c r="F376" s="84"/>
      <c r="G376" s="85"/>
      <c r="H376" s="86"/>
      <c r="I376" s="87">
        <f>IF(OR(G376&lt;&gt;0,H376&lt;&gt;0),$I$8+SUM($G$11:G376)-SUM($H$11:H376),0)</f>
        <v>0</v>
      </c>
      <c r="J376" s="88"/>
    </row>
    <row r="377" spans="1:10" ht="18" customHeight="1" x14ac:dyDescent="0.25">
      <c r="A377" s="3">
        <v>367</v>
      </c>
      <c r="B377" s="81"/>
      <c r="C377" s="82"/>
      <c r="D377" s="287" t="str">
        <f>IF(AND(B377&gt;0,C377&gt;0),IF(B377&gt;UPDATE!K2,DATEVALUE(UPDATE!$C$4&amp;"/"&amp;TEXT(B377,0)&amp;"/"&amp;TEXT(C377,0)),DATEVALUE(UPDATE!$C$6&amp;"/"&amp;TEXT(B377,0)&amp;"/"&amp;TEXT(C377,0))),"")</f>
        <v/>
      </c>
      <c r="E377" s="83"/>
      <c r="F377" s="84"/>
      <c r="G377" s="85"/>
      <c r="H377" s="86"/>
      <c r="I377" s="87">
        <f>IF(OR(G377&lt;&gt;0,H377&lt;&gt;0),$I$8+SUM($G$11:G377)-SUM($H$11:H377),0)</f>
        <v>0</v>
      </c>
      <c r="J377" s="88"/>
    </row>
    <row r="378" spans="1:10" ht="18" customHeight="1" x14ac:dyDescent="0.25">
      <c r="A378" s="3">
        <v>368</v>
      </c>
      <c r="B378" s="81"/>
      <c r="C378" s="82"/>
      <c r="D378" s="287" t="str">
        <f>IF(AND(B378&gt;0,C378&gt;0),IF(B378&gt;UPDATE!K2,DATEVALUE(UPDATE!$C$4&amp;"/"&amp;TEXT(B378,0)&amp;"/"&amp;TEXT(C378,0)),DATEVALUE(UPDATE!$C$6&amp;"/"&amp;TEXT(B378,0)&amp;"/"&amp;TEXT(C378,0))),"")</f>
        <v/>
      </c>
      <c r="E378" s="83"/>
      <c r="F378" s="84"/>
      <c r="G378" s="85"/>
      <c r="H378" s="86"/>
      <c r="I378" s="87">
        <f>IF(OR(G378&lt;&gt;0,H378&lt;&gt;0),$I$8+SUM($G$11:G378)-SUM($H$11:H378),0)</f>
        <v>0</v>
      </c>
      <c r="J378" s="88"/>
    </row>
    <row r="379" spans="1:10" ht="18" customHeight="1" x14ac:dyDescent="0.25">
      <c r="A379" s="3">
        <v>369</v>
      </c>
      <c r="B379" s="81"/>
      <c r="C379" s="82"/>
      <c r="D379" s="287" t="str">
        <f>IF(AND(B379&gt;0,C379&gt;0),IF(B379&gt;UPDATE!K2,DATEVALUE(UPDATE!$C$4&amp;"/"&amp;TEXT(B379,0)&amp;"/"&amp;TEXT(C379,0)),DATEVALUE(UPDATE!$C$6&amp;"/"&amp;TEXT(B379,0)&amp;"/"&amp;TEXT(C379,0))),"")</f>
        <v/>
      </c>
      <c r="E379" s="83"/>
      <c r="F379" s="84"/>
      <c r="G379" s="85"/>
      <c r="H379" s="86"/>
      <c r="I379" s="87">
        <f>IF(OR(G379&lt;&gt;0,H379&lt;&gt;0),$I$8+SUM($G$11:G379)-SUM($H$11:H379),0)</f>
        <v>0</v>
      </c>
      <c r="J379" s="88"/>
    </row>
    <row r="380" spans="1:10" ht="18" customHeight="1" x14ac:dyDescent="0.25">
      <c r="A380" s="3">
        <v>370</v>
      </c>
      <c r="B380" s="81"/>
      <c r="C380" s="82"/>
      <c r="D380" s="287" t="str">
        <f>IF(AND(B380&gt;0,C380&gt;0),IF(B380&gt;UPDATE!K2,DATEVALUE(UPDATE!$C$4&amp;"/"&amp;TEXT(B380,0)&amp;"/"&amp;TEXT(C380,0)),DATEVALUE(UPDATE!$C$6&amp;"/"&amp;TEXT(B380,0)&amp;"/"&amp;TEXT(C380,0))),"")</f>
        <v/>
      </c>
      <c r="E380" s="83"/>
      <c r="F380" s="84"/>
      <c r="G380" s="85"/>
      <c r="H380" s="86"/>
      <c r="I380" s="87">
        <f>IF(OR(G380&lt;&gt;0,H380&lt;&gt;0),$I$8+SUM($G$11:G380)-SUM($H$11:H380),0)</f>
        <v>0</v>
      </c>
      <c r="J380" s="88"/>
    </row>
    <row r="381" spans="1:10" ht="18" customHeight="1" x14ac:dyDescent="0.25">
      <c r="A381" s="3">
        <v>371</v>
      </c>
      <c r="B381" s="81"/>
      <c r="C381" s="82"/>
      <c r="D381" s="287" t="str">
        <f>IF(AND(B381&gt;0,C381&gt;0),IF(B381&gt;UPDATE!K2,DATEVALUE(UPDATE!$C$4&amp;"/"&amp;TEXT(B381,0)&amp;"/"&amp;TEXT(C381,0)),DATEVALUE(UPDATE!$C$6&amp;"/"&amp;TEXT(B381,0)&amp;"/"&amp;TEXT(C381,0))),"")</f>
        <v/>
      </c>
      <c r="E381" s="83"/>
      <c r="F381" s="84"/>
      <c r="G381" s="85"/>
      <c r="H381" s="86"/>
      <c r="I381" s="87">
        <f>IF(OR(G381&lt;&gt;0,H381&lt;&gt;0),$I$8+SUM($G$11:G381)-SUM($H$11:H381),0)</f>
        <v>0</v>
      </c>
      <c r="J381" s="88"/>
    </row>
    <row r="382" spans="1:10" ht="18" customHeight="1" x14ac:dyDescent="0.25">
      <c r="A382" s="3">
        <v>372</v>
      </c>
      <c r="B382" s="81"/>
      <c r="C382" s="82"/>
      <c r="D382" s="287" t="str">
        <f>IF(AND(B382&gt;0,C382&gt;0),IF(B382&gt;UPDATE!K2,DATEVALUE(UPDATE!$C$4&amp;"/"&amp;TEXT(B382,0)&amp;"/"&amp;TEXT(C382,0)),DATEVALUE(UPDATE!$C$6&amp;"/"&amp;TEXT(B382,0)&amp;"/"&amp;TEXT(C382,0))),"")</f>
        <v/>
      </c>
      <c r="E382" s="83"/>
      <c r="F382" s="84"/>
      <c r="G382" s="85"/>
      <c r="H382" s="86"/>
      <c r="I382" s="87">
        <f>IF(OR(G382&lt;&gt;0,H382&lt;&gt;0),$I$8+SUM($G$11:G382)-SUM($H$11:H382),0)</f>
        <v>0</v>
      </c>
      <c r="J382" s="88"/>
    </row>
    <row r="383" spans="1:10" ht="18" customHeight="1" x14ac:dyDescent="0.25">
      <c r="A383" s="3">
        <v>373</v>
      </c>
      <c r="B383" s="81"/>
      <c r="C383" s="82"/>
      <c r="D383" s="287" t="str">
        <f>IF(AND(B383&gt;0,C383&gt;0),IF(B383&gt;UPDATE!K2,DATEVALUE(UPDATE!$C$4&amp;"/"&amp;TEXT(B383,0)&amp;"/"&amp;TEXT(C383,0)),DATEVALUE(UPDATE!$C$6&amp;"/"&amp;TEXT(B383,0)&amp;"/"&amp;TEXT(C383,0))),"")</f>
        <v/>
      </c>
      <c r="E383" s="83"/>
      <c r="F383" s="84"/>
      <c r="G383" s="85"/>
      <c r="H383" s="86"/>
      <c r="I383" s="87">
        <f>IF(OR(G383&lt;&gt;0,H383&lt;&gt;0),$I$8+SUM($G$11:G383)-SUM($H$11:H383),0)</f>
        <v>0</v>
      </c>
      <c r="J383" s="88"/>
    </row>
    <row r="384" spans="1:10" ht="18" customHeight="1" x14ac:dyDescent="0.25">
      <c r="A384" s="3">
        <v>374</v>
      </c>
      <c r="B384" s="81"/>
      <c r="C384" s="82"/>
      <c r="D384" s="287" t="str">
        <f>IF(AND(B384&gt;0,C384&gt;0),IF(B384&gt;UPDATE!K2,DATEVALUE(UPDATE!$C$4&amp;"/"&amp;TEXT(B384,0)&amp;"/"&amp;TEXT(C384,0)),DATEVALUE(UPDATE!$C$6&amp;"/"&amp;TEXT(B384,0)&amp;"/"&amp;TEXT(C384,0))),"")</f>
        <v/>
      </c>
      <c r="E384" s="83"/>
      <c r="F384" s="84"/>
      <c r="G384" s="85"/>
      <c r="H384" s="86"/>
      <c r="I384" s="87">
        <f>IF(OR(G384&lt;&gt;0,H384&lt;&gt;0),$I$8+SUM($G$11:G384)-SUM($H$11:H384),0)</f>
        <v>0</v>
      </c>
      <c r="J384" s="88"/>
    </row>
    <row r="385" spans="1:10" ht="18" customHeight="1" x14ac:dyDescent="0.25">
      <c r="A385" s="3">
        <v>375</v>
      </c>
      <c r="B385" s="81"/>
      <c r="C385" s="82"/>
      <c r="D385" s="287" t="str">
        <f>IF(AND(B385&gt;0,C385&gt;0),IF(B385&gt;UPDATE!K2,DATEVALUE(UPDATE!$C$4&amp;"/"&amp;TEXT(B385,0)&amp;"/"&amp;TEXT(C385,0)),DATEVALUE(UPDATE!$C$6&amp;"/"&amp;TEXT(B385,0)&amp;"/"&amp;TEXT(C385,0))),"")</f>
        <v/>
      </c>
      <c r="E385" s="83"/>
      <c r="F385" s="84"/>
      <c r="G385" s="85"/>
      <c r="H385" s="86"/>
      <c r="I385" s="87">
        <f>IF(OR(G385&lt;&gt;0,H385&lt;&gt;0),$I$8+SUM($G$11:G385)-SUM($H$11:H385),0)</f>
        <v>0</v>
      </c>
      <c r="J385" s="88"/>
    </row>
    <row r="386" spans="1:10" ht="18" customHeight="1" x14ac:dyDescent="0.25">
      <c r="A386" s="3">
        <v>376</v>
      </c>
      <c r="B386" s="81"/>
      <c r="C386" s="82"/>
      <c r="D386" s="287" t="str">
        <f>IF(AND(B386&gt;0,C386&gt;0),IF(B386&gt;UPDATE!K2,DATEVALUE(UPDATE!$C$4&amp;"/"&amp;TEXT(B386,0)&amp;"/"&amp;TEXT(C386,0)),DATEVALUE(UPDATE!$C$6&amp;"/"&amp;TEXT(B386,0)&amp;"/"&amp;TEXT(C386,0))),"")</f>
        <v/>
      </c>
      <c r="E386" s="83"/>
      <c r="F386" s="84"/>
      <c r="G386" s="85"/>
      <c r="H386" s="86"/>
      <c r="I386" s="87">
        <f>IF(OR(G386&lt;&gt;0,H386&lt;&gt;0),$I$8+SUM($G$11:G386)-SUM($H$11:H386),0)</f>
        <v>0</v>
      </c>
      <c r="J386" s="88"/>
    </row>
    <row r="387" spans="1:10" ht="18" customHeight="1" x14ac:dyDescent="0.25">
      <c r="A387" s="3">
        <v>377</v>
      </c>
      <c r="B387" s="81"/>
      <c r="C387" s="82"/>
      <c r="D387" s="287" t="str">
        <f>IF(AND(B387&gt;0,C387&gt;0),IF(B387&gt;UPDATE!K2,DATEVALUE(UPDATE!$C$4&amp;"/"&amp;TEXT(B387,0)&amp;"/"&amp;TEXT(C387,0)),DATEVALUE(UPDATE!$C$6&amp;"/"&amp;TEXT(B387,0)&amp;"/"&amp;TEXT(C387,0))),"")</f>
        <v/>
      </c>
      <c r="E387" s="83"/>
      <c r="F387" s="84"/>
      <c r="G387" s="85"/>
      <c r="H387" s="86"/>
      <c r="I387" s="87">
        <f>IF(OR(G387&lt;&gt;0,H387&lt;&gt;0),$I$8+SUM($G$11:G387)-SUM($H$11:H387),0)</f>
        <v>0</v>
      </c>
      <c r="J387" s="88"/>
    </row>
    <row r="388" spans="1:10" ht="18" customHeight="1" x14ac:dyDescent="0.25">
      <c r="A388" s="3">
        <v>378</v>
      </c>
      <c r="B388" s="81"/>
      <c r="C388" s="82"/>
      <c r="D388" s="287" t="str">
        <f>IF(AND(B388&gt;0,C388&gt;0),IF(B388&gt;UPDATE!K2,DATEVALUE(UPDATE!$C$4&amp;"/"&amp;TEXT(B388,0)&amp;"/"&amp;TEXT(C388,0)),DATEVALUE(UPDATE!$C$6&amp;"/"&amp;TEXT(B388,0)&amp;"/"&amp;TEXT(C388,0))),"")</f>
        <v/>
      </c>
      <c r="E388" s="83"/>
      <c r="F388" s="84"/>
      <c r="G388" s="85"/>
      <c r="H388" s="86"/>
      <c r="I388" s="87">
        <f>IF(OR(G388&lt;&gt;0,H388&lt;&gt;0),$I$8+SUM($G$11:G388)-SUM($H$11:H388),0)</f>
        <v>0</v>
      </c>
      <c r="J388" s="88"/>
    </row>
    <row r="389" spans="1:10" ht="18" customHeight="1" x14ac:dyDescent="0.25">
      <c r="A389" s="3">
        <v>379</v>
      </c>
      <c r="B389" s="81"/>
      <c r="C389" s="82"/>
      <c r="D389" s="287" t="str">
        <f>IF(AND(B389&gt;0,C389&gt;0),IF(B389&gt;UPDATE!K2,DATEVALUE(UPDATE!$C$4&amp;"/"&amp;TEXT(B389,0)&amp;"/"&amp;TEXT(C389,0)),DATEVALUE(UPDATE!$C$6&amp;"/"&amp;TEXT(B389,0)&amp;"/"&amp;TEXT(C389,0))),"")</f>
        <v/>
      </c>
      <c r="E389" s="83"/>
      <c r="F389" s="84"/>
      <c r="G389" s="85"/>
      <c r="H389" s="86"/>
      <c r="I389" s="87">
        <f>IF(OR(G389&lt;&gt;0,H389&lt;&gt;0),$I$8+SUM($G$11:G389)-SUM($H$11:H389),0)</f>
        <v>0</v>
      </c>
      <c r="J389" s="88"/>
    </row>
    <row r="390" spans="1:10" ht="18" customHeight="1" x14ac:dyDescent="0.25">
      <c r="A390" s="3">
        <v>380</v>
      </c>
      <c r="B390" s="81"/>
      <c r="C390" s="82"/>
      <c r="D390" s="287" t="str">
        <f>IF(AND(B390&gt;0,C390&gt;0),IF(B390&gt;UPDATE!K2,DATEVALUE(UPDATE!$C$4&amp;"/"&amp;TEXT(B390,0)&amp;"/"&amp;TEXT(C390,0)),DATEVALUE(UPDATE!$C$6&amp;"/"&amp;TEXT(B390,0)&amp;"/"&amp;TEXT(C390,0))),"")</f>
        <v/>
      </c>
      <c r="E390" s="83"/>
      <c r="F390" s="84"/>
      <c r="G390" s="85"/>
      <c r="H390" s="86"/>
      <c r="I390" s="87">
        <f>IF(OR(G390&lt;&gt;0,H390&lt;&gt;0),$I$8+SUM($G$11:G390)-SUM($H$11:H390),0)</f>
        <v>0</v>
      </c>
      <c r="J390" s="88"/>
    </row>
    <row r="391" spans="1:10" ht="18" customHeight="1" x14ac:dyDescent="0.25">
      <c r="A391" s="3">
        <v>381</v>
      </c>
      <c r="B391" s="81"/>
      <c r="C391" s="82"/>
      <c r="D391" s="287" t="str">
        <f>IF(AND(B391&gt;0,C391&gt;0),IF(B391&gt;UPDATE!K2,DATEVALUE(UPDATE!$C$4&amp;"/"&amp;TEXT(B391,0)&amp;"/"&amp;TEXT(C391,0)),DATEVALUE(UPDATE!$C$6&amp;"/"&amp;TEXT(B391,0)&amp;"/"&amp;TEXT(C391,0))),"")</f>
        <v/>
      </c>
      <c r="E391" s="83"/>
      <c r="F391" s="84"/>
      <c r="G391" s="85"/>
      <c r="H391" s="86"/>
      <c r="I391" s="87">
        <f>IF(OR(G391&lt;&gt;0,H391&lt;&gt;0),$I$8+SUM($G$11:G391)-SUM($H$11:H391),0)</f>
        <v>0</v>
      </c>
      <c r="J391" s="88"/>
    </row>
    <row r="392" spans="1:10" ht="18" customHeight="1" x14ac:dyDescent="0.25">
      <c r="A392" s="3">
        <v>382</v>
      </c>
      <c r="B392" s="81"/>
      <c r="C392" s="82"/>
      <c r="D392" s="287" t="str">
        <f>IF(AND(B392&gt;0,C392&gt;0),IF(B392&gt;UPDATE!K2,DATEVALUE(UPDATE!$C$4&amp;"/"&amp;TEXT(B392,0)&amp;"/"&amp;TEXT(C392,0)),DATEVALUE(UPDATE!$C$6&amp;"/"&amp;TEXT(B392,0)&amp;"/"&amp;TEXT(C392,0))),"")</f>
        <v/>
      </c>
      <c r="E392" s="83"/>
      <c r="F392" s="84"/>
      <c r="G392" s="85"/>
      <c r="H392" s="86"/>
      <c r="I392" s="87">
        <f>IF(OR(G392&lt;&gt;0,H392&lt;&gt;0),$I$8+SUM($G$11:G392)-SUM($H$11:H392),0)</f>
        <v>0</v>
      </c>
      <c r="J392" s="88"/>
    </row>
    <row r="393" spans="1:10" ht="18" customHeight="1" x14ac:dyDescent="0.25">
      <c r="A393" s="3">
        <v>383</v>
      </c>
      <c r="B393" s="81"/>
      <c r="C393" s="82"/>
      <c r="D393" s="287" t="str">
        <f>IF(AND(B393&gt;0,C393&gt;0),IF(B393&gt;UPDATE!K2,DATEVALUE(UPDATE!$C$4&amp;"/"&amp;TEXT(B393,0)&amp;"/"&amp;TEXT(C393,0)),DATEVALUE(UPDATE!$C$6&amp;"/"&amp;TEXT(B393,0)&amp;"/"&amp;TEXT(C393,0))),"")</f>
        <v/>
      </c>
      <c r="E393" s="83"/>
      <c r="F393" s="84"/>
      <c r="G393" s="85"/>
      <c r="H393" s="86"/>
      <c r="I393" s="87">
        <f>IF(OR(G393&lt;&gt;0,H393&lt;&gt;0),$I$8+SUM($G$11:G393)-SUM($H$11:H393),0)</f>
        <v>0</v>
      </c>
      <c r="J393" s="88"/>
    </row>
    <row r="394" spans="1:10" ht="18" customHeight="1" x14ac:dyDescent="0.25">
      <c r="A394" s="3">
        <v>384</v>
      </c>
      <c r="B394" s="81"/>
      <c r="C394" s="82"/>
      <c r="D394" s="287" t="str">
        <f>IF(AND(B394&gt;0,C394&gt;0),IF(B394&gt;UPDATE!K2,DATEVALUE(UPDATE!$C$4&amp;"/"&amp;TEXT(B394,0)&amp;"/"&amp;TEXT(C394,0)),DATEVALUE(UPDATE!$C$6&amp;"/"&amp;TEXT(B394,0)&amp;"/"&amp;TEXT(C394,0))),"")</f>
        <v/>
      </c>
      <c r="E394" s="83"/>
      <c r="F394" s="84"/>
      <c r="G394" s="85"/>
      <c r="H394" s="86"/>
      <c r="I394" s="87">
        <f>IF(OR(G394&lt;&gt;0,H394&lt;&gt;0),$I$8+SUM($G$11:G394)-SUM($H$11:H394),0)</f>
        <v>0</v>
      </c>
      <c r="J394" s="88"/>
    </row>
    <row r="395" spans="1:10" ht="18" customHeight="1" x14ac:dyDescent="0.25">
      <c r="A395" s="3">
        <v>385</v>
      </c>
      <c r="B395" s="81"/>
      <c r="C395" s="82"/>
      <c r="D395" s="287" t="str">
        <f>IF(AND(B395&gt;0,C395&gt;0),IF(B395&gt;UPDATE!K2,DATEVALUE(UPDATE!$C$4&amp;"/"&amp;TEXT(B395,0)&amp;"/"&amp;TEXT(C395,0)),DATEVALUE(UPDATE!$C$6&amp;"/"&amp;TEXT(B395,0)&amp;"/"&amp;TEXT(C395,0))),"")</f>
        <v/>
      </c>
      <c r="E395" s="83"/>
      <c r="F395" s="84"/>
      <c r="G395" s="85"/>
      <c r="H395" s="86"/>
      <c r="I395" s="87">
        <f>IF(OR(G395&lt;&gt;0,H395&lt;&gt;0),$I$8+SUM($G$11:G395)-SUM($H$11:H395),0)</f>
        <v>0</v>
      </c>
      <c r="J395" s="88"/>
    </row>
    <row r="396" spans="1:10" ht="18" customHeight="1" x14ac:dyDescent="0.25">
      <c r="A396" s="3">
        <v>386</v>
      </c>
      <c r="B396" s="81"/>
      <c r="C396" s="82"/>
      <c r="D396" s="287" t="str">
        <f>IF(AND(B396&gt;0,C396&gt;0),IF(B396&gt;UPDATE!K2,DATEVALUE(UPDATE!$C$4&amp;"/"&amp;TEXT(B396,0)&amp;"/"&amp;TEXT(C396,0)),DATEVALUE(UPDATE!$C$6&amp;"/"&amp;TEXT(B396,0)&amp;"/"&amp;TEXT(C396,0))),"")</f>
        <v/>
      </c>
      <c r="E396" s="83"/>
      <c r="F396" s="84"/>
      <c r="G396" s="85"/>
      <c r="H396" s="86"/>
      <c r="I396" s="87">
        <f>IF(OR(G396&lt;&gt;0,H396&lt;&gt;0),$I$8+SUM($G$11:G396)-SUM($H$11:H396),0)</f>
        <v>0</v>
      </c>
      <c r="J396" s="88"/>
    </row>
    <row r="397" spans="1:10" ht="18" customHeight="1" x14ac:dyDescent="0.25">
      <c r="A397" s="3">
        <v>387</v>
      </c>
      <c r="B397" s="81"/>
      <c r="C397" s="82"/>
      <c r="D397" s="287" t="str">
        <f>IF(AND(B397&gt;0,C397&gt;0),IF(B397&gt;UPDATE!K2,DATEVALUE(UPDATE!$C$4&amp;"/"&amp;TEXT(B397,0)&amp;"/"&amp;TEXT(C397,0)),DATEVALUE(UPDATE!$C$6&amp;"/"&amp;TEXT(B397,0)&amp;"/"&amp;TEXT(C397,0))),"")</f>
        <v/>
      </c>
      <c r="E397" s="83"/>
      <c r="F397" s="84"/>
      <c r="G397" s="85"/>
      <c r="H397" s="86"/>
      <c r="I397" s="87">
        <f>IF(OR(G397&lt;&gt;0,H397&lt;&gt;0),$I$8+SUM($G$11:G397)-SUM($H$11:H397),0)</f>
        <v>0</v>
      </c>
      <c r="J397" s="88"/>
    </row>
    <row r="398" spans="1:10" ht="18" customHeight="1" x14ac:dyDescent="0.25">
      <c r="A398" s="3">
        <v>388</v>
      </c>
      <c r="B398" s="81"/>
      <c r="C398" s="82"/>
      <c r="D398" s="287" t="str">
        <f>IF(AND(B398&gt;0,C398&gt;0),IF(B398&gt;UPDATE!K2,DATEVALUE(UPDATE!$C$4&amp;"/"&amp;TEXT(B398,0)&amp;"/"&amp;TEXT(C398,0)),DATEVALUE(UPDATE!$C$6&amp;"/"&amp;TEXT(B398,0)&amp;"/"&amp;TEXT(C398,0))),"")</f>
        <v/>
      </c>
      <c r="E398" s="83"/>
      <c r="F398" s="84"/>
      <c r="G398" s="85"/>
      <c r="H398" s="86"/>
      <c r="I398" s="87">
        <f>IF(OR(G398&lt;&gt;0,H398&lt;&gt;0),$I$8+SUM($G$11:G398)-SUM($H$11:H398),0)</f>
        <v>0</v>
      </c>
      <c r="J398" s="88"/>
    </row>
    <row r="399" spans="1:10" ht="18" customHeight="1" x14ac:dyDescent="0.25">
      <c r="A399" s="3">
        <v>389</v>
      </c>
      <c r="B399" s="81"/>
      <c r="C399" s="82"/>
      <c r="D399" s="287" t="str">
        <f>IF(AND(B399&gt;0,C399&gt;0),IF(B399&gt;UPDATE!K2,DATEVALUE(UPDATE!$C$4&amp;"/"&amp;TEXT(B399,0)&amp;"/"&amp;TEXT(C399,0)),DATEVALUE(UPDATE!$C$6&amp;"/"&amp;TEXT(B399,0)&amp;"/"&amp;TEXT(C399,0))),"")</f>
        <v/>
      </c>
      <c r="E399" s="83"/>
      <c r="F399" s="84"/>
      <c r="G399" s="85"/>
      <c r="H399" s="86"/>
      <c r="I399" s="87">
        <f>IF(OR(G399&lt;&gt;0,H399&lt;&gt;0),$I$8+SUM($G$11:G399)-SUM($H$11:H399),0)</f>
        <v>0</v>
      </c>
      <c r="J399" s="88"/>
    </row>
    <row r="400" spans="1:10" ht="18" customHeight="1" x14ac:dyDescent="0.25">
      <c r="A400" s="3">
        <v>390</v>
      </c>
      <c r="B400" s="81"/>
      <c r="C400" s="82"/>
      <c r="D400" s="287" t="str">
        <f>IF(AND(B400&gt;0,C400&gt;0),IF(B400&gt;UPDATE!K2,DATEVALUE(UPDATE!$C$4&amp;"/"&amp;TEXT(B400,0)&amp;"/"&amp;TEXT(C400,0)),DATEVALUE(UPDATE!$C$6&amp;"/"&amp;TEXT(B400,0)&amp;"/"&amp;TEXT(C400,0))),"")</f>
        <v/>
      </c>
      <c r="E400" s="83"/>
      <c r="F400" s="84"/>
      <c r="G400" s="85"/>
      <c r="H400" s="86"/>
      <c r="I400" s="87">
        <f>IF(OR(G400&lt;&gt;0,H400&lt;&gt;0),$I$8+SUM($G$11:G400)-SUM($H$11:H400),0)</f>
        <v>0</v>
      </c>
      <c r="J400" s="88"/>
    </row>
    <row r="401" spans="1:10" ht="18" customHeight="1" x14ac:dyDescent="0.25">
      <c r="A401" s="3">
        <v>391</v>
      </c>
      <c r="B401" s="81"/>
      <c r="C401" s="82"/>
      <c r="D401" s="287" t="str">
        <f>IF(AND(B401&gt;0,C401&gt;0),IF(B401&gt;UPDATE!K2,DATEVALUE(UPDATE!$C$4&amp;"/"&amp;TEXT(B401,0)&amp;"/"&amp;TEXT(C401,0)),DATEVALUE(UPDATE!$C$6&amp;"/"&amp;TEXT(B401,0)&amp;"/"&amp;TEXT(C401,0))),"")</f>
        <v/>
      </c>
      <c r="E401" s="83"/>
      <c r="F401" s="84"/>
      <c r="G401" s="85"/>
      <c r="H401" s="86"/>
      <c r="I401" s="87">
        <f>IF(OR(G401&lt;&gt;0,H401&lt;&gt;0),$I$8+SUM($G$11:G401)-SUM($H$11:H401),0)</f>
        <v>0</v>
      </c>
      <c r="J401" s="88"/>
    </row>
    <row r="402" spans="1:10" ht="18" customHeight="1" x14ac:dyDescent="0.25">
      <c r="A402" s="3">
        <v>392</v>
      </c>
      <c r="B402" s="81"/>
      <c r="C402" s="82"/>
      <c r="D402" s="287" t="str">
        <f>IF(AND(B402&gt;0,C402&gt;0),IF(B402&gt;UPDATE!K2,DATEVALUE(UPDATE!$C$4&amp;"/"&amp;TEXT(B402,0)&amp;"/"&amp;TEXT(C402,0)),DATEVALUE(UPDATE!$C$6&amp;"/"&amp;TEXT(B402,0)&amp;"/"&amp;TEXT(C402,0))),"")</f>
        <v/>
      </c>
      <c r="E402" s="83"/>
      <c r="F402" s="84"/>
      <c r="G402" s="85"/>
      <c r="H402" s="86"/>
      <c r="I402" s="87">
        <f>IF(OR(G402&lt;&gt;0,H402&lt;&gt;0),$I$8+SUM($G$11:G402)-SUM($H$11:H402),0)</f>
        <v>0</v>
      </c>
      <c r="J402" s="88"/>
    </row>
    <row r="403" spans="1:10" ht="18" customHeight="1" x14ac:dyDescent="0.25">
      <c r="A403" s="3">
        <v>393</v>
      </c>
      <c r="B403" s="81"/>
      <c r="C403" s="82"/>
      <c r="D403" s="287" t="str">
        <f>IF(AND(B403&gt;0,C403&gt;0),IF(B403&gt;UPDATE!K2,DATEVALUE(UPDATE!$C$4&amp;"/"&amp;TEXT(B403,0)&amp;"/"&amp;TEXT(C403,0)),DATEVALUE(UPDATE!$C$6&amp;"/"&amp;TEXT(B403,0)&amp;"/"&amp;TEXT(C403,0))),"")</f>
        <v/>
      </c>
      <c r="E403" s="83"/>
      <c r="F403" s="84"/>
      <c r="G403" s="85"/>
      <c r="H403" s="86"/>
      <c r="I403" s="87">
        <f>IF(OR(G403&lt;&gt;0,H403&lt;&gt;0),$I$8+SUM($G$11:G403)-SUM($H$11:H403),0)</f>
        <v>0</v>
      </c>
      <c r="J403" s="88"/>
    </row>
    <row r="404" spans="1:10" ht="18" customHeight="1" x14ac:dyDescent="0.25">
      <c r="A404" s="3">
        <v>394</v>
      </c>
      <c r="B404" s="81"/>
      <c r="C404" s="82"/>
      <c r="D404" s="287" t="str">
        <f>IF(AND(B404&gt;0,C404&gt;0),IF(B404&gt;UPDATE!K2,DATEVALUE(UPDATE!$C$4&amp;"/"&amp;TEXT(B404,0)&amp;"/"&amp;TEXT(C404,0)),DATEVALUE(UPDATE!$C$6&amp;"/"&amp;TEXT(B404,0)&amp;"/"&amp;TEXT(C404,0))),"")</f>
        <v/>
      </c>
      <c r="E404" s="83"/>
      <c r="F404" s="84"/>
      <c r="G404" s="85"/>
      <c r="H404" s="86"/>
      <c r="I404" s="87">
        <f>IF(OR(G404&lt;&gt;0,H404&lt;&gt;0),$I$8+SUM($G$11:G404)-SUM($H$11:H404),0)</f>
        <v>0</v>
      </c>
      <c r="J404" s="88"/>
    </row>
    <row r="405" spans="1:10" ht="18" customHeight="1" x14ac:dyDescent="0.25">
      <c r="A405" s="3">
        <v>395</v>
      </c>
      <c r="B405" s="81"/>
      <c r="C405" s="82"/>
      <c r="D405" s="287" t="str">
        <f>IF(AND(B405&gt;0,C405&gt;0),IF(B405&gt;UPDATE!K2,DATEVALUE(UPDATE!$C$4&amp;"/"&amp;TEXT(B405,0)&amp;"/"&amp;TEXT(C405,0)),DATEVALUE(UPDATE!$C$6&amp;"/"&amp;TEXT(B405,0)&amp;"/"&amp;TEXT(C405,0))),"")</f>
        <v/>
      </c>
      <c r="E405" s="83"/>
      <c r="F405" s="84"/>
      <c r="G405" s="85"/>
      <c r="H405" s="86"/>
      <c r="I405" s="87">
        <f>IF(OR(G405&lt;&gt;0,H405&lt;&gt;0),$I$8+SUM($G$11:G405)-SUM($H$11:H405),0)</f>
        <v>0</v>
      </c>
      <c r="J405" s="88"/>
    </row>
    <row r="406" spans="1:10" ht="18" customHeight="1" x14ac:dyDescent="0.25">
      <c r="A406" s="3">
        <v>396</v>
      </c>
      <c r="B406" s="81"/>
      <c r="C406" s="82"/>
      <c r="D406" s="287" t="str">
        <f>IF(AND(B406&gt;0,C406&gt;0),IF(B406&gt;UPDATE!K2,DATEVALUE(UPDATE!$C$4&amp;"/"&amp;TEXT(B406,0)&amp;"/"&amp;TEXT(C406,0)),DATEVALUE(UPDATE!$C$6&amp;"/"&amp;TEXT(B406,0)&amp;"/"&amp;TEXT(C406,0))),"")</f>
        <v/>
      </c>
      <c r="E406" s="83"/>
      <c r="F406" s="84"/>
      <c r="G406" s="85"/>
      <c r="H406" s="86"/>
      <c r="I406" s="87">
        <f>IF(OR(G406&lt;&gt;0,H406&lt;&gt;0),$I$8+SUM($G$11:G406)-SUM($H$11:H406),0)</f>
        <v>0</v>
      </c>
      <c r="J406" s="88"/>
    </row>
    <row r="407" spans="1:10" ht="18" customHeight="1" x14ac:dyDescent="0.25">
      <c r="A407" s="3">
        <v>397</v>
      </c>
      <c r="B407" s="81"/>
      <c r="C407" s="82"/>
      <c r="D407" s="287" t="str">
        <f>IF(AND(B407&gt;0,C407&gt;0),IF(B407&gt;UPDATE!K2,DATEVALUE(UPDATE!$C$4&amp;"/"&amp;TEXT(B407,0)&amp;"/"&amp;TEXT(C407,0)),DATEVALUE(UPDATE!$C$6&amp;"/"&amp;TEXT(B407,0)&amp;"/"&amp;TEXT(C407,0))),"")</f>
        <v/>
      </c>
      <c r="E407" s="83"/>
      <c r="F407" s="84"/>
      <c r="G407" s="85"/>
      <c r="H407" s="86"/>
      <c r="I407" s="87">
        <f>IF(OR(G407&lt;&gt;0,H407&lt;&gt;0),$I$8+SUM($G$11:G407)-SUM($H$11:H407),0)</f>
        <v>0</v>
      </c>
      <c r="J407" s="88"/>
    </row>
    <row r="408" spans="1:10" ht="18" customHeight="1" x14ac:dyDescent="0.25">
      <c r="A408" s="3">
        <v>398</v>
      </c>
      <c r="B408" s="81"/>
      <c r="C408" s="82"/>
      <c r="D408" s="287" t="str">
        <f>IF(AND(B408&gt;0,C408&gt;0),IF(B408&gt;UPDATE!K2,DATEVALUE(UPDATE!$C$4&amp;"/"&amp;TEXT(B408,0)&amp;"/"&amp;TEXT(C408,0)),DATEVALUE(UPDATE!$C$6&amp;"/"&amp;TEXT(B408,0)&amp;"/"&amp;TEXT(C408,0))),"")</f>
        <v/>
      </c>
      <c r="E408" s="83"/>
      <c r="F408" s="84"/>
      <c r="G408" s="85"/>
      <c r="H408" s="86"/>
      <c r="I408" s="87">
        <f>IF(OR(G408&lt;&gt;0,H408&lt;&gt;0),$I$8+SUM($G$11:G408)-SUM($H$11:H408),0)</f>
        <v>0</v>
      </c>
      <c r="J408" s="88"/>
    </row>
    <row r="409" spans="1:10" ht="18" customHeight="1" x14ac:dyDescent="0.25">
      <c r="A409" s="3">
        <v>399</v>
      </c>
      <c r="B409" s="81"/>
      <c r="C409" s="82"/>
      <c r="D409" s="287" t="str">
        <f>IF(AND(B409&gt;0,C409&gt;0),IF(B409&gt;UPDATE!K2,DATEVALUE(UPDATE!$C$4&amp;"/"&amp;TEXT(B409,0)&amp;"/"&amp;TEXT(C409,0)),DATEVALUE(UPDATE!$C$6&amp;"/"&amp;TEXT(B409,0)&amp;"/"&amp;TEXT(C409,0))),"")</f>
        <v/>
      </c>
      <c r="E409" s="83"/>
      <c r="F409" s="84"/>
      <c r="G409" s="85"/>
      <c r="H409" s="86"/>
      <c r="I409" s="87">
        <f>IF(OR(G409&lt;&gt;0,H409&lt;&gt;0),$I$8+SUM($G$11:G409)-SUM($H$11:H409),0)</f>
        <v>0</v>
      </c>
      <c r="J409" s="88"/>
    </row>
    <row r="410" spans="1:10" ht="18" customHeight="1" x14ac:dyDescent="0.25">
      <c r="A410" s="3">
        <v>400</v>
      </c>
      <c r="B410" s="81"/>
      <c r="C410" s="82"/>
      <c r="D410" s="287" t="str">
        <f>IF(AND(B410&gt;0,C410&gt;0),IF(B410&gt;UPDATE!K2,DATEVALUE(UPDATE!$C$4&amp;"/"&amp;TEXT(B410,0)&amp;"/"&amp;TEXT(C410,0)),DATEVALUE(UPDATE!$C$6&amp;"/"&amp;TEXT(B410,0)&amp;"/"&amp;TEXT(C410,0))),"")</f>
        <v/>
      </c>
      <c r="E410" s="83"/>
      <c r="F410" s="84"/>
      <c r="G410" s="85"/>
      <c r="H410" s="86"/>
      <c r="I410" s="87">
        <f>IF(OR(G410&lt;&gt;0,H410&lt;&gt;0),$I$8+SUM($G$11:G410)-SUM($H$11:H410),0)</f>
        <v>0</v>
      </c>
      <c r="J410" s="88"/>
    </row>
    <row r="411" spans="1:10" ht="18" customHeight="1" x14ac:dyDescent="0.25">
      <c r="A411" s="3">
        <v>401</v>
      </c>
      <c r="B411" s="81"/>
      <c r="C411" s="82"/>
      <c r="D411" s="287" t="str">
        <f>IF(AND(B411&gt;0,C411&gt;0),IF(B411&gt;UPDATE!K2,DATEVALUE(UPDATE!$C$4&amp;"/"&amp;TEXT(B411,0)&amp;"/"&amp;TEXT(C411,0)),DATEVALUE(UPDATE!$C$6&amp;"/"&amp;TEXT(B411,0)&amp;"/"&amp;TEXT(C411,0))),"")</f>
        <v/>
      </c>
      <c r="E411" s="83"/>
      <c r="F411" s="84"/>
      <c r="G411" s="85"/>
      <c r="H411" s="86"/>
      <c r="I411" s="87">
        <f>IF(OR(G411&lt;&gt;0,H411&lt;&gt;0),$I$8+SUM($G$11:G411)-SUM($H$11:H411),0)</f>
        <v>0</v>
      </c>
      <c r="J411" s="88"/>
    </row>
    <row r="412" spans="1:10" ht="18" customHeight="1" x14ac:dyDescent="0.25">
      <c r="A412" s="3">
        <v>402</v>
      </c>
      <c r="B412" s="81"/>
      <c r="C412" s="82"/>
      <c r="D412" s="287" t="str">
        <f>IF(AND(B412&gt;0,C412&gt;0),IF(B412&gt;UPDATE!K2,DATEVALUE(UPDATE!$C$4&amp;"/"&amp;TEXT(B412,0)&amp;"/"&amp;TEXT(C412,0)),DATEVALUE(UPDATE!$C$6&amp;"/"&amp;TEXT(B412,0)&amp;"/"&amp;TEXT(C412,0))),"")</f>
        <v/>
      </c>
      <c r="E412" s="83"/>
      <c r="F412" s="84"/>
      <c r="G412" s="85"/>
      <c r="H412" s="86"/>
      <c r="I412" s="87">
        <f>IF(OR(G412&lt;&gt;0,H412&lt;&gt;0),$I$8+SUM($G$11:G412)-SUM($H$11:H412),0)</f>
        <v>0</v>
      </c>
      <c r="J412" s="88"/>
    </row>
    <row r="413" spans="1:10" ht="18" customHeight="1" x14ac:dyDescent="0.25">
      <c r="A413" s="3">
        <v>403</v>
      </c>
      <c r="B413" s="81"/>
      <c r="C413" s="82"/>
      <c r="D413" s="287" t="str">
        <f>IF(AND(B413&gt;0,C413&gt;0),IF(B413&gt;UPDATE!K2,DATEVALUE(UPDATE!$C$4&amp;"/"&amp;TEXT(B413,0)&amp;"/"&amp;TEXT(C413,0)),DATEVALUE(UPDATE!$C$6&amp;"/"&amp;TEXT(B413,0)&amp;"/"&amp;TEXT(C413,0))),"")</f>
        <v/>
      </c>
      <c r="E413" s="83"/>
      <c r="F413" s="84"/>
      <c r="G413" s="85"/>
      <c r="H413" s="86"/>
      <c r="I413" s="87">
        <f>IF(OR(G413&lt;&gt;0,H413&lt;&gt;0),$I$8+SUM($G$11:G413)-SUM($H$11:H413),0)</f>
        <v>0</v>
      </c>
      <c r="J413" s="88"/>
    </row>
    <row r="414" spans="1:10" ht="18" customHeight="1" x14ac:dyDescent="0.25">
      <c r="A414" s="3">
        <v>404</v>
      </c>
      <c r="B414" s="81"/>
      <c r="C414" s="82"/>
      <c r="D414" s="287" t="str">
        <f>IF(AND(B414&gt;0,C414&gt;0),IF(B414&gt;UPDATE!K2,DATEVALUE(UPDATE!$C$4&amp;"/"&amp;TEXT(B414,0)&amp;"/"&amp;TEXT(C414,0)),DATEVALUE(UPDATE!$C$6&amp;"/"&amp;TEXT(B414,0)&amp;"/"&amp;TEXT(C414,0))),"")</f>
        <v/>
      </c>
      <c r="E414" s="83"/>
      <c r="F414" s="84"/>
      <c r="G414" s="85"/>
      <c r="H414" s="86"/>
      <c r="I414" s="87">
        <f>IF(OR(G414&lt;&gt;0,H414&lt;&gt;0),$I$8+SUM($G$11:G414)-SUM($H$11:H414),0)</f>
        <v>0</v>
      </c>
      <c r="J414" s="88"/>
    </row>
    <row r="415" spans="1:10" ht="18" customHeight="1" x14ac:dyDescent="0.25">
      <c r="A415" s="3">
        <v>405</v>
      </c>
      <c r="B415" s="81"/>
      <c r="C415" s="82"/>
      <c r="D415" s="287" t="str">
        <f>IF(AND(B415&gt;0,C415&gt;0),IF(B415&gt;UPDATE!K2,DATEVALUE(UPDATE!$C$4&amp;"/"&amp;TEXT(B415,0)&amp;"/"&amp;TEXT(C415,0)),DATEVALUE(UPDATE!$C$6&amp;"/"&amp;TEXT(B415,0)&amp;"/"&amp;TEXT(C415,0))),"")</f>
        <v/>
      </c>
      <c r="E415" s="83"/>
      <c r="F415" s="84"/>
      <c r="G415" s="85"/>
      <c r="H415" s="86"/>
      <c r="I415" s="87">
        <f>IF(OR(G415&lt;&gt;0,H415&lt;&gt;0),$I$8+SUM($G$11:G415)-SUM($H$11:H415),0)</f>
        <v>0</v>
      </c>
      <c r="J415" s="88"/>
    </row>
    <row r="416" spans="1:10" ht="18" customHeight="1" x14ac:dyDescent="0.25">
      <c r="A416" s="3">
        <v>406</v>
      </c>
      <c r="B416" s="81"/>
      <c r="C416" s="82"/>
      <c r="D416" s="287" t="str">
        <f>IF(AND(B416&gt;0,C416&gt;0),IF(B416&gt;UPDATE!K2,DATEVALUE(UPDATE!$C$4&amp;"/"&amp;TEXT(B416,0)&amp;"/"&amp;TEXT(C416,0)),DATEVALUE(UPDATE!$C$6&amp;"/"&amp;TEXT(B416,0)&amp;"/"&amp;TEXT(C416,0))),"")</f>
        <v/>
      </c>
      <c r="E416" s="83"/>
      <c r="F416" s="84"/>
      <c r="G416" s="85"/>
      <c r="H416" s="86"/>
      <c r="I416" s="87">
        <f>IF(OR(G416&lt;&gt;0,H416&lt;&gt;0),$I$8+SUM($G$11:G416)-SUM($H$11:H416),0)</f>
        <v>0</v>
      </c>
      <c r="J416" s="88"/>
    </row>
    <row r="417" spans="1:10" ht="18" customHeight="1" x14ac:dyDescent="0.25">
      <c r="A417" s="3">
        <v>407</v>
      </c>
      <c r="B417" s="81"/>
      <c r="C417" s="82"/>
      <c r="D417" s="287" t="str">
        <f>IF(AND(B417&gt;0,C417&gt;0),IF(B417&gt;UPDATE!K2,DATEVALUE(UPDATE!$C$4&amp;"/"&amp;TEXT(B417,0)&amp;"/"&amp;TEXT(C417,0)),DATEVALUE(UPDATE!$C$6&amp;"/"&amp;TEXT(B417,0)&amp;"/"&amp;TEXT(C417,0))),"")</f>
        <v/>
      </c>
      <c r="E417" s="83"/>
      <c r="F417" s="84"/>
      <c r="G417" s="85"/>
      <c r="H417" s="86"/>
      <c r="I417" s="87">
        <f>IF(OR(G417&lt;&gt;0,H417&lt;&gt;0),$I$8+SUM($G$11:G417)-SUM($H$11:H417),0)</f>
        <v>0</v>
      </c>
      <c r="J417" s="88"/>
    </row>
    <row r="418" spans="1:10" ht="18" customHeight="1" x14ac:dyDescent="0.25">
      <c r="A418" s="3">
        <v>408</v>
      </c>
      <c r="B418" s="81"/>
      <c r="C418" s="82"/>
      <c r="D418" s="287" t="str">
        <f>IF(AND(B418&gt;0,C418&gt;0),IF(B418&gt;UPDATE!K2,DATEVALUE(UPDATE!$C$4&amp;"/"&amp;TEXT(B418,0)&amp;"/"&amp;TEXT(C418,0)),DATEVALUE(UPDATE!$C$6&amp;"/"&amp;TEXT(B418,0)&amp;"/"&amp;TEXT(C418,0))),"")</f>
        <v/>
      </c>
      <c r="E418" s="83"/>
      <c r="F418" s="84"/>
      <c r="G418" s="85"/>
      <c r="H418" s="86"/>
      <c r="I418" s="87">
        <f>IF(OR(G418&lt;&gt;0,H418&lt;&gt;0),$I$8+SUM($G$11:G418)-SUM($H$11:H418),0)</f>
        <v>0</v>
      </c>
      <c r="J418" s="88"/>
    </row>
    <row r="419" spans="1:10" ht="18" customHeight="1" x14ac:dyDescent="0.25">
      <c r="A419" s="3">
        <v>409</v>
      </c>
      <c r="B419" s="81"/>
      <c r="C419" s="82"/>
      <c r="D419" s="287" t="str">
        <f>IF(AND(B419&gt;0,C419&gt;0),IF(B419&gt;UPDATE!K2,DATEVALUE(UPDATE!$C$4&amp;"/"&amp;TEXT(B419,0)&amp;"/"&amp;TEXT(C419,0)),DATEVALUE(UPDATE!$C$6&amp;"/"&amp;TEXT(B419,0)&amp;"/"&amp;TEXT(C419,0))),"")</f>
        <v/>
      </c>
      <c r="E419" s="83"/>
      <c r="F419" s="84"/>
      <c r="G419" s="85"/>
      <c r="H419" s="86"/>
      <c r="I419" s="87">
        <f>IF(OR(G419&lt;&gt;0,H419&lt;&gt;0),$I$8+SUM($G$11:G419)-SUM($H$11:H419),0)</f>
        <v>0</v>
      </c>
      <c r="J419" s="88"/>
    </row>
    <row r="420" spans="1:10" ht="18" customHeight="1" x14ac:dyDescent="0.25">
      <c r="A420" s="3">
        <v>410</v>
      </c>
      <c r="B420" s="81"/>
      <c r="C420" s="82"/>
      <c r="D420" s="287" t="str">
        <f>IF(AND(B420&gt;0,C420&gt;0),IF(B420&gt;UPDATE!K2,DATEVALUE(UPDATE!$C$4&amp;"/"&amp;TEXT(B420,0)&amp;"/"&amp;TEXT(C420,0)),DATEVALUE(UPDATE!$C$6&amp;"/"&amp;TEXT(B420,0)&amp;"/"&amp;TEXT(C420,0))),"")</f>
        <v/>
      </c>
      <c r="E420" s="83"/>
      <c r="F420" s="84"/>
      <c r="G420" s="85"/>
      <c r="H420" s="86"/>
      <c r="I420" s="87">
        <f>IF(OR(G420&lt;&gt;0,H420&lt;&gt;0),$I$8+SUM($G$11:G420)-SUM($H$11:H420),0)</f>
        <v>0</v>
      </c>
      <c r="J420" s="88"/>
    </row>
    <row r="421" spans="1:10" ht="18" customHeight="1" x14ac:dyDescent="0.25">
      <c r="A421" s="3">
        <v>411</v>
      </c>
      <c r="B421" s="81"/>
      <c r="C421" s="82"/>
      <c r="D421" s="287" t="str">
        <f>IF(AND(B421&gt;0,C421&gt;0),IF(B421&gt;UPDATE!K2,DATEVALUE(UPDATE!$C$4&amp;"/"&amp;TEXT(B421,0)&amp;"/"&amp;TEXT(C421,0)),DATEVALUE(UPDATE!$C$6&amp;"/"&amp;TEXT(B421,0)&amp;"/"&amp;TEXT(C421,0))),"")</f>
        <v/>
      </c>
      <c r="E421" s="83"/>
      <c r="F421" s="84"/>
      <c r="G421" s="85"/>
      <c r="H421" s="86"/>
      <c r="I421" s="87">
        <f>IF(OR(G421&lt;&gt;0,H421&lt;&gt;0),$I$8+SUM($G$11:G421)-SUM($H$11:H421),0)</f>
        <v>0</v>
      </c>
      <c r="J421" s="88"/>
    </row>
    <row r="422" spans="1:10" ht="18" customHeight="1" x14ac:dyDescent="0.25">
      <c r="A422" s="3">
        <v>412</v>
      </c>
      <c r="B422" s="81"/>
      <c r="C422" s="82"/>
      <c r="D422" s="287" t="str">
        <f>IF(AND(B422&gt;0,C422&gt;0),IF(B422&gt;UPDATE!K2,DATEVALUE(UPDATE!$C$4&amp;"/"&amp;TEXT(B422,0)&amp;"/"&amp;TEXT(C422,0)),DATEVALUE(UPDATE!$C$6&amp;"/"&amp;TEXT(B422,0)&amp;"/"&amp;TEXT(C422,0))),"")</f>
        <v/>
      </c>
      <c r="E422" s="83"/>
      <c r="F422" s="84"/>
      <c r="G422" s="85"/>
      <c r="H422" s="86"/>
      <c r="I422" s="87">
        <f>IF(OR(G422&lt;&gt;0,H422&lt;&gt;0),$I$8+SUM($G$11:G422)-SUM($H$11:H422),0)</f>
        <v>0</v>
      </c>
      <c r="J422" s="88"/>
    </row>
    <row r="423" spans="1:10" ht="18" customHeight="1" x14ac:dyDescent="0.25">
      <c r="A423" s="3">
        <v>413</v>
      </c>
      <c r="B423" s="81"/>
      <c r="C423" s="82"/>
      <c r="D423" s="287" t="str">
        <f>IF(AND(B423&gt;0,C423&gt;0),IF(B423&gt;UPDATE!K2,DATEVALUE(UPDATE!$C$4&amp;"/"&amp;TEXT(B423,0)&amp;"/"&amp;TEXT(C423,0)),DATEVALUE(UPDATE!$C$6&amp;"/"&amp;TEXT(B423,0)&amp;"/"&amp;TEXT(C423,0))),"")</f>
        <v/>
      </c>
      <c r="E423" s="83"/>
      <c r="F423" s="84"/>
      <c r="G423" s="85"/>
      <c r="H423" s="86"/>
      <c r="I423" s="87">
        <f>IF(OR(G423&lt;&gt;0,H423&lt;&gt;0),$I$8+SUM($G$11:G423)-SUM($H$11:H423),0)</f>
        <v>0</v>
      </c>
      <c r="J423" s="88"/>
    </row>
    <row r="424" spans="1:10" ht="18" customHeight="1" x14ac:dyDescent="0.25">
      <c r="A424" s="3">
        <v>414</v>
      </c>
      <c r="B424" s="81"/>
      <c r="C424" s="82"/>
      <c r="D424" s="287" t="str">
        <f>IF(AND(B424&gt;0,C424&gt;0),IF(B424&gt;UPDATE!K2,DATEVALUE(UPDATE!$C$4&amp;"/"&amp;TEXT(B424,0)&amp;"/"&amp;TEXT(C424,0)),DATEVALUE(UPDATE!$C$6&amp;"/"&amp;TEXT(B424,0)&amp;"/"&amp;TEXT(C424,0))),"")</f>
        <v/>
      </c>
      <c r="E424" s="83"/>
      <c r="F424" s="84"/>
      <c r="G424" s="85"/>
      <c r="H424" s="86"/>
      <c r="I424" s="87">
        <f>IF(OR(G424&lt;&gt;0,H424&lt;&gt;0),$I$8+SUM($G$11:G424)-SUM($H$11:H424),0)</f>
        <v>0</v>
      </c>
      <c r="J424" s="88"/>
    </row>
    <row r="425" spans="1:10" ht="18" customHeight="1" x14ac:dyDescent="0.25">
      <c r="A425" s="3">
        <v>415</v>
      </c>
      <c r="B425" s="81"/>
      <c r="C425" s="82"/>
      <c r="D425" s="287" t="str">
        <f>IF(AND(B425&gt;0,C425&gt;0),IF(B425&gt;UPDATE!K2,DATEVALUE(UPDATE!$C$4&amp;"/"&amp;TEXT(B425,0)&amp;"/"&amp;TEXT(C425,0)),DATEVALUE(UPDATE!$C$6&amp;"/"&amp;TEXT(B425,0)&amp;"/"&amp;TEXT(C425,0))),"")</f>
        <v/>
      </c>
      <c r="E425" s="83"/>
      <c r="F425" s="84"/>
      <c r="G425" s="85"/>
      <c r="H425" s="86"/>
      <c r="I425" s="87">
        <f>IF(OR(G425&lt;&gt;0,H425&lt;&gt;0),$I$8+SUM($G$11:G425)-SUM($H$11:H425),0)</f>
        <v>0</v>
      </c>
      <c r="J425" s="88"/>
    </row>
    <row r="426" spans="1:10" ht="18" customHeight="1" x14ac:dyDescent="0.25">
      <c r="A426" s="3">
        <v>416</v>
      </c>
      <c r="B426" s="81"/>
      <c r="C426" s="82"/>
      <c r="D426" s="287" t="str">
        <f>IF(AND(B426&gt;0,C426&gt;0),IF(B426&gt;UPDATE!K2,DATEVALUE(UPDATE!$C$4&amp;"/"&amp;TEXT(B426,0)&amp;"/"&amp;TEXT(C426,0)),DATEVALUE(UPDATE!$C$6&amp;"/"&amp;TEXT(B426,0)&amp;"/"&amp;TEXT(C426,0))),"")</f>
        <v/>
      </c>
      <c r="E426" s="83"/>
      <c r="F426" s="84"/>
      <c r="G426" s="85"/>
      <c r="H426" s="86"/>
      <c r="I426" s="87">
        <f>IF(OR(G426&lt;&gt;0,H426&lt;&gt;0),$I$8+SUM($G$11:G426)-SUM($H$11:H426),0)</f>
        <v>0</v>
      </c>
      <c r="J426" s="88"/>
    </row>
    <row r="427" spans="1:10" ht="18" customHeight="1" x14ac:dyDescent="0.25">
      <c r="A427" s="3">
        <v>417</v>
      </c>
      <c r="B427" s="81"/>
      <c r="C427" s="82"/>
      <c r="D427" s="287" t="str">
        <f>IF(AND(B427&gt;0,C427&gt;0),IF(B427&gt;UPDATE!K2,DATEVALUE(UPDATE!$C$4&amp;"/"&amp;TEXT(B427,0)&amp;"/"&amp;TEXT(C427,0)),DATEVALUE(UPDATE!$C$6&amp;"/"&amp;TEXT(B427,0)&amp;"/"&amp;TEXT(C427,0))),"")</f>
        <v/>
      </c>
      <c r="E427" s="83"/>
      <c r="F427" s="84"/>
      <c r="G427" s="85"/>
      <c r="H427" s="86"/>
      <c r="I427" s="87">
        <f>IF(OR(G427&lt;&gt;0,H427&lt;&gt;0),$I$8+SUM($G$11:G427)-SUM($H$11:H427),0)</f>
        <v>0</v>
      </c>
      <c r="J427" s="88"/>
    </row>
    <row r="428" spans="1:10" ht="18" customHeight="1" x14ac:dyDescent="0.25">
      <c r="A428" s="3">
        <v>418</v>
      </c>
      <c r="B428" s="81"/>
      <c r="C428" s="82"/>
      <c r="D428" s="287" t="str">
        <f>IF(AND(B428&gt;0,C428&gt;0),IF(B428&gt;UPDATE!K2,DATEVALUE(UPDATE!$C$4&amp;"/"&amp;TEXT(B428,0)&amp;"/"&amp;TEXT(C428,0)),DATEVALUE(UPDATE!$C$6&amp;"/"&amp;TEXT(B428,0)&amp;"/"&amp;TEXT(C428,0))),"")</f>
        <v/>
      </c>
      <c r="E428" s="83"/>
      <c r="F428" s="84"/>
      <c r="G428" s="85"/>
      <c r="H428" s="86"/>
      <c r="I428" s="87">
        <f>IF(OR(G428&lt;&gt;0,H428&lt;&gt;0),$I$8+SUM($G$11:G428)-SUM($H$11:H428),0)</f>
        <v>0</v>
      </c>
      <c r="J428" s="88"/>
    </row>
    <row r="429" spans="1:10" ht="18" customHeight="1" x14ac:dyDescent="0.25">
      <c r="A429" s="3">
        <v>419</v>
      </c>
      <c r="B429" s="81"/>
      <c r="C429" s="82"/>
      <c r="D429" s="287" t="str">
        <f>IF(AND(B429&gt;0,C429&gt;0),IF(B429&gt;UPDATE!K2,DATEVALUE(UPDATE!$C$4&amp;"/"&amp;TEXT(B429,0)&amp;"/"&amp;TEXT(C429,0)),DATEVALUE(UPDATE!$C$6&amp;"/"&amp;TEXT(B429,0)&amp;"/"&amp;TEXT(C429,0))),"")</f>
        <v/>
      </c>
      <c r="E429" s="83"/>
      <c r="F429" s="84"/>
      <c r="G429" s="85"/>
      <c r="H429" s="86"/>
      <c r="I429" s="87">
        <f>IF(OR(G429&lt;&gt;0,H429&lt;&gt;0),$I$8+SUM($G$11:G429)-SUM($H$11:H429),0)</f>
        <v>0</v>
      </c>
      <c r="J429" s="88"/>
    </row>
    <row r="430" spans="1:10" ht="18" customHeight="1" x14ac:dyDescent="0.25">
      <c r="A430" s="3">
        <v>420</v>
      </c>
      <c r="B430" s="81"/>
      <c r="C430" s="82"/>
      <c r="D430" s="287" t="str">
        <f>IF(AND(B430&gt;0,C430&gt;0),IF(B430&gt;UPDATE!K2,DATEVALUE(UPDATE!$C$4&amp;"/"&amp;TEXT(B430,0)&amp;"/"&amp;TEXT(C430,0)),DATEVALUE(UPDATE!$C$6&amp;"/"&amp;TEXT(B430,0)&amp;"/"&amp;TEXT(C430,0))),"")</f>
        <v/>
      </c>
      <c r="E430" s="83"/>
      <c r="F430" s="84"/>
      <c r="G430" s="85"/>
      <c r="H430" s="86"/>
      <c r="I430" s="87">
        <f>IF(OR(G430&lt;&gt;0,H430&lt;&gt;0),$I$8+SUM($G$11:G430)-SUM($H$11:H430),0)</f>
        <v>0</v>
      </c>
      <c r="J430" s="88"/>
    </row>
    <row r="431" spans="1:10" ht="18" customHeight="1" x14ac:dyDescent="0.25">
      <c r="A431" s="3">
        <v>421</v>
      </c>
      <c r="B431" s="81"/>
      <c r="C431" s="82"/>
      <c r="D431" s="287" t="str">
        <f>IF(AND(B431&gt;0,C431&gt;0),IF(B431&gt;UPDATE!K2,DATEVALUE(UPDATE!$C$4&amp;"/"&amp;TEXT(B431,0)&amp;"/"&amp;TEXT(C431,0)),DATEVALUE(UPDATE!$C$6&amp;"/"&amp;TEXT(B431,0)&amp;"/"&amp;TEXT(C431,0))),"")</f>
        <v/>
      </c>
      <c r="E431" s="83"/>
      <c r="F431" s="84"/>
      <c r="G431" s="85"/>
      <c r="H431" s="86"/>
      <c r="I431" s="87">
        <f>IF(OR(G431&lt;&gt;0,H431&lt;&gt;0),$I$8+SUM($G$11:G431)-SUM($H$11:H431),0)</f>
        <v>0</v>
      </c>
      <c r="J431" s="88"/>
    </row>
    <row r="432" spans="1:10" ht="18" customHeight="1" x14ac:dyDescent="0.25">
      <c r="A432" s="3">
        <v>422</v>
      </c>
      <c r="B432" s="81"/>
      <c r="C432" s="82"/>
      <c r="D432" s="287" t="str">
        <f>IF(AND(B432&gt;0,C432&gt;0),IF(B432&gt;UPDATE!K2,DATEVALUE(UPDATE!$C$4&amp;"/"&amp;TEXT(B432,0)&amp;"/"&amp;TEXT(C432,0)),DATEVALUE(UPDATE!$C$6&amp;"/"&amp;TEXT(B432,0)&amp;"/"&amp;TEXT(C432,0))),"")</f>
        <v/>
      </c>
      <c r="E432" s="83"/>
      <c r="F432" s="84"/>
      <c r="G432" s="85"/>
      <c r="H432" s="86"/>
      <c r="I432" s="87">
        <f>IF(OR(G432&lt;&gt;0,H432&lt;&gt;0),$I$8+SUM($G$11:G432)-SUM($H$11:H432),0)</f>
        <v>0</v>
      </c>
      <c r="J432" s="88"/>
    </row>
    <row r="433" spans="1:10" ht="18" customHeight="1" x14ac:dyDescent="0.25">
      <c r="A433" s="3">
        <v>423</v>
      </c>
      <c r="B433" s="81"/>
      <c r="C433" s="82"/>
      <c r="D433" s="287" t="str">
        <f>IF(AND(B433&gt;0,C433&gt;0),IF(B433&gt;UPDATE!K2,DATEVALUE(UPDATE!$C$4&amp;"/"&amp;TEXT(B433,0)&amp;"/"&amp;TEXT(C433,0)),DATEVALUE(UPDATE!$C$6&amp;"/"&amp;TEXT(B433,0)&amp;"/"&amp;TEXT(C433,0))),"")</f>
        <v/>
      </c>
      <c r="E433" s="83"/>
      <c r="F433" s="84"/>
      <c r="G433" s="85"/>
      <c r="H433" s="86"/>
      <c r="I433" s="87">
        <f>IF(OR(G433&lt;&gt;0,H433&lt;&gt;0),$I$8+SUM($G$11:G433)-SUM($H$11:H433),0)</f>
        <v>0</v>
      </c>
      <c r="J433" s="88"/>
    </row>
    <row r="434" spans="1:10" ht="18" customHeight="1" x14ac:dyDescent="0.25">
      <c r="A434" s="3">
        <v>424</v>
      </c>
      <c r="B434" s="81"/>
      <c r="C434" s="82"/>
      <c r="D434" s="287" t="str">
        <f>IF(AND(B434&gt;0,C434&gt;0),IF(B434&gt;UPDATE!K2,DATEVALUE(UPDATE!$C$4&amp;"/"&amp;TEXT(B434,0)&amp;"/"&amp;TEXT(C434,0)),DATEVALUE(UPDATE!$C$6&amp;"/"&amp;TEXT(B434,0)&amp;"/"&amp;TEXT(C434,0))),"")</f>
        <v/>
      </c>
      <c r="E434" s="83"/>
      <c r="F434" s="84"/>
      <c r="G434" s="85"/>
      <c r="H434" s="86"/>
      <c r="I434" s="87">
        <f>IF(OR(G434&lt;&gt;0,H434&lt;&gt;0),$I$8+SUM($G$11:G434)-SUM($H$11:H434),0)</f>
        <v>0</v>
      </c>
      <c r="J434" s="88"/>
    </row>
    <row r="435" spans="1:10" ht="18" customHeight="1" x14ac:dyDescent="0.25">
      <c r="A435" s="3">
        <v>425</v>
      </c>
      <c r="B435" s="81"/>
      <c r="C435" s="82"/>
      <c r="D435" s="287" t="str">
        <f>IF(AND(B435&gt;0,C435&gt;0),IF(B435&gt;UPDATE!K2,DATEVALUE(UPDATE!$C$4&amp;"/"&amp;TEXT(B435,0)&amp;"/"&amp;TEXT(C435,0)),DATEVALUE(UPDATE!$C$6&amp;"/"&amp;TEXT(B435,0)&amp;"/"&amp;TEXT(C435,0))),"")</f>
        <v/>
      </c>
      <c r="E435" s="83"/>
      <c r="F435" s="84"/>
      <c r="G435" s="85"/>
      <c r="H435" s="86"/>
      <c r="I435" s="87">
        <f>IF(OR(G435&lt;&gt;0,H435&lt;&gt;0),$I$8+SUM($G$11:G435)-SUM($H$11:H435),0)</f>
        <v>0</v>
      </c>
      <c r="J435" s="88"/>
    </row>
    <row r="436" spans="1:10" ht="18" customHeight="1" x14ac:dyDescent="0.25">
      <c r="A436" s="3">
        <v>426</v>
      </c>
      <c r="B436" s="81"/>
      <c r="C436" s="82"/>
      <c r="D436" s="287" t="str">
        <f>IF(AND(B436&gt;0,C436&gt;0),IF(B436&gt;UPDATE!K2,DATEVALUE(UPDATE!$C$4&amp;"/"&amp;TEXT(B436,0)&amp;"/"&amp;TEXT(C436,0)),DATEVALUE(UPDATE!$C$6&amp;"/"&amp;TEXT(B436,0)&amp;"/"&amp;TEXT(C436,0))),"")</f>
        <v/>
      </c>
      <c r="E436" s="83"/>
      <c r="F436" s="84"/>
      <c r="G436" s="85"/>
      <c r="H436" s="86"/>
      <c r="I436" s="87">
        <f>IF(OR(G436&lt;&gt;0,H436&lt;&gt;0),$I$8+SUM($G$11:G436)-SUM($H$11:H436),0)</f>
        <v>0</v>
      </c>
      <c r="J436" s="88"/>
    </row>
    <row r="437" spans="1:10" ht="18" customHeight="1" x14ac:dyDescent="0.25">
      <c r="A437" s="3">
        <v>427</v>
      </c>
      <c r="B437" s="81"/>
      <c r="C437" s="82"/>
      <c r="D437" s="287" t="str">
        <f>IF(AND(B437&gt;0,C437&gt;0),IF(B437&gt;UPDATE!K2,DATEVALUE(UPDATE!$C$4&amp;"/"&amp;TEXT(B437,0)&amp;"/"&amp;TEXT(C437,0)),DATEVALUE(UPDATE!$C$6&amp;"/"&amp;TEXT(B437,0)&amp;"/"&amp;TEXT(C437,0))),"")</f>
        <v/>
      </c>
      <c r="E437" s="83"/>
      <c r="F437" s="84"/>
      <c r="G437" s="85"/>
      <c r="H437" s="86"/>
      <c r="I437" s="87">
        <f>IF(OR(G437&lt;&gt;0,H437&lt;&gt;0),$I$8+SUM($G$11:G437)-SUM($H$11:H437),0)</f>
        <v>0</v>
      </c>
      <c r="J437" s="88"/>
    </row>
    <row r="438" spans="1:10" ht="18" customHeight="1" x14ac:dyDescent="0.25">
      <c r="A438" s="3">
        <v>428</v>
      </c>
      <c r="B438" s="81"/>
      <c r="C438" s="82"/>
      <c r="D438" s="287" t="str">
        <f>IF(AND(B438&gt;0,C438&gt;0),IF(B438&gt;UPDATE!K2,DATEVALUE(UPDATE!$C$4&amp;"/"&amp;TEXT(B438,0)&amp;"/"&amp;TEXT(C438,0)),DATEVALUE(UPDATE!$C$6&amp;"/"&amp;TEXT(B438,0)&amp;"/"&amp;TEXT(C438,0))),"")</f>
        <v/>
      </c>
      <c r="E438" s="83"/>
      <c r="F438" s="84"/>
      <c r="G438" s="85"/>
      <c r="H438" s="86"/>
      <c r="I438" s="87">
        <f>IF(OR(G438&lt;&gt;0,H438&lt;&gt;0),$I$8+SUM($G$11:G438)-SUM($H$11:H438),0)</f>
        <v>0</v>
      </c>
      <c r="J438" s="88"/>
    </row>
    <row r="439" spans="1:10" ht="18" customHeight="1" x14ac:dyDescent="0.25">
      <c r="A439" s="3">
        <v>429</v>
      </c>
      <c r="B439" s="81"/>
      <c r="C439" s="82"/>
      <c r="D439" s="287" t="str">
        <f>IF(AND(B439&gt;0,C439&gt;0),IF(B439&gt;UPDATE!K2,DATEVALUE(UPDATE!$C$4&amp;"/"&amp;TEXT(B439,0)&amp;"/"&amp;TEXT(C439,0)),DATEVALUE(UPDATE!$C$6&amp;"/"&amp;TEXT(B439,0)&amp;"/"&amp;TEXT(C439,0))),"")</f>
        <v/>
      </c>
      <c r="E439" s="83"/>
      <c r="F439" s="84"/>
      <c r="G439" s="85"/>
      <c r="H439" s="86"/>
      <c r="I439" s="87">
        <f>IF(OR(G439&lt;&gt;0,H439&lt;&gt;0),$I$8+SUM($G$11:G439)-SUM($H$11:H439),0)</f>
        <v>0</v>
      </c>
      <c r="J439" s="88"/>
    </row>
    <row r="440" spans="1:10" ht="18" customHeight="1" x14ac:dyDescent="0.25">
      <c r="A440" s="3">
        <v>430</v>
      </c>
      <c r="B440" s="81"/>
      <c r="C440" s="82"/>
      <c r="D440" s="287" t="str">
        <f>IF(AND(B440&gt;0,C440&gt;0),IF(B440&gt;UPDATE!K2,DATEVALUE(UPDATE!$C$4&amp;"/"&amp;TEXT(B440,0)&amp;"/"&amp;TEXT(C440,0)),DATEVALUE(UPDATE!$C$6&amp;"/"&amp;TEXT(B440,0)&amp;"/"&amp;TEXT(C440,0))),"")</f>
        <v/>
      </c>
      <c r="E440" s="83"/>
      <c r="F440" s="84"/>
      <c r="G440" s="85"/>
      <c r="H440" s="86"/>
      <c r="I440" s="87">
        <f>IF(OR(G440&lt;&gt;0,H440&lt;&gt;0),$I$8+SUM($G$11:G440)-SUM($H$11:H440),0)</f>
        <v>0</v>
      </c>
      <c r="J440" s="88"/>
    </row>
    <row r="441" spans="1:10" ht="18" customHeight="1" x14ac:dyDescent="0.25">
      <c r="A441" s="3">
        <v>431</v>
      </c>
      <c r="B441" s="81"/>
      <c r="C441" s="82"/>
      <c r="D441" s="287" t="str">
        <f>IF(AND(B441&gt;0,C441&gt;0),IF(B441&gt;UPDATE!K2,DATEVALUE(UPDATE!$C$4&amp;"/"&amp;TEXT(B441,0)&amp;"/"&amp;TEXT(C441,0)),DATEVALUE(UPDATE!$C$6&amp;"/"&amp;TEXT(B441,0)&amp;"/"&amp;TEXT(C441,0))),"")</f>
        <v/>
      </c>
      <c r="E441" s="83"/>
      <c r="F441" s="84"/>
      <c r="G441" s="85"/>
      <c r="H441" s="86"/>
      <c r="I441" s="87">
        <f>IF(OR(G441&lt;&gt;0,H441&lt;&gt;0),$I$8+SUM($G$11:G441)-SUM($H$11:H441),0)</f>
        <v>0</v>
      </c>
      <c r="J441" s="88"/>
    </row>
    <row r="442" spans="1:10" ht="18" customHeight="1" x14ac:dyDescent="0.25">
      <c r="A442" s="3">
        <v>432</v>
      </c>
      <c r="B442" s="81"/>
      <c r="C442" s="82"/>
      <c r="D442" s="287" t="str">
        <f>IF(AND(B442&gt;0,C442&gt;0),IF(B442&gt;UPDATE!K2,DATEVALUE(UPDATE!$C$4&amp;"/"&amp;TEXT(B442,0)&amp;"/"&amp;TEXT(C442,0)),DATEVALUE(UPDATE!$C$6&amp;"/"&amp;TEXT(B442,0)&amp;"/"&amp;TEXT(C442,0))),"")</f>
        <v/>
      </c>
      <c r="E442" s="83"/>
      <c r="F442" s="84"/>
      <c r="G442" s="85"/>
      <c r="H442" s="86"/>
      <c r="I442" s="87">
        <f>IF(OR(G442&lt;&gt;0,H442&lt;&gt;0),$I$8+SUM($G$11:G442)-SUM($H$11:H442),0)</f>
        <v>0</v>
      </c>
      <c r="J442" s="88"/>
    </row>
    <row r="443" spans="1:10" ht="18" customHeight="1" x14ac:dyDescent="0.25">
      <c r="A443" s="3">
        <v>433</v>
      </c>
      <c r="B443" s="81"/>
      <c r="C443" s="82"/>
      <c r="D443" s="287" t="str">
        <f>IF(AND(B443&gt;0,C443&gt;0),IF(B443&gt;UPDATE!K2,DATEVALUE(UPDATE!$C$4&amp;"/"&amp;TEXT(B443,0)&amp;"/"&amp;TEXT(C443,0)),DATEVALUE(UPDATE!$C$6&amp;"/"&amp;TEXT(B443,0)&amp;"/"&amp;TEXT(C443,0))),"")</f>
        <v/>
      </c>
      <c r="E443" s="83"/>
      <c r="F443" s="84"/>
      <c r="G443" s="85"/>
      <c r="H443" s="86"/>
      <c r="I443" s="87">
        <f>IF(OR(G443&lt;&gt;0,H443&lt;&gt;0),$I$8+SUM($G$11:G443)-SUM($H$11:H443),0)</f>
        <v>0</v>
      </c>
      <c r="J443" s="88"/>
    </row>
    <row r="444" spans="1:10" ht="18" customHeight="1" x14ac:dyDescent="0.25">
      <c r="A444" s="3">
        <v>434</v>
      </c>
      <c r="B444" s="81"/>
      <c r="C444" s="82"/>
      <c r="D444" s="287" t="str">
        <f>IF(AND(B444&gt;0,C444&gt;0),IF(B444&gt;UPDATE!K2,DATEVALUE(UPDATE!$C$4&amp;"/"&amp;TEXT(B444,0)&amp;"/"&amp;TEXT(C444,0)),DATEVALUE(UPDATE!$C$6&amp;"/"&amp;TEXT(B444,0)&amp;"/"&amp;TEXT(C444,0))),"")</f>
        <v/>
      </c>
      <c r="E444" s="83"/>
      <c r="F444" s="84"/>
      <c r="G444" s="85"/>
      <c r="H444" s="86"/>
      <c r="I444" s="87">
        <f>IF(OR(G444&lt;&gt;0,H444&lt;&gt;0),$I$8+SUM($G$11:G444)-SUM($H$11:H444),0)</f>
        <v>0</v>
      </c>
      <c r="J444" s="88"/>
    </row>
    <row r="445" spans="1:10" ht="18" customHeight="1" x14ac:dyDescent="0.25">
      <c r="A445" s="3">
        <v>435</v>
      </c>
      <c r="B445" s="81"/>
      <c r="C445" s="82"/>
      <c r="D445" s="287" t="str">
        <f>IF(AND(B445&gt;0,C445&gt;0),IF(B445&gt;UPDATE!K2,DATEVALUE(UPDATE!$C$4&amp;"/"&amp;TEXT(B445,0)&amp;"/"&amp;TEXT(C445,0)),DATEVALUE(UPDATE!$C$6&amp;"/"&amp;TEXT(B445,0)&amp;"/"&amp;TEXT(C445,0))),"")</f>
        <v/>
      </c>
      <c r="E445" s="83"/>
      <c r="F445" s="84"/>
      <c r="G445" s="85"/>
      <c r="H445" s="86"/>
      <c r="I445" s="87">
        <f>IF(OR(G445&lt;&gt;0,H445&lt;&gt;0),$I$8+SUM($G$11:G445)-SUM($H$11:H445),0)</f>
        <v>0</v>
      </c>
      <c r="J445" s="88"/>
    </row>
    <row r="446" spans="1:10" ht="18" customHeight="1" x14ac:dyDescent="0.25">
      <c r="A446" s="3">
        <v>436</v>
      </c>
      <c r="B446" s="81"/>
      <c r="C446" s="82"/>
      <c r="D446" s="287" t="str">
        <f>IF(AND(B446&gt;0,C446&gt;0),IF(B446&gt;UPDATE!K2,DATEVALUE(UPDATE!$C$4&amp;"/"&amp;TEXT(B446,0)&amp;"/"&amp;TEXT(C446,0)),DATEVALUE(UPDATE!$C$6&amp;"/"&amp;TEXT(B446,0)&amp;"/"&amp;TEXT(C446,0))),"")</f>
        <v/>
      </c>
      <c r="E446" s="83"/>
      <c r="F446" s="84"/>
      <c r="G446" s="85"/>
      <c r="H446" s="86"/>
      <c r="I446" s="87">
        <f>IF(OR(G446&lt;&gt;0,H446&lt;&gt;0),$I$8+SUM($G$11:G446)-SUM($H$11:H446),0)</f>
        <v>0</v>
      </c>
      <c r="J446" s="88"/>
    </row>
    <row r="447" spans="1:10" ht="18" customHeight="1" x14ac:dyDescent="0.25">
      <c r="A447" s="3">
        <v>437</v>
      </c>
      <c r="B447" s="81"/>
      <c r="C447" s="82"/>
      <c r="D447" s="287" t="str">
        <f>IF(AND(B447&gt;0,C447&gt;0),IF(B447&gt;UPDATE!K2,DATEVALUE(UPDATE!$C$4&amp;"/"&amp;TEXT(B447,0)&amp;"/"&amp;TEXT(C447,0)),DATEVALUE(UPDATE!$C$6&amp;"/"&amp;TEXT(B447,0)&amp;"/"&amp;TEXT(C447,0))),"")</f>
        <v/>
      </c>
      <c r="E447" s="83"/>
      <c r="F447" s="84"/>
      <c r="G447" s="85"/>
      <c r="H447" s="86"/>
      <c r="I447" s="87">
        <f>IF(OR(G447&lt;&gt;0,H447&lt;&gt;0),$I$8+SUM($G$11:G447)-SUM($H$11:H447),0)</f>
        <v>0</v>
      </c>
      <c r="J447" s="88"/>
    </row>
    <row r="448" spans="1:10" ht="18" customHeight="1" x14ac:dyDescent="0.25">
      <c r="A448" s="3">
        <v>438</v>
      </c>
      <c r="B448" s="81"/>
      <c r="C448" s="82"/>
      <c r="D448" s="287" t="str">
        <f>IF(AND(B448&gt;0,C448&gt;0),IF(B448&gt;UPDATE!K2,DATEVALUE(UPDATE!$C$4&amp;"/"&amp;TEXT(B448,0)&amp;"/"&amp;TEXT(C448,0)),DATEVALUE(UPDATE!$C$6&amp;"/"&amp;TEXT(B448,0)&amp;"/"&amp;TEXT(C448,0))),"")</f>
        <v/>
      </c>
      <c r="E448" s="83"/>
      <c r="F448" s="84"/>
      <c r="G448" s="85"/>
      <c r="H448" s="86"/>
      <c r="I448" s="87">
        <f>IF(OR(G448&lt;&gt;0,H448&lt;&gt;0),$I$8+SUM($G$11:G448)-SUM($H$11:H448),0)</f>
        <v>0</v>
      </c>
      <c r="J448" s="88"/>
    </row>
    <row r="449" spans="1:10" ht="18" customHeight="1" x14ac:dyDescent="0.25">
      <c r="A449" s="3">
        <v>439</v>
      </c>
      <c r="B449" s="81"/>
      <c r="C449" s="82"/>
      <c r="D449" s="287" t="str">
        <f>IF(AND(B449&gt;0,C449&gt;0),IF(B449&gt;UPDATE!K2,DATEVALUE(UPDATE!$C$4&amp;"/"&amp;TEXT(B449,0)&amp;"/"&amp;TEXT(C449,0)),DATEVALUE(UPDATE!$C$6&amp;"/"&amp;TEXT(B449,0)&amp;"/"&amp;TEXT(C449,0))),"")</f>
        <v/>
      </c>
      <c r="E449" s="83"/>
      <c r="F449" s="84"/>
      <c r="G449" s="85"/>
      <c r="H449" s="86"/>
      <c r="I449" s="87">
        <f>IF(OR(G449&lt;&gt;0,H449&lt;&gt;0),$I$8+SUM($G$11:G449)-SUM($H$11:H449),0)</f>
        <v>0</v>
      </c>
      <c r="J449" s="88"/>
    </row>
    <row r="450" spans="1:10" ht="18" customHeight="1" x14ac:dyDescent="0.25">
      <c r="A450" s="3">
        <v>440</v>
      </c>
      <c r="B450" s="81"/>
      <c r="C450" s="82"/>
      <c r="D450" s="287" t="str">
        <f>IF(AND(B450&gt;0,C450&gt;0),IF(B450&gt;UPDATE!K2,DATEVALUE(UPDATE!$C$4&amp;"/"&amp;TEXT(B450,0)&amp;"/"&amp;TEXT(C450,0)),DATEVALUE(UPDATE!$C$6&amp;"/"&amp;TEXT(B450,0)&amp;"/"&amp;TEXT(C450,0))),"")</f>
        <v/>
      </c>
      <c r="E450" s="83"/>
      <c r="F450" s="84"/>
      <c r="G450" s="85"/>
      <c r="H450" s="86"/>
      <c r="I450" s="87">
        <f>IF(OR(G450&lt;&gt;0,H450&lt;&gt;0),$I$8+SUM($G$11:G450)-SUM($H$11:H450),0)</f>
        <v>0</v>
      </c>
      <c r="J450" s="88"/>
    </row>
    <row r="451" spans="1:10" ht="18" customHeight="1" x14ac:dyDescent="0.25">
      <c r="A451" s="3">
        <v>441</v>
      </c>
      <c r="B451" s="81"/>
      <c r="C451" s="82"/>
      <c r="D451" s="287" t="str">
        <f>IF(AND(B451&gt;0,C451&gt;0),IF(B451&gt;UPDATE!K2,DATEVALUE(UPDATE!$C$4&amp;"/"&amp;TEXT(B451,0)&amp;"/"&amp;TEXT(C451,0)),DATEVALUE(UPDATE!$C$6&amp;"/"&amp;TEXT(B451,0)&amp;"/"&amp;TEXT(C451,0))),"")</f>
        <v/>
      </c>
      <c r="E451" s="83"/>
      <c r="F451" s="84"/>
      <c r="G451" s="85"/>
      <c r="H451" s="86"/>
      <c r="I451" s="87">
        <f>IF(OR(G451&lt;&gt;0,H451&lt;&gt;0),$I$8+SUM($G$11:G451)-SUM($H$11:H451),0)</f>
        <v>0</v>
      </c>
      <c r="J451" s="88"/>
    </row>
    <row r="452" spans="1:10" ht="18" customHeight="1" x14ac:dyDescent="0.25">
      <c r="A452" s="3">
        <v>442</v>
      </c>
      <c r="B452" s="81"/>
      <c r="C452" s="82"/>
      <c r="D452" s="287" t="str">
        <f>IF(AND(B452&gt;0,C452&gt;0),IF(B452&gt;UPDATE!K2,DATEVALUE(UPDATE!$C$4&amp;"/"&amp;TEXT(B452,0)&amp;"/"&amp;TEXT(C452,0)),DATEVALUE(UPDATE!$C$6&amp;"/"&amp;TEXT(B452,0)&amp;"/"&amp;TEXT(C452,0))),"")</f>
        <v/>
      </c>
      <c r="E452" s="83"/>
      <c r="F452" s="84"/>
      <c r="G452" s="85"/>
      <c r="H452" s="86"/>
      <c r="I452" s="87">
        <f>IF(OR(G452&lt;&gt;0,H452&lt;&gt;0),$I$8+SUM($G$11:G452)-SUM($H$11:H452),0)</f>
        <v>0</v>
      </c>
      <c r="J452" s="88"/>
    </row>
    <row r="453" spans="1:10" ht="18" customHeight="1" x14ac:dyDescent="0.25">
      <c r="A453" s="3">
        <v>443</v>
      </c>
      <c r="B453" s="81"/>
      <c r="C453" s="82"/>
      <c r="D453" s="287" t="str">
        <f>IF(AND(B453&gt;0,C453&gt;0),IF(B453&gt;UPDATE!K2,DATEVALUE(UPDATE!$C$4&amp;"/"&amp;TEXT(B453,0)&amp;"/"&amp;TEXT(C453,0)),DATEVALUE(UPDATE!$C$6&amp;"/"&amp;TEXT(B453,0)&amp;"/"&amp;TEXT(C453,0))),"")</f>
        <v/>
      </c>
      <c r="E453" s="83"/>
      <c r="F453" s="84"/>
      <c r="G453" s="85"/>
      <c r="H453" s="86"/>
      <c r="I453" s="87">
        <f>IF(OR(G453&lt;&gt;0,H453&lt;&gt;0),$I$8+SUM($G$11:G453)-SUM($H$11:H453),0)</f>
        <v>0</v>
      </c>
      <c r="J453" s="88"/>
    </row>
    <row r="454" spans="1:10" ht="18" customHeight="1" x14ac:dyDescent="0.25">
      <c r="A454" s="3">
        <v>444</v>
      </c>
      <c r="B454" s="81"/>
      <c r="C454" s="82"/>
      <c r="D454" s="287" t="str">
        <f>IF(AND(B454&gt;0,C454&gt;0),IF(B454&gt;UPDATE!K2,DATEVALUE(UPDATE!$C$4&amp;"/"&amp;TEXT(B454,0)&amp;"/"&amp;TEXT(C454,0)),DATEVALUE(UPDATE!$C$6&amp;"/"&amp;TEXT(B454,0)&amp;"/"&amp;TEXT(C454,0))),"")</f>
        <v/>
      </c>
      <c r="E454" s="83"/>
      <c r="F454" s="84"/>
      <c r="G454" s="85"/>
      <c r="H454" s="86"/>
      <c r="I454" s="87">
        <f>IF(OR(G454&lt;&gt;0,H454&lt;&gt;0),$I$8+SUM($G$11:G454)-SUM($H$11:H454),0)</f>
        <v>0</v>
      </c>
      <c r="J454" s="88"/>
    </row>
    <row r="455" spans="1:10" ht="18" customHeight="1" x14ac:dyDescent="0.25">
      <c r="A455" s="3">
        <v>445</v>
      </c>
      <c r="B455" s="81"/>
      <c r="C455" s="82"/>
      <c r="D455" s="287" t="str">
        <f>IF(AND(B455&gt;0,C455&gt;0),IF(B455&gt;UPDATE!K2,DATEVALUE(UPDATE!$C$4&amp;"/"&amp;TEXT(B455,0)&amp;"/"&amp;TEXT(C455,0)),DATEVALUE(UPDATE!$C$6&amp;"/"&amp;TEXT(B455,0)&amp;"/"&amp;TEXT(C455,0))),"")</f>
        <v/>
      </c>
      <c r="E455" s="83"/>
      <c r="F455" s="84"/>
      <c r="G455" s="85"/>
      <c r="H455" s="86"/>
      <c r="I455" s="87">
        <f>IF(OR(G455&lt;&gt;0,H455&lt;&gt;0),$I$8+SUM($G$11:G455)-SUM($H$11:H455),0)</f>
        <v>0</v>
      </c>
      <c r="J455" s="88"/>
    </row>
    <row r="456" spans="1:10" ht="18" customHeight="1" x14ac:dyDescent="0.25">
      <c r="A456" s="3">
        <v>446</v>
      </c>
      <c r="B456" s="81"/>
      <c r="C456" s="82"/>
      <c r="D456" s="287" t="str">
        <f>IF(AND(B456&gt;0,C456&gt;0),IF(B456&gt;UPDATE!K2,DATEVALUE(UPDATE!$C$4&amp;"/"&amp;TEXT(B456,0)&amp;"/"&amp;TEXT(C456,0)),DATEVALUE(UPDATE!$C$6&amp;"/"&amp;TEXT(B456,0)&amp;"/"&amp;TEXT(C456,0))),"")</f>
        <v/>
      </c>
      <c r="E456" s="83"/>
      <c r="F456" s="84"/>
      <c r="G456" s="85"/>
      <c r="H456" s="86"/>
      <c r="I456" s="87">
        <f>IF(OR(G456&lt;&gt;0,H456&lt;&gt;0),$I$8+SUM($G$11:G456)-SUM($H$11:H456),0)</f>
        <v>0</v>
      </c>
      <c r="J456" s="88"/>
    </row>
    <row r="457" spans="1:10" ht="18" customHeight="1" x14ac:dyDescent="0.25">
      <c r="A457" s="3">
        <v>447</v>
      </c>
      <c r="B457" s="81"/>
      <c r="C457" s="82"/>
      <c r="D457" s="287" t="str">
        <f>IF(AND(B457&gt;0,C457&gt;0),IF(B457&gt;UPDATE!K2,DATEVALUE(UPDATE!$C$4&amp;"/"&amp;TEXT(B457,0)&amp;"/"&amp;TEXT(C457,0)),DATEVALUE(UPDATE!$C$6&amp;"/"&amp;TEXT(B457,0)&amp;"/"&amp;TEXT(C457,0))),"")</f>
        <v/>
      </c>
      <c r="E457" s="83"/>
      <c r="F457" s="84"/>
      <c r="G457" s="85"/>
      <c r="H457" s="86"/>
      <c r="I457" s="87">
        <f>IF(OR(G457&lt;&gt;0,H457&lt;&gt;0),$I$8+SUM($G$11:G457)-SUM($H$11:H457),0)</f>
        <v>0</v>
      </c>
      <c r="J457" s="88"/>
    </row>
    <row r="458" spans="1:10" ht="18" customHeight="1" x14ac:dyDescent="0.25">
      <c r="A458" s="3">
        <v>448</v>
      </c>
      <c r="B458" s="81"/>
      <c r="C458" s="82"/>
      <c r="D458" s="287" t="str">
        <f>IF(AND(B458&gt;0,C458&gt;0),IF(B458&gt;UPDATE!K2,DATEVALUE(UPDATE!$C$4&amp;"/"&amp;TEXT(B458,0)&amp;"/"&amp;TEXT(C458,0)),DATEVALUE(UPDATE!$C$6&amp;"/"&amp;TEXT(B458,0)&amp;"/"&amp;TEXT(C458,0))),"")</f>
        <v/>
      </c>
      <c r="E458" s="83"/>
      <c r="F458" s="84"/>
      <c r="G458" s="85"/>
      <c r="H458" s="86"/>
      <c r="I458" s="87">
        <f>IF(OR(G458&lt;&gt;0,H458&lt;&gt;0),$I$8+SUM($G$11:G458)-SUM($H$11:H458),0)</f>
        <v>0</v>
      </c>
      <c r="J458" s="88"/>
    </row>
    <row r="459" spans="1:10" ht="18" customHeight="1" x14ac:dyDescent="0.25">
      <c r="A459" s="3">
        <v>449</v>
      </c>
      <c r="B459" s="81"/>
      <c r="C459" s="82"/>
      <c r="D459" s="287" t="str">
        <f>IF(AND(B459&gt;0,C459&gt;0),IF(B459&gt;UPDATE!K2,DATEVALUE(UPDATE!$C$4&amp;"/"&amp;TEXT(B459,0)&amp;"/"&amp;TEXT(C459,0)),DATEVALUE(UPDATE!$C$6&amp;"/"&amp;TEXT(B459,0)&amp;"/"&amp;TEXT(C459,0))),"")</f>
        <v/>
      </c>
      <c r="E459" s="83"/>
      <c r="F459" s="84"/>
      <c r="G459" s="85"/>
      <c r="H459" s="86"/>
      <c r="I459" s="87">
        <f>IF(OR(G459&lt;&gt;0,H459&lt;&gt;0),$I$8+SUM($G$11:G459)-SUM($H$11:H459),0)</f>
        <v>0</v>
      </c>
      <c r="J459" s="88"/>
    </row>
    <row r="460" spans="1:10" ht="18" customHeight="1" x14ac:dyDescent="0.25">
      <c r="A460" s="3">
        <v>450</v>
      </c>
      <c r="B460" s="81"/>
      <c r="C460" s="82"/>
      <c r="D460" s="287" t="str">
        <f>IF(AND(B460&gt;0,C460&gt;0),IF(B460&gt;UPDATE!K2,DATEVALUE(UPDATE!$C$4&amp;"/"&amp;TEXT(B460,0)&amp;"/"&amp;TEXT(C460,0)),DATEVALUE(UPDATE!$C$6&amp;"/"&amp;TEXT(B460,0)&amp;"/"&amp;TEXT(C460,0))),"")</f>
        <v/>
      </c>
      <c r="E460" s="83"/>
      <c r="F460" s="84"/>
      <c r="G460" s="85"/>
      <c r="H460" s="86"/>
      <c r="I460" s="87">
        <f>IF(OR(G460&lt;&gt;0,H460&lt;&gt;0),$I$8+SUM($G$11:G460)-SUM($H$11:H460),0)</f>
        <v>0</v>
      </c>
      <c r="J460" s="88"/>
    </row>
    <row r="461" spans="1:10" ht="18" customHeight="1" x14ac:dyDescent="0.25">
      <c r="A461" s="3">
        <v>451</v>
      </c>
      <c r="B461" s="81"/>
      <c r="C461" s="82"/>
      <c r="D461" s="287" t="str">
        <f>IF(AND(B461&gt;0,C461&gt;0),IF(B461&gt;UPDATE!K2,DATEVALUE(UPDATE!$C$4&amp;"/"&amp;TEXT(B461,0)&amp;"/"&amp;TEXT(C461,0)),DATEVALUE(UPDATE!$C$6&amp;"/"&amp;TEXT(B461,0)&amp;"/"&amp;TEXT(C461,0))),"")</f>
        <v/>
      </c>
      <c r="E461" s="83"/>
      <c r="F461" s="84"/>
      <c r="G461" s="85"/>
      <c r="H461" s="86"/>
      <c r="I461" s="87">
        <f>IF(OR(G461&lt;&gt;0,H461&lt;&gt;0),$I$8+SUM($G$11:G461)-SUM($H$11:H461),0)</f>
        <v>0</v>
      </c>
      <c r="J461" s="88"/>
    </row>
    <row r="462" spans="1:10" ht="18" customHeight="1" x14ac:dyDescent="0.25">
      <c r="A462" s="3">
        <v>452</v>
      </c>
      <c r="B462" s="81"/>
      <c r="C462" s="82"/>
      <c r="D462" s="287" t="str">
        <f>IF(AND(B462&gt;0,C462&gt;0),IF(B462&gt;UPDATE!K2,DATEVALUE(UPDATE!$C$4&amp;"/"&amp;TEXT(B462,0)&amp;"/"&amp;TEXT(C462,0)),DATEVALUE(UPDATE!$C$6&amp;"/"&amp;TEXT(B462,0)&amp;"/"&amp;TEXT(C462,0))),"")</f>
        <v/>
      </c>
      <c r="E462" s="83"/>
      <c r="F462" s="84"/>
      <c r="G462" s="85"/>
      <c r="H462" s="86"/>
      <c r="I462" s="87">
        <f>IF(OR(G462&lt;&gt;0,H462&lt;&gt;0),$I$8+SUM($G$11:G462)-SUM($H$11:H462),0)</f>
        <v>0</v>
      </c>
      <c r="J462" s="88"/>
    </row>
    <row r="463" spans="1:10" ht="18" customHeight="1" x14ac:dyDescent="0.25">
      <c r="A463" s="3">
        <v>453</v>
      </c>
      <c r="B463" s="81"/>
      <c r="C463" s="82"/>
      <c r="D463" s="287" t="str">
        <f>IF(AND(B463&gt;0,C463&gt;0),IF(B463&gt;UPDATE!K2,DATEVALUE(UPDATE!$C$4&amp;"/"&amp;TEXT(B463,0)&amp;"/"&amp;TEXT(C463,0)),DATEVALUE(UPDATE!$C$6&amp;"/"&amp;TEXT(B463,0)&amp;"/"&amp;TEXT(C463,0))),"")</f>
        <v/>
      </c>
      <c r="E463" s="83"/>
      <c r="F463" s="84"/>
      <c r="G463" s="85"/>
      <c r="H463" s="86"/>
      <c r="I463" s="87">
        <f>IF(OR(G463&lt;&gt;0,H463&lt;&gt;0),$I$8+SUM($G$11:G463)-SUM($H$11:H463),0)</f>
        <v>0</v>
      </c>
      <c r="J463" s="88"/>
    </row>
    <row r="464" spans="1:10" ht="18" customHeight="1" x14ac:dyDescent="0.25">
      <c r="A464" s="3">
        <v>454</v>
      </c>
      <c r="B464" s="81"/>
      <c r="C464" s="82"/>
      <c r="D464" s="287" t="str">
        <f>IF(AND(B464&gt;0,C464&gt;0),IF(B464&gt;UPDATE!K2,DATEVALUE(UPDATE!$C$4&amp;"/"&amp;TEXT(B464,0)&amp;"/"&amp;TEXT(C464,0)),DATEVALUE(UPDATE!$C$6&amp;"/"&amp;TEXT(B464,0)&amp;"/"&amp;TEXT(C464,0))),"")</f>
        <v/>
      </c>
      <c r="E464" s="83"/>
      <c r="F464" s="84"/>
      <c r="G464" s="85"/>
      <c r="H464" s="86"/>
      <c r="I464" s="87">
        <f>IF(OR(G464&lt;&gt;0,H464&lt;&gt;0),$I$8+SUM($G$11:G464)-SUM($H$11:H464),0)</f>
        <v>0</v>
      </c>
      <c r="J464" s="88"/>
    </row>
    <row r="465" spans="1:10" ht="18" customHeight="1" x14ac:dyDescent="0.25">
      <c r="A465" s="3">
        <v>455</v>
      </c>
      <c r="B465" s="81"/>
      <c r="C465" s="82"/>
      <c r="D465" s="287" t="str">
        <f>IF(AND(B465&gt;0,C465&gt;0),IF(B465&gt;UPDATE!K2,DATEVALUE(UPDATE!$C$4&amp;"/"&amp;TEXT(B465,0)&amp;"/"&amp;TEXT(C465,0)),DATEVALUE(UPDATE!$C$6&amp;"/"&amp;TEXT(B465,0)&amp;"/"&amp;TEXT(C465,0))),"")</f>
        <v/>
      </c>
      <c r="E465" s="83"/>
      <c r="F465" s="84"/>
      <c r="G465" s="85"/>
      <c r="H465" s="86"/>
      <c r="I465" s="87">
        <f>IF(OR(G465&lt;&gt;0,H465&lt;&gt;0),$I$8+SUM($G$11:G465)-SUM($H$11:H465),0)</f>
        <v>0</v>
      </c>
      <c r="J465" s="88"/>
    </row>
    <row r="466" spans="1:10" ht="18" customHeight="1" x14ac:dyDescent="0.25">
      <c r="A466" s="3">
        <v>456</v>
      </c>
      <c r="B466" s="81"/>
      <c r="C466" s="82"/>
      <c r="D466" s="287" t="str">
        <f>IF(AND(B466&gt;0,C466&gt;0),IF(B466&gt;UPDATE!K2,DATEVALUE(UPDATE!$C$4&amp;"/"&amp;TEXT(B466,0)&amp;"/"&amp;TEXT(C466,0)),DATEVALUE(UPDATE!$C$6&amp;"/"&amp;TEXT(B466,0)&amp;"/"&amp;TEXT(C466,0))),"")</f>
        <v/>
      </c>
      <c r="E466" s="83"/>
      <c r="F466" s="84"/>
      <c r="G466" s="85"/>
      <c r="H466" s="86"/>
      <c r="I466" s="87">
        <f>IF(OR(G466&lt;&gt;0,H466&lt;&gt;0),$I$8+SUM($G$11:G466)-SUM($H$11:H466),0)</f>
        <v>0</v>
      </c>
      <c r="J466" s="88"/>
    </row>
    <row r="467" spans="1:10" ht="18" customHeight="1" x14ac:dyDescent="0.25">
      <c r="A467" s="3">
        <v>457</v>
      </c>
      <c r="B467" s="81"/>
      <c r="C467" s="82"/>
      <c r="D467" s="287" t="str">
        <f>IF(AND(B467&gt;0,C467&gt;0),IF(B467&gt;UPDATE!K2,DATEVALUE(UPDATE!$C$4&amp;"/"&amp;TEXT(B467,0)&amp;"/"&amp;TEXT(C467,0)),DATEVALUE(UPDATE!$C$6&amp;"/"&amp;TEXT(B467,0)&amp;"/"&amp;TEXT(C467,0))),"")</f>
        <v/>
      </c>
      <c r="E467" s="83"/>
      <c r="F467" s="84"/>
      <c r="G467" s="85"/>
      <c r="H467" s="86"/>
      <c r="I467" s="87">
        <f>IF(OR(G467&lt;&gt;0,H467&lt;&gt;0),$I$8+SUM($G$11:G467)-SUM($H$11:H467),0)</f>
        <v>0</v>
      </c>
      <c r="J467" s="88"/>
    </row>
    <row r="468" spans="1:10" ht="18" customHeight="1" x14ac:dyDescent="0.25">
      <c r="A468" s="3">
        <v>458</v>
      </c>
      <c r="B468" s="81"/>
      <c r="C468" s="82"/>
      <c r="D468" s="287" t="str">
        <f>IF(AND(B468&gt;0,C468&gt;0),IF(B468&gt;UPDATE!K2,DATEVALUE(UPDATE!$C$4&amp;"/"&amp;TEXT(B468,0)&amp;"/"&amp;TEXT(C468,0)),DATEVALUE(UPDATE!$C$6&amp;"/"&amp;TEXT(B468,0)&amp;"/"&amp;TEXT(C468,0))),"")</f>
        <v/>
      </c>
      <c r="E468" s="83"/>
      <c r="F468" s="84"/>
      <c r="G468" s="85"/>
      <c r="H468" s="86"/>
      <c r="I468" s="87">
        <f>IF(OR(G468&lt;&gt;0,H468&lt;&gt;0),$I$8+SUM($G$11:G468)-SUM($H$11:H468),0)</f>
        <v>0</v>
      </c>
      <c r="J468" s="88"/>
    </row>
    <row r="469" spans="1:10" ht="18" customHeight="1" x14ac:dyDescent="0.25">
      <c r="A469" s="3">
        <v>459</v>
      </c>
      <c r="B469" s="81"/>
      <c r="C469" s="82"/>
      <c r="D469" s="287" t="str">
        <f>IF(AND(B469&gt;0,C469&gt;0),IF(B469&gt;UPDATE!K2,DATEVALUE(UPDATE!$C$4&amp;"/"&amp;TEXT(B469,0)&amp;"/"&amp;TEXT(C469,0)),DATEVALUE(UPDATE!$C$6&amp;"/"&amp;TEXT(B469,0)&amp;"/"&amp;TEXT(C469,0))),"")</f>
        <v/>
      </c>
      <c r="E469" s="83"/>
      <c r="F469" s="84"/>
      <c r="G469" s="85"/>
      <c r="H469" s="86"/>
      <c r="I469" s="87">
        <f>IF(OR(G469&lt;&gt;0,H469&lt;&gt;0),$I$8+SUM($G$11:G469)-SUM($H$11:H469),0)</f>
        <v>0</v>
      </c>
      <c r="J469" s="88"/>
    </row>
    <row r="470" spans="1:10" ht="18" customHeight="1" x14ac:dyDescent="0.25">
      <c r="A470" s="3">
        <v>460</v>
      </c>
      <c r="B470" s="81"/>
      <c r="C470" s="82"/>
      <c r="D470" s="287" t="str">
        <f>IF(AND(B470&gt;0,C470&gt;0),IF(B470&gt;UPDATE!K2,DATEVALUE(UPDATE!$C$4&amp;"/"&amp;TEXT(B470,0)&amp;"/"&amp;TEXT(C470,0)),DATEVALUE(UPDATE!$C$6&amp;"/"&amp;TEXT(B470,0)&amp;"/"&amp;TEXT(C470,0))),"")</f>
        <v/>
      </c>
      <c r="E470" s="83"/>
      <c r="F470" s="84"/>
      <c r="G470" s="85"/>
      <c r="H470" s="86"/>
      <c r="I470" s="87">
        <f>IF(OR(G470&lt;&gt;0,H470&lt;&gt;0),$I$8+SUM($G$11:G470)-SUM($H$11:H470),0)</f>
        <v>0</v>
      </c>
      <c r="J470" s="88"/>
    </row>
    <row r="471" spans="1:10" ht="18" customHeight="1" x14ac:dyDescent="0.25">
      <c r="A471" s="3">
        <v>461</v>
      </c>
      <c r="B471" s="81"/>
      <c r="C471" s="82"/>
      <c r="D471" s="287" t="str">
        <f>IF(AND(B471&gt;0,C471&gt;0),IF(B471&gt;UPDATE!K2,DATEVALUE(UPDATE!$C$4&amp;"/"&amp;TEXT(B471,0)&amp;"/"&amp;TEXT(C471,0)),DATEVALUE(UPDATE!$C$6&amp;"/"&amp;TEXT(B471,0)&amp;"/"&amp;TEXT(C471,0))),"")</f>
        <v/>
      </c>
      <c r="E471" s="83"/>
      <c r="F471" s="84"/>
      <c r="G471" s="85"/>
      <c r="H471" s="86"/>
      <c r="I471" s="87">
        <f>IF(OR(G471&lt;&gt;0,H471&lt;&gt;0),$I$8+SUM($G$11:G471)-SUM($H$11:H471),0)</f>
        <v>0</v>
      </c>
      <c r="J471" s="88"/>
    </row>
    <row r="472" spans="1:10" ht="18" customHeight="1" x14ac:dyDescent="0.25">
      <c r="A472" s="3">
        <v>462</v>
      </c>
      <c r="B472" s="81"/>
      <c r="C472" s="82"/>
      <c r="D472" s="287" t="str">
        <f>IF(AND(B472&gt;0,C472&gt;0),IF(B472&gt;UPDATE!K2,DATEVALUE(UPDATE!$C$4&amp;"/"&amp;TEXT(B472,0)&amp;"/"&amp;TEXT(C472,0)),DATEVALUE(UPDATE!$C$6&amp;"/"&amp;TEXT(B472,0)&amp;"/"&amp;TEXT(C472,0))),"")</f>
        <v/>
      </c>
      <c r="E472" s="83"/>
      <c r="F472" s="84"/>
      <c r="G472" s="85"/>
      <c r="H472" s="86"/>
      <c r="I472" s="87">
        <f>IF(OR(G472&lt;&gt;0,H472&lt;&gt;0),$I$8+SUM($G$11:G472)-SUM($H$11:H472),0)</f>
        <v>0</v>
      </c>
      <c r="J472" s="88"/>
    </row>
    <row r="473" spans="1:10" ht="18" customHeight="1" x14ac:dyDescent="0.25">
      <c r="A473" s="3">
        <v>463</v>
      </c>
      <c r="B473" s="81"/>
      <c r="C473" s="82"/>
      <c r="D473" s="287" t="str">
        <f>IF(AND(B473&gt;0,C473&gt;0),IF(B473&gt;UPDATE!K2,DATEVALUE(UPDATE!$C$4&amp;"/"&amp;TEXT(B473,0)&amp;"/"&amp;TEXT(C473,0)),DATEVALUE(UPDATE!$C$6&amp;"/"&amp;TEXT(B473,0)&amp;"/"&amp;TEXT(C473,0))),"")</f>
        <v/>
      </c>
      <c r="E473" s="83"/>
      <c r="F473" s="84"/>
      <c r="G473" s="85"/>
      <c r="H473" s="86"/>
      <c r="I473" s="87">
        <f>IF(OR(G473&lt;&gt;0,H473&lt;&gt;0),$I$8+SUM($G$11:G473)-SUM($H$11:H473),0)</f>
        <v>0</v>
      </c>
      <c r="J473" s="88"/>
    </row>
    <row r="474" spans="1:10" ht="18" customHeight="1" x14ac:dyDescent="0.25">
      <c r="A474" s="3">
        <v>464</v>
      </c>
      <c r="B474" s="81"/>
      <c r="C474" s="82"/>
      <c r="D474" s="287" t="str">
        <f>IF(AND(B474&gt;0,C474&gt;0),IF(B474&gt;UPDATE!K2,DATEVALUE(UPDATE!$C$4&amp;"/"&amp;TEXT(B474,0)&amp;"/"&amp;TEXT(C474,0)),DATEVALUE(UPDATE!$C$6&amp;"/"&amp;TEXT(B474,0)&amp;"/"&amp;TEXT(C474,0))),"")</f>
        <v/>
      </c>
      <c r="E474" s="83"/>
      <c r="F474" s="84"/>
      <c r="G474" s="85"/>
      <c r="H474" s="86"/>
      <c r="I474" s="87">
        <f>IF(OR(G474&lt;&gt;0,H474&lt;&gt;0),$I$8+SUM($G$11:G474)-SUM($H$11:H474),0)</f>
        <v>0</v>
      </c>
      <c r="J474" s="88"/>
    </row>
    <row r="475" spans="1:10" ht="18" customHeight="1" x14ac:dyDescent="0.25">
      <c r="A475" s="3">
        <v>465</v>
      </c>
      <c r="B475" s="81"/>
      <c r="C475" s="82"/>
      <c r="D475" s="287" t="str">
        <f>IF(AND(B475&gt;0,C475&gt;0),IF(B475&gt;UPDATE!K2,DATEVALUE(UPDATE!$C$4&amp;"/"&amp;TEXT(B475,0)&amp;"/"&amp;TEXT(C475,0)),DATEVALUE(UPDATE!$C$6&amp;"/"&amp;TEXT(B475,0)&amp;"/"&amp;TEXT(C475,0))),"")</f>
        <v/>
      </c>
      <c r="E475" s="83"/>
      <c r="F475" s="84"/>
      <c r="G475" s="85"/>
      <c r="H475" s="86"/>
      <c r="I475" s="87">
        <f>IF(OR(G475&lt;&gt;0,H475&lt;&gt;0),$I$8+SUM($G$11:G475)-SUM($H$11:H475),0)</f>
        <v>0</v>
      </c>
      <c r="J475" s="88"/>
    </row>
    <row r="476" spans="1:10" ht="18" customHeight="1" x14ac:dyDescent="0.25">
      <c r="A476" s="3">
        <v>466</v>
      </c>
      <c r="B476" s="81"/>
      <c r="C476" s="82"/>
      <c r="D476" s="287" t="str">
        <f>IF(AND(B476&gt;0,C476&gt;0),IF(B476&gt;UPDATE!K2,DATEVALUE(UPDATE!$C$4&amp;"/"&amp;TEXT(B476,0)&amp;"/"&amp;TEXT(C476,0)),DATEVALUE(UPDATE!$C$6&amp;"/"&amp;TEXT(B476,0)&amp;"/"&amp;TEXT(C476,0))),"")</f>
        <v/>
      </c>
      <c r="E476" s="83"/>
      <c r="F476" s="84"/>
      <c r="G476" s="85"/>
      <c r="H476" s="86"/>
      <c r="I476" s="87">
        <f>IF(OR(G476&lt;&gt;0,H476&lt;&gt;0),$I$8+SUM($G$11:G476)-SUM($H$11:H476),0)</f>
        <v>0</v>
      </c>
      <c r="J476" s="88"/>
    </row>
    <row r="477" spans="1:10" ht="18" customHeight="1" x14ac:dyDescent="0.25">
      <c r="A477" s="3">
        <v>467</v>
      </c>
      <c r="B477" s="81"/>
      <c r="C477" s="82"/>
      <c r="D477" s="287" t="str">
        <f>IF(AND(B477&gt;0,C477&gt;0),IF(B477&gt;UPDATE!K2,DATEVALUE(UPDATE!$C$4&amp;"/"&amp;TEXT(B477,0)&amp;"/"&amp;TEXT(C477,0)),DATEVALUE(UPDATE!$C$6&amp;"/"&amp;TEXT(B477,0)&amp;"/"&amp;TEXT(C477,0))),"")</f>
        <v/>
      </c>
      <c r="E477" s="83"/>
      <c r="F477" s="84"/>
      <c r="G477" s="85"/>
      <c r="H477" s="86"/>
      <c r="I477" s="87">
        <f>IF(OR(G477&lt;&gt;0,H477&lt;&gt;0),$I$8+SUM($G$11:G477)-SUM($H$11:H477),0)</f>
        <v>0</v>
      </c>
      <c r="J477" s="88"/>
    </row>
    <row r="478" spans="1:10" ht="18" customHeight="1" x14ac:dyDescent="0.25">
      <c r="A478" s="3">
        <v>468</v>
      </c>
      <c r="B478" s="81"/>
      <c r="C478" s="82"/>
      <c r="D478" s="287" t="str">
        <f>IF(AND(B478&gt;0,C478&gt;0),IF(B478&gt;UPDATE!K2,DATEVALUE(UPDATE!$C$4&amp;"/"&amp;TEXT(B478,0)&amp;"/"&amp;TEXT(C478,0)),DATEVALUE(UPDATE!$C$6&amp;"/"&amp;TEXT(B478,0)&amp;"/"&amp;TEXT(C478,0))),"")</f>
        <v/>
      </c>
      <c r="E478" s="83"/>
      <c r="F478" s="84"/>
      <c r="G478" s="85"/>
      <c r="H478" s="86"/>
      <c r="I478" s="87">
        <f>IF(OR(G478&lt;&gt;0,H478&lt;&gt;0),$I$8+SUM($G$11:G478)-SUM($H$11:H478),0)</f>
        <v>0</v>
      </c>
      <c r="J478" s="88"/>
    </row>
    <row r="479" spans="1:10" ht="18" customHeight="1" x14ac:dyDescent="0.25">
      <c r="A479" s="3">
        <v>469</v>
      </c>
      <c r="B479" s="81"/>
      <c r="C479" s="82"/>
      <c r="D479" s="287" t="str">
        <f>IF(AND(B479&gt;0,C479&gt;0),IF(B479&gt;UPDATE!K2,DATEVALUE(UPDATE!$C$4&amp;"/"&amp;TEXT(B479,0)&amp;"/"&amp;TEXT(C479,0)),DATEVALUE(UPDATE!$C$6&amp;"/"&amp;TEXT(B479,0)&amp;"/"&amp;TEXT(C479,0))),"")</f>
        <v/>
      </c>
      <c r="E479" s="83"/>
      <c r="F479" s="84"/>
      <c r="G479" s="85"/>
      <c r="H479" s="86"/>
      <c r="I479" s="87">
        <f>IF(OR(G479&lt;&gt;0,H479&lt;&gt;0),$I$8+SUM($G$11:G479)-SUM($H$11:H479),0)</f>
        <v>0</v>
      </c>
      <c r="J479" s="88"/>
    </row>
    <row r="480" spans="1:10" ht="18" customHeight="1" x14ac:dyDescent="0.25">
      <c r="A480" s="3">
        <v>470</v>
      </c>
      <c r="B480" s="81"/>
      <c r="C480" s="82"/>
      <c r="D480" s="287" t="str">
        <f>IF(AND(B480&gt;0,C480&gt;0),IF(B480&gt;UPDATE!K2,DATEVALUE(UPDATE!$C$4&amp;"/"&amp;TEXT(B480,0)&amp;"/"&amp;TEXT(C480,0)),DATEVALUE(UPDATE!$C$6&amp;"/"&amp;TEXT(B480,0)&amp;"/"&amp;TEXT(C480,0))),"")</f>
        <v/>
      </c>
      <c r="E480" s="83"/>
      <c r="F480" s="84"/>
      <c r="G480" s="85"/>
      <c r="H480" s="86"/>
      <c r="I480" s="87">
        <f>IF(OR(G480&lt;&gt;0,H480&lt;&gt;0),$I$8+SUM($G$11:G480)-SUM($H$11:H480),0)</f>
        <v>0</v>
      </c>
      <c r="J480" s="88"/>
    </row>
    <row r="481" spans="1:10" ht="18" customHeight="1" x14ac:dyDescent="0.25">
      <c r="A481" s="3">
        <v>471</v>
      </c>
      <c r="B481" s="81"/>
      <c r="C481" s="82"/>
      <c r="D481" s="287" t="str">
        <f>IF(AND(B481&gt;0,C481&gt;0),IF(B481&gt;UPDATE!K2,DATEVALUE(UPDATE!$C$4&amp;"/"&amp;TEXT(B481,0)&amp;"/"&amp;TEXT(C481,0)),DATEVALUE(UPDATE!$C$6&amp;"/"&amp;TEXT(B481,0)&amp;"/"&amp;TEXT(C481,0))),"")</f>
        <v/>
      </c>
      <c r="E481" s="83"/>
      <c r="F481" s="84"/>
      <c r="G481" s="85"/>
      <c r="H481" s="86"/>
      <c r="I481" s="87">
        <f>IF(OR(G481&lt;&gt;0,H481&lt;&gt;0),$I$8+SUM($G$11:G481)-SUM($H$11:H481),0)</f>
        <v>0</v>
      </c>
      <c r="J481" s="88"/>
    </row>
    <row r="482" spans="1:10" ht="18" customHeight="1" x14ac:dyDescent="0.25">
      <c r="A482" s="3">
        <v>472</v>
      </c>
      <c r="B482" s="81"/>
      <c r="C482" s="82"/>
      <c r="D482" s="287" t="str">
        <f>IF(AND(B482&gt;0,C482&gt;0),IF(B482&gt;UPDATE!K2,DATEVALUE(UPDATE!$C$4&amp;"/"&amp;TEXT(B482,0)&amp;"/"&amp;TEXT(C482,0)),DATEVALUE(UPDATE!$C$6&amp;"/"&amp;TEXT(B482,0)&amp;"/"&amp;TEXT(C482,0))),"")</f>
        <v/>
      </c>
      <c r="E482" s="83"/>
      <c r="F482" s="84"/>
      <c r="G482" s="85"/>
      <c r="H482" s="86"/>
      <c r="I482" s="87">
        <f>IF(OR(G482&lt;&gt;0,H482&lt;&gt;0),$I$8+SUM($G$11:G482)-SUM($H$11:H482),0)</f>
        <v>0</v>
      </c>
      <c r="J482" s="88"/>
    </row>
    <row r="483" spans="1:10" ht="18" customHeight="1" x14ac:dyDescent="0.25">
      <c r="A483" s="3">
        <v>473</v>
      </c>
      <c r="B483" s="81"/>
      <c r="C483" s="82"/>
      <c r="D483" s="287" t="str">
        <f>IF(AND(B483&gt;0,C483&gt;0),IF(B483&gt;UPDATE!K2,DATEVALUE(UPDATE!$C$4&amp;"/"&amp;TEXT(B483,0)&amp;"/"&amp;TEXT(C483,0)),DATEVALUE(UPDATE!$C$6&amp;"/"&amp;TEXT(B483,0)&amp;"/"&amp;TEXT(C483,0))),"")</f>
        <v/>
      </c>
      <c r="E483" s="83"/>
      <c r="F483" s="84"/>
      <c r="G483" s="85"/>
      <c r="H483" s="86"/>
      <c r="I483" s="87">
        <f>IF(OR(G483&lt;&gt;0,H483&lt;&gt;0),$I$8+SUM($G$11:G483)-SUM($H$11:H483),0)</f>
        <v>0</v>
      </c>
      <c r="J483" s="88"/>
    </row>
    <row r="484" spans="1:10" ht="18" customHeight="1" x14ac:dyDescent="0.25">
      <c r="A484" s="3">
        <v>474</v>
      </c>
      <c r="B484" s="81"/>
      <c r="C484" s="82"/>
      <c r="D484" s="287" t="str">
        <f>IF(AND(B484&gt;0,C484&gt;0),IF(B484&gt;UPDATE!K2,DATEVALUE(UPDATE!$C$4&amp;"/"&amp;TEXT(B484,0)&amp;"/"&amp;TEXT(C484,0)),DATEVALUE(UPDATE!$C$6&amp;"/"&amp;TEXT(B484,0)&amp;"/"&amp;TEXT(C484,0))),"")</f>
        <v/>
      </c>
      <c r="E484" s="83"/>
      <c r="F484" s="84"/>
      <c r="G484" s="85"/>
      <c r="H484" s="86"/>
      <c r="I484" s="87">
        <f>IF(OR(G484&lt;&gt;0,H484&lt;&gt;0),$I$8+SUM($G$11:G484)-SUM($H$11:H484),0)</f>
        <v>0</v>
      </c>
      <c r="J484" s="88"/>
    </row>
    <row r="485" spans="1:10" ht="18" customHeight="1" x14ac:dyDescent="0.25">
      <c r="A485" s="3">
        <v>475</v>
      </c>
      <c r="B485" s="81"/>
      <c r="C485" s="82"/>
      <c r="D485" s="287" t="str">
        <f>IF(AND(B485&gt;0,C485&gt;0),IF(B485&gt;UPDATE!K2,DATEVALUE(UPDATE!$C$4&amp;"/"&amp;TEXT(B485,0)&amp;"/"&amp;TEXT(C485,0)),DATEVALUE(UPDATE!$C$6&amp;"/"&amp;TEXT(B485,0)&amp;"/"&amp;TEXT(C485,0))),"")</f>
        <v/>
      </c>
      <c r="E485" s="83"/>
      <c r="F485" s="84"/>
      <c r="G485" s="85"/>
      <c r="H485" s="86"/>
      <c r="I485" s="87">
        <f>IF(OR(G485&lt;&gt;0,H485&lt;&gt;0),$I$8+SUM($G$11:G485)-SUM($H$11:H485),0)</f>
        <v>0</v>
      </c>
      <c r="J485" s="88"/>
    </row>
    <row r="486" spans="1:10" ht="18" customHeight="1" x14ac:dyDescent="0.25">
      <c r="A486" s="3">
        <v>476</v>
      </c>
      <c r="B486" s="81"/>
      <c r="C486" s="82"/>
      <c r="D486" s="287" t="str">
        <f>IF(AND(B486&gt;0,C486&gt;0),IF(B486&gt;UPDATE!K2,DATEVALUE(UPDATE!$C$4&amp;"/"&amp;TEXT(B486,0)&amp;"/"&amp;TEXT(C486,0)),DATEVALUE(UPDATE!$C$6&amp;"/"&amp;TEXT(B486,0)&amp;"/"&amp;TEXT(C486,0))),"")</f>
        <v/>
      </c>
      <c r="E486" s="83"/>
      <c r="F486" s="84"/>
      <c r="G486" s="85"/>
      <c r="H486" s="86"/>
      <c r="I486" s="87">
        <f>IF(OR(G486&lt;&gt;0,H486&lt;&gt;0),$I$8+SUM($G$11:G486)-SUM($H$11:H486),0)</f>
        <v>0</v>
      </c>
      <c r="J486" s="88"/>
    </row>
    <row r="487" spans="1:10" ht="18" customHeight="1" x14ac:dyDescent="0.25">
      <c r="A487" s="3">
        <v>477</v>
      </c>
      <c r="B487" s="81"/>
      <c r="C487" s="82"/>
      <c r="D487" s="287" t="str">
        <f>IF(AND(B487&gt;0,C487&gt;0),IF(B487&gt;UPDATE!K2,DATEVALUE(UPDATE!$C$4&amp;"/"&amp;TEXT(B487,0)&amp;"/"&amp;TEXT(C487,0)),DATEVALUE(UPDATE!$C$6&amp;"/"&amp;TEXT(B487,0)&amp;"/"&amp;TEXT(C487,0))),"")</f>
        <v/>
      </c>
      <c r="E487" s="83"/>
      <c r="F487" s="84"/>
      <c r="G487" s="85"/>
      <c r="H487" s="86"/>
      <c r="I487" s="87">
        <f>IF(OR(G487&lt;&gt;0,H487&lt;&gt;0),$I$8+SUM($G$11:G487)-SUM($H$11:H487),0)</f>
        <v>0</v>
      </c>
      <c r="J487" s="88"/>
    </row>
    <row r="488" spans="1:10" ht="18" customHeight="1" x14ac:dyDescent="0.25">
      <c r="A488" s="3">
        <v>478</v>
      </c>
      <c r="B488" s="81"/>
      <c r="C488" s="82"/>
      <c r="D488" s="287" t="str">
        <f>IF(AND(B488&gt;0,C488&gt;0),IF(B488&gt;UPDATE!K2,DATEVALUE(UPDATE!$C$4&amp;"/"&amp;TEXT(B488,0)&amp;"/"&amp;TEXT(C488,0)),DATEVALUE(UPDATE!$C$6&amp;"/"&amp;TEXT(B488,0)&amp;"/"&amp;TEXT(C488,0))),"")</f>
        <v/>
      </c>
      <c r="E488" s="83"/>
      <c r="F488" s="84"/>
      <c r="G488" s="85"/>
      <c r="H488" s="86"/>
      <c r="I488" s="87">
        <f>IF(OR(G488&lt;&gt;0,H488&lt;&gt;0),$I$8+SUM($G$11:G488)-SUM($H$11:H488),0)</f>
        <v>0</v>
      </c>
      <c r="J488" s="88"/>
    </row>
    <row r="489" spans="1:10" ht="18" customHeight="1" x14ac:dyDescent="0.25">
      <c r="A489" s="3">
        <v>479</v>
      </c>
      <c r="B489" s="81"/>
      <c r="C489" s="82"/>
      <c r="D489" s="287" t="str">
        <f>IF(AND(B489&gt;0,C489&gt;0),IF(B489&gt;UPDATE!K2,DATEVALUE(UPDATE!$C$4&amp;"/"&amp;TEXT(B489,0)&amp;"/"&amp;TEXT(C489,0)),DATEVALUE(UPDATE!$C$6&amp;"/"&amp;TEXT(B489,0)&amp;"/"&amp;TEXT(C489,0))),"")</f>
        <v/>
      </c>
      <c r="E489" s="83"/>
      <c r="F489" s="84"/>
      <c r="G489" s="85"/>
      <c r="H489" s="86"/>
      <c r="I489" s="87">
        <f>IF(OR(G489&lt;&gt;0,H489&lt;&gt;0),$I$8+SUM($G$11:G489)-SUM($H$11:H489),0)</f>
        <v>0</v>
      </c>
      <c r="J489" s="88"/>
    </row>
    <row r="490" spans="1:10" ht="18" customHeight="1" x14ac:dyDescent="0.25">
      <c r="A490" s="3">
        <v>480</v>
      </c>
      <c r="B490" s="81"/>
      <c r="C490" s="82"/>
      <c r="D490" s="287" t="str">
        <f>IF(AND(B490&gt;0,C490&gt;0),IF(B490&gt;UPDATE!K2,DATEVALUE(UPDATE!$C$4&amp;"/"&amp;TEXT(B490,0)&amp;"/"&amp;TEXT(C490,0)),DATEVALUE(UPDATE!$C$6&amp;"/"&amp;TEXT(B490,0)&amp;"/"&amp;TEXT(C490,0))),"")</f>
        <v/>
      </c>
      <c r="E490" s="83"/>
      <c r="F490" s="84"/>
      <c r="G490" s="85"/>
      <c r="H490" s="86"/>
      <c r="I490" s="87">
        <f>IF(OR(G490&lt;&gt;0,H490&lt;&gt;0),$I$8+SUM($G$11:G490)-SUM($H$11:H490),0)</f>
        <v>0</v>
      </c>
      <c r="J490" s="88"/>
    </row>
    <row r="491" spans="1:10" ht="18" customHeight="1" x14ac:dyDescent="0.25">
      <c r="A491" s="3">
        <v>481</v>
      </c>
      <c r="B491" s="81"/>
      <c r="C491" s="82"/>
      <c r="D491" s="287" t="str">
        <f>IF(AND(B491&gt;0,C491&gt;0),IF(B491&gt;UPDATE!K2,DATEVALUE(UPDATE!$C$4&amp;"/"&amp;TEXT(B491,0)&amp;"/"&amp;TEXT(C491,0)),DATEVALUE(UPDATE!$C$6&amp;"/"&amp;TEXT(B491,0)&amp;"/"&amp;TEXT(C491,0))),"")</f>
        <v/>
      </c>
      <c r="E491" s="83"/>
      <c r="F491" s="84"/>
      <c r="G491" s="85"/>
      <c r="H491" s="86"/>
      <c r="I491" s="87">
        <f>IF(OR(G491&lt;&gt;0,H491&lt;&gt;0),$I$8+SUM($G$11:G491)-SUM($H$11:H491),0)</f>
        <v>0</v>
      </c>
      <c r="J491" s="88"/>
    </row>
    <row r="492" spans="1:10" ht="18" customHeight="1" x14ac:dyDescent="0.25">
      <c r="A492" s="3">
        <v>482</v>
      </c>
      <c r="B492" s="81"/>
      <c r="C492" s="82"/>
      <c r="D492" s="287" t="str">
        <f>IF(AND(B492&gt;0,C492&gt;0),IF(B492&gt;UPDATE!K2,DATEVALUE(UPDATE!$C$4&amp;"/"&amp;TEXT(B492,0)&amp;"/"&amp;TEXT(C492,0)),DATEVALUE(UPDATE!$C$6&amp;"/"&amp;TEXT(B492,0)&amp;"/"&amp;TEXT(C492,0))),"")</f>
        <v/>
      </c>
      <c r="E492" s="83"/>
      <c r="F492" s="84"/>
      <c r="G492" s="85"/>
      <c r="H492" s="86"/>
      <c r="I492" s="87">
        <f>IF(OR(G492&lt;&gt;0,H492&lt;&gt;0),$I$8+SUM($G$11:G492)-SUM($H$11:H492),0)</f>
        <v>0</v>
      </c>
      <c r="J492" s="88"/>
    </row>
    <row r="493" spans="1:10" ht="18" customHeight="1" x14ac:dyDescent="0.25">
      <c r="A493" s="3">
        <v>483</v>
      </c>
      <c r="B493" s="81"/>
      <c r="C493" s="82"/>
      <c r="D493" s="287" t="str">
        <f>IF(AND(B493&gt;0,C493&gt;0),IF(B493&gt;UPDATE!K2,DATEVALUE(UPDATE!$C$4&amp;"/"&amp;TEXT(B493,0)&amp;"/"&amp;TEXT(C493,0)),DATEVALUE(UPDATE!$C$6&amp;"/"&amp;TEXT(B493,0)&amp;"/"&amp;TEXT(C493,0))),"")</f>
        <v/>
      </c>
      <c r="E493" s="83"/>
      <c r="F493" s="84"/>
      <c r="G493" s="85"/>
      <c r="H493" s="86"/>
      <c r="I493" s="87">
        <f>IF(OR(G493&lt;&gt;0,H493&lt;&gt;0),$I$8+SUM($G$11:G493)-SUM($H$11:H493),0)</f>
        <v>0</v>
      </c>
      <c r="J493" s="88"/>
    </row>
    <row r="494" spans="1:10" ht="18" customHeight="1" x14ac:dyDescent="0.25">
      <c r="A494" s="3">
        <v>484</v>
      </c>
      <c r="B494" s="81"/>
      <c r="C494" s="82"/>
      <c r="D494" s="287" t="str">
        <f>IF(AND(B494&gt;0,C494&gt;0),IF(B494&gt;UPDATE!K2,DATEVALUE(UPDATE!$C$4&amp;"/"&amp;TEXT(B494,0)&amp;"/"&amp;TEXT(C494,0)),DATEVALUE(UPDATE!$C$6&amp;"/"&amp;TEXT(B494,0)&amp;"/"&amp;TEXT(C494,0))),"")</f>
        <v/>
      </c>
      <c r="E494" s="83"/>
      <c r="F494" s="84"/>
      <c r="G494" s="85"/>
      <c r="H494" s="86"/>
      <c r="I494" s="87">
        <f>IF(OR(G494&lt;&gt;0,H494&lt;&gt;0),$I$8+SUM($G$11:G494)-SUM($H$11:H494),0)</f>
        <v>0</v>
      </c>
      <c r="J494" s="88"/>
    </row>
    <row r="495" spans="1:10" ht="18" customHeight="1" x14ac:dyDescent="0.25">
      <c r="A495" s="3">
        <v>485</v>
      </c>
      <c r="B495" s="81"/>
      <c r="C495" s="82"/>
      <c r="D495" s="287" t="str">
        <f>IF(AND(B495&gt;0,C495&gt;0),IF(B495&gt;UPDATE!K2,DATEVALUE(UPDATE!$C$4&amp;"/"&amp;TEXT(B495,0)&amp;"/"&amp;TEXT(C495,0)),DATEVALUE(UPDATE!$C$6&amp;"/"&amp;TEXT(B495,0)&amp;"/"&amp;TEXT(C495,0))),"")</f>
        <v/>
      </c>
      <c r="E495" s="83"/>
      <c r="F495" s="84"/>
      <c r="G495" s="85"/>
      <c r="H495" s="86"/>
      <c r="I495" s="87">
        <f>IF(OR(G495&lt;&gt;0,H495&lt;&gt;0),$I$8+SUM($G$11:G495)-SUM($H$11:H495),0)</f>
        <v>0</v>
      </c>
      <c r="J495" s="88"/>
    </row>
    <row r="496" spans="1:10" ht="18" customHeight="1" x14ac:dyDescent="0.25">
      <c r="A496" s="3">
        <v>486</v>
      </c>
      <c r="B496" s="81"/>
      <c r="C496" s="82"/>
      <c r="D496" s="287" t="str">
        <f>IF(AND(B496&gt;0,C496&gt;0),IF(B496&gt;UPDATE!K2,DATEVALUE(UPDATE!$C$4&amp;"/"&amp;TEXT(B496,0)&amp;"/"&amp;TEXT(C496,0)),DATEVALUE(UPDATE!$C$6&amp;"/"&amp;TEXT(B496,0)&amp;"/"&amp;TEXT(C496,0))),"")</f>
        <v/>
      </c>
      <c r="E496" s="83"/>
      <c r="F496" s="84"/>
      <c r="G496" s="85"/>
      <c r="H496" s="86"/>
      <c r="I496" s="87">
        <f>IF(OR(G496&lt;&gt;0,H496&lt;&gt;0),$I$8+SUM($G$11:G496)-SUM($H$11:H496),0)</f>
        <v>0</v>
      </c>
      <c r="J496" s="88"/>
    </row>
    <row r="497" spans="1:10" ht="18" customHeight="1" x14ac:dyDescent="0.25">
      <c r="A497" s="3">
        <v>487</v>
      </c>
      <c r="B497" s="81"/>
      <c r="C497" s="82"/>
      <c r="D497" s="287" t="str">
        <f>IF(AND(B497&gt;0,C497&gt;0),IF(B497&gt;UPDATE!K2,DATEVALUE(UPDATE!$C$4&amp;"/"&amp;TEXT(B497,0)&amp;"/"&amp;TEXT(C497,0)),DATEVALUE(UPDATE!$C$6&amp;"/"&amp;TEXT(B497,0)&amp;"/"&amp;TEXT(C497,0))),"")</f>
        <v/>
      </c>
      <c r="E497" s="83"/>
      <c r="F497" s="84"/>
      <c r="G497" s="85"/>
      <c r="H497" s="86"/>
      <c r="I497" s="87">
        <f>IF(OR(G497&lt;&gt;0,H497&lt;&gt;0),$I$8+SUM($G$11:G497)-SUM($H$11:H497),0)</f>
        <v>0</v>
      </c>
      <c r="J497" s="88"/>
    </row>
    <row r="498" spans="1:10" ht="18" customHeight="1" x14ac:dyDescent="0.25">
      <c r="A498" s="3">
        <v>488</v>
      </c>
      <c r="B498" s="81"/>
      <c r="C498" s="82"/>
      <c r="D498" s="287" t="str">
        <f>IF(AND(B498&gt;0,C498&gt;0),IF(B498&gt;UPDATE!K2,DATEVALUE(UPDATE!$C$4&amp;"/"&amp;TEXT(B498,0)&amp;"/"&amp;TEXT(C498,0)),DATEVALUE(UPDATE!$C$6&amp;"/"&amp;TEXT(B498,0)&amp;"/"&amp;TEXT(C498,0))),"")</f>
        <v/>
      </c>
      <c r="E498" s="83"/>
      <c r="F498" s="84"/>
      <c r="G498" s="85"/>
      <c r="H498" s="86"/>
      <c r="I498" s="87">
        <f>IF(OR(G498&lt;&gt;0,H498&lt;&gt;0),$I$8+SUM($G$11:G498)-SUM($H$11:H498),0)</f>
        <v>0</v>
      </c>
      <c r="J498" s="88"/>
    </row>
    <row r="499" spans="1:10" ht="18" customHeight="1" x14ac:dyDescent="0.25">
      <c r="A499" s="3">
        <v>489</v>
      </c>
      <c r="B499" s="81"/>
      <c r="C499" s="82"/>
      <c r="D499" s="287" t="str">
        <f>IF(AND(B499&gt;0,C499&gt;0),IF(B499&gt;UPDATE!K2,DATEVALUE(UPDATE!$C$4&amp;"/"&amp;TEXT(B499,0)&amp;"/"&amp;TEXT(C499,0)),DATEVALUE(UPDATE!$C$6&amp;"/"&amp;TEXT(B499,0)&amp;"/"&amp;TEXT(C499,0))),"")</f>
        <v/>
      </c>
      <c r="E499" s="83"/>
      <c r="F499" s="84"/>
      <c r="G499" s="85"/>
      <c r="H499" s="86"/>
      <c r="I499" s="87">
        <f>IF(OR(G499&lt;&gt;0,H499&lt;&gt;0),$I$8+SUM($G$11:G499)-SUM($H$11:H499),0)</f>
        <v>0</v>
      </c>
      <c r="J499" s="88"/>
    </row>
    <row r="500" spans="1:10" ht="18" customHeight="1" x14ac:dyDescent="0.25">
      <c r="A500" s="3">
        <v>490</v>
      </c>
      <c r="B500" s="81"/>
      <c r="C500" s="82"/>
      <c r="D500" s="287" t="str">
        <f>IF(AND(B500&gt;0,C500&gt;0),IF(B500&gt;UPDATE!K2,DATEVALUE(UPDATE!$C$4&amp;"/"&amp;TEXT(B500,0)&amp;"/"&amp;TEXT(C500,0)),DATEVALUE(UPDATE!$C$6&amp;"/"&amp;TEXT(B500,0)&amp;"/"&amp;TEXT(C500,0))),"")</f>
        <v/>
      </c>
      <c r="E500" s="83"/>
      <c r="F500" s="84"/>
      <c r="G500" s="85"/>
      <c r="H500" s="86"/>
      <c r="I500" s="87">
        <f>IF(OR(G500&lt;&gt;0,H500&lt;&gt;0),$I$8+SUM($G$11:G500)-SUM($H$11:H500),0)</f>
        <v>0</v>
      </c>
      <c r="J500" s="88"/>
    </row>
    <row r="501" spans="1:10" ht="18" customHeight="1" x14ac:dyDescent="0.25">
      <c r="A501" s="3">
        <v>491</v>
      </c>
      <c r="B501" s="81"/>
      <c r="C501" s="82"/>
      <c r="D501" s="287" t="str">
        <f>IF(AND(B501&gt;0,C501&gt;0),IF(B501&gt;UPDATE!K2,DATEVALUE(UPDATE!$C$4&amp;"/"&amp;TEXT(B501,0)&amp;"/"&amp;TEXT(C501,0)),DATEVALUE(UPDATE!$C$6&amp;"/"&amp;TEXT(B501,0)&amp;"/"&amp;TEXT(C501,0))),"")</f>
        <v/>
      </c>
      <c r="E501" s="83"/>
      <c r="F501" s="84"/>
      <c r="G501" s="85"/>
      <c r="H501" s="86"/>
      <c r="I501" s="87">
        <f>IF(OR(G501&lt;&gt;0,H501&lt;&gt;0),$I$8+SUM($G$11:G501)-SUM($H$11:H501),0)</f>
        <v>0</v>
      </c>
      <c r="J501" s="88"/>
    </row>
    <row r="502" spans="1:10" ht="18" customHeight="1" x14ac:dyDescent="0.25">
      <c r="A502" s="3">
        <v>492</v>
      </c>
      <c r="B502" s="81"/>
      <c r="C502" s="82"/>
      <c r="D502" s="287" t="str">
        <f>IF(AND(B502&gt;0,C502&gt;0),IF(B502&gt;UPDATE!K2,DATEVALUE(UPDATE!$C$4&amp;"/"&amp;TEXT(B502,0)&amp;"/"&amp;TEXT(C502,0)),DATEVALUE(UPDATE!$C$6&amp;"/"&amp;TEXT(B502,0)&amp;"/"&amp;TEXT(C502,0))),"")</f>
        <v/>
      </c>
      <c r="E502" s="83"/>
      <c r="F502" s="84"/>
      <c r="G502" s="85"/>
      <c r="H502" s="86"/>
      <c r="I502" s="87">
        <f>IF(OR(G502&lt;&gt;0,H502&lt;&gt;0),$I$8+SUM($G$11:G502)-SUM($H$11:H502),0)</f>
        <v>0</v>
      </c>
      <c r="J502" s="88"/>
    </row>
    <row r="503" spans="1:10" ht="18" customHeight="1" x14ac:dyDescent="0.25">
      <c r="A503" s="3">
        <v>493</v>
      </c>
      <c r="B503" s="81"/>
      <c r="C503" s="82"/>
      <c r="D503" s="287" t="str">
        <f>IF(AND(B503&gt;0,C503&gt;0),IF(B503&gt;UPDATE!K2,DATEVALUE(UPDATE!$C$4&amp;"/"&amp;TEXT(B503,0)&amp;"/"&amp;TEXT(C503,0)),DATEVALUE(UPDATE!$C$6&amp;"/"&amp;TEXT(B503,0)&amp;"/"&amp;TEXT(C503,0))),"")</f>
        <v/>
      </c>
      <c r="E503" s="83"/>
      <c r="F503" s="84"/>
      <c r="G503" s="85"/>
      <c r="H503" s="86"/>
      <c r="I503" s="87">
        <f>IF(OR(G503&lt;&gt;0,H503&lt;&gt;0),$I$8+SUM($G$11:G503)-SUM($H$11:H503),0)</f>
        <v>0</v>
      </c>
      <c r="J503" s="88"/>
    </row>
    <row r="504" spans="1:10" ht="18" customHeight="1" x14ac:dyDescent="0.25">
      <c r="A504" s="3">
        <v>494</v>
      </c>
      <c r="B504" s="81"/>
      <c r="C504" s="82"/>
      <c r="D504" s="287" t="str">
        <f>IF(AND(B504&gt;0,C504&gt;0),IF(B504&gt;UPDATE!K2,DATEVALUE(UPDATE!$C$4&amp;"/"&amp;TEXT(B504,0)&amp;"/"&amp;TEXT(C504,0)),DATEVALUE(UPDATE!$C$6&amp;"/"&amp;TEXT(B504,0)&amp;"/"&amp;TEXT(C504,0))),"")</f>
        <v/>
      </c>
      <c r="E504" s="83"/>
      <c r="F504" s="84"/>
      <c r="G504" s="85"/>
      <c r="H504" s="86"/>
      <c r="I504" s="87">
        <f>IF(OR(G504&lt;&gt;0,H504&lt;&gt;0),$I$8+SUM($G$11:G504)-SUM($H$11:H504),0)</f>
        <v>0</v>
      </c>
      <c r="J504" s="88"/>
    </row>
    <row r="505" spans="1:10" ht="18" customHeight="1" x14ac:dyDescent="0.25">
      <c r="A505" s="3">
        <v>495</v>
      </c>
      <c r="B505" s="81"/>
      <c r="C505" s="82"/>
      <c r="D505" s="287" t="str">
        <f>IF(AND(B505&gt;0,C505&gt;0),IF(B505&gt;UPDATE!K2,DATEVALUE(UPDATE!$C$4&amp;"/"&amp;TEXT(B505,0)&amp;"/"&amp;TEXT(C505,0)),DATEVALUE(UPDATE!$C$6&amp;"/"&amp;TEXT(B505,0)&amp;"/"&amp;TEXT(C505,0))),"")</f>
        <v/>
      </c>
      <c r="E505" s="83"/>
      <c r="F505" s="84"/>
      <c r="G505" s="85"/>
      <c r="H505" s="86"/>
      <c r="I505" s="87">
        <f>IF(OR(G505&lt;&gt;0,H505&lt;&gt;0),$I$8+SUM($G$11:G505)-SUM($H$11:H505),0)</f>
        <v>0</v>
      </c>
      <c r="J505" s="88"/>
    </row>
    <row r="506" spans="1:10" ht="18" customHeight="1" x14ac:dyDescent="0.25">
      <c r="A506" s="3">
        <v>496</v>
      </c>
      <c r="B506" s="81"/>
      <c r="C506" s="82"/>
      <c r="D506" s="287" t="str">
        <f>IF(AND(B506&gt;0,C506&gt;0),IF(B506&gt;UPDATE!K2,DATEVALUE(UPDATE!$C$4&amp;"/"&amp;TEXT(B506,0)&amp;"/"&amp;TEXT(C506,0)),DATEVALUE(UPDATE!$C$6&amp;"/"&amp;TEXT(B506,0)&amp;"/"&amp;TEXT(C506,0))),"")</f>
        <v/>
      </c>
      <c r="E506" s="83"/>
      <c r="F506" s="84"/>
      <c r="G506" s="85"/>
      <c r="H506" s="86"/>
      <c r="I506" s="87">
        <f>IF(OR(G506&lt;&gt;0,H506&lt;&gt;0),$I$8+SUM($G$11:G506)-SUM($H$11:H506),0)</f>
        <v>0</v>
      </c>
      <c r="J506" s="88"/>
    </row>
    <row r="507" spans="1:10" ht="18" customHeight="1" x14ac:dyDescent="0.25">
      <c r="A507" s="3">
        <v>497</v>
      </c>
      <c r="B507" s="81"/>
      <c r="C507" s="82"/>
      <c r="D507" s="287" t="str">
        <f>IF(AND(B507&gt;0,C507&gt;0),IF(B507&gt;UPDATE!K2,DATEVALUE(UPDATE!$C$4&amp;"/"&amp;TEXT(B507,0)&amp;"/"&amp;TEXT(C507,0)),DATEVALUE(UPDATE!$C$6&amp;"/"&amp;TEXT(B507,0)&amp;"/"&amp;TEXT(C507,0))),"")</f>
        <v/>
      </c>
      <c r="E507" s="83"/>
      <c r="F507" s="84"/>
      <c r="G507" s="85"/>
      <c r="H507" s="86"/>
      <c r="I507" s="87">
        <f>IF(OR(G507&lt;&gt;0,H507&lt;&gt;0),$I$8+SUM($G$11:G507)-SUM($H$11:H507),0)</f>
        <v>0</v>
      </c>
      <c r="J507" s="88"/>
    </row>
    <row r="508" spans="1:10" ht="18" customHeight="1" x14ac:dyDescent="0.25">
      <c r="A508" s="3">
        <v>498</v>
      </c>
      <c r="B508" s="81"/>
      <c r="C508" s="82"/>
      <c r="D508" s="287" t="str">
        <f>IF(AND(B508&gt;0,C508&gt;0),IF(B508&gt;UPDATE!K2,DATEVALUE(UPDATE!$C$4&amp;"/"&amp;TEXT(B508,0)&amp;"/"&amp;TEXT(C508,0)),DATEVALUE(UPDATE!$C$6&amp;"/"&amp;TEXT(B508,0)&amp;"/"&amp;TEXT(C508,0))),"")</f>
        <v/>
      </c>
      <c r="E508" s="83"/>
      <c r="F508" s="84"/>
      <c r="G508" s="85"/>
      <c r="H508" s="86"/>
      <c r="I508" s="87">
        <f>IF(OR(G508&lt;&gt;0,H508&lt;&gt;0),$I$8+SUM($G$11:G508)-SUM($H$11:H508),0)</f>
        <v>0</v>
      </c>
      <c r="J508" s="88"/>
    </row>
    <row r="509" spans="1:10" ht="18" customHeight="1" x14ac:dyDescent="0.25">
      <c r="A509" s="3">
        <v>499</v>
      </c>
      <c r="B509" s="81"/>
      <c r="C509" s="82"/>
      <c r="D509" s="287" t="str">
        <f>IF(AND(B509&gt;0,C509&gt;0),IF(B509&gt;UPDATE!K2,DATEVALUE(UPDATE!$C$4&amp;"/"&amp;TEXT(B509,0)&amp;"/"&amp;TEXT(C509,0)),DATEVALUE(UPDATE!$C$6&amp;"/"&amp;TEXT(B509,0)&amp;"/"&amp;TEXT(C509,0))),"")</f>
        <v/>
      </c>
      <c r="E509" s="83"/>
      <c r="F509" s="84"/>
      <c r="G509" s="85"/>
      <c r="H509" s="86"/>
      <c r="I509" s="87">
        <f>IF(OR(G509&lt;&gt;0,H509&lt;&gt;0),$I$8+SUM($G$11:G509)-SUM($H$11:H509),0)</f>
        <v>0</v>
      </c>
      <c r="J509" s="88"/>
    </row>
    <row r="510" spans="1:10" ht="18" customHeight="1" x14ac:dyDescent="0.25">
      <c r="A510" s="3">
        <v>500</v>
      </c>
      <c r="B510" s="81"/>
      <c r="C510" s="82"/>
      <c r="D510" s="287" t="str">
        <f>IF(AND(B510&gt;0,C510&gt;0),IF(B510&gt;UPDATE!K2,DATEVALUE(UPDATE!$C$4&amp;"/"&amp;TEXT(B510,0)&amp;"/"&amp;TEXT(C510,0)),DATEVALUE(UPDATE!$C$6&amp;"/"&amp;TEXT(B510,0)&amp;"/"&amp;TEXT(C510,0))),"")</f>
        <v/>
      </c>
      <c r="E510" s="83"/>
      <c r="F510" s="84"/>
      <c r="G510" s="85"/>
      <c r="H510" s="86"/>
      <c r="I510" s="87">
        <f>IF(OR(G510&lt;&gt;0,H510&lt;&gt;0),$I$8+SUM($G$11:G510)-SUM($H$11:H510),0)</f>
        <v>0</v>
      </c>
      <c r="J510" s="88"/>
    </row>
    <row r="511" spans="1:10" ht="18" customHeight="1" x14ac:dyDescent="0.25">
      <c r="A511" s="3">
        <v>501</v>
      </c>
      <c r="B511" s="81"/>
      <c r="C511" s="82"/>
      <c r="D511" s="287" t="str">
        <f>IF(AND(B511&gt;0,C511&gt;0),IF(B511&gt;UPDATE!K2,DATEVALUE(UPDATE!$C$4&amp;"/"&amp;TEXT(B511,0)&amp;"/"&amp;TEXT(C511,0)),DATEVALUE(UPDATE!$C$6&amp;"/"&amp;TEXT(B511,0)&amp;"/"&amp;TEXT(C511,0))),"")</f>
        <v/>
      </c>
      <c r="E511" s="83"/>
      <c r="F511" s="84"/>
      <c r="G511" s="85"/>
      <c r="H511" s="86"/>
      <c r="I511" s="87">
        <f>IF(OR(G511&lt;&gt;0,H511&lt;&gt;0),$I$8+SUM($G$11:G511)-SUM($H$11:H511),0)</f>
        <v>0</v>
      </c>
      <c r="J511" s="88"/>
    </row>
    <row r="512" spans="1:10" ht="18" customHeight="1" x14ac:dyDescent="0.25">
      <c r="A512" s="3">
        <v>502</v>
      </c>
      <c r="B512" s="81"/>
      <c r="C512" s="82"/>
      <c r="D512" s="287" t="str">
        <f>IF(AND(B512&gt;0,C512&gt;0),IF(B512&gt;UPDATE!K2,DATEVALUE(UPDATE!$C$4&amp;"/"&amp;TEXT(B512,0)&amp;"/"&amp;TEXT(C512,0)),DATEVALUE(UPDATE!$C$6&amp;"/"&amp;TEXT(B512,0)&amp;"/"&amp;TEXT(C512,0))),"")</f>
        <v/>
      </c>
      <c r="E512" s="83"/>
      <c r="F512" s="84"/>
      <c r="G512" s="85"/>
      <c r="H512" s="86"/>
      <c r="I512" s="87">
        <f>IF(OR(G512&lt;&gt;0,H512&lt;&gt;0),$I$8+SUM($G$11:G512)-SUM($H$11:H512),0)</f>
        <v>0</v>
      </c>
      <c r="J512" s="88"/>
    </row>
    <row r="513" spans="1:10" ht="18" customHeight="1" x14ac:dyDescent="0.25">
      <c r="A513" s="3">
        <v>503</v>
      </c>
      <c r="B513" s="81"/>
      <c r="C513" s="82"/>
      <c r="D513" s="287" t="str">
        <f>IF(AND(B513&gt;0,C513&gt;0),IF(B513&gt;UPDATE!K2,DATEVALUE(UPDATE!$C$4&amp;"/"&amp;TEXT(B513,0)&amp;"/"&amp;TEXT(C513,0)),DATEVALUE(UPDATE!$C$6&amp;"/"&amp;TEXT(B513,0)&amp;"/"&amp;TEXT(C513,0))),"")</f>
        <v/>
      </c>
      <c r="E513" s="83"/>
      <c r="F513" s="84"/>
      <c r="G513" s="85"/>
      <c r="H513" s="86"/>
      <c r="I513" s="87">
        <f>IF(OR(G513&lt;&gt;0,H513&lt;&gt;0),$I$8+SUM($G$11:G513)-SUM($H$11:H513),0)</f>
        <v>0</v>
      </c>
      <c r="J513" s="88"/>
    </row>
    <row r="514" spans="1:10" ht="18" customHeight="1" x14ac:dyDescent="0.25">
      <c r="A514" s="3">
        <v>504</v>
      </c>
      <c r="B514" s="81"/>
      <c r="C514" s="82"/>
      <c r="D514" s="287" t="str">
        <f>IF(AND(B514&gt;0,C514&gt;0),IF(B514&gt;UPDATE!K2,DATEVALUE(UPDATE!$C$4&amp;"/"&amp;TEXT(B514,0)&amp;"/"&amp;TEXT(C514,0)),DATEVALUE(UPDATE!$C$6&amp;"/"&amp;TEXT(B514,0)&amp;"/"&amp;TEXT(C514,0))),"")</f>
        <v/>
      </c>
      <c r="E514" s="83"/>
      <c r="F514" s="84"/>
      <c r="G514" s="85"/>
      <c r="H514" s="86"/>
      <c r="I514" s="87">
        <f>IF(OR(G514&lt;&gt;0,H514&lt;&gt;0),$I$8+SUM($G$11:G514)-SUM($H$11:H514),0)</f>
        <v>0</v>
      </c>
      <c r="J514" s="88"/>
    </row>
    <row r="515" spans="1:10" ht="18" customHeight="1" x14ac:dyDescent="0.25">
      <c r="A515" s="3">
        <v>505</v>
      </c>
      <c r="B515" s="81"/>
      <c r="C515" s="82"/>
      <c r="D515" s="287" t="str">
        <f>IF(AND(B515&gt;0,C515&gt;0),IF(B515&gt;UPDATE!K2,DATEVALUE(UPDATE!$C$4&amp;"/"&amp;TEXT(B515,0)&amp;"/"&amp;TEXT(C515,0)),DATEVALUE(UPDATE!$C$6&amp;"/"&amp;TEXT(B515,0)&amp;"/"&amp;TEXT(C515,0))),"")</f>
        <v/>
      </c>
      <c r="E515" s="83"/>
      <c r="F515" s="84"/>
      <c r="G515" s="85"/>
      <c r="H515" s="86"/>
      <c r="I515" s="87">
        <f>IF(OR(G515&lt;&gt;0,H515&lt;&gt;0),$I$8+SUM($G$11:G515)-SUM($H$11:H515),0)</f>
        <v>0</v>
      </c>
      <c r="J515" s="88"/>
    </row>
    <row r="516" spans="1:10" ht="18" customHeight="1" x14ac:dyDescent="0.25">
      <c r="A516" s="3">
        <v>506</v>
      </c>
      <c r="B516" s="81"/>
      <c r="C516" s="82"/>
      <c r="D516" s="287" t="str">
        <f>IF(AND(B516&gt;0,C516&gt;0),IF(B516&gt;UPDATE!K2,DATEVALUE(UPDATE!$C$4&amp;"/"&amp;TEXT(B516,0)&amp;"/"&amp;TEXT(C516,0)),DATEVALUE(UPDATE!$C$6&amp;"/"&amp;TEXT(B516,0)&amp;"/"&amp;TEXT(C516,0))),"")</f>
        <v/>
      </c>
      <c r="E516" s="83"/>
      <c r="F516" s="84"/>
      <c r="G516" s="85"/>
      <c r="H516" s="86"/>
      <c r="I516" s="87">
        <f>IF(OR(G516&lt;&gt;0,H516&lt;&gt;0),$I$8+SUM($G$11:G516)-SUM($H$11:H516),0)</f>
        <v>0</v>
      </c>
      <c r="J516" s="88"/>
    </row>
    <row r="517" spans="1:10" ht="18" customHeight="1" x14ac:dyDescent="0.25">
      <c r="A517" s="3">
        <v>507</v>
      </c>
      <c r="B517" s="81"/>
      <c r="C517" s="82"/>
      <c r="D517" s="287" t="str">
        <f>IF(AND(B517&gt;0,C517&gt;0),IF(B517&gt;UPDATE!K2,DATEVALUE(UPDATE!$C$4&amp;"/"&amp;TEXT(B517,0)&amp;"/"&amp;TEXT(C517,0)),DATEVALUE(UPDATE!$C$6&amp;"/"&amp;TEXT(B517,0)&amp;"/"&amp;TEXT(C517,0))),"")</f>
        <v/>
      </c>
      <c r="E517" s="83"/>
      <c r="F517" s="84"/>
      <c r="G517" s="85"/>
      <c r="H517" s="86"/>
      <c r="I517" s="87">
        <f>IF(OR(G517&lt;&gt;0,H517&lt;&gt;0),$I$8+SUM($G$11:G517)-SUM($H$11:H517),0)</f>
        <v>0</v>
      </c>
      <c r="J517" s="88"/>
    </row>
    <row r="518" spans="1:10" ht="18" customHeight="1" x14ac:dyDescent="0.25">
      <c r="A518" s="3">
        <v>508</v>
      </c>
      <c r="B518" s="81"/>
      <c r="C518" s="82"/>
      <c r="D518" s="287" t="str">
        <f>IF(AND(B518&gt;0,C518&gt;0),IF(B518&gt;UPDATE!K2,DATEVALUE(UPDATE!$C$4&amp;"/"&amp;TEXT(B518,0)&amp;"/"&amp;TEXT(C518,0)),DATEVALUE(UPDATE!$C$6&amp;"/"&amp;TEXT(B518,0)&amp;"/"&amp;TEXT(C518,0))),"")</f>
        <v/>
      </c>
      <c r="E518" s="83"/>
      <c r="F518" s="84"/>
      <c r="G518" s="85"/>
      <c r="H518" s="86"/>
      <c r="I518" s="87">
        <f>IF(OR(G518&lt;&gt;0,H518&lt;&gt;0),$I$8+SUM($G$11:G518)-SUM($H$11:H518),0)</f>
        <v>0</v>
      </c>
      <c r="J518" s="88"/>
    </row>
    <row r="519" spans="1:10" ht="18" customHeight="1" x14ac:dyDescent="0.25">
      <c r="A519" s="3">
        <v>509</v>
      </c>
      <c r="B519" s="81"/>
      <c r="C519" s="82"/>
      <c r="D519" s="287" t="str">
        <f>IF(AND(B519&gt;0,C519&gt;0),IF(B519&gt;UPDATE!K2,DATEVALUE(UPDATE!$C$4&amp;"/"&amp;TEXT(B519,0)&amp;"/"&amp;TEXT(C519,0)),DATEVALUE(UPDATE!$C$6&amp;"/"&amp;TEXT(B519,0)&amp;"/"&amp;TEXT(C519,0))),"")</f>
        <v/>
      </c>
      <c r="E519" s="83"/>
      <c r="F519" s="84"/>
      <c r="G519" s="85"/>
      <c r="H519" s="86"/>
      <c r="I519" s="87">
        <f>IF(OR(G519&lt;&gt;0,H519&lt;&gt;0),$I$8+SUM($G$11:G519)-SUM($H$11:H519),0)</f>
        <v>0</v>
      </c>
      <c r="J519" s="88"/>
    </row>
    <row r="520" spans="1:10" ht="18" customHeight="1" x14ac:dyDescent="0.25">
      <c r="A520" s="3">
        <v>510</v>
      </c>
      <c r="B520" s="81"/>
      <c r="C520" s="82"/>
      <c r="D520" s="287" t="str">
        <f>IF(AND(B520&gt;0,C520&gt;0),IF(B520&gt;UPDATE!K2,DATEVALUE(UPDATE!$C$4&amp;"/"&amp;TEXT(B520,0)&amp;"/"&amp;TEXT(C520,0)),DATEVALUE(UPDATE!$C$6&amp;"/"&amp;TEXT(B520,0)&amp;"/"&amp;TEXT(C520,0))),"")</f>
        <v/>
      </c>
      <c r="E520" s="83"/>
      <c r="F520" s="84"/>
      <c r="G520" s="85"/>
      <c r="H520" s="86"/>
      <c r="I520" s="87">
        <f>IF(OR(G520&lt;&gt;0,H520&lt;&gt;0),$I$8+SUM($G$11:G520)-SUM($H$11:H520),0)</f>
        <v>0</v>
      </c>
      <c r="J520" s="88"/>
    </row>
    <row r="521" spans="1:10" ht="18" customHeight="1" x14ac:dyDescent="0.25">
      <c r="A521" s="3">
        <v>511</v>
      </c>
      <c r="B521" s="81"/>
      <c r="C521" s="82"/>
      <c r="D521" s="287" t="str">
        <f>IF(AND(B521&gt;0,C521&gt;0),IF(B521&gt;UPDATE!K2,DATEVALUE(UPDATE!$C$4&amp;"/"&amp;TEXT(B521,0)&amp;"/"&amp;TEXT(C521,0)),DATEVALUE(UPDATE!$C$6&amp;"/"&amp;TEXT(B521,0)&amp;"/"&amp;TEXT(C521,0))),"")</f>
        <v/>
      </c>
      <c r="E521" s="83"/>
      <c r="F521" s="84"/>
      <c r="G521" s="85"/>
      <c r="H521" s="86"/>
      <c r="I521" s="87">
        <f>IF(OR(G521&lt;&gt;0,H521&lt;&gt;0),$I$8+SUM($G$11:G521)-SUM($H$11:H521),0)</f>
        <v>0</v>
      </c>
      <c r="J521" s="88"/>
    </row>
    <row r="522" spans="1:10" ht="18" customHeight="1" x14ac:dyDescent="0.25">
      <c r="A522" s="3">
        <v>512</v>
      </c>
      <c r="B522" s="81"/>
      <c r="C522" s="82"/>
      <c r="D522" s="287" t="str">
        <f>IF(AND(B522&gt;0,C522&gt;0),IF(B522&gt;UPDATE!K2,DATEVALUE(UPDATE!$C$4&amp;"/"&amp;TEXT(B522,0)&amp;"/"&amp;TEXT(C522,0)),DATEVALUE(UPDATE!$C$6&amp;"/"&amp;TEXT(B522,0)&amp;"/"&amp;TEXT(C522,0))),"")</f>
        <v/>
      </c>
      <c r="E522" s="83"/>
      <c r="F522" s="84"/>
      <c r="G522" s="85"/>
      <c r="H522" s="86"/>
      <c r="I522" s="87">
        <f>IF(OR(G522&lt;&gt;0,H522&lt;&gt;0),$I$8+SUM($G$11:G522)-SUM($H$11:H522),0)</f>
        <v>0</v>
      </c>
      <c r="J522" s="88"/>
    </row>
    <row r="523" spans="1:10" ht="18" customHeight="1" x14ac:dyDescent="0.25">
      <c r="A523" s="3">
        <v>513</v>
      </c>
      <c r="B523" s="81"/>
      <c r="C523" s="82"/>
      <c r="D523" s="287" t="str">
        <f>IF(AND(B523&gt;0,C523&gt;0),IF(B523&gt;UPDATE!K2,DATEVALUE(UPDATE!$C$4&amp;"/"&amp;TEXT(B523,0)&amp;"/"&amp;TEXT(C523,0)),DATEVALUE(UPDATE!$C$6&amp;"/"&amp;TEXT(B523,0)&amp;"/"&amp;TEXT(C523,0))),"")</f>
        <v/>
      </c>
      <c r="E523" s="83"/>
      <c r="F523" s="84"/>
      <c r="G523" s="85"/>
      <c r="H523" s="86"/>
      <c r="I523" s="87">
        <f>IF(OR(G523&lt;&gt;0,H523&lt;&gt;0),$I$8+SUM($G$11:G523)-SUM($H$11:H523),0)</f>
        <v>0</v>
      </c>
      <c r="J523" s="88"/>
    </row>
    <row r="524" spans="1:10" ht="18" customHeight="1" x14ac:dyDescent="0.25">
      <c r="A524" s="3">
        <v>514</v>
      </c>
      <c r="B524" s="81"/>
      <c r="C524" s="82"/>
      <c r="D524" s="287" t="str">
        <f>IF(AND(B524&gt;0,C524&gt;0),IF(B524&gt;UPDATE!K2,DATEVALUE(UPDATE!$C$4&amp;"/"&amp;TEXT(B524,0)&amp;"/"&amp;TEXT(C524,0)),DATEVALUE(UPDATE!$C$6&amp;"/"&amp;TEXT(B524,0)&amp;"/"&amp;TEXT(C524,0))),"")</f>
        <v/>
      </c>
      <c r="E524" s="83"/>
      <c r="F524" s="84"/>
      <c r="G524" s="85"/>
      <c r="H524" s="86"/>
      <c r="I524" s="87">
        <f>IF(OR(G524&lt;&gt;0,H524&lt;&gt;0),$I$8+SUM($G$11:G524)-SUM($H$11:H524),0)</f>
        <v>0</v>
      </c>
      <c r="J524" s="88"/>
    </row>
    <row r="525" spans="1:10" ht="18" customHeight="1" x14ac:dyDescent="0.25">
      <c r="A525" s="3">
        <v>515</v>
      </c>
      <c r="B525" s="81"/>
      <c r="C525" s="82"/>
      <c r="D525" s="287" t="str">
        <f>IF(AND(B525&gt;0,C525&gt;0),IF(B525&gt;UPDATE!K2,DATEVALUE(UPDATE!$C$4&amp;"/"&amp;TEXT(B525,0)&amp;"/"&amp;TEXT(C525,0)),DATEVALUE(UPDATE!$C$6&amp;"/"&amp;TEXT(B525,0)&amp;"/"&amp;TEXT(C525,0))),"")</f>
        <v/>
      </c>
      <c r="E525" s="83"/>
      <c r="F525" s="84"/>
      <c r="G525" s="85"/>
      <c r="H525" s="86"/>
      <c r="I525" s="87">
        <f>IF(OR(G525&lt;&gt;0,H525&lt;&gt;0),$I$8+SUM($G$11:G525)-SUM($H$11:H525),0)</f>
        <v>0</v>
      </c>
      <c r="J525" s="88"/>
    </row>
    <row r="526" spans="1:10" ht="18" customHeight="1" x14ac:dyDescent="0.25">
      <c r="A526" s="3">
        <v>516</v>
      </c>
      <c r="B526" s="81"/>
      <c r="C526" s="82"/>
      <c r="D526" s="287" t="str">
        <f>IF(AND(B526&gt;0,C526&gt;0),IF(B526&gt;UPDATE!K2,DATEVALUE(UPDATE!$C$4&amp;"/"&amp;TEXT(B526,0)&amp;"/"&amp;TEXT(C526,0)),DATEVALUE(UPDATE!$C$6&amp;"/"&amp;TEXT(B526,0)&amp;"/"&amp;TEXT(C526,0))),"")</f>
        <v/>
      </c>
      <c r="E526" s="83"/>
      <c r="F526" s="84"/>
      <c r="G526" s="85"/>
      <c r="H526" s="86"/>
      <c r="I526" s="87">
        <f>IF(OR(G526&lt;&gt;0,H526&lt;&gt;0),$I$8+SUM($G$11:G526)-SUM($H$11:H526),0)</f>
        <v>0</v>
      </c>
      <c r="J526" s="88"/>
    </row>
    <row r="527" spans="1:10" ht="18" customHeight="1" x14ac:dyDescent="0.25">
      <c r="A527" s="3">
        <v>517</v>
      </c>
      <c r="B527" s="81"/>
      <c r="C527" s="82"/>
      <c r="D527" s="287" t="str">
        <f>IF(AND(B527&gt;0,C527&gt;0),IF(B527&gt;UPDATE!K2,DATEVALUE(UPDATE!$C$4&amp;"/"&amp;TEXT(B527,0)&amp;"/"&amp;TEXT(C527,0)),DATEVALUE(UPDATE!$C$6&amp;"/"&amp;TEXT(B527,0)&amp;"/"&amp;TEXT(C527,0))),"")</f>
        <v/>
      </c>
      <c r="E527" s="83"/>
      <c r="F527" s="84"/>
      <c r="G527" s="85"/>
      <c r="H527" s="86"/>
      <c r="I527" s="87">
        <f>IF(OR(G527&lt;&gt;0,H527&lt;&gt;0),$I$8+SUM($G$11:G527)-SUM($H$11:H527),0)</f>
        <v>0</v>
      </c>
      <c r="J527" s="88"/>
    </row>
    <row r="528" spans="1:10" ht="18" customHeight="1" x14ac:dyDescent="0.25">
      <c r="A528" s="3">
        <v>518</v>
      </c>
      <c r="B528" s="81"/>
      <c r="C528" s="82"/>
      <c r="D528" s="287" t="str">
        <f>IF(AND(B528&gt;0,C528&gt;0),IF(B528&gt;UPDATE!K2,DATEVALUE(UPDATE!$C$4&amp;"/"&amp;TEXT(B528,0)&amp;"/"&amp;TEXT(C528,0)),DATEVALUE(UPDATE!$C$6&amp;"/"&amp;TEXT(B528,0)&amp;"/"&amp;TEXT(C528,0))),"")</f>
        <v/>
      </c>
      <c r="E528" s="83"/>
      <c r="F528" s="84"/>
      <c r="G528" s="85"/>
      <c r="H528" s="86"/>
      <c r="I528" s="87">
        <f>IF(OR(G528&lt;&gt;0,H528&lt;&gt;0),$I$8+SUM($G$11:G528)-SUM($H$11:H528),0)</f>
        <v>0</v>
      </c>
      <c r="J528" s="88"/>
    </row>
    <row r="529" spans="1:10" ht="18" customHeight="1" x14ac:dyDescent="0.25">
      <c r="A529" s="3">
        <v>519</v>
      </c>
      <c r="B529" s="81"/>
      <c r="C529" s="82"/>
      <c r="D529" s="287" t="str">
        <f>IF(AND(B529&gt;0,C529&gt;0),IF(B529&gt;UPDATE!K2,DATEVALUE(UPDATE!$C$4&amp;"/"&amp;TEXT(B529,0)&amp;"/"&amp;TEXT(C529,0)),DATEVALUE(UPDATE!$C$6&amp;"/"&amp;TEXT(B529,0)&amp;"/"&amp;TEXT(C529,0))),"")</f>
        <v/>
      </c>
      <c r="E529" s="83"/>
      <c r="F529" s="84"/>
      <c r="G529" s="85"/>
      <c r="H529" s="86"/>
      <c r="I529" s="87">
        <f>IF(OR(G529&lt;&gt;0,H529&lt;&gt;0),$I$8+SUM($G$11:G529)-SUM($H$11:H529),0)</f>
        <v>0</v>
      </c>
      <c r="J529" s="88"/>
    </row>
    <row r="530" spans="1:10" ht="18" customHeight="1" x14ac:dyDescent="0.25">
      <c r="A530" s="3">
        <v>520</v>
      </c>
      <c r="B530" s="81"/>
      <c r="C530" s="82"/>
      <c r="D530" s="287" t="str">
        <f>IF(AND(B530&gt;0,C530&gt;0),IF(B530&gt;UPDATE!K2,DATEVALUE(UPDATE!$C$4&amp;"/"&amp;TEXT(B530,0)&amp;"/"&amp;TEXT(C530,0)),DATEVALUE(UPDATE!$C$6&amp;"/"&amp;TEXT(B530,0)&amp;"/"&amp;TEXT(C530,0))),"")</f>
        <v/>
      </c>
      <c r="E530" s="83"/>
      <c r="F530" s="84"/>
      <c r="G530" s="85"/>
      <c r="H530" s="86"/>
      <c r="I530" s="87">
        <f>IF(OR(G530&lt;&gt;0,H530&lt;&gt;0),$I$8+SUM($G$11:G530)-SUM($H$11:H530),0)</f>
        <v>0</v>
      </c>
      <c r="J530" s="88"/>
    </row>
    <row r="531" spans="1:10" ht="18" customHeight="1" x14ac:dyDescent="0.25">
      <c r="A531" s="3">
        <v>521</v>
      </c>
      <c r="B531" s="81"/>
      <c r="C531" s="82"/>
      <c r="D531" s="287" t="str">
        <f>IF(AND(B531&gt;0,C531&gt;0),IF(B531&gt;UPDATE!K2,DATEVALUE(UPDATE!$C$4&amp;"/"&amp;TEXT(B531,0)&amp;"/"&amp;TEXT(C531,0)),DATEVALUE(UPDATE!$C$6&amp;"/"&amp;TEXT(B531,0)&amp;"/"&amp;TEXT(C531,0))),"")</f>
        <v/>
      </c>
      <c r="E531" s="83"/>
      <c r="F531" s="84"/>
      <c r="G531" s="85"/>
      <c r="H531" s="86"/>
      <c r="I531" s="87">
        <f>IF(OR(G531&lt;&gt;0,H531&lt;&gt;0),$I$8+SUM($G$11:G531)-SUM($H$11:H531),0)</f>
        <v>0</v>
      </c>
      <c r="J531" s="88"/>
    </row>
    <row r="532" spans="1:10" ht="18" customHeight="1" x14ac:dyDescent="0.25">
      <c r="A532" s="3">
        <v>522</v>
      </c>
      <c r="B532" s="81"/>
      <c r="C532" s="82"/>
      <c r="D532" s="287" t="str">
        <f>IF(AND(B532&gt;0,C532&gt;0),IF(B532&gt;UPDATE!K2,DATEVALUE(UPDATE!$C$4&amp;"/"&amp;TEXT(B532,0)&amp;"/"&amp;TEXT(C532,0)),DATEVALUE(UPDATE!$C$6&amp;"/"&amp;TEXT(B532,0)&amp;"/"&amp;TEXT(C532,0))),"")</f>
        <v/>
      </c>
      <c r="E532" s="83"/>
      <c r="F532" s="84"/>
      <c r="G532" s="85"/>
      <c r="H532" s="86"/>
      <c r="I532" s="87">
        <f>IF(OR(G532&lt;&gt;0,H532&lt;&gt;0),$I$8+SUM($G$11:G532)-SUM($H$11:H532),0)</f>
        <v>0</v>
      </c>
      <c r="J532" s="88"/>
    </row>
    <row r="533" spans="1:10" ht="18" customHeight="1" x14ac:dyDescent="0.25">
      <c r="A533" s="3">
        <v>523</v>
      </c>
      <c r="B533" s="81"/>
      <c r="C533" s="82"/>
      <c r="D533" s="287" t="str">
        <f>IF(AND(B533&gt;0,C533&gt;0),IF(B533&gt;UPDATE!K2,DATEVALUE(UPDATE!$C$4&amp;"/"&amp;TEXT(B533,0)&amp;"/"&amp;TEXT(C533,0)),DATEVALUE(UPDATE!$C$6&amp;"/"&amp;TEXT(B533,0)&amp;"/"&amp;TEXT(C533,0))),"")</f>
        <v/>
      </c>
      <c r="E533" s="83"/>
      <c r="F533" s="84"/>
      <c r="G533" s="85"/>
      <c r="H533" s="86"/>
      <c r="I533" s="87">
        <f>IF(OR(G533&lt;&gt;0,H533&lt;&gt;0),$I$8+SUM($G$11:G533)-SUM($H$11:H533),0)</f>
        <v>0</v>
      </c>
      <c r="J533" s="88"/>
    </row>
    <row r="534" spans="1:10" ht="18" customHeight="1" x14ac:dyDescent="0.25">
      <c r="A534" s="3">
        <v>524</v>
      </c>
      <c r="B534" s="81"/>
      <c r="C534" s="82"/>
      <c r="D534" s="287" t="str">
        <f>IF(AND(B534&gt;0,C534&gt;0),IF(B534&gt;UPDATE!K2,DATEVALUE(UPDATE!$C$4&amp;"/"&amp;TEXT(B534,0)&amp;"/"&amp;TEXT(C534,0)),DATEVALUE(UPDATE!$C$6&amp;"/"&amp;TEXT(B534,0)&amp;"/"&amp;TEXT(C534,0))),"")</f>
        <v/>
      </c>
      <c r="E534" s="83"/>
      <c r="F534" s="84"/>
      <c r="G534" s="85"/>
      <c r="H534" s="86"/>
      <c r="I534" s="87">
        <f>IF(OR(G534&lt;&gt;0,H534&lt;&gt;0),$I$8+SUM($G$11:G534)-SUM($H$11:H534),0)</f>
        <v>0</v>
      </c>
      <c r="J534" s="88"/>
    </row>
    <row r="535" spans="1:10" ht="18" customHeight="1" x14ac:dyDescent="0.25">
      <c r="A535" s="3">
        <v>525</v>
      </c>
      <c r="B535" s="81"/>
      <c r="C535" s="82"/>
      <c r="D535" s="287" t="str">
        <f>IF(AND(B535&gt;0,C535&gt;0),IF(B535&gt;UPDATE!K2,DATEVALUE(UPDATE!$C$4&amp;"/"&amp;TEXT(B535,0)&amp;"/"&amp;TEXT(C535,0)),DATEVALUE(UPDATE!$C$6&amp;"/"&amp;TEXT(B535,0)&amp;"/"&amp;TEXT(C535,0))),"")</f>
        <v/>
      </c>
      <c r="E535" s="83"/>
      <c r="F535" s="84"/>
      <c r="G535" s="85"/>
      <c r="H535" s="86"/>
      <c r="I535" s="87">
        <f>IF(OR(G535&lt;&gt;0,H535&lt;&gt;0),$I$8+SUM($G$11:G535)-SUM($H$11:H535),0)</f>
        <v>0</v>
      </c>
      <c r="J535" s="88"/>
    </row>
    <row r="536" spans="1:10" ht="18" customHeight="1" x14ac:dyDescent="0.25">
      <c r="A536" s="3">
        <v>526</v>
      </c>
      <c r="B536" s="81"/>
      <c r="C536" s="82"/>
      <c r="D536" s="287" t="str">
        <f>IF(AND(B536&gt;0,C536&gt;0),IF(B536&gt;UPDATE!K2,DATEVALUE(UPDATE!$C$4&amp;"/"&amp;TEXT(B536,0)&amp;"/"&amp;TEXT(C536,0)),DATEVALUE(UPDATE!$C$6&amp;"/"&amp;TEXT(B536,0)&amp;"/"&amp;TEXT(C536,0))),"")</f>
        <v/>
      </c>
      <c r="E536" s="83"/>
      <c r="F536" s="84"/>
      <c r="G536" s="85"/>
      <c r="H536" s="86"/>
      <c r="I536" s="87">
        <f>IF(OR(G536&lt;&gt;0,H536&lt;&gt;0),$I$8+SUM($G$11:G536)-SUM($H$11:H536),0)</f>
        <v>0</v>
      </c>
      <c r="J536" s="88"/>
    </row>
    <row r="537" spans="1:10" ht="18" customHeight="1" x14ac:dyDescent="0.25">
      <c r="A537" s="3">
        <v>527</v>
      </c>
      <c r="B537" s="81"/>
      <c r="C537" s="82"/>
      <c r="D537" s="287" t="str">
        <f>IF(AND(B537&gt;0,C537&gt;0),IF(B537&gt;UPDATE!K2,DATEVALUE(UPDATE!$C$4&amp;"/"&amp;TEXT(B537,0)&amp;"/"&amp;TEXT(C537,0)),DATEVALUE(UPDATE!$C$6&amp;"/"&amp;TEXT(B537,0)&amp;"/"&amp;TEXT(C537,0))),"")</f>
        <v/>
      </c>
      <c r="E537" s="83"/>
      <c r="F537" s="84"/>
      <c r="G537" s="85"/>
      <c r="H537" s="86"/>
      <c r="I537" s="87">
        <f>IF(OR(G537&lt;&gt;0,H537&lt;&gt;0),$I$8+SUM($G$11:G537)-SUM($H$11:H537),0)</f>
        <v>0</v>
      </c>
      <c r="J537" s="88"/>
    </row>
    <row r="538" spans="1:10" ht="18" customHeight="1" x14ac:dyDescent="0.25">
      <c r="A538" s="3">
        <v>528</v>
      </c>
      <c r="B538" s="81"/>
      <c r="C538" s="82"/>
      <c r="D538" s="287" t="str">
        <f>IF(AND(B538&gt;0,C538&gt;0),IF(B538&gt;UPDATE!K2,DATEVALUE(UPDATE!$C$4&amp;"/"&amp;TEXT(B538,0)&amp;"/"&amp;TEXT(C538,0)),DATEVALUE(UPDATE!$C$6&amp;"/"&amp;TEXT(B538,0)&amp;"/"&amp;TEXT(C538,0))),"")</f>
        <v/>
      </c>
      <c r="E538" s="83"/>
      <c r="F538" s="84"/>
      <c r="G538" s="85"/>
      <c r="H538" s="86"/>
      <c r="I538" s="87">
        <f>IF(OR(G538&lt;&gt;0,H538&lt;&gt;0),$I$8+SUM($G$11:G538)-SUM($H$11:H538),0)</f>
        <v>0</v>
      </c>
      <c r="J538" s="88"/>
    </row>
    <row r="539" spans="1:10" ht="18" customHeight="1" x14ac:dyDescent="0.25">
      <c r="A539" s="3">
        <v>529</v>
      </c>
      <c r="B539" s="81"/>
      <c r="C539" s="82"/>
      <c r="D539" s="287" t="str">
        <f>IF(AND(B539&gt;0,C539&gt;0),IF(B539&gt;UPDATE!K2,DATEVALUE(UPDATE!$C$4&amp;"/"&amp;TEXT(B539,0)&amp;"/"&amp;TEXT(C539,0)),DATEVALUE(UPDATE!$C$6&amp;"/"&amp;TEXT(B539,0)&amp;"/"&amp;TEXT(C539,0))),"")</f>
        <v/>
      </c>
      <c r="E539" s="83"/>
      <c r="F539" s="84"/>
      <c r="G539" s="85"/>
      <c r="H539" s="86"/>
      <c r="I539" s="87">
        <f>IF(OR(G539&lt;&gt;0,H539&lt;&gt;0),$I$8+SUM($G$11:G539)-SUM($H$11:H539),0)</f>
        <v>0</v>
      </c>
      <c r="J539" s="88"/>
    </row>
    <row r="540" spans="1:10" ht="18" customHeight="1" x14ac:dyDescent="0.25">
      <c r="A540" s="3">
        <v>530</v>
      </c>
      <c r="B540" s="81"/>
      <c r="C540" s="82"/>
      <c r="D540" s="287" t="str">
        <f>IF(AND(B540&gt;0,C540&gt;0),IF(B540&gt;UPDATE!K2,DATEVALUE(UPDATE!$C$4&amp;"/"&amp;TEXT(B540,0)&amp;"/"&amp;TEXT(C540,0)),DATEVALUE(UPDATE!$C$6&amp;"/"&amp;TEXT(B540,0)&amp;"/"&amp;TEXT(C540,0))),"")</f>
        <v/>
      </c>
      <c r="E540" s="83"/>
      <c r="F540" s="84"/>
      <c r="G540" s="85"/>
      <c r="H540" s="86"/>
      <c r="I540" s="87">
        <f>IF(OR(G540&lt;&gt;0,H540&lt;&gt;0),$I$8+SUM($G$11:G540)-SUM($H$11:H540),0)</f>
        <v>0</v>
      </c>
      <c r="J540" s="88"/>
    </row>
    <row r="541" spans="1:10" ht="18" customHeight="1" x14ac:dyDescent="0.25">
      <c r="A541" s="3">
        <v>531</v>
      </c>
      <c r="B541" s="81"/>
      <c r="C541" s="82"/>
      <c r="D541" s="287" t="str">
        <f>IF(AND(B541&gt;0,C541&gt;0),IF(B541&gt;UPDATE!K2,DATEVALUE(UPDATE!$C$4&amp;"/"&amp;TEXT(B541,0)&amp;"/"&amp;TEXT(C541,0)),DATEVALUE(UPDATE!$C$6&amp;"/"&amp;TEXT(B541,0)&amp;"/"&amp;TEXT(C541,0))),"")</f>
        <v/>
      </c>
      <c r="E541" s="83"/>
      <c r="F541" s="84"/>
      <c r="G541" s="85"/>
      <c r="H541" s="86"/>
      <c r="I541" s="87">
        <f>IF(OR(G541&lt;&gt;0,H541&lt;&gt;0),$I$8+SUM($G$11:G541)-SUM($H$11:H541),0)</f>
        <v>0</v>
      </c>
      <c r="J541" s="88"/>
    </row>
    <row r="542" spans="1:10" ht="18" customHeight="1" x14ac:dyDescent="0.25">
      <c r="A542" s="3">
        <v>532</v>
      </c>
      <c r="B542" s="81"/>
      <c r="C542" s="82"/>
      <c r="D542" s="287" t="str">
        <f>IF(AND(B542&gt;0,C542&gt;0),IF(B542&gt;UPDATE!K2,DATEVALUE(UPDATE!$C$4&amp;"/"&amp;TEXT(B542,0)&amp;"/"&amp;TEXT(C542,0)),DATEVALUE(UPDATE!$C$6&amp;"/"&amp;TEXT(B542,0)&amp;"/"&amp;TEXT(C542,0))),"")</f>
        <v/>
      </c>
      <c r="E542" s="83"/>
      <c r="F542" s="84"/>
      <c r="G542" s="85"/>
      <c r="H542" s="86"/>
      <c r="I542" s="87">
        <f>IF(OR(G542&lt;&gt;0,H542&lt;&gt;0),$I$8+SUM($G$11:G542)-SUM($H$11:H542),0)</f>
        <v>0</v>
      </c>
      <c r="J542" s="88"/>
    </row>
    <row r="543" spans="1:10" ht="18" customHeight="1" x14ac:dyDescent="0.25">
      <c r="A543" s="3">
        <v>533</v>
      </c>
      <c r="B543" s="81"/>
      <c r="C543" s="82"/>
      <c r="D543" s="287" t="str">
        <f>IF(AND(B543&gt;0,C543&gt;0),IF(B543&gt;UPDATE!K2,DATEVALUE(UPDATE!$C$4&amp;"/"&amp;TEXT(B543,0)&amp;"/"&amp;TEXT(C543,0)),DATEVALUE(UPDATE!$C$6&amp;"/"&amp;TEXT(B543,0)&amp;"/"&amp;TEXT(C543,0))),"")</f>
        <v/>
      </c>
      <c r="E543" s="83"/>
      <c r="F543" s="84"/>
      <c r="G543" s="85"/>
      <c r="H543" s="86"/>
      <c r="I543" s="87">
        <f>IF(OR(G543&lt;&gt;0,H543&lt;&gt;0),$I$8+SUM($G$11:G543)-SUM($H$11:H543),0)</f>
        <v>0</v>
      </c>
      <c r="J543" s="88"/>
    </row>
    <row r="544" spans="1:10" ht="18" customHeight="1" x14ac:dyDescent="0.25">
      <c r="A544" s="3">
        <v>534</v>
      </c>
      <c r="B544" s="81"/>
      <c r="C544" s="82"/>
      <c r="D544" s="287" t="str">
        <f>IF(AND(B544&gt;0,C544&gt;0),IF(B544&gt;UPDATE!K2,DATEVALUE(UPDATE!$C$4&amp;"/"&amp;TEXT(B544,0)&amp;"/"&amp;TEXT(C544,0)),DATEVALUE(UPDATE!$C$6&amp;"/"&amp;TEXT(B544,0)&amp;"/"&amp;TEXT(C544,0))),"")</f>
        <v/>
      </c>
      <c r="E544" s="83"/>
      <c r="F544" s="84"/>
      <c r="G544" s="85"/>
      <c r="H544" s="86"/>
      <c r="I544" s="87">
        <f>IF(OR(G544&lt;&gt;0,H544&lt;&gt;0),$I$8+SUM($G$11:G544)-SUM($H$11:H544),0)</f>
        <v>0</v>
      </c>
      <c r="J544" s="88"/>
    </row>
    <row r="545" spans="1:10" ht="18" customHeight="1" x14ac:dyDescent="0.25">
      <c r="A545" s="3">
        <v>535</v>
      </c>
      <c r="B545" s="81"/>
      <c r="C545" s="82"/>
      <c r="D545" s="287" t="str">
        <f>IF(AND(B545&gt;0,C545&gt;0),IF(B545&gt;UPDATE!K2,DATEVALUE(UPDATE!$C$4&amp;"/"&amp;TEXT(B545,0)&amp;"/"&amp;TEXT(C545,0)),DATEVALUE(UPDATE!$C$6&amp;"/"&amp;TEXT(B545,0)&amp;"/"&amp;TEXT(C545,0))),"")</f>
        <v/>
      </c>
      <c r="E545" s="83"/>
      <c r="F545" s="84"/>
      <c r="G545" s="85"/>
      <c r="H545" s="86"/>
      <c r="I545" s="87">
        <f>IF(OR(G545&lt;&gt;0,H545&lt;&gt;0),$I$8+SUM($G$11:G545)-SUM($H$11:H545),0)</f>
        <v>0</v>
      </c>
      <c r="J545" s="88"/>
    </row>
    <row r="546" spans="1:10" ht="18" customHeight="1" x14ac:dyDescent="0.25">
      <c r="A546" s="3">
        <v>536</v>
      </c>
      <c r="B546" s="81"/>
      <c r="C546" s="82"/>
      <c r="D546" s="287" t="str">
        <f>IF(AND(B546&gt;0,C546&gt;0),IF(B546&gt;UPDATE!K2,DATEVALUE(UPDATE!$C$4&amp;"/"&amp;TEXT(B546,0)&amp;"/"&amp;TEXT(C546,0)),DATEVALUE(UPDATE!$C$6&amp;"/"&amp;TEXT(B546,0)&amp;"/"&amp;TEXT(C546,0))),"")</f>
        <v/>
      </c>
      <c r="E546" s="83"/>
      <c r="F546" s="84"/>
      <c r="G546" s="85"/>
      <c r="H546" s="86"/>
      <c r="I546" s="87">
        <f>IF(OR(G546&lt;&gt;0,H546&lt;&gt;0),$I$8+SUM($G$11:G546)-SUM($H$11:H546),0)</f>
        <v>0</v>
      </c>
      <c r="J546" s="88"/>
    </row>
    <row r="547" spans="1:10" ht="18" customHeight="1" x14ac:dyDescent="0.25">
      <c r="A547" s="3">
        <v>537</v>
      </c>
      <c r="B547" s="81"/>
      <c r="C547" s="82"/>
      <c r="D547" s="287" t="str">
        <f>IF(AND(B547&gt;0,C547&gt;0),IF(B547&gt;UPDATE!K2,DATEVALUE(UPDATE!$C$4&amp;"/"&amp;TEXT(B547,0)&amp;"/"&amp;TEXT(C547,0)),DATEVALUE(UPDATE!$C$6&amp;"/"&amp;TEXT(B547,0)&amp;"/"&amp;TEXT(C547,0))),"")</f>
        <v/>
      </c>
      <c r="E547" s="83"/>
      <c r="F547" s="84"/>
      <c r="G547" s="85"/>
      <c r="H547" s="86"/>
      <c r="I547" s="87">
        <f>IF(OR(G547&lt;&gt;0,H547&lt;&gt;0),$I$8+SUM($G$11:G547)-SUM($H$11:H547),0)</f>
        <v>0</v>
      </c>
      <c r="J547" s="88"/>
    </row>
    <row r="548" spans="1:10" ht="18" customHeight="1" x14ac:dyDescent="0.25">
      <c r="A548" s="3">
        <v>538</v>
      </c>
      <c r="B548" s="81"/>
      <c r="C548" s="82"/>
      <c r="D548" s="287" t="str">
        <f>IF(AND(B548&gt;0,C548&gt;0),IF(B548&gt;UPDATE!K2,DATEVALUE(UPDATE!$C$4&amp;"/"&amp;TEXT(B548,0)&amp;"/"&amp;TEXT(C548,0)),DATEVALUE(UPDATE!$C$6&amp;"/"&amp;TEXT(B548,0)&amp;"/"&amp;TEXT(C548,0))),"")</f>
        <v/>
      </c>
      <c r="E548" s="83"/>
      <c r="F548" s="84"/>
      <c r="G548" s="85"/>
      <c r="H548" s="86"/>
      <c r="I548" s="87">
        <f>IF(OR(G548&lt;&gt;0,H548&lt;&gt;0),$I$8+SUM($G$11:G548)-SUM($H$11:H548),0)</f>
        <v>0</v>
      </c>
      <c r="J548" s="88"/>
    </row>
    <row r="549" spans="1:10" ht="18" customHeight="1" x14ac:dyDescent="0.25">
      <c r="A549" s="3">
        <v>539</v>
      </c>
      <c r="B549" s="81"/>
      <c r="C549" s="82"/>
      <c r="D549" s="287" t="str">
        <f>IF(AND(B549&gt;0,C549&gt;0),IF(B549&gt;UPDATE!K2,DATEVALUE(UPDATE!$C$4&amp;"/"&amp;TEXT(B549,0)&amp;"/"&amp;TEXT(C549,0)),DATEVALUE(UPDATE!$C$6&amp;"/"&amp;TEXT(B549,0)&amp;"/"&amp;TEXT(C549,0))),"")</f>
        <v/>
      </c>
      <c r="E549" s="83"/>
      <c r="F549" s="84"/>
      <c r="G549" s="85"/>
      <c r="H549" s="86"/>
      <c r="I549" s="87">
        <f>IF(OR(G549&lt;&gt;0,H549&lt;&gt;0),$I$8+SUM($G$11:G549)-SUM($H$11:H549),0)</f>
        <v>0</v>
      </c>
      <c r="J549" s="88"/>
    </row>
    <row r="550" spans="1:10" ht="18" customHeight="1" x14ac:dyDescent="0.25">
      <c r="A550" s="3">
        <v>540</v>
      </c>
      <c r="B550" s="81"/>
      <c r="C550" s="82"/>
      <c r="D550" s="287" t="str">
        <f>IF(AND(B550&gt;0,C550&gt;0),IF(B550&gt;UPDATE!K2,DATEVALUE(UPDATE!$C$4&amp;"/"&amp;TEXT(B550,0)&amp;"/"&amp;TEXT(C550,0)),DATEVALUE(UPDATE!$C$6&amp;"/"&amp;TEXT(B550,0)&amp;"/"&amp;TEXT(C550,0))),"")</f>
        <v/>
      </c>
      <c r="E550" s="83"/>
      <c r="F550" s="84"/>
      <c r="G550" s="85"/>
      <c r="H550" s="86"/>
      <c r="I550" s="87">
        <f>IF(OR(G550&lt;&gt;0,H550&lt;&gt;0),$I$8+SUM($G$11:G550)-SUM($H$11:H550),0)</f>
        <v>0</v>
      </c>
      <c r="J550" s="88"/>
    </row>
    <row r="551" spans="1:10" ht="18" customHeight="1" x14ac:dyDescent="0.25">
      <c r="A551" s="3">
        <v>541</v>
      </c>
      <c r="B551" s="81"/>
      <c r="C551" s="82"/>
      <c r="D551" s="287" t="str">
        <f>IF(AND(B551&gt;0,C551&gt;0),IF(B551&gt;UPDATE!K2,DATEVALUE(UPDATE!$C$4&amp;"/"&amp;TEXT(B551,0)&amp;"/"&amp;TEXT(C551,0)),DATEVALUE(UPDATE!$C$6&amp;"/"&amp;TEXT(B551,0)&amp;"/"&amp;TEXT(C551,0))),"")</f>
        <v/>
      </c>
      <c r="E551" s="83"/>
      <c r="F551" s="84"/>
      <c r="G551" s="85"/>
      <c r="H551" s="86"/>
      <c r="I551" s="87">
        <f>IF(OR(G551&lt;&gt;0,H551&lt;&gt;0),$I$8+SUM($G$11:G551)-SUM($H$11:H551),0)</f>
        <v>0</v>
      </c>
      <c r="J551" s="88"/>
    </row>
    <row r="552" spans="1:10" ht="18" customHeight="1" x14ac:dyDescent="0.25">
      <c r="A552" s="3">
        <v>542</v>
      </c>
      <c r="B552" s="81"/>
      <c r="C552" s="82"/>
      <c r="D552" s="287" t="str">
        <f>IF(AND(B552&gt;0,C552&gt;0),IF(B552&gt;UPDATE!K2,DATEVALUE(UPDATE!$C$4&amp;"/"&amp;TEXT(B552,0)&amp;"/"&amp;TEXT(C552,0)),DATEVALUE(UPDATE!$C$6&amp;"/"&amp;TEXT(B552,0)&amp;"/"&amp;TEXT(C552,0))),"")</f>
        <v/>
      </c>
      <c r="E552" s="83"/>
      <c r="F552" s="84"/>
      <c r="G552" s="85"/>
      <c r="H552" s="86"/>
      <c r="I552" s="87">
        <f>IF(OR(G552&lt;&gt;0,H552&lt;&gt;0),$I$8+SUM($G$11:G552)-SUM($H$11:H552),0)</f>
        <v>0</v>
      </c>
      <c r="J552" s="88"/>
    </row>
    <row r="553" spans="1:10" ht="18" customHeight="1" x14ac:dyDescent="0.25">
      <c r="A553" s="3">
        <v>543</v>
      </c>
      <c r="B553" s="81"/>
      <c r="C553" s="82"/>
      <c r="D553" s="287" t="str">
        <f>IF(AND(B553&gt;0,C553&gt;0),IF(B553&gt;UPDATE!K2,DATEVALUE(UPDATE!$C$4&amp;"/"&amp;TEXT(B553,0)&amp;"/"&amp;TEXT(C553,0)),DATEVALUE(UPDATE!$C$6&amp;"/"&amp;TEXT(B553,0)&amp;"/"&amp;TEXT(C553,0))),"")</f>
        <v/>
      </c>
      <c r="E553" s="83"/>
      <c r="F553" s="84"/>
      <c r="G553" s="85"/>
      <c r="H553" s="86"/>
      <c r="I553" s="87">
        <f>IF(OR(G553&lt;&gt;0,H553&lt;&gt;0),$I$8+SUM($G$11:G553)-SUM($H$11:H553),0)</f>
        <v>0</v>
      </c>
      <c r="J553" s="88"/>
    </row>
    <row r="554" spans="1:10" ht="18" customHeight="1" x14ac:dyDescent="0.25">
      <c r="A554" s="3">
        <v>544</v>
      </c>
      <c r="B554" s="81"/>
      <c r="C554" s="82"/>
      <c r="D554" s="287" t="str">
        <f>IF(AND(B554&gt;0,C554&gt;0),IF(B554&gt;UPDATE!K2,DATEVALUE(UPDATE!$C$4&amp;"/"&amp;TEXT(B554,0)&amp;"/"&amp;TEXT(C554,0)),DATEVALUE(UPDATE!$C$6&amp;"/"&amp;TEXT(B554,0)&amp;"/"&amp;TEXT(C554,0))),"")</f>
        <v/>
      </c>
      <c r="E554" s="83"/>
      <c r="F554" s="84"/>
      <c r="G554" s="85"/>
      <c r="H554" s="86"/>
      <c r="I554" s="87">
        <f>IF(OR(G554&lt;&gt;0,H554&lt;&gt;0),$I$8+SUM($G$11:G554)-SUM($H$11:H554),0)</f>
        <v>0</v>
      </c>
      <c r="J554" s="88"/>
    </row>
    <row r="555" spans="1:10" ht="18" customHeight="1" x14ac:dyDescent="0.25">
      <c r="A555" s="3">
        <v>545</v>
      </c>
      <c r="B555" s="81"/>
      <c r="C555" s="82"/>
      <c r="D555" s="287" t="str">
        <f>IF(AND(B555&gt;0,C555&gt;0),IF(B555&gt;UPDATE!K2,DATEVALUE(UPDATE!$C$4&amp;"/"&amp;TEXT(B555,0)&amp;"/"&amp;TEXT(C555,0)),DATEVALUE(UPDATE!$C$6&amp;"/"&amp;TEXT(B555,0)&amp;"/"&amp;TEXT(C555,0))),"")</f>
        <v/>
      </c>
      <c r="E555" s="83"/>
      <c r="F555" s="84"/>
      <c r="G555" s="85"/>
      <c r="H555" s="86"/>
      <c r="I555" s="87">
        <f>IF(OR(G555&lt;&gt;0,H555&lt;&gt;0),$I$8+SUM($G$11:G555)-SUM($H$11:H555),0)</f>
        <v>0</v>
      </c>
      <c r="J555" s="88"/>
    </row>
    <row r="556" spans="1:10" ht="18" customHeight="1" x14ac:dyDescent="0.25">
      <c r="A556" s="3">
        <v>546</v>
      </c>
      <c r="B556" s="81"/>
      <c r="C556" s="82"/>
      <c r="D556" s="287" t="str">
        <f>IF(AND(B556&gt;0,C556&gt;0),IF(B556&gt;UPDATE!K2,DATEVALUE(UPDATE!$C$4&amp;"/"&amp;TEXT(B556,0)&amp;"/"&amp;TEXT(C556,0)),DATEVALUE(UPDATE!$C$6&amp;"/"&amp;TEXT(B556,0)&amp;"/"&amp;TEXT(C556,0))),"")</f>
        <v/>
      </c>
      <c r="E556" s="83"/>
      <c r="F556" s="84"/>
      <c r="G556" s="85"/>
      <c r="H556" s="86"/>
      <c r="I556" s="87">
        <f>IF(OR(G556&lt;&gt;0,H556&lt;&gt;0),$I$8+SUM($G$11:G556)-SUM($H$11:H556),0)</f>
        <v>0</v>
      </c>
      <c r="J556" s="88"/>
    </row>
    <row r="557" spans="1:10" ht="18" customHeight="1" x14ac:dyDescent="0.25">
      <c r="A557" s="3">
        <v>547</v>
      </c>
      <c r="B557" s="81"/>
      <c r="C557" s="82"/>
      <c r="D557" s="287" t="str">
        <f>IF(AND(B557&gt;0,C557&gt;0),IF(B557&gt;UPDATE!K2,DATEVALUE(UPDATE!$C$4&amp;"/"&amp;TEXT(B557,0)&amp;"/"&amp;TEXT(C557,0)),DATEVALUE(UPDATE!$C$6&amp;"/"&amp;TEXT(B557,0)&amp;"/"&amp;TEXT(C557,0))),"")</f>
        <v/>
      </c>
      <c r="E557" s="83"/>
      <c r="F557" s="84"/>
      <c r="G557" s="85"/>
      <c r="H557" s="86"/>
      <c r="I557" s="87">
        <f>IF(OR(G557&lt;&gt;0,H557&lt;&gt;0),$I$8+SUM($G$11:G557)-SUM($H$11:H557),0)</f>
        <v>0</v>
      </c>
      <c r="J557" s="88"/>
    </row>
    <row r="558" spans="1:10" ht="18" customHeight="1" x14ac:dyDescent="0.25">
      <c r="A558" s="3">
        <v>548</v>
      </c>
      <c r="B558" s="81"/>
      <c r="C558" s="82"/>
      <c r="D558" s="287" t="str">
        <f>IF(AND(B558&gt;0,C558&gt;0),IF(B558&gt;UPDATE!K2,DATEVALUE(UPDATE!$C$4&amp;"/"&amp;TEXT(B558,0)&amp;"/"&amp;TEXT(C558,0)),DATEVALUE(UPDATE!$C$6&amp;"/"&amp;TEXT(B558,0)&amp;"/"&amp;TEXT(C558,0))),"")</f>
        <v/>
      </c>
      <c r="E558" s="83"/>
      <c r="F558" s="84"/>
      <c r="G558" s="85"/>
      <c r="H558" s="86"/>
      <c r="I558" s="87">
        <f>IF(OR(G558&lt;&gt;0,H558&lt;&gt;0),$I$8+SUM($G$11:G558)-SUM($H$11:H558),0)</f>
        <v>0</v>
      </c>
      <c r="J558" s="88"/>
    </row>
    <row r="559" spans="1:10" ht="18" customHeight="1" x14ac:dyDescent="0.25">
      <c r="A559" s="3">
        <v>549</v>
      </c>
      <c r="B559" s="81"/>
      <c r="C559" s="82"/>
      <c r="D559" s="287" t="str">
        <f>IF(AND(B559&gt;0,C559&gt;0),IF(B559&gt;UPDATE!K2,DATEVALUE(UPDATE!$C$4&amp;"/"&amp;TEXT(B559,0)&amp;"/"&amp;TEXT(C559,0)),DATEVALUE(UPDATE!$C$6&amp;"/"&amp;TEXT(B559,0)&amp;"/"&amp;TEXT(C559,0))),"")</f>
        <v/>
      </c>
      <c r="E559" s="83"/>
      <c r="F559" s="84"/>
      <c r="G559" s="85"/>
      <c r="H559" s="86"/>
      <c r="I559" s="87">
        <f>IF(OR(G559&lt;&gt;0,H559&lt;&gt;0),$I$8+SUM($G$11:G559)-SUM($H$11:H559),0)</f>
        <v>0</v>
      </c>
      <c r="J559" s="88"/>
    </row>
    <row r="560" spans="1:10" ht="18" customHeight="1" x14ac:dyDescent="0.25">
      <c r="A560" s="3">
        <v>550</v>
      </c>
      <c r="B560" s="81"/>
      <c r="C560" s="82"/>
      <c r="D560" s="287" t="str">
        <f>IF(AND(B560&gt;0,C560&gt;0),IF(B560&gt;UPDATE!K2,DATEVALUE(UPDATE!$C$4&amp;"/"&amp;TEXT(B560,0)&amp;"/"&amp;TEXT(C560,0)),DATEVALUE(UPDATE!$C$6&amp;"/"&amp;TEXT(B560,0)&amp;"/"&amp;TEXT(C560,0))),"")</f>
        <v/>
      </c>
      <c r="E560" s="83"/>
      <c r="F560" s="84"/>
      <c r="G560" s="85"/>
      <c r="H560" s="86"/>
      <c r="I560" s="87">
        <f>IF(OR(G560&lt;&gt;0,H560&lt;&gt;0),$I$8+SUM($G$11:G560)-SUM($H$11:H560),0)</f>
        <v>0</v>
      </c>
      <c r="J560" s="88"/>
    </row>
    <row r="561" spans="1:10" ht="18" customHeight="1" x14ac:dyDescent="0.25">
      <c r="A561" s="3">
        <v>551</v>
      </c>
      <c r="B561" s="81"/>
      <c r="C561" s="82"/>
      <c r="D561" s="287" t="str">
        <f>IF(AND(B561&gt;0,C561&gt;0),IF(B561&gt;UPDATE!K2,DATEVALUE(UPDATE!$C$4&amp;"/"&amp;TEXT(B561,0)&amp;"/"&amp;TEXT(C561,0)),DATEVALUE(UPDATE!$C$6&amp;"/"&amp;TEXT(B561,0)&amp;"/"&amp;TEXT(C561,0))),"")</f>
        <v/>
      </c>
      <c r="E561" s="83"/>
      <c r="F561" s="84"/>
      <c r="G561" s="85"/>
      <c r="H561" s="86"/>
      <c r="I561" s="87">
        <f>IF(OR(G561&lt;&gt;0,H561&lt;&gt;0),$I$8+SUM($G$11:G561)-SUM($H$11:H561),0)</f>
        <v>0</v>
      </c>
      <c r="J561" s="88"/>
    </row>
    <row r="562" spans="1:10" ht="18" customHeight="1" x14ac:dyDescent="0.25">
      <c r="A562" s="3">
        <v>552</v>
      </c>
      <c r="B562" s="81"/>
      <c r="C562" s="82"/>
      <c r="D562" s="287" t="str">
        <f>IF(AND(B562&gt;0,C562&gt;0),IF(B562&gt;UPDATE!K2,DATEVALUE(UPDATE!$C$4&amp;"/"&amp;TEXT(B562,0)&amp;"/"&amp;TEXT(C562,0)),DATEVALUE(UPDATE!$C$6&amp;"/"&amp;TEXT(B562,0)&amp;"/"&amp;TEXT(C562,0))),"")</f>
        <v/>
      </c>
      <c r="E562" s="83"/>
      <c r="F562" s="84"/>
      <c r="G562" s="85"/>
      <c r="H562" s="86"/>
      <c r="I562" s="87">
        <f>IF(OR(G562&lt;&gt;0,H562&lt;&gt;0),$I$8+SUM($G$11:G562)-SUM($H$11:H562),0)</f>
        <v>0</v>
      </c>
      <c r="J562" s="88"/>
    </row>
    <row r="563" spans="1:10" ht="18" customHeight="1" x14ac:dyDescent="0.25">
      <c r="A563" s="3">
        <v>553</v>
      </c>
      <c r="B563" s="81"/>
      <c r="C563" s="82"/>
      <c r="D563" s="287" t="str">
        <f>IF(AND(B563&gt;0,C563&gt;0),IF(B563&gt;UPDATE!K2,DATEVALUE(UPDATE!$C$4&amp;"/"&amp;TEXT(B563,0)&amp;"/"&amp;TEXT(C563,0)),DATEVALUE(UPDATE!$C$6&amp;"/"&amp;TEXT(B563,0)&amp;"/"&amp;TEXT(C563,0))),"")</f>
        <v/>
      </c>
      <c r="E563" s="83"/>
      <c r="F563" s="84"/>
      <c r="G563" s="85"/>
      <c r="H563" s="86"/>
      <c r="I563" s="87">
        <f>IF(OR(G563&lt;&gt;0,H563&lt;&gt;0),$I$8+SUM($G$11:G563)-SUM($H$11:H563),0)</f>
        <v>0</v>
      </c>
      <c r="J563" s="88"/>
    </row>
    <row r="564" spans="1:10" ht="18" customHeight="1" x14ac:dyDescent="0.25">
      <c r="A564" s="3">
        <v>554</v>
      </c>
      <c r="B564" s="81"/>
      <c r="C564" s="82"/>
      <c r="D564" s="287" t="str">
        <f>IF(AND(B564&gt;0,C564&gt;0),IF(B564&gt;UPDATE!K2,DATEVALUE(UPDATE!$C$4&amp;"/"&amp;TEXT(B564,0)&amp;"/"&amp;TEXT(C564,0)),DATEVALUE(UPDATE!$C$6&amp;"/"&amp;TEXT(B564,0)&amp;"/"&amp;TEXT(C564,0))),"")</f>
        <v/>
      </c>
      <c r="E564" s="83"/>
      <c r="F564" s="84"/>
      <c r="G564" s="85"/>
      <c r="H564" s="86"/>
      <c r="I564" s="87">
        <f>IF(OR(G564&lt;&gt;0,H564&lt;&gt;0),$I$8+SUM($G$11:G564)-SUM($H$11:H564),0)</f>
        <v>0</v>
      </c>
      <c r="J564" s="88"/>
    </row>
    <row r="565" spans="1:10" ht="18" customHeight="1" x14ac:dyDescent="0.25">
      <c r="A565" s="3">
        <v>555</v>
      </c>
      <c r="B565" s="81"/>
      <c r="C565" s="82"/>
      <c r="D565" s="287" t="str">
        <f>IF(AND(B565&gt;0,C565&gt;0),IF(B565&gt;UPDATE!K2,DATEVALUE(UPDATE!$C$4&amp;"/"&amp;TEXT(B565,0)&amp;"/"&amp;TEXT(C565,0)),DATEVALUE(UPDATE!$C$6&amp;"/"&amp;TEXT(B565,0)&amp;"/"&amp;TEXT(C565,0))),"")</f>
        <v/>
      </c>
      <c r="E565" s="83"/>
      <c r="F565" s="84"/>
      <c r="G565" s="85"/>
      <c r="H565" s="86"/>
      <c r="I565" s="87">
        <f>IF(OR(G565&lt;&gt;0,H565&lt;&gt;0),$I$8+SUM($G$11:G565)-SUM($H$11:H565),0)</f>
        <v>0</v>
      </c>
      <c r="J565" s="88"/>
    </row>
    <row r="566" spans="1:10" ht="18" customHeight="1" x14ac:dyDescent="0.25">
      <c r="A566" s="3">
        <v>556</v>
      </c>
      <c r="B566" s="81"/>
      <c r="C566" s="82"/>
      <c r="D566" s="287" t="str">
        <f>IF(AND(B566&gt;0,C566&gt;0),IF(B566&gt;UPDATE!K2,DATEVALUE(UPDATE!$C$4&amp;"/"&amp;TEXT(B566,0)&amp;"/"&amp;TEXT(C566,0)),DATEVALUE(UPDATE!$C$6&amp;"/"&amp;TEXT(B566,0)&amp;"/"&amp;TEXT(C566,0))),"")</f>
        <v/>
      </c>
      <c r="E566" s="83"/>
      <c r="F566" s="84"/>
      <c r="G566" s="85"/>
      <c r="H566" s="86"/>
      <c r="I566" s="87">
        <f>IF(OR(G566&lt;&gt;0,H566&lt;&gt;0),$I$8+SUM($G$11:G566)-SUM($H$11:H566),0)</f>
        <v>0</v>
      </c>
      <c r="J566" s="88"/>
    </row>
    <row r="567" spans="1:10" ht="18" customHeight="1" x14ac:dyDescent="0.25">
      <c r="A567" s="3">
        <v>557</v>
      </c>
      <c r="B567" s="81"/>
      <c r="C567" s="82"/>
      <c r="D567" s="287" t="str">
        <f>IF(AND(B567&gt;0,C567&gt;0),IF(B567&gt;UPDATE!K2,DATEVALUE(UPDATE!$C$4&amp;"/"&amp;TEXT(B567,0)&amp;"/"&amp;TEXT(C567,0)),DATEVALUE(UPDATE!$C$6&amp;"/"&amp;TEXT(B567,0)&amp;"/"&amp;TEXT(C567,0))),"")</f>
        <v/>
      </c>
      <c r="E567" s="83"/>
      <c r="F567" s="84"/>
      <c r="G567" s="85"/>
      <c r="H567" s="86"/>
      <c r="I567" s="87">
        <f>IF(OR(G567&lt;&gt;0,H567&lt;&gt;0),$I$8+SUM($G$11:G567)-SUM($H$11:H567),0)</f>
        <v>0</v>
      </c>
      <c r="J567" s="88"/>
    </row>
    <row r="568" spans="1:10" ht="18" customHeight="1" x14ac:dyDescent="0.25">
      <c r="A568" s="3">
        <v>558</v>
      </c>
      <c r="B568" s="81"/>
      <c r="C568" s="82"/>
      <c r="D568" s="287" t="str">
        <f>IF(AND(B568&gt;0,C568&gt;0),IF(B568&gt;UPDATE!K2,DATEVALUE(UPDATE!$C$4&amp;"/"&amp;TEXT(B568,0)&amp;"/"&amp;TEXT(C568,0)),DATEVALUE(UPDATE!$C$6&amp;"/"&amp;TEXT(B568,0)&amp;"/"&amp;TEXT(C568,0))),"")</f>
        <v/>
      </c>
      <c r="E568" s="83"/>
      <c r="F568" s="84"/>
      <c r="G568" s="85"/>
      <c r="H568" s="86"/>
      <c r="I568" s="87">
        <f>IF(OR(G568&lt;&gt;0,H568&lt;&gt;0),$I$8+SUM($G$11:G568)-SUM($H$11:H568),0)</f>
        <v>0</v>
      </c>
      <c r="J568" s="88"/>
    </row>
    <row r="569" spans="1:10" ht="18" customHeight="1" x14ac:dyDescent="0.25">
      <c r="A569" s="3">
        <v>559</v>
      </c>
      <c r="B569" s="81"/>
      <c r="C569" s="82"/>
      <c r="D569" s="287" t="str">
        <f>IF(AND(B569&gt;0,C569&gt;0),IF(B569&gt;UPDATE!K2,DATEVALUE(UPDATE!$C$4&amp;"/"&amp;TEXT(B569,0)&amp;"/"&amp;TEXT(C569,0)),DATEVALUE(UPDATE!$C$6&amp;"/"&amp;TEXT(B569,0)&amp;"/"&amp;TEXT(C569,0))),"")</f>
        <v/>
      </c>
      <c r="E569" s="83"/>
      <c r="F569" s="84"/>
      <c r="G569" s="85"/>
      <c r="H569" s="86"/>
      <c r="I569" s="87">
        <f>IF(OR(G569&lt;&gt;0,H569&lt;&gt;0),$I$8+SUM($G$11:G569)-SUM($H$11:H569),0)</f>
        <v>0</v>
      </c>
      <c r="J569" s="88"/>
    </row>
    <row r="570" spans="1:10" ht="18" customHeight="1" x14ac:dyDescent="0.25">
      <c r="A570" s="3">
        <v>560</v>
      </c>
      <c r="B570" s="81"/>
      <c r="C570" s="82"/>
      <c r="D570" s="287" t="str">
        <f>IF(AND(B570&gt;0,C570&gt;0),IF(B570&gt;UPDATE!K2,DATEVALUE(UPDATE!$C$4&amp;"/"&amp;TEXT(B570,0)&amp;"/"&amp;TEXT(C570,0)),DATEVALUE(UPDATE!$C$6&amp;"/"&amp;TEXT(B570,0)&amp;"/"&amp;TEXT(C570,0))),"")</f>
        <v/>
      </c>
      <c r="E570" s="83"/>
      <c r="F570" s="84"/>
      <c r="G570" s="85"/>
      <c r="H570" s="86"/>
      <c r="I570" s="87">
        <f>IF(OR(G570&lt;&gt;0,H570&lt;&gt;0),$I$8+SUM($G$11:G570)-SUM($H$11:H570),0)</f>
        <v>0</v>
      </c>
      <c r="J570" s="88"/>
    </row>
    <row r="571" spans="1:10" ht="18" customHeight="1" x14ac:dyDescent="0.25">
      <c r="A571" s="3">
        <v>561</v>
      </c>
      <c r="B571" s="81"/>
      <c r="C571" s="82"/>
      <c r="D571" s="287" t="str">
        <f>IF(AND(B571&gt;0,C571&gt;0),IF(B571&gt;UPDATE!K2,DATEVALUE(UPDATE!$C$4&amp;"/"&amp;TEXT(B571,0)&amp;"/"&amp;TEXT(C571,0)),DATEVALUE(UPDATE!$C$6&amp;"/"&amp;TEXT(B571,0)&amp;"/"&amp;TEXT(C571,0))),"")</f>
        <v/>
      </c>
      <c r="E571" s="83"/>
      <c r="F571" s="84"/>
      <c r="G571" s="85"/>
      <c r="H571" s="86"/>
      <c r="I571" s="87">
        <f>IF(OR(G571&lt;&gt;0,H571&lt;&gt;0),$I$8+SUM($G$11:G571)-SUM($H$11:H571),0)</f>
        <v>0</v>
      </c>
      <c r="J571" s="88"/>
    </row>
    <row r="572" spans="1:10" ht="18" customHeight="1" x14ac:dyDescent="0.25">
      <c r="A572" s="3">
        <v>562</v>
      </c>
      <c r="B572" s="81"/>
      <c r="C572" s="82"/>
      <c r="D572" s="287" t="str">
        <f>IF(AND(B572&gt;0,C572&gt;0),IF(B572&gt;UPDATE!K2,DATEVALUE(UPDATE!$C$4&amp;"/"&amp;TEXT(B572,0)&amp;"/"&amp;TEXT(C572,0)),DATEVALUE(UPDATE!$C$6&amp;"/"&amp;TEXT(B572,0)&amp;"/"&amp;TEXT(C572,0))),"")</f>
        <v/>
      </c>
      <c r="E572" s="83"/>
      <c r="F572" s="84"/>
      <c r="G572" s="85"/>
      <c r="H572" s="86"/>
      <c r="I572" s="87">
        <f>IF(OR(G572&lt;&gt;0,H572&lt;&gt;0),$I$8+SUM($G$11:G572)-SUM($H$11:H572),0)</f>
        <v>0</v>
      </c>
      <c r="J572" s="88"/>
    </row>
    <row r="573" spans="1:10" ht="18" customHeight="1" x14ac:dyDescent="0.25">
      <c r="A573" s="3">
        <v>563</v>
      </c>
      <c r="B573" s="81"/>
      <c r="C573" s="82"/>
      <c r="D573" s="287" t="str">
        <f>IF(AND(B573&gt;0,C573&gt;0),IF(B573&gt;UPDATE!K2,DATEVALUE(UPDATE!$C$4&amp;"/"&amp;TEXT(B573,0)&amp;"/"&amp;TEXT(C573,0)),DATEVALUE(UPDATE!$C$6&amp;"/"&amp;TEXT(B573,0)&amp;"/"&amp;TEXT(C573,0))),"")</f>
        <v/>
      </c>
      <c r="E573" s="83"/>
      <c r="F573" s="84"/>
      <c r="G573" s="85"/>
      <c r="H573" s="86"/>
      <c r="I573" s="87">
        <f>IF(OR(G573&lt;&gt;0,H573&lt;&gt;0),$I$8+SUM($G$11:G573)-SUM($H$11:H573),0)</f>
        <v>0</v>
      </c>
      <c r="J573" s="88"/>
    </row>
    <row r="574" spans="1:10" ht="18" customHeight="1" x14ac:dyDescent="0.25">
      <c r="A574" s="3">
        <v>564</v>
      </c>
      <c r="B574" s="81"/>
      <c r="C574" s="82"/>
      <c r="D574" s="287" t="str">
        <f>IF(AND(B574&gt;0,C574&gt;0),IF(B574&gt;UPDATE!K2,DATEVALUE(UPDATE!$C$4&amp;"/"&amp;TEXT(B574,0)&amp;"/"&amp;TEXT(C574,0)),DATEVALUE(UPDATE!$C$6&amp;"/"&amp;TEXT(B574,0)&amp;"/"&amp;TEXT(C574,0))),"")</f>
        <v/>
      </c>
      <c r="E574" s="83"/>
      <c r="F574" s="84"/>
      <c r="G574" s="85"/>
      <c r="H574" s="86"/>
      <c r="I574" s="87">
        <f>IF(OR(G574&lt;&gt;0,H574&lt;&gt;0),$I$8+SUM($G$11:G574)-SUM($H$11:H574),0)</f>
        <v>0</v>
      </c>
      <c r="J574" s="88"/>
    </row>
    <row r="575" spans="1:10" ht="18" customHeight="1" x14ac:dyDescent="0.25">
      <c r="A575" s="3">
        <v>565</v>
      </c>
      <c r="B575" s="81"/>
      <c r="C575" s="82"/>
      <c r="D575" s="287" t="str">
        <f>IF(AND(B575&gt;0,C575&gt;0),IF(B575&gt;UPDATE!K2,DATEVALUE(UPDATE!$C$4&amp;"/"&amp;TEXT(B575,0)&amp;"/"&amp;TEXT(C575,0)),DATEVALUE(UPDATE!$C$6&amp;"/"&amp;TEXT(B575,0)&amp;"/"&amp;TEXT(C575,0))),"")</f>
        <v/>
      </c>
      <c r="E575" s="83"/>
      <c r="F575" s="84"/>
      <c r="G575" s="85"/>
      <c r="H575" s="86"/>
      <c r="I575" s="87">
        <f>IF(OR(G575&lt;&gt;0,H575&lt;&gt;0),$I$8+SUM($G$11:G575)-SUM($H$11:H575),0)</f>
        <v>0</v>
      </c>
      <c r="J575" s="88"/>
    </row>
    <row r="576" spans="1:10" ht="18" customHeight="1" x14ac:dyDescent="0.25">
      <c r="A576" s="3">
        <v>566</v>
      </c>
      <c r="B576" s="81"/>
      <c r="C576" s="82"/>
      <c r="D576" s="287" t="str">
        <f>IF(AND(B576&gt;0,C576&gt;0),IF(B576&gt;UPDATE!K2,DATEVALUE(UPDATE!$C$4&amp;"/"&amp;TEXT(B576,0)&amp;"/"&amp;TEXT(C576,0)),DATEVALUE(UPDATE!$C$6&amp;"/"&amp;TEXT(B576,0)&amp;"/"&amp;TEXT(C576,0))),"")</f>
        <v/>
      </c>
      <c r="E576" s="83"/>
      <c r="F576" s="84"/>
      <c r="G576" s="85"/>
      <c r="H576" s="86"/>
      <c r="I576" s="87">
        <f>IF(OR(G576&lt;&gt;0,H576&lt;&gt;0),$I$8+SUM($G$11:G576)-SUM($H$11:H576),0)</f>
        <v>0</v>
      </c>
      <c r="J576" s="88"/>
    </row>
    <row r="577" spans="1:10" ht="18" customHeight="1" x14ac:dyDescent="0.25">
      <c r="A577" s="3">
        <v>567</v>
      </c>
      <c r="B577" s="81"/>
      <c r="C577" s="82"/>
      <c r="D577" s="287" t="str">
        <f>IF(AND(B577&gt;0,C577&gt;0),IF(B577&gt;UPDATE!K2,DATEVALUE(UPDATE!$C$4&amp;"/"&amp;TEXT(B577,0)&amp;"/"&amp;TEXT(C577,0)),DATEVALUE(UPDATE!$C$6&amp;"/"&amp;TEXT(B577,0)&amp;"/"&amp;TEXT(C577,0))),"")</f>
        <v/>
      </c>
      <c r="E577" s="83"/>
      <c r="F577" s="84"/>
      <c r="G577" s="85"/>
      <c r="H577" s="86"/>
      <c r="I577" s="87">
        <f>IF(OR(G577&lt;&gt;0,H577&lt;&gt;0),$I$8+SUM($G$11:G577)-SUM($H$11:H577),0)</f>
        <v>0</v>
      </c>
      <c r="J577" s="88"/>
    </row>
    <row r="578" spans="1:10" ht="18" customHeight="1" x14ac:dyDescent="0.25">
      <c r="A578" s="3">
        <v>568</v>
      </c>
      <c r="B578" s="81"/>
      <c r="C578" s="82"/>
      <c r="D578" s="287" t="str">
        <f>IF(AND(B578&gt;0,C578&gt;0),IF(B578&gt;UPDATE!K2,DATEVALUE(UPDATE!$C$4&amp;"/"&amp;TEXT(B578,0)&amp;"/"&amp;TEXT(C578,0)),DATEVALUE(UPDATE!$C$6&amp;"/"&amp;TEXT(B578,0)&amp;"/"&amp;TEXT(C578,0))),"")</f>
        <v/>
      </c>
      <c r="E578" s="83"/>
      <c r="F578" s="84"/>
      <c r="G578" s="85"/>
      <c r="H578" s="86"/>
      <c r="I578" s="87">
        <f>IF(OR(G578&lt;&gt;0,H578&lt;&gt;0),$I$8+SUM($G$11:G578)-SUM($H$11:H578),0)</f>
        <v>0</v>
      </c>
      <c r="J578" s="88"/>
    </row>
    <row r="579" spans="1:10" ht="18" customHeight="1" x14ac:dyDescent="0.25">
      <c r="A579" s="3">
        <v>569</v>
      </c>
      <c r="B579" s="81"/>
      <c r="C579" s="82"/>
      <c r="D579" s="287" t="str">
        <f>IF(AND(B579&gt;0,C579&gt;0),IF(B579&gt;UPDATE!K2,DATEVALUE(UPDATE!$C$4&amp;"/"&amp;TEXT(B579,0)&amp;"/"&amp;TEXT(C579,0)),DATEVALUE(UPDATE!$C$6&amp;"/"&amp;TEXT(B579,0)&amp;"/"&amp;TEXT(C579,0))),"")</f>
        <v/>
      </c>
      <c r="E579" s="83"/>
      <c r="F579" s="84"/>
      <c r="G579" s="85"/>
      <c r="H579" s="86"/>
      <c r="I579" s="87">
        <f>IF(OR(G579&lt;&gt;0,H579&lt;&gt;0),$I$8+SUM($G$11:G579)-SUM($H$11:H579),0)</f>
        <v>0</v>
      </c>
      <c r="J579" s="88"/>
    </row>
    <row r="580" spans="1:10" ht="18" customHeight="1" x14ac:dyDescent="0.25">
      <c r="A580" s="3">
        <v>570</v>
      </c>
      <c r="B580" s="81"/>
      <c r="C580" s="82"/>
      <c r="D580" s="287" t="str">
        <f>IF(AND(B580&gt;0,C580&gt;0),IF(B580&gt;UPDATE!K2,DATEVALUE(UPDATE!$C$4&amp;"/"&amp;TEXT(B580,0)&amp;"/"&amp;TEXT(C580,0)),DATEVALUE(UPDATE!$C$6&amp;"/"&amp;TEXT(B580,0)&amp;"/"&amp;TEXT(C580,0))),"")</f>
        <v/>
      </c>
      <c r="E580" s="83"/>
      <c r="F580" s="84"/>
      <c r="G580" s="85"/>
      <c r="H580" s="86"/>
      <c r="I580" s="87">
        <f>IF(OR(G580&lt;&gt;0,H580&lt;&gt;0),$I$8+SUM($G$11:G580)-SUM($H$11:H580),0)</f>
        <v>0</v>
      </c>
      <c r="J580" s="88"/>
    </row>
    <row r="581" spans="1:10" ht="18" customHeight="1" x14ac:dyDescent="0.25">
      <c r="A581" s="3">
        <v>571</v>
      </c>
      <c r="B581" s="81"/>
      <c r="C581" s="82"/>
      <c r="D581" s="287" t="str">
        <f>IF(AND(B581&gt;0,C581&gt;0),IF(B581&gt;UPDATE!K2,DATEVALUE(UPDATE!$C$4&amp;"/"&amp;TEXT(B581,0)&amp;"/"&amp;TEXT(C581,0)),DATEVALUE(UPDATE!$C$6&amp;"/"&amp;TEXT(B581,0)&amp;"/"&amp;TEXT(C581,0))),"")</f>
        <v/>
      </c>
      <c r="E581" s="83"/>
      <c r="F581" s="84"/>
      <c r="G581" s="85"/>
      <c r="H581" s="86"/>
      <c r="I581" s="87">
        <f>IF(OR(G581&lt;&gt;0,H581&lt;&gt;0),$I$8+SUM($G$11:G581)-SUM($H$11:H581),0)</f>
        <v>0</v>
      </c>
      <c r="J581" s="88"/>
    </row>
    <row r="582" spans="1:10" ht="18" customHeight="1" x14ac:dyDescent="0.25">
      <c r="A582" s="3">
        <v>572</v>
      </c>
      <c r="B582" s="81"/>
      <c r="C582" s="82"/>
      <c r="D582" s="287" t="str">
        <f>IF(AND(B582&gt;0,C582&gt;0),IF(B582&gt;UPDATE!K2,DATEVALUE(UPDATE!$C$4&amp;"/"&amp;TEXT(B582,0)&amp;"/"&amp;TEXT(C582,0)),DATEVALUE(UPDATE!$C$6&amp;"/"&amp;TEXT(B582,0)&amp;"/"&amp;TEXT(C582,0))),"")</f>
        <v/>
      </c>
      <c r="E582" s="83"/>
      <c r="F582" s="84"/>
      <c r="G582" s="85"/>
      <c r="H582" s="86"/>
      <c r="I582" s="87">
        <f>IF(OR(G582&lt;&gt;0,H582&lt;&gt;0),$I$8+SUM($G$11:G582)-SUM($H$11:H582),0)</f>
        <v>0</v>
      </c>
      <c r="J582" s="88"/>
    </row>
    <row r="583" spans="1:10" ht="18" customHeight="1" x14ac:dyDescent="0.25">
      <c r="A583" s="3">
        <v>573</v>
      </c>
      <c r="B583" s="81"/>
      <c r="C583" s="82"/>
      <c r="D583" s="287" t="str">
        <f>IF(AND(B583&gt;0,C583&gt;0),IF(B583&gt;UPDATE!K2,DATEVALUE(UPDATE!$C$4&amp;"/"&amp;TEXT(B583,0)&amp;"/"&amp;TEXT(C583,0)),DATEVALUE(UPDATE!$C$6&amp;"/"&amp;TEXT(B583,0)&amp;"/"&amp;TEXT(C583,0))),"")</f>
        <v/>
      </c>
      <c r="E583" s="83"/>
      <c r="F583" s="84"/>
      <c r="G583" s="85"/>
      <c r="H583" s="86"/>
      <c r="I583" s="87">
        <f>IF(OR(G583&lt;&gt;0,H583&lt;&gt;0),$I$8+SUM($G$11:G583)-SUM($H$11:H583),0)</f>
        <v>0</v>
      </c>
      <c r="J583" s="88"/>
    </row>
    <row r="584" spans="1:10" ht="18" customHeight="1" x14ac:dyDescent="0.25">
      <c r="A584" s="3">
        <v>574</v>
      </c>
      <c r="B584" s="81"/>
      <c r="C584" s="82"/>
      <c r="D584" s="287" t="str">
        <f>IF(AND(B584&gt;0,C584&gt;0),IF(B584&gt;UPDATE!K2,DATEVALUE(UPDATE!$C$4&amp;"/"&amp;TEXT(B584,0)&amp;"/"&amp;TEXT(C584,0)),DATEVALUE(UPDATE!$C$6&amp;"/"&amp;TEXT(B584,0)&amp;"/"&amp;TEXT(C584,0))),"")</f>
        <v/>
      </c>
      <c r="E584" s="83"/>
      <c r="F584" s="84"/>
      <c r="G584" s="85"/>
      <c r="H584" s="86"/>
      <c r="I584" s="87">
        <f>IF(OR(G584&lt;&gt;0,H584&lt;&gt;0),$I$8+SUM($G$11:G584)-SUM($H$11:H584),0)</f>
        <v>0</v>
      </c>
      <c r="J584" s="88"/>
    </row>
    <row r="585" spans="1:10" ht="18" customHeight="1" x14ac:dyDescent="0.25">
      <c r="A585" s="3">
        <v>575</v>
      </c>
      <c r="B585" s="81"/>
      <c r="C585" s="82"/>
      <c r="D585" s="287" t="str">
        <f>IF(AND(B585&gt;0,C585&gt;0),IF(B585&gt;UPDATE!K2,DATEVALUE(UPDATE!$C$4&amp;"/"&amp;TEXT(B585,0)&amp;"/"&amp;TEXT(C585,0)),DATEVALUE(UPDATE!$C$6&amp;"/"&amp;TEXT(B585,0)&amp;"/"&amp;TEXT(C585,0))),"")</f>
        <v/>
      </c>
      <c r="E585" s="83"/>
      <c r="F585" s="84"/>
      <c r="G585" s="85"/>
      <c r="H585" s="86"/>
      <c r="I585" s="87">
        <f>IF(OR(G585&lt;&gt;0,H585&lt;&gt;0),$I$8+SUM($G$11:G585)-SUM($H$11:H585),0)</f>
        <v>0</v>
      </c>
      <c r="J585" s="88"/>
    </row>
    <row r="586" spans="1:10" ht="18" customHeight="1" x14ac:dyDescent="0.25">
      <c r="A586" s="3">
        <v>576</v>
      </c>
      <c r="B586" s="81"/>
      <c r="C586" s="82"/>
      <c r="D586" s="287" t="str">
        <f>IF(AND(B586&gt;0,C586&gt;0),IF(B586&gt;UPDATE!K2,DATEVALUE(UPDATE!$C$4&amp;"/"&amp;TEXT(B586,0)&amp;"/"&amp;TEXT(C586,0)),DATEVALUE(UPDATE!$C$6&amp;"/"&amp;TEXT(B586,0)&amp;"/"&amp;TEXT(C586,0))),"")</f>
        <v/>
      </c>
      <c r="E586" s="83"/>
      <c r="F586" s="84"/>
      <c r="G586" s="85"/>
      <c r="H586" s="86"/>
      <c r="I586" s="87">
        <f>IF(OR(G586&lt;&gt;0,H586&lt;&gt;0),$I$8+SUM($G$11:G586)-SUM($H$11:H586),0)</f>
        <v>0</v>
      </c>
      <c r="J586" s="88"/>
    </row>
    <row r="587" spans="1:10" ht="18" customHeight="1" x14ac:dyDescent="0.25">
      <c r="A587" s="3">
        <v>577</v>
      </c>
      <c r="B587" s="81"/>
      <c r="C587" s="82"/>
      <c r="D587" s="287" t="str">
        <f>IF(AND(B587&gt;0,C587&gt;0),IF(B587&gt;UPDATE!K2,DATEVALUE(UPDATE!$C$4&amp;"/"&amp;TEXT(B587,0)&amp;"/"&amp;TEXT(C587,0)),DATEVALUE(UPDATE!$C$6&amp;"/"&amp;TEXT(B587,0)&amp;"/"&amp;TEXT(C587,0))),"")</f>
        <v/>
      </c>
      <c r="E587" s="83"/>
      <c r="F587" s="84"/>
      <c r="G587" s="85"/>
      <c r="H587" s="86"/>
      <c r="I587" s="87">
        <f>IF(OR(G587&lt;&gt;0,H587&lt;&gt;0),$I$8+SUM($G$11:G587)-SUM($H$11:H587),0)</f>
        <v>0</v>
      </c>
      <c r="J587" s="88"/>
    </row>
    <row r="588" spans="1:10" ht="18" customHeight="1" x14ac:dyDescent="0.25">
      <c r="A588" s="3">
        <v>578</v>
      </c>
      <c r="B588" s="81"/>
      <c r="C588" s="82"/>
      <c r="D588" s="287" t="str">
        <f>IF(AND(B588&gt;0,C588&gt;0),IF(B588&gt;UPDATE!K2,DATEVALUE(UPDATE!$C$4&amp;"/"&amp;TEXT(B588,0)&amp;"/"&amp;TEXT(C588,0)),DATEVALUE(UPDATE!$C$6&amp;"/"&amp;TEXT(B588,0)&amp;"/"&amp;TEXT(C588,0))),"")</f>
        <v/>
      </c>
      <c r="E588" s="83"/>
      <c r="F588" s="84"/>
      <c r="G588" s="85"/>
      <c r="H588" s="86"/>
      <c r="I588" s="87">
        <f>IF(OR(G588&lt;&gt;0,H588&lt;&gt;0),$I$8+SUM($G$11:G588)-SUM($H$11:H588),0)</f>
        <v>0</v>
      </c>
      <c r="J588" s="88"/>
    </row>
    <row r="589" spans="1:10" ht="18" customHeight="1" x14ac:dyDescent="0.25">
      <c r="A589" s="3">
        <v>579</v>
      </c>
      <c r="B589" s="81"/>
      <c r="C589" s="82"/>
      <c r="D589" s="287" t="str">
        <f>IF(AND(B589&gt;0,C589&gt;0),IF(B589&gt;UPDATE!K2,DATEVALUE(UPDATE!$C$4&amp;"/"&amp;TEXT(B589,0)&amp;"/"&amp;TEXT(C589,0)),DATEVALUE(UPDATE!$C$6&amp;"/"&amp;TEXT(B589,0)&amp;"/"&amp;TEXT(C589,0))),"")</f>
        <v/>
      </c>
      <c r="E589" s="83"/>
      <c r="F589" s="84"/>
      <c r="G589" s="85"/>
      <c r="H589" s="86"/>
      <c r="I589" s="87">
        <f>IF(OR(G589&lt;&gt;0,H589&lt;&gt;0),$I$8+SUM($G$11:G589)-SUM($H$11:H589),0)</f>
        <v>0</v>
      </c>
      <c r="J589" s="88"/>
    </row>
    <row r="590" spans="1:10" ht="18" customHeight="1" x14ac:dyDescent="0.25">
      <c r="A590" s="3">
        <v>580</v>
      </c>
      <c r="B590" s="81"/>
      <c r="C590" s="82"/>
      <c r="D590" s="287" t="str">
        <f>IF(AND(B590&gt;0,C590&gt;0),IF(B590&gt;UPDATE!K2,DATEVALUE(UPDATE!$C$4&amp;"/"&amp;TEXT(B590,0)&amp;"/"&amp;TEXT(C590,0)),DATEVALUE(UPDATE!$C$6&amp;"/"&amp;TEXT(B590,0)&amp;"/"&amp;TEXT(C590,0))),"")</f>
        <v/>
      </c>
      <c r="E590" s="83"/>
      <c r="F590" s="84"/>
      <c r="G590" s="85"/>
      <c r="H590" s="86"/>
      <c r="I590" s="87">
        <f>IF(OR(G590&lt;&gt;0,H590&lt;&gt;0),$I$8+SUM($G$11:G590)-SUM($H$11:H590),0)</f>
        <v>0</v>
      </c>
      <c r="J590" s="88"/>
    </row>
    <row r="591" spans="1:10" ht="18" customHeight="1" x14ac:dyDescent="0.25">
      <c r="A591" s="3">
        <v>581</v>
      </c>
      <c r="B591" s="81"/>
      <c r="C591" s="82"/>
      <c r="D591" s="287" t="str">
        <f>IF(AND(B591&gt;0,C591&gt;0),IF(B591&gt;UPDATE!K2,DATEVALUE(UPDATE!$C$4&amp;"/"&amp;TEXT(B591,0)&amp;"/"&amp;TEXT(C591,0)),DATEVALUE(UPDATE!$C$6&amp;"/"&amp;TEXT(B591,0)&amp;"/"&amp;TEXT(C591,0))),"")</f>
        <v/>
      </c>
      <c r="E591" s="83"/>
      <c r="F591" s="84"/>
      <c r="G591" s="85"/>
      <c r="H591" s="86"/>
      <c r="I591" s="87">
        <f>IF(OR(G591&lt;&gt;0,H591&lt;&gt;0),$I$8+SUM($G$11:G591)-SUM($H$11:H591),0)</f>
        <v>0</v>
      </c>
      <c r="J591" s="88"/>
    </row>
    <row r="592" spans="1:10" ht="18" customHeight="1" x14ac:dyDescent="0.25">
      <c r="A592" s="3">
        <v>582</v>
      </c>
      <c r="B592" s="81"/>
      <c r="C592" s="82"/>
      <c r="D592" s="287" t="str">
        <f>IF(AND(B592&gt;0,C592&gt;0),IF(B592&gt;UPDATE!K2,DATEVALUE(UPDATE!$C$4&amp;"/"&amp;TEXT(B592,0)&amp;"/"&amp;TEXT(C592,0)),DATEVALUE(UPDATE!$C$6&amp;"/"&amp;TEXT(B592,0)&amp;"/"&amp;TEXT(C592,0))),"")</f>
        <v/>
      </c>
      <c r="E592" s="83"/>
      <c r="F592" s="84"/>
      <c r="G592" s="85"/>
      <c r="H592" s="86"/>
      <c r="I592" s="87">
        <f>IF(OR(G592&lt;&gt;0,H592&lt;&gt;0),$I$8+SUM($G$11:G592)-SUM($H$11:H592),0)</f>
        <v>0</v>
      </c>
      <c r="J592" s="88"/>
    </row>
    <row r="593" spans="1:10" ht="18" customHeight="1" x14ac:dyDescent="0.25">
      <c r="A593" s="3">
        <v>583</v>
      </c>
      <c r="B593" s="81"/>
      <c r="C593" s="82"/>
      <c r="D593" s="287" t="str">
        <f>IF(AND(B593&gt;0,C593&gt;0),IF(B593&gt;UPDATE!K2,DATEVALUE(UPDATE!$C$4&amp;"/"&amp;TEXT(B593,0)&amp;"/"&amp;TEXT(C593,0)),DATEVALUE(UPDATE!$C$6&amp;"/"&amp;TEXT(B593,0)&amp;"/"&amp;TEXT(C593,0))),"")</f>
        <v/>
      </c>
      <c r="E593" s="83"/>
      <c r="F593" s="84"/>
      <c r="G593" s="85"/>
      <c r="H593" s="86"/>
      <c r="I593" s="87">
        <f>IF(OR(G593&lt;&gt;0,H593&lt;&gt;0),$I$8+SUM($G$11:G593)-SUM($H$11:H593),0)</f>
        <v>0</v>
      </c>
      <c r="J593" s="88"/>
    </row>
    <row r="594" spans="1:10" ht="18" customHeight="1" x14ac:dyDescent="0.25">
      <c r="A594" s="3">
        <v>584</v>
      </c>
      <c r="B594" s="81"/>
      <c r="C594" s="82"/>
      <c r="D594" s="287" t="str">
        <f>IF(AND(B594&gt;0,C594&gt;0),IF(B594&gt;UPDATE!K2,DATEVALUE(UPDATE!$C$4&amp;"/"&amp;TEXT(B594,0)&amp;"/"&amp;TEXT(C594,0)),DATEVALUE(UPDATE!$C$6&amp;"/"&amp;TEXT(B594,0)&amp;"/"&amp;TEXT(C594,0))),"")</f>
        <v/>
      </c>
      <c r="E594" s="83"/>
      <c r="F594" s="84"/>
      <c r="G594" s="85"/>
      <c r="H594" s="86"/>
      <c r="I594" s="87">
        <f>IF(OR(G594&lt;&gt;0,H594&lt;&gt;0),$I$8+SUM($G$11:G594)-SUM($H$11:H594),0)</f>
        <v>0</v>
      </c>
      <c r="J594" s="88"/>
    </row>
    <row r="595" spans="1:10" ht="18" customHeight="1" x14ac:dyDescent="0.25">
      <c r="A595" s="3">
        <v>585</v>
      </c>
      <c r="B595" s="81"/>
      <c r="C595" s="82"/>
      <c r="D595" s="287" t="str">
        <f>IF(AND(B595&gt;0,C595&gt;0),IF(B595&gt;UPDATE!K2,DATEVALUE(UPDATE!$C$4&amp;"/"&amp;TEXT(B595,0)&amp;"/"&amp;TEXT(C595,0)),DATEVALUE(UPDATE!$C$6&amp;"/"&amp;TEXT(B595,0)&amp;"/"&amp;TEXT(C595,0))),"")</f>
        <v/>
      </c>
      <c r="E595" s="83"/>
      <c r="F595" s="84"/>
      <c r="G595" s="85"/>
      <c r="H595" s="86"/>
      <c r="I595" s="87">
        <f>IF(OR(G595&lt;&gt;0,H595&lt;&gt;0),$I$8+SUM($G$11:G595)-SUM($H$11:H595),0)</f>
        <v>0</v>
      </c>
      <c r="J595" s="88"/>
    </row>
    <row r="596" spans="1:10" ht="18" customHeight="1" x14ac:dyDescent="0.25">
      <c r="A596" s="3">
        <v>586</v>
      </c>
      <c r="B596" s="81"/>
      <c r="C596" s="82"/>
      <c r="D596" s="287" t="str">
        <f>IF(AND(B596&gt;0,C596&gt;0),IF(B596&gt;UPDATE!K2,DATEVALUE(UPDATE!$C$4&amp;"/"&amp;TEXT(B596,0)&amp;"/"&amp;TEXT(C596,0)),DATEVALUE(UPDATE!$C$6&amp;"/"&amp;TEXT(B596,0)&amp;"/"&amp;TEXT(C596,0))),"")</f>
        <v/>
      </c>
      <c r="E596" s="83"/>
      <c r="F596" s="84"/>
      <c r="G596" s="85"/>
      <c r="H596" s="86"/>
      <c r="I596" s="87">
        <f>IF(OR(G596&lt;&gt;0,H596&lt;&gt;0),$I$8+SUM($G$11:G596)-SUM($H$11:H596),0)</f>
        <v>0</v>
      </c>
      <c r="J596" s="88"/>
    </row>
    <row r="597" spans="1:10" ht="18" customHeight="1" x14ac:dyDescent="0.25">
      <c r="A597" s="3">
        <v>587</v>
      </c>
      <c r="B597" s="81"/>
      <c r="C597" s="82"/>
      <c r="D597" s="287" t="str">
        <f>IF(AND(B597&gt;0,C597&gt;0),IF(B597&gt;UPDATE!K2,DATEVALUE(UPDATE!$C$4&amp;"/"&amp;TEXT(B597,0)&amp;"/"&amp;TEXT(C597,0)),DATEVALUE(UPDATE!$C$6&amp;"/"&amp;TEXT(B597,0)&amp;"/"&amp;TEXT(C597,0))),"")</f>
        <v/>
      </c>
      <c r="E597" s="83"/>
      <c r="F597" s="84"/>
      <c r="G597" s="85"/>
      <c r="H597" s="86"/>
      <c r="I597" s="87">
        <f>IF(OR(G597&lt;&gt;0,H597&lt;&gt;0),$I$8+SUM($G$11:G597)-SUM($H$11:H597),0)</f>
        <v>0</v>
      </c>
      <c r="J597" s="88"/>
    </row>
    <row r="598" spans="1:10" ht="18" customHeight="1" x14ac:dyDescent="0.25">
      <c r="A598" s="3">
        <v>588</v>
      </c>
      <c r="B598" s="81"/>
      <c r="C598" s="82"/>
      <c r="D598" s="287" t="str">
        <f>IF(AND(B598&gt;0,C598&gt;0),IF(B598&gt;UPDATE!K2,DATEVALUE(UPDATE!$C$4&amp;"/"&amp;TEXT(B598,0)&amp;"/"&amp;TEXT(C598,0)),DATEVALUE(UPDATE!$C$6&amp;"/"&amp;TEXT(B598,0)&amp;"/"&amp;TEXT(C598,0))),"")</f>
        <v/>
      </c>
      <c r="E598" s="83"/>
      <c r="F598" s="84"/>
      <c r="G598" s="85"/>
      <c r="H598" s="86"/>
      <c r="I598" s="87">
        <f>IF(OR(G598&lt;&gt;0,H598&lt;&gt;0),$I$8+SUM($G$11:G598)-SUM($H$11:H598),0)</f>
        <v>0</v>
      </c>
      <c r="J598" s="88"/>
    </row>
    <row r="599" spans="1:10" ht="18" customHeight="1" x14ac:dyDescent="0.25">
      <c r="A599" s="3">
        <v>589</v>
      </c>
      <c r="B599" s="81"/>
      <c r="C599" s="82"/>
      <c r="D599" s="287" t="str">
        <f>IF(AND(B599&gt;0,C599&gt;0),IF(B599&gt;UPDATE!K2,DATEVALUE(UPDATE!$C$4&amp;"/"&amp;TEXT(B599,0)&amp;"/"&amp;TEXT(C599,0)),DATEVALUE(UPDATE!$C$6&amp;"/"&amp;TEXT(B599,0)&amp;"/"&amp;TEXT(C599,0))),"")</f>
        <v/>
      </c>
      <c r="E599" s="83"/>
      <c r="F599" s="84"/>
      <c r="G599" s="85"/>
      <c r="H599" s="86"/>
      <c r="I599" s="87">
        <f>IF(OR(G599&lt;&gt;0,H599&lt;&gt;0),$I$8+SUM($G$11:G599)-SUM($H$11:H599),0)</f>
        <v>0</v>
      </c>
      <c r="J599" s="88"/>
    </row>
    <row r="600" spans="1:10" ht="18" customHeight="1" x14ac:dyDescent="0.25">
      <c r="A600" s="3">
        <v>590</v>
      </c>
      <c r="B600" s="81"/>
      <c r="C600" s="82"/>
      <c r="D600" s="287" t="str">
        <f>IF(AND(B600&gt;0,C600&gt;0),IF(B600&gt;UPDATE!K2,DATEVALUE(UPDATE!$C$4&amp;"/"&amp;TEXT(B600,0)&amp;"/"&amp;TEXT(C600,0)),DATEVALUE(UPDATE!$C$6&amp;"/"&amp;TEXT(B600,0)&amp;"/"&amp;TEXT(C600,0))),"")</f>
        <v/>
      </c>
      <c r="E600" s="83"/>
      <c r="F600" s="84"/>
      <c r="G600" s="85"/>
      <c r="H600" s="86"/>
      <c r="I600" s="87">
        <f>IF(OR(G600&lt;&gt;0,H600&lt;&gt;0),$I$8+SUM($G$11:G600)-SUM($H$11:H600),0)</f>
        <v>0</v>
      </c>
      <c r="J600" s="88"/>
    </row>
    <row r="601" spans="1:10" ht="18" customHeight="1" x14ac:dyDescent="0.25">
      <c r="A601" s="3">
        <v>591</v>
      </c>
      <c r="B601" s="81"/>
      <c r="C601" s="82"/>
      <c r="D601" s="287" t="str">
        <f>IF(AND(B601&gt;0,C601&gt;0),IF(B601&gt;UPDATE!K2,DATEVALUE(UPDATE!$C$4&amp;"/"&amp;TEXT(B601,0)&amp;"/"&amp;TEXT(C601,0)),DATEVALUE(UPDATE!$C$6&amp;"/"&amp;TEXT(B601,0)&amp;"/"&amp;TEXT(C601,0))),"")</f>
        <v/>
      </c>
      <c r="E601" s="83"/>
      <c r="F601" s="84"/>
      <c r="G601" s="85"/>
      <c r="H601" s="86"/>
      <c r="I601" s="87">
        <f>IF(OR(G601&lt;&gt;0,H601&lt;&gt;0),$I$8+SUM($G$11:G601)-SUM($H$11:H601),0)</f>
        <v>0</v>
      </c>
      <c r="J601" s="88"/>
    </row>
    <row r="602" spans="1:10" ht="18" customHeight="1" x14ac:dyDescent="0.25">
      <c r="A602" s="3">
        <v>592</v>
      </c>
      <c r="B602" s="81"/>
      <c r="C602" s="82"/>
      <c r="D602" s="287" t="str">
        <f>IF(AND(B602&gt;0,C602&gt;0),IF(B602&gt;UPDATE!K2,DATEVALUE(UPDATE!$C$4&amp;"/"&amp;TEXT(B602,0)&amp;"/"&amp;TEXT(C602,0)),DATEVALUE(UPDATE!$C$6&amp;"/"&amp;TEXT(B602,0)&amp;"/"&amp;TEXT(C602,0))),"")</f>
        <v/>
      </c>
      <c r="E602" s="83"/>
      <c r="F602" s="84"/>
      <c r="G602" s="85"/>
      <c r="H602" s="86"/>
      <c r="I602" s="87">
        <f>IF(OR(G602&lt;&gt;0,H602&lt;&gt;0),$I$8+SUM($G$11:G602)-SUM($H$11:H602),0)</f>
        <v>0</v>
      </c>
      <c r="J602" s="88"/>
    </row>
    <row r="603" spans="1:10" ht="18" customHeight="1" x14ac:dyDescent="0.25">
      <c r="A603" s="3">
        <v>593</v>
      </c>
      <c r="B603" s="81"/>
      <c r="C603" s="82"/>
      <c r="D603" s="287" t="str">
        <f>IF(AND(B603&gt;0,C603&gt;0),IF(B603&gt;UPDATE!K2,DATEVALUE(UPDATE!$C$4&amp;"/"&amp;TEXT(B603,0)&amp;"/"&amp;TEXT(C603,0)),DATEVALUE(UPDATE!$C$6&amp;"/"&amp;TEXT(B603,0)&amp;"/"&amp;TEXT(C603,0))),"")</f>
        <v/>
      </c>
      <c r="E603" s="83"/>
      <c r="F603" s="84"/>
      <c r="G603" s="85"/>
      <c r="H603" s="86"/>
      <c r="I603" s="87">
        <f>IF(OR(G603&lt;&gt;0,H603&lt;&gt;0),$I$8+SUM($G$11:G603)-SUM($H$11:H603),0)</f>
        <v>0</v>
      </c>
      <c r="J603" s="88"/>
    </row>
    <row r="604" spans="1:10" ht="18" customHeight="1" x14ac:dyDescent="0.25">
      <c r="A604" s="3">
        <v>594</v>
      </c>
      <c r="B604" s="81"/>
      <c r="C604" s="82"/>
      <c r="D604" s="287" t="str">
        <f>IF(AND(B604&gt;0,C604&gt;0),IF(B604&gt;UPDATE!K2,DATEVALUE(UPDATE!$C$4&amp;"/"&amp;TEXT(B604,0)&amp;"/"&amp;TEXT(C604,0)),DATEVALUE(UPDATE!$C$6&amp;"/"&amp;TEXT(B604,0)&amp;"/"&amp;TEXT(C604,0))),"")</f>
        <v/>
      </c>
      <c r="E604" s="83"/>
      <c r="F604" s="84"/>
      <c r="G604" s="85"/>
      <c r="H604" s="86"/>
      <c r="I604" s="87">
        <f>IF(OR(G604&lt;&gt;0,H604&lt;&gt;0),$I$8+SUM($G$11:G604)-SUM($H$11:H604),0)</f>
        <v>0</v>
      </c>
      <c r="J604" s="88"/>
    </row>
    <row r="605" spans="1:10" ht="18" customHeight="1" x14ac:dyDescent="0.25">
      <c r="A605" s="3">
        <v>595</v>
      </c>
      <c r="B605" s="81"/>
      <c r="C605" s="82"/>
      <c r="D605" s="287" t="str">
        <f>IF(AND(B605&gt;0,C605&gt;0),IF(B605&gt;UPDATE!K2,DATEVALUE(UPDATE!$C$4&amp;"/"&amp;TEXT(B605,0)&amp;"/"&amp;TEXT(C605,0)),DATEVALUE(UPDATE!$C$6&amp;"/"&amp;TEXT(B605,0)&amp;"/"&amp;TEXT(C605,0))),"")</f>
        <v/>
      </c>
      <c r="E605" s="83"/>
      <c r="F605" s="84"/>
      <c r="G605" s="85"/>
      <c r="H605" s="86"/>
      <c r="I605" s="87">
        <f>IF(OR(G605&lt;&gt;0,H605&lt;&gt;0),$I$8+SUM($G$11:G605)-SUM($H$11:H605),0)</f>
        <v>0</v>
      </c>
      <c r="J605" s="88"/>
    </row>
    <row r="606" spans="1:10" ht="18" customHeight="1" x14ac:dyDescent="0.25">
      <c r="A606" s="3">
        <v>596</v>
      </c>
      <c r="B606" s="81"/>
      <c r="C606" s="82"/>
      <c r="D606" s="287" t="str">
        <f>IF(AND(B606&gt;0,C606&gt;0),IF(B606&gt;UPDATE!K2,DATEVALUE(UPDATE!$C$4&amp;"/"&amp;TEXT(B606,0)&amp;"/"&amp;TEXT(C606,0)),DATEVALUE(UPDATE!$C$6&amp;"/"&amp;TEXT(B606,0)&amp;"/"&amp;TEXT(C606,0))),"")</f>
        <v/>
      </c>
      <c r="E606" s="83"/>
      <c r="F606" s="84"/>
      <c r="G606" s="85"/>
      <c r="H606" s="86"/>
      <c r="I606" s="87">
        <f>IF(OR(G606&lt;&gt;0,H606&lt;&gt;0),$I$8+SUM($G$11:G606)-SUM($H$11:H606),0)</f>
        <v>0</v>
      </c>
      <c r="J606" s="88"/>
    </row>
    <row r="607" spans="1:10" ht="18" customHeight="1" x14ac:dyDescent="0.25">
      <c r="A607" s="3">
        <v>597</v>
      </c>
      <c r="B607" s="81"/>
      <c r="C607" s="82"/>
      <c r="D607" s="287" t="str">
        <f>IF(AND(B607&gt;0,C607&gt;0),IF(B607&gt;UPDATE!K2,DATEVALUE(UPDATE!$C$4&amp;"/"&amp;TEXT(B607,0)&amp;"/"&amp;TEXT(C607,0)),DATEVALUE(UPDATE!$C$6&amp;"/"&amp;TEXT(B607,0)&amp;"/"&amp;TEXT(C607,0))),"")</f>
        <v/>
      </c>
      <c r="E607" s="83"/>
      <c r="F607" s="84"/>
      <c r="G607" s="85"/>
      <c r="H607" s="86"/>
      <c r="I607" s="87">
        <f>IF(OR(G607&lt;&gt;0,H607&lt;&gt;0),$I$8+SUM($G$11:G607)-SUM($H$11:H607),0)</f>
        <v>0</v>
      </c>
      <c r="J607" s="88"/>
    </row>
    <row r="608" spans="1:10" ht="18" customHeight="1" x14ac:dyDescent="0.25">
      <c r="A608" s="3">
        <v>598</v>
      </c>
      <c r="B608" s="81"/>
      <c r="C608" s="82"/>
      <c r="D608" s="287" t="str">
        <f>IF(AND(B608&gt;0,C608&gt;0),IF(B608&gt;UPDATE!K2,DATEVALUE(UPDATE!$C$4&amp;"/"&amp;TEXT(B608,0)&amp;"/"&amp;TEXT(C608,0)),DATEVALUE(UPDATE!$C$6&amp;"/"&amp;TEXT(B608,0)&amp;"/"&amp;TEXT(C608,0))),"")</f>
        <v/>
      </c>
      <c r="E608" s="83"/>
      <c r="F608" s="84"/>
      <c r="G608" s="85"/>
      <c r="H608" s="86"/>
      <c r="I608" s="87">
        <f>IF(OR(G608&lt;&gt;0,H608&lt;&gt;0),$I$8+SUM($G$11:G608)-SUM($H$11:H608),0)</f>
        <v>0</v>
      </c>
      <c r="J608" s="88"/>
    </row>
    <row r="609" spans="1:10" ht="18" customHeight="1" x14ac:dyDescent="0.25">
      <c r="A609" s="3">
        <v>599</v>
      </c>
      <c r="B609" s="81"/>
      <c r="C609" s="82"/>
      <c r="D609" s="287" t="str">
        <f>IF(AND(B609&gt;0,C609&gt;0),IF(B609&gt;UPDATE!K2,DATEVALUE(UPDATE!$C$4&amp;"/"&amp;TEXT(B609,0)&amp;"/"&amp;TEXT(C609,0)),DATEVALUE(UPDATE!$C$6&amp;"/"&amp;TEXT(B609,0)&amp;"/"&amp;TEXT(C609,0))),"")</f>
        <v/>
      </c>
      <c r="E609" s="83"/>
      <c r="F609" s="84"/>
      <c r="G609" s="85"/>
      <c r="H609" s="86"/>
      <c r="I609" s="87">
        <f>IF(OR(G609&lt;&gt;0,H609&lt;&gt;0),$I$8+SUM($G$11:G609)-SUM($H$11:H609),0)</f>
        <v>0</v>
      </c>
      <c r="J609" s="88"/>
    </row>
    <row r="610" spans="1:10" ht="18" customHeight="1" x14ac:dyDescent="0.25">
      <c r="A610" s="3">
        <v>600</v>
      </c>
      <c r="B610" s="81"/>
      <c r="C610" s="82"/>
      <c r="D610" s="287" t="str">
        <f>IF(AND(B610&gt;0,C610&gt;0),IF(B610&gt;UPDATE!K2,DATEVALUE(UPDATE!$C$4&amp;"/"&amp;TEXT(B610,0)&amp;"/"&amp;TEXT(C610,0)),DATEVALUE(UPDATE!$C$6&amp;"/"&amp;TEXT(B610,0)&amp;"/"&amp;TEXT(C610,0))),"")</f>
        <v/>
      </c>
      <c r="E610" s="83"/>
      <c r="F610" s="84"/>
      <c r="G610" s="85"/>
      <c r="H610" s="86"/>
      <c r="I610" s="87">
        <f>IF(OR(G610&lt;&gt;0,H610&lt;&gt;0),$I$8+SUM($G$11:G610)-SUM($H$11:H610),0)</f>
        <v>0</v>
      </c>
      <c r="J610" s="88"/>
    </row>
    <row r="611" spans="1:10" ht="18" customHeight="1" x14ac:dyDescent="0.25">
      <c r="A611" s="3">
        <v>601</v>
      </c>
      <c r="B611" s="81"/>
      <c r="C611" s="82"/>
      <c r="D611" s="287" t="str">
        <f>IF(AND(B611&gt;0,C611&gt;0),IF(B611&gt;UPDATE!K2,DATEVALUE(UPDATE!$C$4&amp;"/"&amp;TEXT(B611,0)&amp;"/"&amp;TEXT(C611,0)),DATEVALUE(UPDATE!$C$6&amp;"/"&amp;TEXT(B611,0)&amp;"/"&amp;TEXT(C611,0))),"")</f>
        <v/>
      </c>
      <c r="E611" s="83"/>
      <c r="F611" s="84"/>
      <c r="G611" s="85"/>
      <c r="H611" s="86"/>
      <c r="I611" s="87">
        <f>IF(OR(G611&lt;&gt;0,H611&lt;&gt;0),$I$8+SUM($G$11:G611)-SUM($H$11:H611),0)</f>
        <v>0</v>
      </c>
      <c r="J611" s="88"/>
    </row>
    <row r="612" spans="1:10" ht="18" customHeight="1" x14ac:dyDescent="0.25">
      <c r="A612" s="3">
        <v>602</v>
      </c>
      <c r="B612" s="81"/>
      <c r="C612" s="82"/>
      <c r="D612" s="287" t="str">
        <f>IF(AND(B612&gt;0,C612&gt;0),IF(B612&gt;UPDATE!K2,DATEVALUE(UPDATE!$C$4&amp;"/"&amp;TEXT(B612,0)&amp;"/"&amp;TEXT(C612,0)),DATEVALUE(UPDATE!$C$6&amp;"/"&amp;TEXT(B612,0)&amp;"/"&amp;TEXT(C612,0))),"")</f>
        <v/>
      </c>
      <c r="E612" s="83"/>
      <c r="F612" s="84"/>
      <c r="G612" s="85"/>
      <c r="H612" s="86"/>
      <c r="I612" s="87">
        <f>IF(OR(G612&lt;&gt;0,H612&lt;&gt;0),$I$8+SUM($G$11:G612)-SUM($H$11:H612),0)</f>
        <v>0</v>
      </c>
      <c r="J612" s="88"/>
    </row>
    <row r="613" spans="1:10" ht="18" customHeight="1" x14ac:dyDescent="0.25">
      <c r="A613" s="3">
        <v>603</v>
      </c>
      <c r="B613" s="81"/>
      <c r="C613" s="82"/>
      <c r="D613" s="287" t="str">
        <f>IF(AND(B613&gt;0,C613&gt;0),IF(B613&gt;UPDATE!K2,DATEVALUE(UPDATE!$C$4&amp;"/"&amp;TEXT(B613,0)&amp;"/"&amp;TEXT(C613,0)),DATEVALUE(UPDATE!$C$6&amp;"/"&amp;TEXT(B613,0)&amp;"/"&amp;TEXT(C613,0))),"")</f>
        <v/>
      </c>
      <c r="E613" s="83"/>
      <c r="F613" s="84"/>
      <c r="G613" s="85"/>
      <c r="H613" s="86"/>
      <c r="I613" s="87">
        <f>IF(OR(G613&lt;&gt;0,H613&lt;&gt;0),$I$8+SUM($G$11:G613)-SUM($H$11:H613),0)</f>
        <v>0</v>
      </c>
      <c r="J613" s="88"/>
    </row>
    <row r="614" spans="1:10" ht="18" customHeight="1" x14ac:dyDescent="0.25">
      <c r="A614" s="3">
        <v>604</v>
      </c>
      <c r="B614" s="81"/>
      <c r="C614" s="82"/>
      <c r="D614" s="287" t="str">
        <f>IF(AND(B614&gt;0,C614&gt;0),IF(B614&gt;UPDATE!K2,DATEVALUE(UPDATE!$C$4&amp;"/"&amp;TEXT(B614,0)&amp;"/"&amp;TEXT(C614,0)),DATEVALUE(UPDATE!$C$6&amp;"/"&amp;TEXT(B614,0)&amp;"/"&amp;TEXT(C614,0))),"")</f>
        <v/>
      </c>
      <c r="E614" s="83"/>
      <c r="F614" s="84"/>
      <c r="G614" s="85"/>
      <c r="H614" s="86"/>
      <c r="I614" s="87">
        <f>IF(OR(G614&lt;&gt;0,H614&lt;&gt;0),$I$8+SUM($G$11:G614)-SUM($H$11:H614),0)</f>
        <v>0</v>
      </c>
      <c r="J614" s="88"/>
    </row>
    <row r="615" spans="1:10" ht="18" customHeight="1" x14ac:dyDescent="0.25">
      <c r="A615" s="3">
        <v>605</v>
      </c>
      <c r="B615" s="81"/>
      <c r="C615" s="82"/>
      <c r="D615" s="287" t="str">
        <f>IF(AND(B615&gt;0,C615&gt;0),IF(B615&gt;UPDATE!K2,DATEVALUE(UPDATE!$C$4&amp;"/"&amp;TEXT(B615,0)&amp;"/"&amp;TEXT(C615,0)),DATEVALUE(UPDATE!$C$6&amp;"/"&amp;TEXT(B615,0)&amp;"/"&amp;TEXT(C615,0))),"")</f>
        <v/>
      </c>
      <c r="E615" s="83"/>
      <c r="F615" s="84"/>
      <c r="G615" s="85"/>
      <c r="H615" s="86"/>
      <c r="I615" s="87">
        <f>IF(OR(G615&lt;&gt;0,H615&lt;&gt;0),$I$8+SUM($G$11:G615)-SUM($H$11:H615),0)</f>
        <v>0</v>
      </c>
      <c r="J615" s="88"/>
    </row>
    <row r="616" spans="1:10" ht="18" customHeight="1" x14ac:dyDescent="0.25">
      <c r="A616" s="3">
        <v>606</v>
      </c>
      <c r="B616" s="81"/>
      <c r="C616" s="82"/>
      <c r="D616" s="287" t="str">
        <f>IF(AND(B616&gt;0,C616&gt;0),IF(B616&gt;UPDATE!K2,DATEVALUE(UPDATE!$C$4&amp;"/"&amp;TEXT(B616,0)&amp;"/"&amp;TEXT(C616,0)),DATEVALUE(UPDATE!$C$6&amp;"/"&amp;TEXT(B616,0)&amp;"/"&amp;TEXT(C616,0))),"")</f>
        <v/>
      </c>
      <c r="E616" s="83"/>
      <c r="F616" s="84"/>
      <c r="G616" s="85"/>
      <c r="H616" s="86"/>
      <c r="I616" s="87">
        <f>IF(OR(G616&lt;&gt;0,H616&lt;&gt;0),$I$8+SUM($G$11:G616)-SUM($H$11:H616),0)</f>
        <v>0</v>
      </c>
      <c r="J616" s="88"/>
    </row>
    <row r="617" spans="1:10" ht="18" customHeight="1" x14ac:dyDescent="0.25">
      <c r="A617" s="3">
        <v>607</v>
      </c>
      <c r="B617" s="81"/>
      <c r="C617" s="82"/>
      <c r="D617" s="287" t="str">
        <f>IF(AND(B617&gt;0,C617&gt;0),IF(B617&gt;UPDATE!K2,DATEVALUE(UPDATE!$C$4&amp;"/"&amp;TEXT(B617,0)&amp;"/"&amp;TEXT(C617,0)),DATEVALUE(UPDATE!$C$6&amp;"/"&amp;TEXT(B617,0)&amp;"/"&amp;TEXT(C617,0))),"")</f>
        <v/>
      </c>
      <c r="E617" s="83"/>
      <c r="F617" s="84"/>
      <c r="G617" s="85"/>
      <c r="H617" s="86"/>
      <c r="I617" s="87">
        <f>IF(OR(G617&lt;&gt;0,H617&lt;&gt;0),$I$8+SUM($G$11:G617)-SUM($H$11:H617),0)</f>
        <v>0</v>
      </c>
      <c r="J617" s="88"/>
    </row>
    <row r="618" spans="1:10" ht="18" customHeight="1" x14ac:dyDescent="0.25">
      <c r="A618" s="3">
        <v>608</v>
      </c>
      <c r="B618" s="81"/>
      <c r="C618" s="82"/>
      <c r="D618" s="287" t="str">
        <f>IF(AND(B618&gt;0,C618&gt;0),IF(B618&gt;UPDATE!K2,DATEVALUE(UPDATE!$C$4&amp;"/"&amp;TEXT(B618,0)&amp;"/"&amp;TEXT(C618,0)),DATEVALUE(UPDATE!$C$6&amp;"/"&amp;TEXT(B618,0)&amp;"/"&amp;TEXT(C618,0))),"")</f>
        <v/>
      </c>
      <c r="E618" s="83"/>
      <c r="F618" s="84"/>
      <c r="G618" s="85"/>
      <c r="H618" s="86"/>
      <c r="I618" s="87">
        <f>IF(OR(G618&lt;&gt;0,H618&lt;&gt;0),$I$8+SUM($G$11:G618)-SUM($H$11:H618),0)</f>
        <v>0</v>
      </c>
      <c r="J618" s="88"/>
    </row>
    <row r="619" spans="1:10" ht="18" customHeight="1" x14ac:dyDescent="0.25">
      <c r="A619" s="3">
        <v>609</v>
      </c>
      <c r="B619" s="81"/>
      <c r="C619" s="82"/>
      <c r="D619" s="287" t="str">
        <f>IF(AND(B619&gt;0,C619&gt;0),IF(B619&gt;UPDATE!K2,DATEVALUE(UPDATE!$C$4&amp;"/"&amp;TEXT(B619,0)&amp;"/"&amp;TEXT(C619,0)),DATEVALUE(UPDATE!$C$6&amp;"/"&amp;TEXT(B619,0)&amp;"/"&amp;TEXT(C619,0))),"")</f>
        <v/>
      </c>
      <c r="E619" s="83"/>
      <c r="F619" s="84"/>
      <c r="G619" s="85"/>
      <c r="H619" s="86"/>
      <c r="I619" s="87">
        <f>IF(OR(G619&lt;&gt;0,H619&lt;&gt;0),$I$8+SUM($G$11:G619)-SUM($H$11:H619),0)</f>
        <v>0</v>
      </c>
      <c r="J619" s="88"/>
    </row>
    <row r="620" spans="1:10" ht="18" customHeight="1" x14ac:dyDescent="0.25">
      <c r="A620" s="3">
        <v>610</v>
      </c>
      <c r="B620" s="81"/>
      <c r="C620" s="82"/>
      <c r="D620" s="287" t="str">
        <f>IF(AND(B620&gt;0,C620&gt;0),IF(B620&gt;UPDATE!K2,DATEVALUE(UPDATE!$C$4&amp;"/"&amp;TEXT(B620,0)&amp;"/"&amp;TEXT(C620,0)),DATEVALUE(UPDATE!$C$6&amp;"/"&amp;TEXT(B620,0)&amp;"/"&amp;TEXT(C620,0))),"")</f>
        <v/>
      </c>
      <c r="E620" s="83"/>
      <c r="F620" s="84"/>
      <c r="G620" s="85"/>
      <c r="H620" s="86"/>
      <c r="I620" s="87">
        <f>IF(OR(G620&lt;&gt;0,H620&lt;&gt;0),$I$8+SUM($G$11:G620)-SUM($H$11:H620),0)</f>
        <v>0</v>
      </c>
      <c r="J620" s="88"/>
    </row>
    <row r="621" spans="1:10" ht="18" customHeight="1" x14ac:dyDescent="0.25">
      <c r="A621" s="3">
        <v>611</v>
      </c>
      <c r="B621" s="81"/>
      <c r="C621" s="82"/>
      <c r="D621" s="287" t="str">
        <f>IF(AND(B621&gt;0,C621&gt;0),IF(B621&gt;UPDATE!K2,DATEVALUE(UPDATE!$C$4&amp;"/"&amp;TEXT(B621,0)&amp;"/"&amp;TEXT(C621,0)),DATEVALUE(UPDATE!$C$6&amp;"/"&amp;TEXT(B621,0)&amp;"/"&amp;TEXT(C621,0))),"")</f>
        <v/>
      </c>
      <c r="E621" s="83"/>
      <c r="F621" s="84"/>
      <c r="G621" s="85"/>
      <c r="H621" s="86"/>
      <c r="I621" s="87">
        <f>IF(OR(G621&lt;&gt;0,H621&lt;&gt;0),$I$8+SUM($G$11:G621)-SUM($H$11:H621),0)</f>
        <v>0</v>
      </c>
      <c r="J621" s="88"/>
    </row>
    <row r="622" spans="1:10" ht="18" customHeight="1" x14ac:dyDescent="0.25">
      <c r="A622" s="3">
        <v>612</v>
      </c>
      <c r="B622" s="81"/>
      <c r="C622" s="82"/>
      <c r="D622" s="287" t="str">
        <f>IF(AND(B622&gt;0,C622&gt;0),IF(B622&gt;UPDATE!K2,DATEVALUE(UPDATE!$C$4&amp;"/"&amp;TEXT(B622,0)&amp;"/"&amp;TEXT(C622,0)),DATEVALUE(UPDATE!$C$6&amp;"/"&amp;TEXT(B622,0)&amp;"/"&amp;TEXT(C622,0))),"")</f>
        <v/>
      </c>
      <c r="E622" s="83"/>
      <c r="F622" s="84"/>
      <c r="G622" s="85"/>
      <c r="H622" s="86"/>
      <c r="I622" s="87">
        <f>IF(OR(G622&lt;&gt;0,H622&lt;&gt;0),$I$8+SUM($G$11:G622)-SUM($H$11:H622),0)</f>
        <v>0</v>
      </c>
      <c r="J622" s="88"/>
    </row>
    <row r="623" spans="1:10" ht="18" customHeight="1" x14ac:dyDescent="0.25">
      <c r="A623" s="3">
        <v>613</v>
      </c>
      <c r="B623" s="81"/>
      <c r="C623" s="82"/>
      <c r="D623" s="287" t="str">
        <f>IF(AND(B623&gt;0,C623&gt;0),IF(B623&gt;UPDATE!K2,DATEVALUE(UPDATE!$C$4&amp;"/"&amp;TEXT(B623,0)&amp;"/"&amp;TEXT(C623,0)),DATEVALUE(UPDATE!$C$6&amp;"/"&amp;TEXT(B623,0)&amp;"/"&amp;TEXT(C623,0))),"")</f>
        <v/>
      </c>
      <c r="E623" s="83"/>
      <c r="F623" s="84"/>
      <c r="G623" s="85"/>
      <c r="H623" s="86"/>
      <c r="I623" s="87">
        <f>IF(OR(G623&lt;&gt;0,H623&lt;&gt;0),$I$8+SUM($G$11:G623)-SUM($H$11:H623),0)</f>
        <v>0</v>
      </c>
      <c r="J623" s="88"/>
    </row>
    <row r="624" spans="1:10" ht="18" customHeight="1" x14ac:dyDescent="0.25">
      <c r="A624" s="3">
        <v>614</v>
      </c>
      <c r="B624" s="81"/>
      <c r="C624" s="82"/>
      <c r="D624" s="287" t="str">
        <f>IF(AND(B624&gt;0,C624&gt;0),IF(B624&gt;UPDATE!K2,DATEVALUE(UPDATE!$C$4&amp;"/"&amp;TEXT(B624,0)&amp;"/"&amp;TEXT(C624,0)),DATEVALUE(UPDATE!$C$6&amp;"/"&amp;TEXT(B624,0)&amp;"/"&amp;TEXT(C624,0))),"")</f>
        <v/>
      </c>
      <c r="E624" s="83"/>
      <c r="F624" s="84"/>
      <c r="G624" s="85"/>
      <c r="H624" s="86"/>
      <c r="I624" s="87">
        <f>IF(OR(G624&lt;&gt;0,H624&lt;&gt;0),$I$8+SUM($G$11:G624)-SUM($H$11:H624),0)</f>
        <v>0</v>
      </c>
      <c r="J624" s="88"/>
    </row>
    <row r="625" spans="1:10" ht="18" customHeight="1" x14ac:dyDescent="0.25">
      <c r="A625" s="3">
        <v>615</v>
      </c>
      <c r="B625" s="81"/>
      <c r="C625" s="82"/>
      <c r="D625" s="287" t="str">
        <f>IF(AND(B625&gt;0,C625&gt;0),IF(B625&gt;UPDATE!K2,DATEVALUE(UPDATE!$C$4&amp;"/"&amp;TEXT(B625,0)&amp;"/"&amp;TEXT(C625,0)),DATEVALUE(UPDATE!$C$6&amp;"/"&amp;TEXT(B625,0)&amp;"/"&amp;TEXT(C625,0))),"")</f>
        <v/>
      </c>
      <c r="E625" s="83"/>
      <c r="F625" s="84"/>
      <c r="G625" s="85"/>
      <c r="H625" s="86"/>
      <c r="I625" s="87">
        <f>IF(OR(G625&lt;&gt;0,H625&lt;&gt;0),$I$8+SUM($G$11:G625)-SUM($H$11:H625),0)</f>
        <v>0</v>
      </c>
      <c r="J625" s="88"/>
    </row>
    <row r="626" spans="1:10" ht="18" customHeight="1" x14ac:dyDescent="0.25">
      <c r="A626" s="3">
        <v>616</v>
      </c>
      <c r="B626" s="81"/>
      <c r="C626" s="82"/>
      <c r="D626" s="287" t="str">
        <f>IF(AND(B626&gt;0,C626&gt;0),IF(B626&gt;UPDATE!K2,DATEVALUE(UPDATE!$C$4&amp;"/"&amp;TEXT(B626,0)&amp;"/"&amp;TEXT(C626,0)),DATEVALUE(UPDATE!$C$6&amp;"/"&amp;TEXT(B626,0)&amp;"/"&amp;TEXT(C626,0))),"")</f>
        <v/>
      </c>
      <c r="E626" s="83"/>
      <c r="F626" s="84"/>
      <c r="G626" s="85"/>
      <c r="H626" s="86"/>
      <c r="I626" s="87">
        <f>IF(OR(G626&lt;&gt;0,H626&lt;&gt;0),$I$8+SUM($G$11:G626)-SUM($H$11:H626),0)</f>
        <v>0</v>
      </c>
      <c r="J626" s="88"/>
    </row>
    <row r="627" spans="1:10" ht="18" customHeight="1" x14ac:dyDescent="0.25">
      <c r="A627" s="3">
        <v>617</v>
      </c>
      <c r="B627" s="81"/>
      <c r="C627" s="82"/>
      <c r="D627" s="287" t="str">
        <f>IF(AND(B627&gt;0,C627&gt;0),IF(B627&gt;UPDATE!K2,DATEVALUE(UPDATE!$C$4&amp;"/"&amp;TEXT(B627,0)&amp;"/"&amp;TEXT(C627,0)),DATEVALUE(UPDATE!$C$6&amp;"/"&amp;TEXT(B627,0)&amp;"/"&amp;TEXT(C627,0))),"")</f>
        <v/>
      </c>
      <c r="E627" s="83"/>
      <c r="F627" s="84"/>
      <c r="G627" s="85"/>
      <c r="H627" s="86"/>
      <c r="I627" s="87">
        <f>IF(OR(G627&lt;&gt;0,H627&lt;&gt;0),$I$8+SUM($G$11:G627)-SUM($H$11:H627),0)</f>
        <v>0</v>
      </c>
      <c r="J627" s="88"/>
    </row>
    <row r="628" spans="1:10" ht="18" customHeight="1" x14ac:dyDescent="0.25">
      <c r="A628" s="3">
        <v>618</v>
      </c>
      <c r="B628" s="81"/>
      <c r="C628" s="82"/>
      <c r="D628" s="287" t="str">
        <f>IF(AND(B628&gt;0,C628&gt;0),IF(B628&gt;UPDATE!K2,DATEVALUE(UPDATE!$C$4&amp;"/"&amp;TEXT(B628,0)&amp;"/"&amp;TEXT(C628,0)),DATEVALUE(UPDATE!$C$6&amp;"/"&amp;TEXT(B628,0)&amp;"/"&amp;TEXT(C628,0))),"")</f>
        <v/>
      </c>
      <c r="E628" s="83"/>
      <c r="F628" s="84"/>
      <c r="G628" s="85"/>
      <c r="H628" s="86"/>
      <c r="I628" s="87">
        <f>IF(OR(G628&lt;&gt;0,H628&lt;&gt;0),$I$8+SUM($G$11:G628)-SUM($H$11:H628),0)</f>
        <v>0</v>
      </c>
      <c r="J628" s="88"/>
    </row>
    <row r="629" spans="1:10" ht="18" customHeight="1" x14ac:dyDescent="0.25">
      <c r="A629" s="3">
        <v>619</v>
      </c>
      <c r="B629" s="81"/>
      <c r="C629" s="82"/>
      <c r="D629" s="287" t="str">
        <f>IF(AND(B629&gt;0,C629&gt;0),IF(B629&gt;UPDATE!K2,DATEVALUE(UPDATE!$C$4&amp;"/"&amp;TEXT(B629,0)&amp;"/"&amp;TEXT(C629,0)),DATEVALUE(UPDATE!$C$6&amp;"/"&amp;TEXT(B629,0)&amp;"/"&amp;TEXT(C629,0))),"")</f>
        <v/>
      </c>
      <c r="E629" s="83"/>
      <c r="F629" s="84"/>
      <c r="G629" s="85"/>
      <c r="H629" s="86"/>
      <c r="I629" s="87">
        <f>IF(OR(G629&lt;&gt;0,H629&lt;&gt;0),$I$8+SUM($G$11:G629)-SUM($H$11:H629),0)</f>
        <v>0</v>
      </c>
      <c r="J629" s="88"/>
    </row>
    <row r="630" spans="1:10" ht="18" customHeight="1" x14ac:dyDescent="0.25">
      <c r="A630" s="3">
        <v>620</v>
      </c>
      <c r="B630" s="81"/>
      <c r="C630" s="82"/>
      <c r="D630" s="287" t="str">
        <f>IF(AND(B630&gt;0,C630&gt;0),IF(B630&gt;UPDATE!K2,DATEVALUE(UPDATE!$C$4&amp;"/"&amp;TEXT(B630,0)&amp;"/"&amp;TEXT(C630,0)),DATEVALUE(UPDATE!$C$6&amp;"/"&amp;TEXT(B630,0)&amp;"/"&amp;TEXT(C630,0))),"")</f>
        <v/>
      </c>
      <c r="E630" s="83"/>
      <c r="F630" s="84"/>
      <c r="G630" s="85"/>
      <c r="H630" s="86"/>
      <c r="I630" s="87">
        <f>IF(OR(G630&lt;&gt;0,H630&lt;&gt;0),$I$8+SUM($G$11:G630)-SUM($H$11:H630),0)</f>
        <v>0</v>
      </c>
      <c r="J630" s="88"/>
    </row>
    <row r="631" spans="1:10" ht="18" customHeight="1" x14ac:dyDescent="0.25">
      <c r="A631" s="3">
        <v>621</v>
      </c>
      <c r="B631" s="81"/>
      <c r="C631" s="82"/>
      <c r="D631" s="287" t="str">
        <f>IF(AND(B631&gt;0,C631&gt;0),IF(B631&gt;UPDATE!K2,DATEVALUE(UPDATE!$C$4&amp;"/"&amp;TEXT(B631,0)&amp;"/"&amp;TEXT(C631,0)),DATEVALUE(UPDATE!$C$6&amp;"/"&amp;TEXT(B631,0)&amp;"/"&amp;TEXT(C631,0))),"")</f>
        <v/>
      </c>
      <c r="E631" s="83"/>
      <c r="F631" s="84"/>
      <c r="G631" s="85"/>
      <c r="H631" s="86"/>
      <c r="I631" s="87">
        <f>IF(OR(G631&lt;&gt;0,H631&lt;&gt;0),$I$8+SUM($G$11:G631)-SUM($H$11:H631),0)</f>
        <v>0</v>
      </c>
      <c r="J631" s="88"/>
    </row>
    <row r="632" spans="1:10" ht="18" customHeight="1" x14ac:dyDescent="0.25">
      <c r="A632" s="3">
        <v>622</v>
      </c>
      <c r="B632" s="81"/>
      <c r="C632" s="82"/>
      <c r="D632" s="287" t="str">
        <f>IF(AND(B632&gt;0,C632&gt;0),IF(B632&gt;UPDATE!K2,DATEVALUE(UPDATE!$C$4&amp;"/"&amp;TEXT(B632,0)&amp;"/"&amp;TEXT(C632,0)),DATEVALUE(UPDATE!$C$6&amp;"/"&amp;TEXT(B632,0)&amp;"/"&amp;TEXT(C632,0))),"")</f>
        <v/>
      </c>
      <c r="E632" s="83"/>
      <c r="F632" s="84"/>
      <c r="G632" s="85"/>
      <c r="H632" s="86"/>
      <c r="I632" s="87">
        <f>IF(OR(G632&lt;&gt;0,H632&lt;&gt;0),$I$8+SUM($G$11:G632)-SUM($H$11:H632),0)</f>
        <v>0</v>
      </c>
      <c r="J632" s="88"/>
    </row>
    <row r="633" spans="1:10" ht="18" customHeight="1" x14ac:dyDescent="0.25">
      <c r="A633" s="3">
        <v>623</v>
      </c>
      <c r="B633" s="81"/>
      <c r="C633" s="82"/>
      <c r="D633" s="287" t="str">
        <f>IF(AND(B633&gt;0,C633&gt;0),IF(B633&gt;UPDATE!K2,DATEVALUE(UPDATE!$C$4&amp;"/"&amp;TEXT(B633,0)&amp;"/"&amp;TEXT(C633,0)),DATEVALUE(UPDATE!$C$6&amp;"/"&amp;TEXT(B633,0)&amp;"/"&amp;TEXT(C633,0))),"")</f>
        <v/>
      </c>
      <c r="E633" s="83"/>
      <c r="F633" s="84"/>
      <c r="G633" s="85"/>
      <c r="H633" s="86"/>
      <c r="I633" s="87">
        <f>IF(OR(G633&lt;&gt;0,H633&lt;&gt;0),$I$8+SUM($G$11:G633)-SUM($H$11:H633),0)</f>
        <v>0</v>
      </c>
      <c r="J633" s="88"/>
    </row>
    <row r="634" spans="1:10" ht="18" customHeight="1" x14ac:dyDescent="0.25">
      <c r="A634" s="3">
        <v>624</v>
      </c>
      <c r="B634" s="81"/>
      <c r="C634" s="82"/>
      <c r="D634" s="287" t="str">
        <f>IF(AND(B634&gt;0,C634&gt;0),IF(B634&gt;UPDATE!K2,DATEVALUE(UPDATE!$C$4&amp;"/"&amp;TEXT(B634,0)&amp;"/"&amp;TEXT(C634,0)),DATEVALUE(UPDATE!$C$6&amp;"/"&amp;TEXT(B634,0)&amp;"/"&amp;TEXT(C634,0))),"")</f>
        <v/>
      </c>
      <c r="E634" s="83"/>
      <c r="F634" s="84"/>
      <c r="G634" s="85"/>
      <c r="H634" s="86"/>
      <c r="I634" s="87">
        <f>IF(OR(G634&lt;&gt;0,H634&lt;&gt;0),$I$8+SUM($G$11:G634)-SUM($H$11:H634),0)</f>
        <v>0</v>
      </c>
      <c r="J634" s="88"/>
    </row>
    <row r="635" spans="1:10" ht="18" customHeight="1" x14ac:dyDescent="0.25">
      <c r="A635" s="3">
        <v>625</v>
      </c>
      <c r="B635" s="81"/>
      <c r="C635" s="82"/>
      <c r="D635" s="287" t="str">
        <f>IF(AND(B635&gt;0,C635&gt;0),IF(B635&gt;UPDATE!K2,DATEVALUE(UPDATE!$C$4&amp;"/"&amp;TEXT(B635,0)&amp;"/"&amp;TEXT(C635,0)),DATEVALUE(UPDATE!$C$6&amp;"/"&amp;TEXT(B635,0)&amp;"/"&amp;TEXT(C635,0))),"")</f>
        <v/>
      </c>
      <c r="E635" s="83"/>
      <c r="F635" s="84"/>
      <c r="G635" s="85"/>
      <c r="H635" s="86"/>
      <c r="I635" s="87">
        <f>IF(OR(G635&lt;&gt;0,H635&lt;&gt;0),$I$8+SUM($G$11:G635)-SUM($H$11:H635),0)</f>
        <v>0</v>
      </c>
      <c r="J635" s="88"/>
    </row>
    <row r="636" spans="1:10" ht="18" customHeight="1" x14ac:dyDescent="0.25">
      <c r="A636" s="3">
        <v>626</v>
      </c>
      <c r="B636" s="81"/>
      <c r="C636" s="82"/>
      <c r="D636" s="287" t="str">
        <f>IF(AND(B636&gt;0,C636&gt;0),IF(B636&gt;UPDATE!K2,DATEVALUE(UPDATE!$C$4&amp;"/"&amp;TEXT(B636,0)&amp;"/"&amp;TEXT(C636,0)),DATEVALUE(UPDATE!$C$6&amp;"/"&amp;TEXT(B636,0)&amp;"/"&amp;TEXT(C636,0))),"")</f>
        <v/>
      </c>
      <c r="E636" s="83"/>
      <c r="F636" s="84"/>
      <c r="G636" s="85"/>
      <c r="H636" s="86"/>
      <c r="I636" s="87">
        <f>IF(OR(G636&lt;&gt;0,H636&lt;&gt;0),$I$8+SUM($G$11:G636)-SUM($H$11:H636),0)</f>
        <v>0</v>
      </c>
      <c r="J636" s="88"/>
    </row>
    <row r="637" spans="1:10" ht="18" customHeight="1" x14ac:dyDescent="0.25">
      <c r="A637" s="3">
        <v>627</v>
      </c>
      <c r="B637" s="81"/>
      <c r="C637" s="82"/>
      <c r="D637" s="287" t="str">
        <f>IF(AND(B637&gt;0,C637&gt;0),IF(B637&gt;UPDATE!K2,DATEVALUE(UPDATE!$C$4&amp;"/"&amp;TEXT(B637,0)&amp;"/"&amp;TEXT(C637,0)),DATEVALUE(UPDATE!$C$6&amp;"/"&amp;TEXT(B637,0)&amp;"/"&amp;TEXT(C637,0))),"")</f>
        <v/>
      </c>
      <c r="E637" s="83"/>
      <c r="F637" s="84"/>
      <c r="G637" s="85"/>
      <c r="H637" s="86"/>
      <c r="I637" s="87">
        <f>IF(OR(G637&lt;&gt;0,H637&lt;&gt;0),$I$8+SUM($G$11:G637)-SUM($H$11:H637),0)</f>
        <v>0</v>
      </c>
      <c r="J637" s="88"/>
    </row>
    <row r="638" spans="1:10" ht="18" customHeight="1" x14ac:dyDescent="0.25">
      <c r="A638" s="3">
        <v>628</v>
      </c>
      <c r="B638" s="81"/>
      <c r="C638" s="82"/>
      <c r="D638" s="287" t="str">
        <f>IF(AND(B638&gt;0,C638&gt;0),IF(B638&gt;UPDATE!K2,DATEVALUE(UPDATE!$C$4&amp;"/"&amp;TEXT(B638,0)&amp;"/"&amp;TEXT(C638,0)),DATEVALUE(UPDATE!$C$6&amp;"/"&amp;TEXT(B638,0)&amp;"/"&amp;TEXT(C638,0))),"")</f>
        <v/>
      </c>
      <c r="E638" s="83"/>
      <c r="F638" s="84"/>
      <c r="G638" s="85"/>
      <c r="H638" s="86"/>
      <c r="I638" s="87">
        <f>IF(OR(G638&lt;&gt;0,H638&lt;&gt;0),$I$8+SUM($G$11:G638)-SUM($H$11:H638),0)</f>
        <v>0</v>
      </c>
      <c r="J638" s="88"/>
    </row>
    <row r="639" spans="1:10" ht="18" customHeight="1" x14ac:dyDescent="0.25">
      <c r="A639" s="3">
        <v>629</v>
      </c>
      <c r="B639" s="81"/>
      <c r="C639" s="82"/>
      <c r="D639" s="287" t="str">
        <f>IF(AND(B639&gt;0,C639&gt;0),IF(B639&gt;UPDATE!K2,DATEVALUE(UPDATE!$C$4&amp;"/"&amp;TEXT(B639,0)&amp;"/"&amp;TEXT(C639,0)),DATEVALUE(UPDATE!$C$6&amp;"/"&amp;TEXT(B639,0)&amp;"/"&amp;TEXT(C639,0))),"")</f>
        <v/>
      </c>
      <c r="E639" s="83"/>
      <c r="F639" s="84"/>
      <c r="G639" s="85"/>
      <c r="H639" s="86"/>
      <c r="I639" s="87">
        <f>IF(OR(G639&lt;&gt;0,H639&lt;&gt;0),$I$8+SUM($G$11:G639)-SUM($H$11:H639),0)</f>
        <v>0</v>
      </c>
      <c r="J639" s="88"/>
    </row>
    <row r="640" spans="1:10" ht="18" customHeight="1" x14ac:dyDescent="0.25">
      <c r="A640" s="3">
        <v>630</v>
      </c>
      <c r="B640" s="81"/>
      <c r="C640" s="82"/>
      <c r="D640" s="287" t="str">
        <f>IF(AND(B640&gt;0,C640&gt;0),IF(B640&gt;UPDATE!K2,DATEVALUE(UPDATE!$C$4&amp;"/"&amp;TEXT(B640,0)&amp;"/"&amp;TEXT(C640,0)),DATEVALUE(UPDATE!$C$6&amp;"/"&amp;TEXT(B640,0)&amp;"/"&amp;TEXT(C640,0))),"")</f>
        <v/>
      </c>
      <c r="E640" s="83"/>
      <c r="F640" s="84"/>
      <c r="G640" s="85"/>
      <c r="H640" s="86"/>
      <c r="I640" s="87">
        <f>IF(OR(G640&lt;&gt;0,H640&lt;&gt;0),$I$8+SUM($G$11:G640)-SUM($H$11:H640),0)</f>
        <v>0</v>
      </c>
      <c r="J640" s="88"/>
    </row>
    <row r="641" spans="1:10" ht="18" customHeight="1" x14ac:dyDescent="0.25">
      <c r="A641" s="3">
        <v>631</v>
      </c>
      <c r="B641" s="81"/>
      <c r="C641" s="82"/>
      <c r="D641" s="287" t="str">
        <f>IF(AND(B641&gt;0,C641&gt;0),IF(B641&gt;UPDATE!K2,DATEVALUE(UPDATE!$C$4&amp;"/"&amp;TEXT(B641,0)&amp;"/"&amp;TEXT(C641,0)),DATEVALUE(UPDATE!$C$6&amp;"/"&amp;TEXT(B641,0)&amp;"/"&amp;TEXT(C641,0))),"")</f>
        <v/>
      </c>
      <c r="E641" s="83"/>
      <c r="F641" s="84"/>
      <c r="G641" s="85"/>
      <c r="H641" s="86"/>
      <c r="I641" s="87">
        <f>IF(OR(G641&lt;&gt;0,H641&lt;&gt;0),$I$8+SUM($G$11:G641)-SUM($H$11:H641),0)</f>
        <v>0</v>
      </c>
      <c r="J641" s="88"/>
    </row>
    <row r="642" spans="1:10" ht="18" customHeight="1" x14ac:dyDescent="0.25">
      <c r="A642" s="3">
        <v>632</v>
      </c>
      <c r="B642" s="81"/>
      <c r="C642" s="82"/>
      <c r="D642" s="287" t="str">
        <f>IF(AND(B642&gt;0,C642&gt;0),IF(B642&gt;UPDATE!K2,DATEVALUE(UPDATE!$C$4&amp;"/"&amp;TEXT(B642,0)&amp;"/"&amp;TEXT(C642,0)),DATEVALUE(UPDATE!$C$6&amp;"/"&amp;TEXT(B642,0)&amp;"/"&amp;TEXT(C642,0))),"")</f>
        <v/>
      </c>
      <c r="E642" s="83"/>
      <c r="F642" s="84"/>
      <c r="G642" s="85"/>
      <c r="H642" s="86"/>
      <c r="I642" s="87">
        <f>IF(OR(G642&lt;&gt;0,H642&lt;&gt;0),$I$8+SUM($G$11:G642)-SUM($H$11:H642),0)</f>
        <v>0</v>
      </c>
      <c r="J642" s="88"/>
    </row>
    <row r="643" spans="1:10" ht="18" customHeight="1" x14ac:dyDescent="0.25">
      <c r="A643" s="3">
        <v>633</v>
      </c>
      <c r="B643" s="81"/>
      <c r="C643" s="82"/>
      <c r="D643" s="287" t="str">
        <f>IF(AND(B643&gt;0,C643&gt;0),IF(B643&gt;UPDATE!K2,DATEVALUE(UPDATE!$C$4&amp;"/"&amp;TEXT(B643,0)&amp;"/"&amp;TEXT(C643,0)),DATEVALUE(UPDATE!$C$6&amp;"/"&amp;TEXT(B643,0)&amp;"/"&amp;TEXT(C643,0))),"")</f>
        <v/>
      </c>
      <c r="E643" s="83"/>
      <c r="F643" s="84"/>
      <c r="G643" s="85"/>
      <c r="H643" s="86"/>
      <c r="I643" s="87">
        <f>IF(OR(G643&lt;&gt;0,H643&lt;&gt;0),$I$8+SUM($G$11:G643)-SUM($H$11:H643),0)</f>
        <v>0</v>
      </c>
      <c r="J643" s="88"/>
    </row>
    <row r="644" spans="1:10" ht="18" customHeight="1" x14ac:dyDescent="0.25">
      <c r="A644" s="3">
        <v>634</v>
      </c>
      <c r="B644" s="81"/>
      <c r="C644" s="82"/>
      <c r="D644" s="287" t="str">
        <f>IF(AND(B644&gt;0,C644&gt;0),IF(B644&gt;UPDATE!K2,DATEVALUE(UPDATE!$C$4&amp;"/"&amp;TEXT(B644,0)&amp;"/"&amp;TEXT(C644,0)),DATEVALUE(UPDATE!$C$6&amp;"/"&amp;TEXT(B644,0)&amp;"/"&amp;TEXT(C644,0))),"")</f>
        <v/>
      </c>
      <c r="E644" s="83"/>
      <c r="F644" s="84"/>
      <c r="G644" s="85"/>
      <c r="H644" s="86"/>
      <c r="I644" s="87">
        <f>IF(OR(G644&lt;&gt;0,H644&lt;&gt;0),$I$8+SUM($G$11:G644)-SUM($H$11:H644),0)</f>
        <v>0</v>
      </c>
      <c r="J644" s="88"/>
    </row>
    <row r="645" spans="1:10" ht="18" customHeight="1" x14ac:dyDescent="0.25">
      <c r="A645" s="3">
        <v>635</v>
      </c>
      <c r="B645" s="81"/>
      <c r="C645" s="82"/>
      <c r="D645" s="287" t="str">
        <f>IF(AND(B645&gt;0,C645&gt;0),IF(B645&gt;UPDATE!K2,DATEVALUE(UPDATE!$C$4&amp;"/"&amp;TEXT(B645,0)&amp;"/"&amp;TEXT(C645,0)),DATEVALUE(UPDATE!$C$6&amp;"/"&amp;TEXT(B645,0)&amp;"/"&amp;TEXT(C645,0))),"")</f>
        <v/>
      </c>
      <c r="E645" s="83"/>
      <c r="F645" s="84"/>
      <c r="G645" s="85"/>
      <c r="H645" s="86"/>
      <c r="I645" s="87">
        <f>IF(OR(G645&lt;&gt;0,H645&lt;&gt;0),$I$8+SUM($G$11:G645)-SUM($H$11:H645),0)</f>
        <v>0</v>
      </c>
      <c r="J645" s="88"/>
    </row>
    <row r="646" spans="1:10" ht="18" customHeight="1" x14ac:dyDescent="0.25">
      <c r="A646" s="3">
        <v>636</v>
      </c>
      <c r="B646" s="81"/>
      <c r="C646" s="82"/>
      <c r="D646" s="287" t="str">
        <f>IF(AND(B646&gt;0,C646&gt;0),IF(B646&gt;UPDATE!K2,DATEVALUE(UPDATE!$C$4&amp;"/"&amp;TEXT(B646,0)&amp;"/"&amp;TEXT(C646,0)),DATEVALUE(UPDATE!$C$6&amp;"/"&amp;TEXT(B646,0)&amp;"/"&amp;TEXT(C646,0))),"")</f>
        <v/>
      </c>
      <c r="E646" s="83"/>
      <c r="F646" s="84"/>
      <c r="G646" s="85"/>
      <c r="H646" s="86"/>
      <c r="I646" s="87">
        <f>IF(OR(G646&lt;&gt;0,H646&lt;&gt;0),$I$8+SUM($G$11:G646)-SUM($H$11:H646),0)</f>
        <v>0</v>
      </c>
      <c r="J646" s="88"/>
    </row>
    <row r="647" spans="1:10" ht="18" customHeight="1" x14ac:dyDescent="0.25">
      <c r="A647" s="3">
        <v>637</v>
      </c>
      <c r="B647" s="81"/>
      <c r="C647" s="82"/>
      <c r="D647" s="287" t="str">
        <f>IF(AND(B647&gt;0,C647&gt;0),IF(B647&gt;UPDATE!K2,DATEVALUE(UPDATE!$C$4&amp;"/"&amp;TEXT(B647,0)&amp;"/"&amp;TEXT(C647,0)),DATEVALUE(UPDATE!$C$6&amp;"/"&amp;TEXT(B647,0)&amp;"/"&amp;TEXT(C647,0))),"")</f>
        <v/>
      </c>
      <c r="E647" s="83"/>
      <c r="F647" s="84"/>
      <c r="G647" s="85"/>
      <c r="H647" s="86"/>
      <c r="I647" s="87">
        <f>IF(OR(G647&lt;&gt;0,H647&lt;&gt;0),$I$8+SUM($G$11:G647)-SUM($H$11:H647),0)</f>
        <v>0</v>
      </c>
      <c r="J647" s="88"/>
    </row>
    <row r="648" spans="1:10" ht="18" customHeight="1" x14ac:dyDescent="0.25">
      <c r="A648" s="3">
        <v>638</v>
      </c>
      <c r="B648" s="81"/>
      <c r="C648" s="82"/>
      <c r="D648" s="287" t="str">
        <f>IF(AND(B648&gt;0,C648&gt;0),IF(B648&gt;UPDATE!K2,DATEVALUE(UPDATE!$C$4&amp;"/"&amp;TEXT(B648,0)&amp;"/"&amp;TEXT(C648,0)),DATEVALUE(UPDATE!$C$6&amp;"/"&amp;TEXT(B648,0)&amp;"/"&amp;TEXT(C648,0))),"")</f>
        <v/>
      </c>
      <c r="E648" s="83"/>
      <c r="F648" s="84"/>
      <c r="G648" s="85"/>
      <c r="H648" s="86"/>
      <c r="I648" s="87">
        <f>IF(OR(G648&lt;&gt;0,H648&lt;&gt;0),$I$8+SUM($G$11:G648)-SUM($H$11:H648),0)</f>
        <v>0</v>
      </c>
      <c r="J648" s="88"/>
    </row>
    <row r="649" spans="1:10" ht="18" customHeight="1" x14ac:dyDescent="0.25">
      <c r="A649" s="3">
        <v>639</v>
      </c>
      <c r="B649" s="81"/>
      <c r="C649" s="82"/>
      <c r="D649" s="287" t="str">
        <f>IF(AND(B649&gt;0,C649&gt;0),IF(B649&gt;UPDATE!K2,DATEVALUE(UPDATE!$C$4&amp;"/"&amp;TEXT(B649,0)&amp;"/"&amp;TEXT(C649,0)),DATEVALUE(UPDATE!$C$6&amp;"/"&amp;TEXT(B649,0)&amp;"/"&amp;TEXT(C649,0))),"")</f>
        <v/>
      </c>
      <c r="E649" s="83"/>
      <c r="F649" s="84"/>
      <c r="G649" s="85"/>
      <c r="H649" s="86"/>
      <c r="I649" s="87">
        <f>IF(OR(G649&lt;&gt;0,H649&lt;&gt;0),$I$8+SUM($G$11:G649)-SUM($H$11:H649),0)</f>
        <v>0</v>
      </c>
      <c r="J649" s="88"/>
    </row>
    <row r="650" spans="1:10" ht="18" customHeight="1" x14ac:dyDescent="0.25">
      <c r="A650" s="3">
        <v>640</v>
      </c>
      <c r="B650" s="81"/>
      <c r="C650" s="82"/>
      <c r="D650" s="287" t="str">
        <f>IF(AND(B650&gt;0,C650&gt;0),IF(B650&gt;UPDATE!K2,DATEVALUE(UPDATE!$C$4&amp;"/"&amp;TEXT(B650,0)&amp;"/"&amp;TEXT(C650,0)),DATEVALUE(UPDATE!$C$6&amp;"/"&amp;TEXT(B650,0)&amp;"/"&amp;TEXT(C650,0))),"")</f>
        <v/>
      </c>
      <c r="E650" s="83"/>
      <c r="F650" s="84"/>
      <c r="G650" s="85"/>
      <c r="H650" s="86"/>
      <c r="I650" s="87">
        <f>IF(OR(G650&lt;&gt;0,H650&lt;&gt;0),$I$8+SUM($G$11:G650)-SUM($H$11:H650),0)</f>
        <v>0</v>
      </c>
      <c r="J650" s="88"/>
    </row>
    <row r="651" spans="1:10" ht="18" customHeight="1" x14ac:dyDescent="0.25">
      <c r="A651" s="3">
        <v>641</v>
      </c>
      <c r="B651" s="81"/>
      <c r="C651" s="82"/>
      <c r="D651" s="287" t="str">
        <f>IF(AND(B651&gt;0,C651&gt;0),IF(B651&gt;UPDATE!K2,DATEVALUE(UPDATE!$C$4&amp;"/"&amp;TEXT(B651,0)&amp;"/"&amp;TEXT(C651,0)),DATEVALUE(UPDATE!$C$6&amp;"/"&amp;TEXT(B651,0)&amp;"/"&amp;TEXT(C651,0))),"")</f>
        <v/>
      </c>
      <c r="E651" s="83"/>
      <c r="F651" s="84"/>
      <c r="G651" s="85"/>
      <c r="H651" s="86"/>
      <c r="I651" s="87">
        <f>IF(OR(G651&lt;&gt;0,H651&lt;&gt;0),$I$8+SUM($G$11:G651)-SUM($H$11:H651),0)</f>
        <v>0</v>
      </c>
      <c r="J651" s="88"/>
    </row>
    <row r="652" spans="1:10" ht="18" customHeight="1" x14ac:dyDescent="0.25">
      <c r="A652" s="3">
        <v>642</v>
      </c>
      <c r="B652" s="81"/>
      <c r="C652" s="82"/>
      <c r="D652" s="287" t="str">
        <f>IF(AND(B652&gt;0,C652&gt;0),IF(B652&gt;UPDATE!K2,DATEVALUE(UPDATE!$C$4&amp;"/"&amp;TEXT(B652,0)&amp;"/"&amp;TEXT(C652,0)),DATEVALUE(UPDATE!$C$6&amp;"/"&amp;TEXT(B652,0)&amp;"/"&amp;TEXT(C652,0))),"")</f>
        <v/>
      </c>
      <c r="E652" s="83"/>
      <c r="F652" s="84"/>
      <c r="G652" s="85"/>
      <c r="H652" s="86"/>
      <c r="I652" s="87">
        <f>IF(OR(G652&lt;&gt;0,H652&lt;&gt;0),$I$8+SUM($G$11:G652)-SUM($H$11:H652),0)</f>
        <v>0</v>
      </c>
      <c r="J652" s="88"/>
    </row>
    <row r="653" spans="1:10" ht="18" customHeight="1" x14ac:dyDescent="0.25">
      <c r="A653" s="3">
        <v>643</v>
      </c>
      <c r="B653" s="81"/>
      <c r="C653" s="82"/>
      <c r="D653" s="287" t="str">
        <f>IF(AND(B653&gt;0,C653&gt;0),IF(B653&gt;UPDATE!K2,DATEVALUE(UPDATE!$C$4&amp;"/"&amp;TEXT(B653,0)&amp;"/"&amp;TEXT(C653,0)),DATEVALUE(UPDATE!$C$6&amp;"/"&amp;TEXT(B653,0)&amp;"/"&amp;TEXT(C653,0))),"")</f>
        <v/>
      </c>
      <c r="E653" s="83"/>
      <c r="F653" s="84"/>
      <c r="G653" s="85"/>
      <c r="H653" s="86"/>
      <c r="I653" s="87">
        <f>IF(OR(G653&lt;&gt;0,H653&lt;&gt;0),$I$8+SUM($G$11:G653)-SUM($H$11:H653),0)</f>
        <v>0</v>
      </c>
      <c r="J653" s="88"/>
    </row>
    <row r="654" spans="1:10" ht="18" customHeight="1" x14ac:dyDescent="0.25">
      <c r="A654" s="3">
        <v>644</v>
      </c>
      <c r="B654" s="81"/>
      <c r="C654" s="82"/>
      <c r="D654" s="287" t="str">
        <f>IF(AND(B654&gt;0,C654&gt;0),IF(B654&gt;UPDATE!K2,DATEVALUE(UPDATE!$C$4&amp;"/"&amp;TEXT(B654,0)&amp;"/"&amp;TEXT(C654,0)),DATEVALUE(UPDATE!$C$6&amp;"/"&amp;TEXT(B654,0)&amp;"/"&amp;TEXT(C654,0))),"")</f>
        <v/>
      </c>
      <c r="E654" s="83"/>
      <c r="F654" s="84"/>
      <c r="G654" s="85"/>
      <c r="H654" s="86"/>
      <c r="I654" s="87">
        <f>IF(OR(G654&lt;&gt;0,H654&lt;&gt;0),$I$8+SUM($G$11:G654)-SUM($H$11:H654),0)</f>
        <v>0</v>
      </c>
      <c r="J654" s="88"/>
    </row>
    <row r="655" spans="1:10" ht="18" customHeight="1" x14ac:dyDescent="0.25">
      <c r="A655" s="3">
        <v>645</v>
      </c>
      <c r="B655" s="81"/>
      <c r="C655" s="82"/>
      <c r="D655" s="287" t="str">
        <f>IF(AND(B655&gt;0,C655&gt;0),IF(B655&gt;UPDATE!K2,DATEVALUE(UPDATE!$C$4&amp;"/"&amp;TEXT(B655,0)&amp;"/"&amp;TEXT(C655,0)),DATEVALUE(UPDATE!$C$6&amp;"/"&amp;TEXT(B655,0)&amp;"/"&amp;TEXT(C655,0))),"")</f>
        <v/>
      </c>
      <c r="E655" s="83"/>
      <c r="F655" s="84"/>
      <c r="G655" s="85"/>
      <c r="H655" s="86"/>
      <c r="I655" s="87">
        <f>IF(OR(G655&lt;&gt;0,H655&lt;&gt;0),$I$8+SUM($G$11:G655)-SUM($H$11:H655),0)</f>
        <v>0</v>
      </c>
      <c r="J655" s="88"/>
    </row>
    <row r="656" spans="1:10" ht="18" customHeight="1" x14ac:dyDescent="0.25">
      <c r="A656" s="3">
        <v>646</v>
      </c>
      <c r="B656" s="81"/>
      <c r="C656" s="82"/>
      <c r="D656" s="287" t="str">
        <f>IF(AND(B656&gt;0,C656&gt;0),IF(B656&gt;UPDATE!K2,DATEVALUE(UPDATE!$C$4&amp;"/"&amp;TEXT(B656,0)&amp;"/"&amp;TEXT(C656,0)),DATEVALUE(UPDATE!$C$6&amp;"/"&amp;TEXT(B656,0)&amp;"/"&amp;TEXT(C656,0))),"")</f>
        <v/>
      </c>
      <c r="E656" s="83"/>
      <c r="F656" s="84"/>
      <c r="G656" s="85"/>
      <c r="H656" s="86"/>
      <c r="I656" s="87">
        <f>IF(OR(G656&lt;&gt;0,H656&lt;&gt;0),$I$8+SUM($G$11:G656)-SUM($H$11:H656),0)</f>
        <v>0</v>
      </c>
      <c r="J656" s="88"/>
    </row>
    <row r="657" spans="1:10" ht="18" customHeight="1" x14ac:dyDescent="0.25">
      <c r="A657" s="3">
        <v>647</v>
      </c>
      <c r="B657" s="81"/>
      <c r="C657" s="82"/>
      <c r="D657" s="287" t="str">
        <f>IF(AND(B657&gt;0,C657&gt;0),IF(B657&gt;UPDATE!K2,DATEVALUE(UPDATE!$C$4&amp;"/"&amp;TEXT(B657,0)&amp;"/"&amp;TEXT(C657,0)),DATEVALUE(UPDATE!$C$6&amp;"/"&amp;TEXT(B657,0)&amp;"/"&amp;TEXT(C657,0))),"")</f>
        <v/>
      </c>
      <c r="E657" s="83"/>
      <c r="F657" s="84"/>
      <c r="G657" s="85"/>
      <c r="H657" s="86"/>
      <c r="I657" s="87">
        <f>IF(OR(G657&lt;&gt;0,H657&lt;&gt;0),$I$8+SUM($G$11:G657)-SUM($H$11:H657),0)</f>
        <v>0</v>
      </c>
      <c r="J657" s="88"/>
    </row>
    <row r="658" spans="1:10" ht="18" customHeight="1" x14ac:dyDescent="0.25">
      <c r="A658" s="3">
        <v>648</v>
      </c>
      <c r="B658" s="81"/>
      <c r="C658" s="82"/>
      <c r="D658" s="287" t="str">
        <f>IF(AND(B658&gt;0,C658&gt;0),IF(B658&gt;UPDATE!K2,DATEVALUE(UPDATE!$C$4&amp;"/"&amp;TEXT(B658,0)&amp;"/"&amp;TEXT(C658,0)),DATEVALUE(UPDATE!$C$6&amp;"/"&amp;TEXT(B658,0)&amp;"/"&amp;TEXT(C658,0))),"")</f>
        <v/>
      </c>
      <c r="E658" s="83"/>
      <c r="F658" s="84"/>
      <c r="G658" s="85"/>
      <c r="H658" s="86"/>
      <c r="I658" s="87">
        <f>IF(OR(G658&lt;&gt;0,H658&lt;&gt;0),$I$8+SUM($G$11:G658)-SUM($H$11:H658),0)</f>
        <v>0</v>
      </c>
      <c r="J658" s="88"/>
    </row>
    <row r="659" spans="1:10" ht="18" customHeight="1" x14ac:dyDescent="0.25">
      <c r="A659" s="3">
        <v>649</v>
      </c>
      <c r="B659" s="81"/>
      <c r="C659" s="82"/>
      <c r="D659" s="287" t="str">
        <f>IF(AND(B659&gt;0,C659&gt;0),IF(B659&gt;UPDATE!K2,DATEVALUE(UPDATE!$C$4&amp;"/"&amp;TEXT(B659,0)&amp;"/"&amp;TEXT(C659,0)),DATEVALUE(UPDATE!$C$6&amp;"/"&amp;TEXT(B659,0)&amp;"/"&amp;TEXT(C659,0))),"")</f>
        <v/>
      </c>
      <c r="E659" s="83"/>
      <c r="F659" s="84"/>
      <c r="G659" s="85"/>
      <c r="H659" s="86"/>
      <c r="I659" s="87">
        <f>IF(OR(G659&lt;&gt;0,H659&lt;&gt;0),$I$8+SUM($G$11:G659)-SUM($H$11:H659),0)</f>
        <v>0</v>
      </c>
      <c r="J659" s="88"/>
    </row>
    <row r="660" spans="1:10" ht="18" customHeight="1" x14ac:dyDescent="0.25">
      <c r="A660" s="3">
        <v>650</v>
      </c>
      <c r="B660" s="81"/>
      <c r="C660" s="82"/>
      <c r="D660" s="287" t="str">
        <f>IF(AND(B660&gt;0,C660&gt;0),IF(B660&gt;UPDATE!K2,DATEVALUE(UPDATE!$C$4&amp;"/"&amp;TEXT(B660,0)&amp;"/"&amp;TEXT(C660,0)),DATEVALUE(UPDATE!$C$6&amp;"/"&amp;TEXT(B660,0)&amp;"/"&amp;TEXT(C660,0))),"")</f>
        <v/>
      </c>
      <c r="E660" s="83"/>
      <c r="F660" s="84"/>
      <c r="G660" s="85"/>
      <c r="H660" s="86"/>
      <c r="I660" s="87">
        <f>IF(OR(G660&lt;&gt;0,H660&lt;&gt;0),$I$8+SUM($G$11:G660)-SUM($H$11:H660),0)</f>
        <v>0</v>
      </c>
      <c r="J660" s="88"/>
    </row>
    <row r="661" spans="1:10" ht="18" customHeight="1" x14ac:dyDescent="0.25">
      <c r="A661" s="3">
        <v>651</v>
      </c>
      <c r="B661" s="81"/>
      <c r="C661" s="82"/>
      <c r="D661" s="287" t="str">
        <f>IF(AND(B661&gt;0,C661&gt;0),IF(B661&gt;UPDATE!K2,DATEVALUE(UPDATE!$C$4&amp;"/"&amp;TEXT(B661,0)&amp;"/"&amp;TEXT(C661,0)),DATEVALUE(UPDATE!$C$6&amp;"/"&amp;TEXT(B661,0)&amp;"/"&amp;TEXT(C661,0))),"")</f>
        <v/>
      </c>
      <c r="E661" s="83"/>
      <c r="F661" s="84"/>
      <c r="G661" s="85"/>
      <c r="H661" s="86"/>
      <c r="I661" s="87">
        <f>IF(OR(G661&lt;&gt;0,H661&lt;&gt;0),$I$8+SUM($G$11:G661)-SUM($H$11:H661),0)</f>
        <v>0</v>
      </c>
      <c r="J661" s="88"/>
    </row>
    <row r="662" spans="1:10" ht="18" customHeight="1" x14ac:dyDescent="0.25">
      <c r="A662" s="3">
        <v>652</v>
      </c>
      <c r="B662" s="81"/>
      <c r="C662" s="82"/>
      <c r="D662" s="287" t="str">
        <f>IF(AND(B662&gt;0,C662&gt;0),IF(B662&gt;UPDATE!K2,DATEVALUE(UPDATE!$C$4&amp;"/"&amp;TEXT(B662,0)&amp;"/"&amp;TEXT(C662,0)),DATEVALUE(UPDATE!$C$6&amp;"/"&amp;TEXT(B662,0)&amp;"/"&amp;TEXT(C662,0))),"")</f>
        <v/>
      </c>
      <c r="E662" s="83"/>
      <c r="F662" s="84"/>
      <c r="G662" s="85"/>
      <c r="H662" s="86"/>
      <c r="I662" s="87">
        <f>IF(OR(G662&lt;&gt;0,H662&lt;&gt;0),$I$8+SUM($G$11:G662)-SUM($H$11:H662),0)</f>
        <v>0</v>
      </c>
      <c r="J662" s="88"/>
    </row>
    <row r="663" spans="1:10" ht="18" customHeight="1" x14ac:dyDescent="0.25">
      <c r="A663" s="3">
        <v>653</v>
      </c>
      <c r="B663" s="81"/>
      <c r="C663" s="82"/>
      <c r="D663" s="287" t="str">
        <f>IF(AND(B663&gt;0,C663&gt;0),IF(B663&gt;UPDATE!K2,DATEVALUE(UPDATE!$C$4&amp;"/"&amp;TEXT(B663,0)&amp;"/"&amp;TEXT(C663,0)),DATEVALUE(UPDATE!$C$6&amp;"/"&amp;TEXT(B663,0)&amp;"/"&amp;TEXT(C663,0))),"")</f>
        <v/>
      </c>
      <c r="E663" s="83"/>
      <c r="F663" s="84"/>
      <c r="G663" s="85"/>
      <c r="H663" s="86"/>
      <c r="I663" s="87">
        <f>IF(OR(G663&lt;&gt;0,H663&lt;&gt;0),$I$8+SUM($G$11:G663)-SUM($H$11:H663),0)</f>
        <v>0</v>
      </c>
      <c r="J663" s="88"/>
    </row>
    <row r="664" spans="1:10" ht="18" customHeight="1" x14ac:dyDescent="0.25">
      <c r="A664" s="3">
        <v>654</v>
      </c>
      <c r="B664" s="81"/>
      <c r="C664" s="82"/>
      <c r="D664" s="287" t="str">
        <f>IF(AND(B664&gt;0,C664&gt;0),IF(B664&gt;UPDATE!K2,DATEVALUE(UPDATE!$C$4&amp;"/"&amp;TEXT(B664,0)&amp;"/"&amp;TEXT(C664,0)),DATEVALUE(UPDATE!$C$6&amp;"/"&amp;TEXT(B664,0)&amp;"/"&amp;TEXT(C664,0))),"")</f>
        <v/>
      </c>
      <c r="E664" s="83"/>
      <c r="F664" s="84"/>
      <c r="G664" s="85"/>
      <c r="H664" s="86"/>
      <c r="I664" s="87">
        <f>IF(OR(G664&lt;&gt;0,H664&lt;&gt;0),$I$8+SUM($G$11:G664)-SUM($H$11:H664),0)</f>
        <v>0</v>
      </c>
      <c r="J664" s="88"/>
    </row>
    <row r="665" spans="1:10" ht="18" customHeight="1" x14ac:dyDescent="0.25">
      <c r="A665" s="3">
        <v>655</v>
      </c>
      <c r="B665" s="81"/>
      <c r="C665" s="82"/>
      <c r="D665" s="287" t="str">
        <f>IF(AND(B665&gt;0,C665&gt;0),IF(B665&gt;UPDATE!K2,DATEVALUE(UPDATE!$C$4&amp;"/"&amp;TEXT(B665,0)&amp;"/"&amp;TEXT(C665,0)),DATEVALUE(UPDATE!$C$6&amp;"/"&amp;TEXT(B665,0)&amp;"/"&amp;TEXT(C665,0))),"")</f>
        <v/>
      </c>
      <c r="E665" s="83"/>
      <c r="F665" s="84"/>
      <c r="G665" s="85"/>
      <c r="H665" s="86"/>
      <c r="I665" s="87">
        <f>IF(OR(G665&lt;&gt;0,H665&lt;&gt;0),$I$8+SUM($G$11:G665)-SUM($H$11:H665),0)</f>
        <v>0</v>
      </c>
      <c r="J665" s="88"/>
    </row>
    <row r="666" spans="1:10" ht="18" customHeight="1" x14ac:dyDescent="0.25">
      <c r="A666" s="3">
        <v>656</v>
      </c>
      <c r="B666" s="81"/>
      <c r="C666" s="82"/>
      <c r="D666" s="287" t="str">
        <f>IF(AND(B666&gt;0,C666&gt;0),IF(B666&gt;UPDATE!K2,DATEVALUE(UPDATE!$C$4&amp;"/"&amp;TEXT(B666,0)&amp;"/"&amp;TEXT(C666,0)),DATEVALUE(UPDATE!$C$6&amp;"/"&amp;TEXT(B666,0)&amp;"/"&amp;TEXT(C666,0))),"")</f>
        <v/>
      </c>
      <c r="E666" s="83"/>
      <c r="F666" s="84"/>
      <c r="G666" s="85"/>
      <c r="H666" s="86"/>
      <c r="I666" s="87">
        <f>IF(OR(G666&lt;&gt;0,H666&lt;&gt;0),$I$8+SUM($G$11:G666)-SUM($H$11:H666),0)</f>
        <v>0</v>
      </c>
      <c r="J666" s="88"/>
    </row>
    <row r="667" spans="1:10" ht="18" customHeight="1" x14ac:dyDescent="0.25">
      <c r="A667" s="3">
        <v>657</v>
      </c>
      <c r="B667" s="81"/>
      <c r="C667" s="82"/>
      <c r="D667" s="287" t="str">
        <f>IF(AND(B667&gt;0,C667&gt;0),IF(B667&gt;UPDATE!K2,DATEVALUE(UPDATE!$C$4&amp;"/"&amp;TEXT(B667,0)&amp;"/"&amp;TEXT(C667,0)),DATEVALUE(UPDATE!$C$6&amp;"/"&amp;TEXT(B667,0)&amp;"/"&amp;TEXT(C667,0))),"")</f>
        <v/>
      </c>
      <c r="E667" s="83"/>
      <c r="F667" s="84"/>
      <c r="G667" s="85"/>
      <c r="H667" s="86"/>
      <c r="I667" s="87">
        <f>IF(OR(G667&lt;&gt;0,H667&lt;&gt;0),$I$8+SUM($G$11:G667)-SUM($H$11:H667),0)</f>
        <v>0</v>
      </c>
      <c r="J667" s="88"/>
    </row>
    <row r="668" spans="1:10" ht="18" customHeight="1" x14ac:dyDescent="0.25">
      <c r="A668" s="3">
        <v>658</v>
      </c>
      <c r="B668" s="81"/>
      <c r="C668" s="82"/>
      <c r="D668" s="287" t="str">
        <f>IF(AND(B668&gt;0,C668&gt;0),IF(B668&gt;UPDATE!K2,DATEVALUE(UPDATE!$C$4&amp;"/"&amp;TEXT(B668,0)&amp;"/"&amp;TEXT(C668,0)),DATEVALUE(UPDATE!$C$6&amp;"/"&amp;TEXT(B668,0)&amp;"/"&amp;TEXT(C668,0))),"")</f>
        <v/>
      </c>
      <c r="E668" s="83"/>
      <c r="F668" s="84"/>
      <c r="G668" s="85"/>
      <c r="H668" s="86"/>
      <c r="I668" s="87">
        <f>IF(OR(G668&lt;&gt;0,H668&lt;&gt;0),$I$8+SUM($G$11:G668)-SUM($H$11:H668),0)</f>
        <v>0</v>
      </c>
      <c r="J668" s="88"/>
    </row>
    <row r="669" spans="1:10" ht="18" customHeight="1" x14ac:dyDescent="0.25">
      <c r="A669" s="3">
        <v>659</v>
      </c>
      <c r="B669" s="81"/>
      <c r="C669" s="82"/>
      <c r="D669" s="287" t="str">
        <f>IF(AND(B669&gt;0,C669&gt;0),IF(B669&gt;UPDATE!K2,DATEVALUE(UPDATE!$C$4&amp;"/"&amp;TEXT(B669,0)&amp;"/"&amp;TEXT(C669,0)),DATEVALUE(UPDATE!$C$6&amp;"/"&amp;TEXT(B669,0)&amp;"/"&amp;TEXT(C669,0))),"")</f>
        <v/>
      </c>
      <c r="E669" s="83"/>
      <c r="F669" s="84"/>
      <c r="G669" s="85"/>
      <c r="H669" s="86"/>
      <c r="I669" s="87">
        <f>IF(OR(G669&lt;&gt;0,H669&lt;&gt;0),$I$8+SUM($G$11:G669)-SUM($H$11:H669),0)</f>
        <v>0</v>
      </c>
      <c r="J669" s="88"/>
    </row>
    <row r="670" spans="1:10" ht="18" customHeight="1" x14ac:dyDescent="0.25">
      <c r="A670" s="3">
        <v>660</v>
      </c>
      <c r="B670" s="81"/>
      <c r="C670" s="82"/>
      <c r="D670" s="287" t="str">
        <f>IF(AND(B670&gt;0,C670&gt;0),IF(B670&gt;UPDATE!K2,DATEVALUE(UPDATE!$C$4&amp;"/"&amp;TEXT(B670,0)&amp;"/"&amp;TEXT(C670,0)),DATEVALUE(UPDATE!$C$6&amp;"/"&amp;TEXT(B670,0)&amp;"/"&amp;TEXT(C670,0))),"")</f>
        <v/>
      </c>
      <c r="E670" s="83"/>
      <c r="F670" s="84"/>
      <c r="G670" s="85"/>
      <c r="H670" s="86"/>
      <c r="I670" s="87">
        <f>IF(OR(G670&lt;&gt;0,H670&lt;&gt;0),$I$8+SUM($G$11:G670)-SUM($H$11:H670),0)</f>
        <v>0</v>
      </c>
      <c r="J670" s="88"/>
    </row>
    <row r="671" spans="1:10" ht="18" customHeight="1" x14ac:dyDescent="0.25">
      <c r="A671" s="3">
        <v>661</v>
      </c>
      <c r="B671" s="81"/>
      <c r="C671" s="82"/>
      <c r="D671" s="287" t="str">
        <f>IF(AND(B671&gt;0,C671&gt;0),IF(B671&gt;UPDATE!K2,DATEVALUE(UPDATE!$C$4&amp;"/"&amp;TEXT(B671,0)&amp;"/"&amp;TEXT(C671,0)),DATEVALUE(UPDATE!$C$6&amp;"/"&amp;TEXT(B671,0)&amp;"/"&amp;TEXT(C671,0))),"")</f>
        <v/>
      </c>
      <c r="E671" s="83"/>
      <c r="F671" s="84"/>
      <c r="G671" s="85"/>
      <c r="H671" s="86"/>
      <c r="I671" s="87">
        <f>IF(OR(G671&lt;&gt;0,H671&lt;&gt;0),$I$8+SUM($G$11:G671)-SUM($H$11:H671),0)</f>
        <v>0</v>
      </c>
      <c r="J671" s="88"/>
    </row>
    <row r="672" spans="1:10" ht="18" customHeight="1" x14ac:dyDescent="0.25">
      <c r="A672" s="3">
        <v>662</v>
      </c>
      <c r="B672" s="81"/>
      <c r="C672" s="82"/>
      <c r="D672" s="287" t="str">
        <f>IF(AND(B672&gt;0,C672&gt;0),IF(B672&gt;UPDATE!K2,DATEVALUE(UPDATE!$C$4&amp;"/"&amp;TEXT(B672,0)&amp;"/"&amp;TEXT(C672,0)),DATEVALUE(UPDATE!$C$6&amp;"/"&amp;TEXT(B672,0)&amp;"/"&amp;TEXT(C672,0))),"")</f>
        <v/>
      </c>
      <c r="E672" s="83"/>
      <c r="F672" s="84"/>
      <c r="G672" s="85"/>
      <c r="H672" s="86"/>
      <c r="I672" s="87">
        <f>IF(OR(G672&lt;&gt;0,H672&lt;&gt;0),$I$8+SUM($G$11:G672)-SUM($H$11:H672),0)</f>
        <v>0</v>
      </c>
      <c r="J672" s="88"/>
    </row>
    <row r="673" spans="1:10" ht="18" customHeight="1" x14ac:dyDescent="0.25">
      <c r="A673" s="3">
        <v>663</v>
      </c>
      <c r="B673" s="81"/>
      <c r="C673" s="82"/>
      <c r="D673" s="287" t="str">
        <f>IF(AND(B673&gt;0,C673&gt;0),IF(B673&gt;UPDATE!K2,DATEVALUE(UPDATE!$C$4&amp;"/"&amp;TEXT(B673,0)&amp;"/"&amp;TEXT(C673,0)),DATEVALUE(UPDATE!$C$6&amp;"/"&amp;TEXT(B673,0)&amp;"/"&amp;TEXT(C673,0))),"")</f>
        <v/>
      </c>
      <c r="E673" s="83"/>
      <c r="F673" s="84"/>
      <c r="G673" s="85"/>
      <c r="H673" s="86"/>
      <c r="I673" s="87">
        <f>IF(OR(G673&lt;&gt;0,H673&lt;&gt;0),$I$8+SUM($G$11:G673)-SUM($H$11:H673),0)</f>
        <v>0</v>
      </c>
      <c r="J673" s="88"/>
    </row>
    <row r="674" spans="1:10" ht="18" customHeight="1" x14ac:dyDescent="0.25">
      <c r="A674" s="3">
        <v>664</v>
      </c>
      <c r="B674" s="81"/>
      <c r="C674" s="82"/>
      <c r="D674" s="287" t="str">
        <f>IF(AND(B674&gt;0,C674&gt;0),IF(B674&gt;UPDATE!K2,DATEVALUE(UPDATE!$C$4&amp;"/"&amp;TEXT(B674,0)&amp;"/"&amp;TEXT(C674,0)),DATEVALUE(UPDATE!$C$6&amp;"/"&amp;TEXT(B674,0)&amp;"/"&amp;TEXT(C674,0))),"")</f>
        <v/>
      </c>
      <c r="E674" s="83"/>
      <c r="F674" s="84"/>
      <c r="G674" s="85"/>
      <c r="H674" s="86"/>
      <c r="I674" s="87">
        <f>IF(OR(G674&lt;&gt;0,H674&lt;&gt;0),$I$8+SUM($G$11:G674)-SUM($H$11:H674),0)</f>
        <v>0</v>
      </c>
      <c r="J674" s="88"/>
    </row>
    <row r="675" spans="1:10" ht="18" customHeight="1" x14ac:dyDescent="0.25">
      <c r="A675" s="3">
        <v>665</v>
      </c>
      <c r="B675" s="81"/>
      <c r="C675" s="82"/>
      <c r="D675" s="287" t="str">
        <f>IF(AND(B675&gt;0,C675&gt;0),IF(B675&gt;UPDATE!K2,DATEVALUE(UPDATE!$C$4&amp;"/"&amp;TEXT(B675,0)&amp;"/"&amp;TEXT(C675,0)),DATEVALUE(UPDATE!$C$6&amp;"/"&amp;TEXT(B675,0)&amp;"/"&amp;TEXT(C675,0))),"")</f>
        <v/>
      </c>
      <c r="E675" s="83"/>
      <c r="F675" s="84"/>
      <c r="G675" s="85"/>
      <c r="H675" s="86"/>
      <c r="I675" s="87">
        <f>IF(OR(G675&lt;&gt;0,H675&lt;&gt;0),$I$8+SUM($G$11:G675)-SUM($H$11:H675),0)</f>
        <v>0</v>
      </c>
      <c r="J675" s="88"/>
    </row>
    <row r="676" spans="1:10" ht="18" customHeight="1" x14ac:dyDescent="0.25">
      <c r="A676" s="3">
        <v>666</v>
      </c>
      <c r="B676" s="81"/>
      <c r="C676" s="82"/>
      <c r="D676" s="287" t="str">
        <f>IF(AND(B676&gt;0,C676&gt;0),IF(B676&gt;UPDATE!K2,DATEVALUE(UPDATE!$C$4&amp;"/"&amp;TEXT(B676,0)&amp;"/"&amp;TEXT(C676,0)),DATEVALUE(UPDATE!$C$6&amp;"/"&amp;TEXT(B676,0)&amp;"/"&amp;TEXT(C676,0))),"")</f>
        <v/>
      </c>
      <c r="E676" s="83"/>
      <c r="F676" s="84"/>
      <c r="G676" s="85"/>
      <c r="H676" s="86"/>
      <c r="I676" s="87">
        <f>IF(OR(G676&lt;&gt;0,H676&lt;&gt;0),$I$8+SUM($G$11:G676)-SUM($H$11:H676),0)</f>
        <v>0</v>
      </c>
      <c r="J676" s="88"/>
    </row>
    <row r="677" spans="1:10" ht="18" customHeight="1" x14ac:dyDescent="0.25">
      <c r="A677" s="3">
        <v>667</v>
      </c>
      <c r="B677" s="81"/>
      <c r="C677" s="82"/>
      <c r="D677" s="287" t="str">
        <f>IF(AND(B677&gt;0,C677&gt;0),IF(B677&gt;UPDATE!K2,DATEVALUE(UPDATE!$C$4&amp;"/"&amp;TEXT(B677,0)&amp;"/"&amp;TEXT(C677,0)),DATEVALUE(UPDATE!$C$6&amp;"/"&amp;TEXT(B677,0)&amp;"/"&amp;TEXT(C677,0))),"")</f>
        <v/>
      </c>
      <c r="E677" s="83"/>
      <c r="F677" s="84"/>
      <c r="G677" s="85"/>
      <c r="H677" s="86"/>
      <c r="I677" s="87">
        <f>IF(OR(G677&lt;&gt;0,H677&lt;&gt;0),$I$8+SUM($G$11:G677)-SUM($H$11:H677),0)</f>
        <v>0</v>
      </c>
      <c r="J677" s="88"/>
    </row>
    <row r="678" spans="1:10" ht="18" customHeight="1" x14ac:dyDescent="0.25">
      <c r="A678" s="3">
        <v>668</v>
      </c>
      <c r="B678" s="81"/>
      <c r="C678" s="82"/>
      <c r="D678" s="287" t="str">
        <f>IF(AND(B678&gt;0,C678&gt;0),IF(B678&gt;UPDATE!K2,DATEVALUE(UPDATE!$C$4&amp;"/"&amp;TEXT(B678,0)&amp;"/"&amp;TEXT(C678,0)),DATEVALUE(UPDATE!$C$6&amp;"/"&amp;TEXT(B678,0)&amp;"/"&amp;TEXT(C678,0))),"")</f>
        <v/>
      </c>
      <c r="E678" s="83"/>
      <c r="F678" s="84"/>
      <c r="G678" s="85"/>
      <c r="H678" s="86"/>
      <c r="I678" s="87">
        <f>IF(OR(G678&lt;&gt;0,H678&lt;&gt;0),$I$8+SUM($G$11:G678)-SUM($H$11:H678),0)</f>
        <v>0</v>
      </c>
      <c r="J678" s="88"/>
    </row>
    <row r="679" spans="1:10" ht="18" customHeight="1" x14ac:dyDescent="0.25">
      <c r="A679" s="3">
        <v>669</v>
      </c>
      <c r="B679" s="81"/>
      <c r="C679" s="82"/>
      <c r="D679" s="287" t="str">
        <f>IF(AND(B679&gt;0,C679&gt;0),IF(B679&gt;UPDATE!K2,DATEVALUE(UPDATE!$C$4&amp;"/"&amp;TEXT(B679,0)&amp;"/"&amp;TEXT(C679,0)),DATEVALUE(UPDATE!$C$6&amp;"/"&amp;TEXT(B679,0)&amp;"/"&amp;TEXT(C679,0))),"")</f>
        <v/>
      </c>
      <c r="E679" s="83"/>
      <c r="F679" s="84"/>
      <c r="G679" s="85"/>
      <c r="H679" s="86"/>
      <c r="I679" s="87">
        <f>IF(OR(G679&lt;&gt;0,H679&lt;&gt;0),$I$8+SUM($G$11:G679)-SUM($H$11:H679),0)</f>
        <v>0</v>
      </c>
      <c r="J679" s="88"/>
    </row>
    <row r="680" spans="1:10" ht="18" customHeight="1" x14ac:dyDescent="0.25">
      <c r="A680" s="3">
        <v>670</v>
      </c>
      <c r="B680" s="81"/>
      <c r="C680" s="82"/>
      <c r="D680" s="287" t="str">
        <f>IF(AND(B680&gt;0,C680&gt;0),IF(B680&gt;UPDATE!K2,DATEVALUE(UPDATE!$C$4&amp;"/"&amp;TEXT(B680,0)&amp;"/"&amp;TEXT(C680,0)),DATEVALUE(UPDATE!$C$6&amp;"/"&amp;TEXT(B680,0)&amp;"/"&amp;TEXT(C680,0))),"")</f>
        <v/>
      </c>
      <c r="E680" s="83"/>
      <c r="F680" s="84"/>
      <c r="G680" s="85"/>
      <c r="H680" s="86"/>
      <c r="I680" s="87">
        <f>IF(OR(G680&lt;&gt;0,H680&lt;&gt;0),$I$8+SUM($G$11:G680)-SUM($H$11:H680),0)</f>
        <v>0</v>
      </c>
      <c r="J680" s="88"/>
    </row>
    <row r="681" spans="1:10" ht="18" customHeight="1" x14ac:dyDescent="0.25">
      <c r="A681" s="3">
        <v>671</v>
      </c>
      <c r="B681" s="81"/>
      <c r="C681" s="82"/>
      <c r="D681" s="287" t="str">
        <f>IF(AND(B681&gt;0,C681&gt;0),IF(B681&gt;UPDATE!K2,DATEVALUE(UPDATE!$C$4&amp;"/"&amp;TEXT(B681,0)&amp;"/"&amp;TEXT(C681,0)),DATEVALUE(UPDATE!$C$6&amp;"/"&amp;TEXT(B681,0)&amp;"/"&amp;TEXT(C681,0))),"")</f>
        <v/>
      </c>
      <c r="E681" s="83"/>
      <c r="F681" s="84"/>
      <c r="G681" s="85"/>
      <c r="H681" s="86"/>
      <c r="I681" s="87">
        <f>IF(OR(G681&lt;&gt;0,H681&lt;&gt;0),$I$8+SUM($G$11:G681)-SUM($H$11:H681),0)</f>
        <v>0</v>
      </c>
      <c r="J681" s="88"/>
    </row>
    <row r="682" spans="1:10" ht="18" customHeight="1" x14ac:dyDescent="0.25">
      <c r="A682" s="3">
        <v>672</v>
      </c>
      <c r="B682" s="81"/>
      <c r="C682" s="82"/>
      <c r="D682" s="287" t="str">
        <f>IF(AND(B682&gt;0,C682&gt;0),IF(B682&gt;UPDATE!K2,DATEVALUE(UPDATE!$C$4&amp;"/"&amp;TEXT(B682,0)&amp;"/"&amp;TEXT(C682,0)),DATEVALUE(UPDATE!$C$6&amp;"/"&amp;TEXT(B682,0)&amp;"/"&amp;TEXT(C682,0))),"")</f>
        <v/>
      </c>
      <c r="E682" s="83"/>
      <c r="F682" s="84"/>
      <c r="G682" s="85"/>
      <c r="H682" s="86"/>
      <c r="I682" s="87">
        <f>IF(OR(G682&lt;&gt;0,H682&lt;&gt;0),$I$8+SUM($G$11:G682)-SUM($H$11:H682),0)</f>
        <v>0</v>
      </c>
      <c r="J682" s="88"/>
    </row>
    <row r="683" spans="1:10" ht="18" customHeight="1" x14ac:dyDescent="0.25">
      <c r="A683" s="3">
        <v>673</v>
      </c>
      <c r="B683" s="81"/>
      <c r="C683" s="82"/>
      <c r="D683" s="287" t="str">
        <f>IF(AND(B683&gt;0,C683&gt;0),IF(B683&gt;UPDATE!K2,DATEVALUE(UPDATE!$C$4&amp;"/"&amp;TEXT(B683,0)&amp;"/"&amp;TEXT(C683,0)),DATEVALUE(UPDATE!$C$6&amp;"/"&amp;TEXT(B683,0)&amp;"/"&amp;TEXT(C683,0))),"")</f>
        <v/>
      </c>
      <c r="E683" s="83"/>
      <c r="F683" s="84"/>
      <c r="G683" s="85"/>
      <c r="H683" s="86"/>
      <c r="I683" s="87">
        <f>IF(OR(G683&lt;&gt;0,H683&lt;&gt;0),$I$8+SUM($G$11:G683)-SUM($H$11:H683),0)</f>
        <v>0</v>
      </c>
      <c r="J683" s="88"/>
    </row>
    <row r="684" spans="1:10" ht="18" customHeight="1" x14ac:dyDescent="0.25">
      <c r="A684" s="3">
        <v>674</v>
      </c>
      <c r="B684" s="81"/>
      <c r="C684" s="82"/>
      <c r="D684" s="287" t="str">
        <f>IF(AND(B684&gt;0,C684&gt;0),IF(B684&gt;UPDATE!K2,DATEVALUE(UPDATE!$C$4&amp;"/"&amp;TEXT(B684,0)&amp;"/"&amp;TEXT(C684,0)),DATEVALUE(UPDATE!$C$6&amp;"/"&amp;TEXT(B684,0)&amp;"/"&amp;TEXT(C684,0))),"")</f>
        <v/>
      </c>
      <c r="E684" s="83"/>
      <c r="F684" s="84"/>
      <c r="G684" s="85"/>
      <c r="H684" s="86"/>
      <c r="I684" s="87">
        <f>IF(OR(G684&lt;&gt;0,H684&lt;&gt;0),$I$8+SUM($G$11:G684)-SUM($H$11:H684),0)</f>
        <v>0</v>
      </c>
      <c r="J684" s="88"/>
    </row>
    <row r="685" spans="1:10" ht="18" customHeight="1" x14ac:dyDescent="0.25">
      <c r="A685" s="3">
        <v>675</v>
      </c>
      <c r="B685" s="81"/>
      <c r="C685" s="82"/>
      <c r="D685" s="287" t="str">
        <f>IF(AND(B685&gt;0,C685&gt;0),IF(B685&gt;UPDATE!K2,DATEVALUE(UPDATE!$C$4&amp;"/"&amp;TEXT(B685,0)&amp;"/"&amp;TEXT(C685,0)),DATEVALUE(UPDATE!$C$6&amp;"/"&amp;TEXT(B685,0)&amp;"/"&amp;TEXT(C685,0))),"")</f>
        <v/>
      </c>
      <c r="E685" s="83"/>
      <c r="F685" s="84"/>
      <c r="G685" s="85"/>
      <c r="H685" s="86"/>
      <c r="I685" s="87">
        <f>IF(OR(G685&lt;&gt;0,H685&lt;&gt;0),$I$8+SUM($G$11:G685)-SUM($H$11:H685),0)</f>
        <v>0</v>
      </c>
      <c r="J685" s="88"/>
    </row>
    <row r="686" spans="1:10" ht="18" customHeight="1" x14ac:dyDescent="0.25">
      <c r="A686" s="3">
        <v>676</v>
      </c>
      <c r="B686" s="81"/>
      <c r="C686" s="82"/>
      <c r="D686" s="287" t="str">
        <f>IF(AND(B686&gt;0,C686&gt;0),IF(B686&gt;UPDATE!K2,DATEVALUE(UPDATE!$C$4&amp;"/"&amp;TEXT(B686,0)&amp;"/"&amp;TEXT(C686,0)),DATEVALUE(UPDATE!$C$6&amp;"/"&amp;TEXT(B686,0)&amp;"/"&amp;TEXT(C686,0))),"")</f>
        <v/>
      </c>
      <c r="E686" s="83"/>
      <c r="F686" s="84"/>
      <c r="G686" s="85"/>
      <c r="H686" s="86"/>
      <c r="I686" s="87">
        <f>IF(OR(G686&lt;&gt;0,H686&lt;&gt;0),$I$8+SUM($G$11:G686)-SUM($H$11:H686),0)</f>
        <v>0</v>
      </c>
      <c r="J686" s="88"/>
    </row>
    <row r="687" spans="1:10" ht="18" customHeight="1" x14ac:dyDescent="0.25">
      <c r="A687" s="3">
        <v>677</v>
      </c>
      <c r="B687" s="81"/>
      <c r="C687" s="82"/>
      <c r="D687" s="287" t="str">
        <f>IF(AND(B687&gt;0,C687&gt;0),IF(B687&gt;UPDATE!K2,DATEVALUE(UPDATE!$C$4&amp;"/"&amp;TEXT(B687,0)&amp;"/"&amp;TEXT(C687,0)),DATEVALUE(UPDATE!$C$6&amp;"/"&amp;TEXT(B687,0)&amp;"/"&amp;TEXT(C687,0))),"")</f>
        <v/>
      </c>
      <c r="E687" s="83"/>
      <c r="F687" s="84"/>
      <c r="G687" s="85"/>
      <c r="H687" s="86"/>
      <c r="I687" s="87">
        <f>IF(OR(G687&lt;&gt;0,H687&lt;&gt;0),$I$8+SUM($G$11:G687)-SUM($H$11:H687),0)</f>
        <v>0</v>
      </c>
      <c r="J687" s="88"/>
    </row>
    <row r="688" spans="1:10" ht="18" customHeight="1" x14ac:dyDescent="0.25">
      <c r="A688" s="3">
        <v>678</v>
      </c>
      <c r="B688" s="81"/>
      <c r="C688" s="82"/>
      <c r="D688" s="287" t="str">
        <f>IF(AND(B688&gt;0,C688&gt;0),IF(B688&gt;UPDATE!K2,DATEVALUE(UPDATE!$C$4&amp;"/"&amp;TEXT(B688,0)&amp;"/"&amp;TEXT(C688,0)),DATEVALUE(UPDATE!$C$6&amp;"/"&amp;TEXT(B688,0)&amp;"/"&amp;TEXT(C688,0))),"")</f>
        <v/>
      </c>
      <c r="E688" s="83"/>
      <c r="F688" s="84"/>
      <c r="G688" s="85"/>
      <c r="H688" s="86"/>
      <c r="I688" s="87">
        <f>IF(OR(G688&lt;&gt;0,H688&lt;&gt;0),$I$8+SUM($G$11:G688)-SUM($H$11:H688),0)</f>
        <v>0</v>
      </c>
      <c r="J688" s="88"/>
    </row>
    <row r="689" spans="1:10" ht="18" customHeight="1" x14ac:dyDescent="0.25">
      <c r="A689" s="3">
        <v>679</v>
      </c>
      <c r="B689" s="81"/>
      <c r="C689" s="82"/>
      <c r="D689" s="287" t="str">
        <f>IF(AND(B689&gt;0,C689&gt;0),IF(B689&gt;UPDATE!K2,DATEVALUE(UPDATE!$C$4&amp;"/"&amp;TEXT(B689,0)&amp;"/"&amp;TEXT(C689,0)),DATEVALUE(UPDATE!$C$6&amp;"/"&amp;TEXT(B689,0)&amp;"/"&amp;TEXT(C689,0))),"")</f>
        <v/>
      </c>
      <c r="E689" s="83"/>
      <c r="F689" s="84"/>
      <c r="G689" s="85"/>
      <c r="H689" s="86"/>
      <c r="I689" s="87">
        <f>IF(OR(G689&lt;&gt;0,H689&lt;&gt;0),$I$8+SUM($G$11:G689)-SUM($H$11:H689),0)</f>
        <v>0</v>
      </c>
      <c r="J689" s="88"/>
    </row>
    <row r="690" spans="1:10" ht="18" customHeight="1" x14ac:dyDescent="0.25">
      <c r="A690" s="3">
        <v>680</v>
      </c>
      <c r="B690" s="81"/>
      <c r="C690" s="82"/>
      <c r="D690" s="287" t="str">
        <f>IF(AND(B690&gt;0,C690&gt;0),IF(B690&gt;UPDATE!K2,DATEVALUE(UPDATE!$C$4&amp;"/"&amp;TEXT(B690,0)&amp;"/"&amp;TEXT(C690,0)),DATEVALUE(UPDATE!$C$6&amp;"/"&amp;TEXT(B690,0)&amp;"/"&amp;TEXT(C690,0))),"")</f>
        <v/>
      </c>
      <c r="E690" s="83"/>
      <c r="F690" s="84"/>
      <c r="G690" s="85"/>
      <c r="H690" s="86"/>
      <c r="I690" s="87">
        <f>IF(OR(G690&lt;&gt;0,H690&lt;&gt;0),$I$8+SUM($G$11:G690)-SUM($H$11:H690),0)</f>
        <v>0</v>
      </c>
      <c r="J690" s="88"/>
    </row>
    <row r="691" spans="1:10" ht="18" customHeight="1" x14ac:dyDescent="0.25">
      <c r="A691" s="3">
        <v>681</v>
      </c>
      <c r="B691" s="81"/>
      <c r="C691" s="82"/>
      <c r="D691" s="287" t="str">
        <f>IF(AND(B691&gt;0,C691&gt;0),IF(B691&gt;UPDATE!K2,DATEVALUE(UPDATE!$C$4&amp;"/"&amp;TEXT(B691,0)&amp;"/"&amp;TEXT(C691,0)),DATEVALUE(UPDATE!$C$6&amp;"/"&amp;TEXT(B691,0)&amp;"/"&amp;TEXT(C691,0))),"")</f>
        <v/>
      </c>
      <c r="E691" s="83"/>
      <c r="F691" s="84"/>
      <c r="G691" s="85"/>
      <c r="H691" s="86"/>
      <c r="I691" s="87">
        <f>IF(OR(G691&lt;&gt;0,H691&lt;&gt;0),$I$8+SUM($G$11:G691)-SUM($H$11:H691),0)</f>
        <v>0</v>
      </c>
      <c r="J691" s="88"/>
    </row>
    <row r="692" spans="1:10" ht="18" customHeight="1" x14ac:dyDescent="0.25">
      <c r="A692" s="3">
        <v>682</v>
      </c>
      <c r="B692" s="81"/>
      <c r="C692" s="82"/>
      <c r="D692" s="287" t="str">
        <f>IF(AND(B692&gt;0,C692&gt;0),IF(B692&gt;UPDATE!K2,DATEVALUE(UPDATE!$C$4&amp;"/"&amp;TEXT(B692,0)&amp;"/"&amp;TEXT(C692,0)),DATEVALUE(UPDATE!$C$6&amp;"/"&amp;TEXT(B692,0)&amp;"/"&amp;TEXT(C692,0))),"")</f>
        <v/>
      </c>
      <c r="E692" s="83"/>
      <c r="F692" s="84"/>
      <c r="G692" s="85"/>
      <c r="H692" s="86"/>
      <c r="I692" s="87">
        <f>IF(OR(G692&lt;&gt;0,H692&lt;&gt;0),$I$8+SUM($G$11:G692)-SUM($H$11:H692),0)</f>
        <v>0</v>
      </c>
      <c r="J692" s="88"/>
    </row>
    <row r="693" spans="1:10" ht="18" customHeight="1" x14ac:dyDescent="0.25">
      <c r="A693" s="3">
        <v>683</v>
      </c>
      <c r="B693" s="81"/>
      <c r="C693" s="82"/>
      <c r="D693" s="287" t="str">
        <f>IF(AND(B693&gt;0,C693&gt;0),IF(B693&gt;UPDATE!K2,DATEVALUE(UPDATE!$C$4&amp;"/"&amp;TEXT(B693,0)&amp;"/"&amp;TEXT(C693,0)),DATEVALUE(UPDATE!$C$6&amp;"/"&amp;TEXT(B693,0)&amp;"/"&amp;TEXT(C693,0))),"")</f>
        <v/>
      </c>
      <c r="E693" s="83"/>
      <c r="F693" s="84"/>
      <c r="G693" s="85"/>
      <c r="H693" s="86"/>
      <c r="I693" s="87">
        <f>IF(OR(G693&lt;&gt;0,H693&lt;&gt;0),$I$8+SUM($G$11:G693)-SUM($H$11:H693),0)</f>
        <v>0</v>
      </c>
      <c r="J693" s="88"/>
    </row>
    <row r="694" spans="1:10" ht="18" customHeight="1" x14ac:dyDescent="0.25">
      <c r="A694" s="3">
        <v>684</v>
      </c>
      <c r="B694" s="81"/>
      <c r="C694" s="82"/>
      <c r="D694" s="287" t="str">
        <f>IF(AND(B694&gt;0,C694&gt;0),IF(B694&gt;UPDATE!K2,DATEVALUE(UPDATE!$C$4&amp;"/"&amp;TEXT(B694,0)&amp;"/"&amp;TEXT(C694,0)),DATEVALUE(UPDATE!$C$6&amp;"/"&amp;TEXT(B694,0)&amp;"/"&amp;TEXT(C694,0))),"")</f>
        <v/>
      </c>
      <c r="E694" s="83"/>
      <c r="F694" s="84"/>
      <c r="G694" s="85"/>
      <c r="H694" s="86"/>
      <c r="I694" s="87">
        <f>IF(OR(G694&lt;&gt;0,H694&lt;&gt;0),$I$8+SUM($G$11:G694)-SUM($H$11:H694),0)</f>
        <v>0</v>
      </c>
      <c r="J694" s="88"/>
    </row>
    <row r="695" spans="1:10" ht="18" customHeight="1" x14ac:dyDescent="0.25">
      <c r="A695" s="3">
        <v>685</v>
      </c>
      <c r="B695" s="81"/>
      <c r="C695" s="82"/>
      <c r="D695" s="287" t="str">
        <f>IF(AND(B695&gt;0,C695&gt;0),IF(B695&gt;UPDATE!K2,DATEVALUE(UPDATE!$C$4&amp;"/"&amp;TEXT(B695,0)&amp;"/"&amp;TEXT(C695,0)),DATEVALUE(UPDATE!$C$6&amp;"/"&amp;TEXT(B695,0)&amp;"/"&amp;TEXT(C695,0))),"")</f>
        <v/>
      </c>
      <c r="E695" s="83"/>
      <c r="F695" s="84"/>
      <c r="G695" s="85"/>
      <c r="H695" s="86"/>
      <c r="I695" s="87">
        <f>IF(OR(G695&lt;&gt;0,H695&lt;&gt;0),$I$8+SUM($G$11:G695)-SUM($H$11:H695),0)</f>
        <v>0</v>
      </c>
      <c r="J695" s="88"/>
    </row>
    <row r="696" spans="1:10" ht="18" customHeight="1" x14ac:dyDescent="0.25">
      <c r="A696" s="3">
        <v>686</v>
      </c>
      <c r="B696" s="81"/>
      <c r="C696" s="82"/>
      <c r="D696" s="287" t="str">
        <f>IF(AND(B696&gt;0,C696&gt;0),IF(B696&gt;UPDATE!K2,DATEVALUE(UPDATE!$C$4&amp;"/"&amp;TEXT(B696,0)&amp;"/"&amp;TEXT(C696,0)),DATEVALUE(UPDATE!$C$6&amp;"/"&amp;TEXT(B696,0)&amp;"/"&amp;TEXT(C696,0))),"")</f>
        <v/>
      </c>
      <c r="E696" s="83"/>
      <c r="F696" s="84"/>
      <c r="G696" s="85"/>
      <c r="H696" s="86"/>
      <c r="I696" s="87">
        <f>IF(OR(G696&lt;&gt;0,H696&lt;&gt;0),$I$8+SUM($G$11:G696)-SUM($H$11:H696),0)</f>
        <v>0</v>
      </c>
      <c r="J696" s="88"/>
    </row>
    <row r="697" spans="1:10" ht="18" customHeight="1" x14ac:dyDescent="0.25">
      <c r="A697" s="3">
        <v>687</v>
      </c>
      <c r="B697" s="81"/>
      <c r="C697" s="82"/>
      <c r="D697" s="287" t="str">
        <f>IF(AND(B697&gt;0,C697&gt;0),IF(B697&gt;UPDATE!K2,DATEVALUE(UPDATE!$C$4&amp;"/"&amp;TEXT(B697,0)&amp;"/"&amp;TEXT(C697,0)),DATEVALUE(UPDATE!$C$6&amp;"/"&amp;TEXT(B697,0)&amp;"/"&amp;TEXT(C697,0))),"")</f>
        <v/>
      </c>
      <c r="E697" s="83"/>
      <c r="F697" s="84"/>
      <c r="G697" s="85"/>
      <c r="H697" s="86"/>
      <c r="I697" s="87">
        <f>IF(OR(G697&lt;&gt;0,H697&lt;&gt;0),$I$8+SUM($G$11:G697)-SUM($H$11:H697),0)</f>
        <v>0</v>
      </c>
      <c r="J697" s="88"/>
    </row>
    <row r="698" spans="1:10" ht="18" customHeight="1" x14ac:dyDescent="0.25">
      <c r="A698" s="3">
        <v>688</v>
      </c>
      <c r="B698" s="81"/>
      <c r="C698" s="82"/>
      <c r="D698" s="287" t="str">
        <f>IF(AND(B698&gt;0,C698&gt;0),IF(B698&gt;UPDATE!K2,DATEVALUE(UPDATE!$C$4&amp;"/"&amp;TEXT(B698,0)&amp;"/"&amp;TEXT(C698,0)),DATEVALUE(UPDATE!$C$6&amp;"/"&amp;TEXT(B698,0)&amp;"/"&amp;TEXT(C698,0))),"")</f>
        <v/>
      </c>
      <c r="E698" s="83"/>
      <c r="F698" s="84"/>
      <c r="G698" s="85"/>
      <c r="H698" s="86"/>
      <c r="I698" s="87">
        <f>IF(OR(G698&lt;&gt;0,H698&lt;&gt;0),$I$8+SUM($G$11:G698)-SUM($H$11:H698),0)</f>
        <v>0</v>
      </c>
      <c r="J698" s="88"/>
    </row>
    <row r="699" spans="1:10" ht="18" customHeight="1" x14ac:dyDescent="0.25">
      <c r="A699" s="3">
        <v>689</v>
      </c>
      <c r="B699" s="81"/>
      <c r="C699" s="82"/>
      <c r="D699" s="287" t="str">
        <f>IF(AND(B699&gt;0,C699&gt;0),IF(B699&gt;UPDATE!K2,DATEVALUE(UPDATE!$C$4&amp;"/"&amp;TEXT(B699,0)&amp;"/"&amp;TEXT(C699,0)),DATEVALUE(UPDATE!$C$6&amp;"/"&amp;TEXT(B699,0)&amp;"/"&amp;TEXT(C699,0))),"")</f>
        <v/>
      </c>
      <c r="E699" s="83"/>
      <c r="F699" s="84"/>
      <c r="G699" s="85"/>
      <c r="H699" s="86"/>
      <c r="I699" s="87">
        <f>IF(OR(G699&lt;&gt;0,H699&lt;&gt;0),$I$8+SUM($G$11:G699)-SUM($H$11:H699),0)</f>
        <v>0</v>
      </c>
      <c r="J699" s="88"/>
    </row>
    <row r="700" spans="1:10" ht="18" customHeight="1" x14ac:dyDescent="0.25">
      <c r="A700" s="3">
        <v>690</v>
      </c>
      <c r="B700" s="81"/>
      <c r="C700" s="82"/>
      <c r="D700" s="287" t="str">
        <f>IF(AND(B700&gt;0,C700&gt;0),IF(B700&gt;UPDATE!K2,DATEVALUE(UPDATE!$C$4&amp;"/"&amp;TEXT(B700,0)&amp;"/"&amp;TEXT(C700,0)),DATEVALUE(UPDATE!$C$6&amp;"/"&amp;TEXT(B700,0)&amp;"/"&amp;TEXT(C700,0))),"")</f>
        <v/>
      </c>
      <c r="E700" s="83"/>
      <c r="F700" s="84"/>
      <c r="G700" s="85"/>
      <c r="H700" s="86"/>
      <c r="I700" s="87">
        <f>IF(OR(G700&lt;&gt;0,H700&lt;&gt;0),$I$8+SUM($G$11:G700)-SUM($H$11:H700),0)</f>
        <v>0</v>
      </c>
      <c r="J700" s="88"/>
    </row>
    <row r="701" spans="1:10" ht="18" customHeight="1" x14ac:dyDescent="0.25">
      <c r="A701" s="3">
        <v>691</v>
      </c>
      <c r="B701" s="81"/>
      <c r="C701" s="82"/>
      <c r="D701" s="287" t="str">
        <f>IF(AND(B701&gt;0,C701&gt;0),IF(B701&gt;UPDATE!K2,DATEVALUE(UPDATE!$C$4&amp;"/"&amp;TEXT(B701,0)&amp;"/"&amp;TEXT(C701,0)),DATEVALUE(UPDATE!$C$6&amp;"/"&amp;TEXT(B701,0)&amp;"/"&amp;TEXT(C701,0))),"")</f>
        <v/>
      </c>
      <c r="E701" s="83"/>
      <c r="F701" s="84"/>
      <c r="G701" s="85"/>
      <c r="H701" s="86"/>
      <c r="I701" s="87">
        <f>IF(OR(G701&lt;&gt;0,H701&lt;&gt;0),$I$8+SUM($G$11:G701)-SUM($H$11:H701),0)</f>
        <v>0</v>
      </c>
      <c r="J701" s="88"/>
    </row>
    <row r="702" spans="1:10" ht="18" customHeight="1" x14ac:dyDescent="0.25">
      <c r="A702" s="3">
        <v>692</v>
      </c>
      <c r="B702" s="81"/>
      <c r="C702" s="82"/>
      <c r="D702" s="287" t="str">
        <f>IF(AND(B702&gt;0,C702&gt;0),IF(B702&gt;UPDATE!K2,DATEVALUE(UPDATE!$C$4&amp;"/"&amp;TEXT(B702,0)&amp;"/"&amp;TEXT(C702,0)),DATEVALUE(UPDATE!$C$6&amp;"/"&amp;TEXT(B702,0)&amp;"/"&amp;TEXT(C702,0))),"")</f>
        <v/>
      </c>
      <c r="E702" s="83"/>
      <c r="F702" s="84"/>
      <c r="G702" s="85"/>
      <c r="H702" s="86"/>
      <c r="I702" s="87">
        <f>IF(OR(G702&lt;&gt;0,H702&lt;&gt;0),$I$8+SUM($G$11:G702)-SUM($H$11:H702),0)</f>
        <v>0</v>
      </c>
      <c r="J702" s="88"/>
    </row>
    <row r="703" spans="1:10" ht="18" customHeight="1" x14ac:dyDescent="0.25">
      <c r="A703" s="3">
        <v>693</v>
      </c>
      <c r="B703" s="81"/>
      <c r="C703" s="82"/>
      <c r="D703" s="287" t="str">
        <f>IF(AND(B703&gt;0,C703&gt;0),IF(B703&gt;UPDATE!K2,DATEVALUE(UPDATE!$C$4&amp;"/"&amp;TEXT(B703,0)&amp;"/"&amp;TEXT(C703,0)),DATEVALUE(UPDATE!$C$6&amp;"/"&amp;TEXT(B703,0)&amp;"/"&amp;TEXT(C703,0))),"")</f>
        <v/>
      </c>
      <c r="E703" s="83"/>
      <c r="F703" s="84"/>
      <c r="G703" s="85"/>
      <c r="H703" s="86"/>
      <c r="I703" s="87">
        <f>IF(OR(G703&lt;&gt;0,H703&lt;&gt;0),$I$8+SUM($G$11:G703)-SUM($H$11:H703),0)</f>
        <v>0</v>
      </c>
      <c r="J703" s="88"/>
    </row>
    <row r="704" spans="1:10" ht="18" customHeight="1" x14ac:dyDescent="0.25">
      <c r="A704" s="3">
        <v>694</v>
      </c>
      <c r="B704" s="81"/>
      <c r="C704" s="82"/>
      <c r="D704" s="287" t="str">
        <f>IF(AND(B704&gt;0,C704&gt;0),IF(B704&gt;UPDATE!K2,DATEVALUE(UPDATE!$C$4&amp;"/"&amp;TEXT(B704,0)&amp;"/"&amp;TEXT(C704,0)),DATEVALUE(UPDATE!$C$6&amp;"/"&amp;TEXT(B704,0)&amp;"/"&amp;TEXT(C704,0))),"")</f>
        <v/>
      </c>
      <c r="E704" s="83"/>
      <c r="F704" s="84"/>
      <c r="G704" s="85"/>
      <c r="H704" s="86"/>
      <c r="I704" s="87">
        <f>IF(OR(G704&lt;&gt;0,H704&lt;&gt;0),$I$8+SUM($G$11:G704)-SUM($H$11:H704),0)</f>
        <v>0</v>
      </c>
      <c r="J704" s="88"/>
    </row>
    <row r="705" spans="1:10" ht="18" customHeight="1" x14ac:dyDescent="0.25">
      <c r="A705" s="3">
        <v>695</v>
      </c>
      <c r="B705" s="81"/>
      <c r="C705" s="82"/>
      <c r="D705" s="287" t="str">
        <f>IF(AND(B705&gt;0,C705&gt;0),IF(B705&gt;UPDATE!K2,DATEVALUE(UPDATE!$C$4&amp;"/"&amp;TEXT(B705,0)&amp;"/"&amp;TEXT(C705,0)),DATEVALUE(UPDATE!$C$6&amp;"/"&amp;TEXT(B705,0)&amp;"/"&amp;TEXT(C705,0))),"")</f>
        <v/>
      </c>
      <c r="E705" s="83"/>
      <c r="F705" s="84"/>
      <c r="G705" s="85"/>
      <c r="H705" s="86"/>
      <c r="I705" s="87">
        <f>IF(OR(G705&lt;&gt;0,H705&lt;&gt;0),$I$8+SUM($G$11:G705)-SUM($H$11:H705),0)</f>
        <v>0</v>
      </c>
      <c r="J705" s="88"/>
    </row>
    <row r="706" spans="1:10" ht="18" customHeight="1" x14ac:dyDescent="0.25">
      <c r="A706" s="3">
        <v>696</v>
      </c>
      <c r="B706" s="81"/>
      <c r="C706" s="82"/>
      <c r="D706" s="287" t="str">
        <f>IF(AND(B706&gt;0,C706&gt;0),IF(B706&gt;UPDATE!K2,DATEVALUE(UPDATE!$C$4&amp;"/"&amp;TEXT(B706,0)&amp;"/"&amp;TEXT(C706,0)),DATEVALUE(UPDATE!$C$6&amp;"/"&amp;TEXT(B706,0)&amp;"/"&amp;TEXT(C706,0))),"")</f>
        <v/>
      </c>
      <c r="E706" s="83"/>
      <c r="F706" s="84"/>
      <c r="G706" s="85"/>
      <c r="H706" s="86"/>
      <c r="I706" s="87">
        <f>IF(OR(G706&lt;&gt;0,H706&lt;&gt;0),$I$8+SUM($G$11:G706)-SUM($H$11:H706),0)</f>
        <v>0</v>
      </c>
      <c r="J706" s="88"/>
    </row>
    <row r="707" spans="1:10" ht="18" customHeight="1" x14ac:dyDescent="0.25">
      <c r="A707" s="3">
        <v>697</v>
      </c>
      <c r="B707" s="81"/>
      <c r="C707" s="82"/>
      <c r="D707" s="287" t="str">
        <f>IF(AND(B707&gt;0,C707&gt;0),IF(B707&gt;UPDATE!K2,DATEVALUE(UPDATE!$C$4&amp;"/"&amp;TEXT(B707,0)&amp;"/"&amp;TEXT(C707,0)),DATEVALUE(UPDATE!$C$6&amp;"/"&amp;TEXT(B707,0)&amp;"/"&amp;TEXT(C707,0))),"")</f>
        <v/>
      </c>
      <c r="E707" s="83"/>
      <c r="F707" s="84"/>
      <c r="G707" s="85"/>
      <c r="H707" s="86"/>
      <c r="I707" s="87">
        <f>IF(OR(G707&lt;&gt;0,H707&lt;&gt;0),$I$8+SUM($G$11:G707)-SUM($H$11:H707),0)</f>
        <v>0</v>
      </c>
      <c r="J707" s="88"/>
    </row>
    <row r="708" spans="1:10" ht="18" customHeight="1" x14ac:dyDescent="0.25">
      <c r="A708" s="3">
        <v>698</v>
      </c>
      <c r="B708" s="81"/>
      <c r="C708" s="82"/>
      <c r="D708" s="287" t="str">
        <f>IF(AND(B708&gt;0,C708&gt;0),IF(B708&gt;UPDATE!K2,DATEVALUE(UPDATE!$C$4&amp;"/"&amp;TEXT(B708,0)&amp;"/"&amp;TEXT(C708,0)),DATEVALUE(UPDATE!$C$6&amp;"/"&amp;TEXT(B708,0)&amp;"/"&amp;TEXT(C708,0))),"")</f>
        <v/>
      </c>
      <c r="E708" s="83"/>
      <c r="F708" s="84"/>
      <c r="G708" s="85"/>
      <c r="H708" s="86"/>
      <c r="I708" s="87">
        <f>IF(OR(G708&lt;&gt;0,H708&lt;&gt;0),$I$8+SUM($G$11:G708)-SUM($H$11:H708),0)</f>
        <v>0</v>
      </c>
      <c r="J708" s="88"/>
    </row>
    <row r="709" spans="1:10" ht="18" customHeight="1" x14ac:dyDescent="0.25">
      <c r="A709" s="3">
        <v>699</v>
      </c>
      <c r="B709" s="81"/>
      <c r="C709" s="82"/>
      <c r="D709" s="287" t="str">
        <f>IF(AND(B709&gt;0,C709&gt;0),IF(B709&gt;UPDATE!K2,DATEVALUE(UPDATE!$C$4&amp;"/"&amp;TEXT(B709,0)&amp;"/"&amp;TEXT(C709,0)),DATEVALUE(UPDATE!$C$6&amp;"/"&amp;TEXT(B709,0)&amp;"/"&amp;TEXT(C709,0))),"")</f>
        <v/>
      </c>
      <c r="E709" s="83"/>
      <c r="F709" s="84"/>
      <c r="G709" s="85"/>
      <c r="H709" s="86"/>
      <c r="I709" s="87">
        <f>IF(OR(G709&lt;&gt;0,H709&lt;&gt;0),$I$8+SUM($G$11:G709)-SUM($H$11:H709),0)</f>
        <v>0</v>
      </c>
      <c r="J709" s="88"/>
    </row>
    <row r="710" spans="1:10" ht="18" customHeight="1" x14ac:dyDescent="0.25">
      <c r="A710" s="3">
        <v>700</v>
      </c>
      <c r="B710" s="81"/>
      <c r="C710" s="82"/>
      <c r="D710" s="287" t="str">
        <f>IF(AND(B710&gt;0,C710&gt;0),IF(B710&gt;UPDATE!K2,DATEVALUE(UPDATE!$C$4&amp;"/"&amp;TEXT(B710,0)&amp;"/"&amp;TEXT(C710,0)),DATEVALUE(UPDATE!$C$6&amp;"/"&amp;TEXT(B710,0)&amp;"/"&amp;TEXT(C710,0))),"")</f>
        <v/>
      </c>
      <c r="E710" s="83"/>
      <c r="F710" s="84"/>
      <c r="G710" s="85"/>
      <c r="H710" s="86"/>
      <c r="I710" s="87">
        <f>IF(OR(G710&lt;&gt;0,H710&lt;&gt;0),$I$8+SUM($G$11:G710)-SUM($H$11:H710),0)</f>
        <v>0</v>
      </c>
      <c r="J710" s="88"/>
    </row>
    <row r="711" spans="1:10" ht="18" customHeight="1" x14ac:dyDescent="0.25">
      <c r="A711" s="3">
        <v>701</v>
      </c>
      <c r="B711" s="81"/>
      <c r="C711" s="82"/>
      <c r="D711" s="287" t="str">
        <f>IF(AND(B711&gt;0,C711&gt;0),IF(B711&gt;UPDATE!K2,DATEVALUE(UPDATE!$C$4&amp;"/"&amp;TEXT(B711,0)&amp;"/"&amp;TEXT(C711,0)),DATEVALUE(UPDATE!$C$6&amp;"/"&amp;TEXT(B711,0)&amp;"/"&amp;TEXT(C711,0))),"")</f>
        <v/>
      </c>
      <c r="E711" s="83"/>
      <c r="F711" s="84"/>
      <c r="G711" s="85"/>
      <c r="H711" s="86"/>
      <c r="I711" s="87">
        <f>IF(OR(G711&lt;&gt;0,H711&lt;&gt;0),$I$8+SUM($G$11:G711)-SUM($H$11:H711),0)</f>
        <v>0</v>
      </c>
      <c r="J711" s="88"/>
    </row>
    <row r="712" spans="1:10" ht="18" customHeight="1" x14ac:dyDescent="0.25">
      <c r="A712" s="3">
        <v>702</v>
      </c>
      <c r="B712" s="81"/>
      <c r="C712" s="82"/>
      <c r="D712" s="287" t="str">
        <f>IF(AND(B712&gt;0,C712&gt;0),IF(B712&gt;UPDATE!K2,DATEVALUE(UPDATE!$C$4&amp;"/"&amp;TEXT(B712,0)&amp;"/"&amp;TEXT(C712,0)),DATEVALUE(UPDATE!$C$6&amp;"/"&amp;TEXT(B712,0)&amp;"/"&amp;TEXT(C712,0))),"")</f>
        <v/>
      </c>
      <c r="E712" s="83"/>
      <c r="F712" s="84"/>
      <c r="G712" s="85"/>
      <c r="H712" s="86"/>
      <c r="I712" s="87">
        <f>IF(OR(G712&lt;&gt;0,H712&lt;&gt;0),$I$8+SUM($G$11:G712)-SUM($H$11:H712),0)</f>
        <v>0</v>
      </c>
      <c r="J712" s="88"/>
    </row>
    <row r="713" spans="1:10" ht="18" customHeight="1" x14ac:dyDescent="0.25">
      <c r="A713" s="3">
        <v>703</v>
      </c>
      <c r="B713" s="81"/>
      <c r="C713" s="82"/>
      <c r="D713" s="287" t="str">
        <f>IF(AND(B713&gt;0,C713&gt;0),IF(B713&gt;UPDATE!K2,DATEVALUE(UPDATE!$C$4&amp;"/"&amp;TEXT(B713,0)&amp;"/"&amp;TEXT(C713,0)),DATEVALUE(UPDATE!$C$6&amp;"/"&amp;TEXT(B713,0)&amp;"/"&amp;TEXT(C713,0))),"")</f>
        <v/>
      </c>
      <c r="E713" s="83"/>
      <c r="F713" s="84"/>
      <c r="G713" s="85"/>
      <c r="H713" s="86"/>
      <c r="I713" s="87">
        <f>IF(OR(G713&lt;&gt;0,H713&lt;&gt;0),$I$8+SUM($G$11:G713)-SUM($H$11:H713),0)</f>
        <v>0</v>
      </c>
      <c r="J713" s="88"/>
    </row>
    <row r="714" spans="1:10" ht="18" customHeight="1" x14ac:dyDescent="0.25">
      <c r="A714" s="3">
        <v>704</v>
      </c>
      <c r="B714" s="81"/>
      <c r="C714" s="82"/>
      <c r="D714" s="287" t="str">
        <f>IF(AND(B714&gt;0,C714&gt;0),IF(B714&gt;UPDATE!K2,DATEVALUE(UPDATE!$C$4&amp;"/"&amp;TEXT(B714,0)&amp;"/"&amp;TEXT(C714,0)),DATEVALUE(UPDATE!$C$6&amp;"/"&amp;TEXT(B714,0)&amp;"/"&amp;TEXT(C714,0))),"")</f>
        <v/>
      </c>
      <c r="E714" s="83"/>
      <c r="F714" s="84"/>
      <c r="G714" s="85"/>
      <c r="H714" s="86"/>
      <c r="I714" s="87">
        <f>IF(OR(G714&lt;&gt;0,H714&lt;&gt;0),$I$8+SUM($G$11:G714)-SUM($H$11:H714),0)</f>
        <v>0</v>
      </c>
      <c r="J714" s="88"/>
    </row>
    <row r="715" spans="1:10" ht="18" customHeight="1" x14ac:dyDescent="0.25">
      <c r="A715" s="3">
        <v>705</v>
      </c>
      <c r="B715" s="81"/>
      <c r="C715" s="82"/>
      <c r="D715" s="287" t="str">
        <f>IF(AND(B715&gt;0,C715&gt;0),IF(B715&gt;UPDATE!K2,DATEVALUE(UPDATE!$C$4&amp;"/"&amp;TEXT(B715,0)&amp;"/"&amp;TEXT(C715,0)),DATEVALUE(UPDATE!$C$6&amp;"/"&amp;TEXT(B715,0)&amp;"/"&amp;TEXT(C715,0))),"")</f>
        <v/>
      </c>
      <c r="E715" s="83"/>
      <c r="F715" s="84"/>
      <c r="G715" s="85"/>
      <c r="H715" s="86"/>
      <c r="I715" s="87">
        <f>IF(OR(G715&lt;&gt;0,H715&lt;&gt;0),$I$8+SUM($G$11:G715)-SUM($H$11:H715),0)</f>
        <v>0</v>
      </c>
      <c r="J715" s="88"/>
    </row>
    <row r="716" spans="1:10" ht="18" customHeight="1" x14ac:dyDescent="0.25">
      <c r="A716" s="3">
        <v>706</v>
      </c>
      <c r="B716" s="81"/>
      <c r="C716" s="82"/>
      <c r="D716" s="287" t="str">
        <f>IF(AND(B716&gt;0,C716&gt;0),IF(B716&gt;UPDATE!K2,DATEVALUE(UPDATE!$C$4&amp;"/"&amp;TEXT(B716,0)&amp;"/"&amp;TEXT(C716,0)),DATEVALUE(UPDATE!$C$6&amp;"/"&amp;TEXT(B716,0)&amp;"/"&amp;TEXT(C716,0))),"")</f>
        <v/>
      </c>
      <c r="E716" s="83"/>
      <c r="F716" s="84"/>
      <c r="G716" s="85"/>
      <c r="H716" s="86"/>
      <c r="I716" s="87">
        <f>IF(OR(G716&lt;&gt;0,H716&lt;&gt;0),$I$8+SUM($G$11:G716)-SUM($H$11:H716),0)</f>
        <v>0</v>
      </c>
      <c r="J716" s="88"/>
    </row>
    <row r="717" spans="1:10" ht="18" customHeight="1" x14ac:dyDescent="0.25">
      <c r="A717" s="3">
        <v>707</v>
      </c>
      <c r="B717" s="81"/>
      <c r="C717" s="82"/>
      <c r="D717" s="287" t="str">
        <f>IF(AND(B717&gt;0,C717&gt;0),IF(B717&gt;UPDATE!K2,DATEVALUE(UPDATE!$C$4&amp;"/"&amp;TEXT(B717,0)&amp;"/"&amp;TEXT(C717,0)),DATEVALUE(UPDATE!$C$6&amp;"/"&amp;TEXT(B717,0)&amp;"/"&amp;TEXT(C717,0))),"")</f>
        <v/>
      </c>
      <c r="E717" s="83"/>
      <c r="F717" s="84"/>
      <c r="G717" s="85"/>
      <c r="H717" s="86"/>
      <c r="I717" s="87">
        <f>IF(OR(G717&lt;&gt;0,H717&lt;&gt;0),$I$8+SUM($G$11:G717)-SUM($H$11:H717),0)</f>
        <v>0</v>
      </c>
      <c r="J717" s="88"/>
    </row>
    <row r="718" spans="1:10" ht="18" customHeight="1" x14ac:dyDescent="0.25">
      <c r="A718" s="3">
        <v>708</v>
      </c>
      <c r="B718" s="81"/>
      <c r="C718" s="82"/>
      <c r="D718" s="287" t="str">
        <f>IF(AND(B718&gt;0,C718&gt;0),IF(B718&gt;UPDATE!K2,DATEVALUE(UPDATE!$C$4&amp;"/"&amp;TEXT(B718,0)&amp;"/"&amp;TEXT(C718,0)),DATEVALUE(UPDATE!$C$6&amp;"/"&amp;TEXT(B718,0)&amp;"/"&amp;TEXT(C718,0))),"")</f>
        <v/>
      </c>
      <c r="E718" s="83"/>
      <c r="F718" s="84"/>
      <c r="G718" s="85"/>
      <c r="H718" s="86"/>
      <c r="I718" s="87">
        <f>IF(OR(G718&lt;&gt;0,H718&lt;&gt;0),$I$8+SUM($G$11:G718)-SUM($H$11:H718),0)</f>
        <v>0</v>
      </c>
      <c r="J718" s="88"/>
    </row>
    <row r="719" spans="1:10" ht="18" customHeight="1" x14ac:dyDescent="0.25">
      <c r="A719" s="3">
        <v>709</v>
      </c>
      <c r="B719" s="81"/>
      <c r="C719" s="82"/>
      <c r="D719" s="287" t="str">
        <f>IF(AND(B719&gt;0,C719&gt;0),IF(B719&gt;UPDATE!K2,DATEVALUE(UPDATE!$C$4&amp;"/"&amp;TEXT(B719,0)&amp;"/"&amp;TEXT(C719,0)),DATEVALUE(UPDATE!$C$6&amp;"/"&amp;TEXT(B719,0)&amp;"/"&amp;TEXT(C719,0))),"")</f>
        <v/>
      </c>
      <c r="E719" s="83"/>
      <c r="F719" s="84"/>
      <c r="G719" s="85"/>
      <c r="H719" s="86"/>
      <c r="I719" s="87">
        <f>IF(OR(G719&lt;&gt;0,H719&lt;&gt;0),$I$8+SUM($G$11:G719)-SUM($H$11:H719),0)</f>
        <v>0</v>
      </c>
      <c r="J719" s="88"/>
    </row>
    <row r="720" spans="1:10" ht="18" customHeight="1" x14ac:dyDescent="0.25">
      <c r="A720" s="3">
        <v>710</v>
      </c>
      <c r="B720" s="81"/>
      <c r="C720" s="82"/>
      <c r="D720" s="287" t="str">
        <f>IF(AND(B720&gt;0,C720&gt;0),IF(B720&gt;UPDATE!K2,DATEVALUE(UPDATE!$C$4&amp;"/"&amp;TEXT(B720,0)&amp;"/"&amp;TEXT(C720,0)),DATEVALUE(UPDATE!$C$6&amp;"/"&amp;TEXT(B720,0)&amp;"/"&amp;TEXT(C720,0))),"")</f>
        <v/>
      </c>
      <c r="E720" s="83"/>
      <c r="F720" s="84"/>
      <c r="G720" s="85"/>
      <c r="H720" s="86"/>
      <c r="I720" s="87">
        <f>IF(OR(G720&lt;&gt;0,H720&lt;&gt;0),$I$8+SUM($G$11:G720)-SUM($H$11:H720),0)</f>
        <v>0</v>
      </c>
      <c r="J720" s="88"/>
    </row>
    <row r="721" spans="1:10" ht="18" customHeight="1" x14ac:dyDescent="0.25">
      <c r="A721" s="3">
        <v>711</v>
      </c>
      <c r="B721" s="81"/>
      <c r="C721" s="82"/>
      <c r="D721" s="287" t="str">
        <f>IF(AND(B721&gt;0,C721&gt;0),IF(B721&gt;UPDATE!K2,DATEVALUE(UPDATE!$C$4&amp;"/"&amp;TEXT(B721,0)&amp;"/"&amp;TEXT(C721,0)),DATEVALUE(UPDATE!$C$6&amp;"/"&amp;TEXT(B721,0)&amp;"/"&amp;TEXT(C721,0))),"")</f>
        <v/>
      </c>
      <c r="E721" s="83"/>
      <c r="F721" s="84"/>
      <c r="G721" s="85"/>
      <c r="H721" s="86"/>
      <c r="I721" s="87">
        <f>IF(OR(G721&lt;&gt;0,H721&lt;&gt;0),$I$8+SUM($G$11:G721)-SUM($H$11:H721),0)</f>
        <v>0</v>
      </c>
      <c r="J721" s="88"/>
    </row>
    <row r="722" spans="1:10" ht="18" customHeight="1" x14ac:dyDescent="0.25">
      <c r="A722" s="3">
        <v>712</v>
      </c>
      <c r="B722" s="81"/>
      <c r="C722" s="82"/>
      <c r="D722" s="287" t="str">
        <f>IF(AND(B722&gt;0,C722&gt;0),IF(B722&gt;UPDATE!K2,DATEVALUE(UPDATE!$C$4&amp;"/"&amp;TEXT(B722,0)&amp;"/"&amp;TEXT(C722,0)),DATEVALUE(UPDATE!$C$6&amp;"/"&amp;TEXT(B722,0)&amp;"/"&amp;TEXT(C722,0))),"")</f>
        <v/>
      </c>
      <c r="E722" s="83"/>
      <c r="F722" s="84"/>
      <c r="G722" s="85"/>
      <c r="H722" s="86"/>
      <c r="I722" s="87">
        <f>IF(OR(G722&lt;&gt;0,H722&lt;&gt;0),$I$8+SUM($G$11:G722)-SUM($H$11:H722),0)</f>
        <v>0</v>
      </c>
      <c r="J722" s="88"/>
    </row>
    <row r="723" spans="1:10" ht="18" customHeight="1" x14ac:dyDescent="0.25">
      <c r="A723" s="3">
        <v>713</v>
      </c>
      <c r="B723" s="81"/>
      <c r="C723" s="82"/>
      <c r="D723" s="287" t="str">
        <f>IF(AND(B723&gt;0,C723&gt;0),IF(B723&gt;UPDATE!K2,DATEVALUE(UPDATE!$C$4&amp;"/"&amp;TEXT(B723,0)&amp;"/"&amp;TEXT(C723,0)),DATEVALUE(UPDATE!$C$6&amp;"/"&amp;TEXT(B723,0)&amp;"/"&amp;TEXT(C723,0))),"")</f>
        <v/>
      </c>
      <c r="E723" s="83"/>
      <c r="F723" s="84"/>
      <c r="G723" s="85"/>
      <c r="H723" s="86"/>
      <c r="I723" s="87">
        <f>IF(OR(G723&lt;&gt;0,H723&lt;&gt;0),$I$8+SUM($G$11:G723)-SUM($H$11:H723),0)</f>
        <v>0</v>
      </c>
      <c r="J723" s="88"/>
    </row>
    <row r="724" spans="1:10" ht="18" customHeight="1" x14ac:dyDescent="0.25">
      <c r="A724" s="3">
        <v>714</v>
      </c>
      <c r="B724" s="81"/>
      <c r="C724" s="82"/>
      <c r="D724" s="287" t="str">
        <f>IF(AND(B724&gt;0,C724&gt;0),IF(B724&gt;UPDATE!K2,DATEVALUE(UPDATE!$C$4&amp;"/"&amp;TEXT(B724,0)&amp;"/"&amp;TEXT(C724,0)),DATEVALUE(UPDATE!$C$6&amp;"/"&amp;TEXT(B724,0)&amp;"/"&amp;TEXT(C724,0))),"")</f>
        <v/>
      </c>
      <c r="E724" s="83"/>
      <c r="F724" s="84"/>
      <c r="G724" s="85"/>
      <c r="H724" s="86"/>
      <c r="I724" s="87">
        <f>IF(OR(G724&lt;&gt;0,H724&lt;&gt;0),$I$8+SUM($G$11:G724)-SUM($H$11:H724),0)</f>
        <v>0</v>
      </c>
      <c r="J724" s="88"/>
    </row>
    <row r="725" spans="1:10" ht="18" customHeight="1" x14ac:dyDescent="0.25">
      <c r="A725" s="3">
        <v>715</v>
      </c>
      <c r="B725" s="81"/>
      <c r="C725" s="82"/>
      <c r="D725" s="287" t="str">
        <f>IF(AND(B725&gt;0,C725&gt;0),IF(B725&gt;UPDATE!K2,DATEVALUE(UPDATE!$C$4&amp;"/"&amp;TEXT(B725,0)&amp;"/"&amp;TEXT(C725,0)),DATEVALUE(UPDATE!$C$6&amp;"/"&amp;TEXT(B725,0)&amp;"/"&amp;TEXT(C725,0))),"")</f>
        <v/>
      </c>
      <c r="E725" s="83"/>
      <c r="F725" s="84"/>
      <c r="G725" s="85"/>
      <c r="H725" s="86"/>
      <c r="I725" s="87">
        <f>IF(OR(G725&lt;&gt;0,H725&lt;&gt;0),$I$8+SUM($G$11:G725)-SUM($H$11:H725),0)</f>
        <v>0</v>
      </c>
      <c r="J725" s="88"/>
    </row>
    <row r="726" spans="1:10" ht="18" customHeight="1" x14ac:dyDescent="0.25">
      <c r="A726" s="3">
        <v>716</v>
      </c>
      <c r="B726" s="81"/>
      <c r="C726" s="82"/>
      <c r="D726" s="287" t="str">
        <f>IF(AND(B726&gt;0,C726&gt;0),IF(B726&gt;UPDATE!K2,DATEVALUE(UPDATE!$C$4&amp;"/"&amp;TEXT(B726,0)&amp;"/"&amp;TEXT(C726,0)),DATEVALUE(UPDATE!$C$6&amp;"/"&amp;TEXT(B726,0)&amp;"/"&amp;TEXT(C726,0))),"")</f>
        <v/>
      </c>
      <c r="E726" s="83"/>
      <c r="F726" s="84"/>
      <c r="G726" s="85"/>
      <c r="H726" s="86"/>
      <c r="I726" s="87">
        <f>IF(OR(G726&lt;&gt;0,H726&lt;&gt;0),$I$8+SUM($G$11:G726)-SUM($H$11:H726),0)</f>
        <v>0</v>
      </c>
      <c r="J726" s="88"/>
    </row>
    <row r="727" spans="1:10" ht="18" customHeight="1" x14ac:dyDescent="0.25">
      <c r="A727" s="3">
        <v>717</v>
      </c>
      <c r="B727" s="81"/>
      <c r="C727" s="82"/>
      <c r="D727" s="287" t="str">
        <f>IF(AND(B727&gt;0,C727&gt;0),IF(B727&gt;UPDATE!K2,DATEVALUE(UPDATE!$C$4&amp;"/"&amp;TEXT(B727,0)&amp;"/"&amp;TEXT(C727,0)),DATEVALUE(UPDATE!$C$6&amp;"/"&amp;TEXT(B727,0)&amp;"/"&amp;TEXT(C727,0))),"")</f>
        <v/>
      </c>
      <c r="E727" s="83"/>
      <c r="F727" s="84"/>
      <c r="G727" s="85"/>
      <c r="H727" s="86"/>
      <c r="I727" s="87">
        <f>IF(OR(G727&lt;&gt;0,H727&lt;&gt;0),$I$8+SUM($G$11:G727)-SUM($H$11:H727),0)</f>
        <v>0</v>
      </c>
      <c r="J727" s="88"/>
    </row>
    <row r="728" spans="1:10" ht="18" customHeight="1" x14ac:dyDescent="0.25">
      <c r="A728" s="3">
        <v>718</v>
      </c>
      <c r="B728" s="81"/>
      <c r="C728" s="82"/>
      <c r="D728" s="287" t="str">
        <f>IF(AND(B728&gt;0,C728&gt;0),IF(B728&gt;UPDATE!K2,DATEVALUE(UPDATE!$C$4&amp;"/"&amp;TEXT(B728,0)&amp;"/"&amp;TEXT(C728,0)),DATEVALUE(UPDATE!$C$6&amp;"/"&amp;TEXT(B728,0)&amp;"/"&amp;TEXT(C728,0))),"")</f>
        <v/>
      </c>
      <c r="E728" s="83"/>
      <c r="F728" s="84"/>
      <c r="G728" s="85"/>
      <c r="H728" s="86"/>
      <c r="I728" s="87">
        <f>IF(OR(G728&lt;&gt;0,H728&lt;&gt;0),$I$8+SUM($G$11:G728)-SUM($H$11:H728),0)</f>
        <v>0</v>
      </c>
      <c r="J728" s="88"/>
    </row>
    <row r="729" spans="1:10" ht="18" customHeight="1" x14ac:dyDescent="0.25">
      <c r="A729" s="3">
        <v>719</v>
      </c>
      <c r="B729" s="81"/>
      <c r="C729" s="82"/>
      <c r="D729" s="287" t="str">
        <f>IF(AND(B729&gt;0,C729&gt;0),IF(B729&gt;UPDATE!K2,DATEVALUE(UPDATE!$C$4&amp;"/"&amp;TEXT(B729,0)&amp;"/"&amp;TEXT(C729,0)),DATEVALUE(UPDATE!$C$6&amp;"/"&amp;TEXT(B729,0)&amp;"/"&amp;TEXT(C729,0))),"")</f>
        <v/>
      </c>
      <c r="E729" s="83"/>
      <c r="F729" s="84"/>
      <c r="G729" s="85"/>
      <c r="H729" s="86"/>
      <c r="I729" s="87">
        <f>IF(OR(G729&lt;&gt;0,H729&lt;&gt;0),$I$8+SUM($G$11:G729)-SUM($H$11:H729),0)</f>
        <v>0</v>
      </c>
      <c r="J729" s="88"/>
    </row>
    <row r="730" spans="1:10" ht="18" customHeight="1" x14ac:dyDescent="0.25">
      <c r="A730" s="3">
        <v>720</v>
      </c>
      <c r="B730" s="81"/>
      <c r="C730" s="82"/>
      <c r="D730" s="287" t="str">
        <f>IF(AND(B730&gt;0,C730&gt;0),IF(B730&gt;UPDATE!K2,DATEVALUE(UPDATE!$C$4&amp;"/"&amp;TEXT(B730,0)&amp;"/"&amp;TEXT(C730,0)),DATEVALUE(UPDATE!$C$6&amp;"/"&amp;TEXT(B730,0)&amp;"/"&amp;TEXT(C730,0))),"")</f>
        <v/>
      </c>
      <c r="E730" s="83"/>
      <c r="F730" s="84"/>
      <c r="G730" s="85"/>
      <c r="H730" s="86"/>
      <c r="I730" s="87">
        <f>IF(OR(G730&lt;&gt;0,H730&lt;&gt;0),$I$8+SUM($G$11:G730)-SUM($H$11:H730),0)</f>
        <v>0</v>
      </c>
      <c r="J730" s="88"/>
    </row>
    <row r="731" spans="1:10" ht="18" customHeight="1" x14ac:dyDescent="0.25">
      <c r="A731" s="3">
        <v>721</v>
      </c>
      <c r="B731" s="81"/>
      <c r="C731" s="82"/>
      <c r="D731" s="287" t="str">
        <f>IF(AND(B731&gt;0,C731&gt;0),IF(B731&gt;UPDATE!K2,DATEVALUE(UPDATE!$C$4&amp;"/"&amp;TEXT(B731,0)&amp;"/"&amp;TEXT(C731,0)),DATEVALUE(UPDATE!$C$6&amp;"/"&amp;TEXT(B731,0)&amp;"/"&amp;TEXT(C731,0))),"")</f>
        <v/>
      </c>
      <c r="E731" s="83"/>
      <c r="F731" s="84"/>
      <c r="G731" s="85"/>
      <c r="H731" s="86"/>
      <c r="I731" s="87">
        <f>IF(OR(G731&lt;&gt;0,H731&lt;&gt;0),$I$8+SUM($G$11:G731)-SUM($H$11:H731),0)</f>
        <v>0</v>
      </c>
      <c r="J731" s="88"/>
    </row>
    <row r="732" spans="1:10" ht="18" customHeight="1" x14ac:dyDescent="0.25">
      <c r="A732" s="3">
        <v>722</v>
      </c>
      <c r="B732" s="81"/>
      <c r="C732" s="82"/>
      <c r="D732" s="287" t="str">
        <f>IF(AND(B732&gt;0,C732&gt;0),IF(B732&gt;UPDATE!K2,DATEVALUE(UPDATE!$C$4&amp;"/"&amp;TEXT(B732,0)&amp;"/"&amp;TEXT(C732,0)),DATEVALUE(UPDATE!$C$6&amp;"/"&amp;TEXT(B732,0)&amp;"/"&amp;TEXT(C732,0))),"")</f>
        <v/>
      </c>
      <c r="E732" s="83"/>
      <c r="F732" s="84"/>
      <c r="G732" s="85"/>
      <c r="H732" s="86"/>
      <c r="I732" s="87">
        <f>IF(OR(G732&lt;&gt;0,H732&lt;&gt;0),$I$8+SUM($G$11:G732)-SUM($H$11:H732),0)</f>
        <v>0</v>
      </c>
      <c r="J732" s="88"/>
    </row>
    <row r="733" spans="1:10" ht="18" customHeight="1" x14ac:dyDescent="0.25">
      <c r="A733" s="3">
        <v>723</v>
      </c>
      <c r="B733" s="81"/>
      <c r="C733" s="82"/>
      <c r="D733" s="287" t="str">
        <f>IF(AND(B733&gt;0,C733&gt;0),IF(B733&gt;UPDATE!K2,DATEVALUE(UPDATE!$C$4&amp;"/"&amp;TEXT(B733,0)&amp;"/"&amp;TEXT(C733,0)),DATEVALUE(UPDATE!$C$6&amp;"/"&amp;TEXT(B733,0)&amp;"/"&amp;TEXT(C733,0))),"")</f>
        <v/>
      </c>
      <c r="E733" s="83"/>
      <c r="F733" s="84"/>
      <c r="G733" s="85"/>
      <c r="H733" s="86"/>
      <c r="I733" s="87">
        <f>IF(OR(G733&lt;&gt;0,H733&lt;&gt;0),$I$8+SUM($G$11:G733)-SUM($H$11:H733),0)</f>
        <v>0</v>
      </c>
      <c r="J733" s="88"/>
    </row>
    <row r="734" spans="1:10" ht="18" customHeight="1" x14ac:dyDescent="0.25">
      <c r="A734" s="3">
        <v>724</v>
      </c>
      <c r="B734" s="81"/>
      <c r="C734" s="82"/>
      <c r="D734" s="287" t="str">
        <f>IF(AND(B734&gt;0,C734&gt;0),IF(B734&gt;UPDATE!K2,DATEVALUE(UPDATE!$C$4&amp;"/"&amp;TEXT(B734,0)&amp;"/"&amp;TEXT(C734,0)),DATEVALUE(UPDATE!$C$6&amp;"/"&amp;TEXT(B734,0)&amp;"/"&amp;TEXT(C734,0))),"")</f>
        <v/>
      </c>
      <c r="E734" s="83"/>
      <c r="F734" s="84"/>
      <c r="G734" s="85"/>
      <c r="H734" s="86"/>
      <c r="I734" s="87">
        <f>IF(OR(G734&lt;&gt;0,H734&lt;&gt;0),$I$8+SUM($G$11:G734)-SUM($H$11:H734),0)</f>
        <v>0</v>
      </c>
      <c r="J734" s="88"/>
    </row>
    <row r="735" spans="1:10" ht="18" customHeight="1" x14ac:dyDescent="0.25">
      <c r="A735" s="3">
        <v>725</v>
      </c>
      <c r="B735" s="81"/>
      <c r="C735" s="82"/>
      <c r="D735" s="287" t="str">
        <f>IF(AND(B735&gt;0,C735&gt;0),IF(B735&gt;UPDATE!K2,DATEVALUE(UPDATE!$C$4&amp;"/"&amp;TEXT(B735,0)&amp;"/"&amp;TEXT(C735,0)),DATEVALUE(UPDATE!$C$6&amp;"/"&amp;TEXT(B735,0)&amp;"/"&amp;TEXT(C735,0))),"")</f>
        <v/>
      </c>
      <c r="E735" s="83"/>
      <c r="F735" s="84"/>
      <c r="G735" s="85"/>
      <c r="H735" s="86"/>
      <c r="I735" s="87">
        <f>IF(OR(G735&lt;&gt;0,H735&lt;&gt;0),$I$8+SUM($G$11:G735)-SUM($H$11:H735),0)</f>
        <v>0</v>
      </c>
      <c r="J735" s="88"/>
    </row>
    <row r="736" spans="1:10" ht="18" customHeight="1" x14ac:dyDescent="0.25">
      <c r="A736" s="3">
        <v>726</v>
      </c>
      <c r="B736" s="81"/>
      <c r="C736" s="82"/>
      <c r="D736" s="287" t="str">
        <f>IF(AND(B736&gt;0,C736&gt;0),IF(B736&gt;UPDATE!K2,DATEVALUE(UPDATE!$C$4&amp;"/"&amp;TEXT(B736,0)&amp;"/"&amp;TEXT(C736,0)),DATEVALUE(UPDATE!$C$6&amp;"/"&amp;TEXT(B736,0)&amp;"/"&amp;TEXT(C736,0))),"")</f>
        <v/>
      </c>
      <c r="E736" s="83"/>
      <c r="F736" s="84"/>
      <c r="G736" s="85"/>
      <c r="H736" s="86"/>
      <c r="I736" s="87">
        <f>IF(OR(G736&lt;&gt;0,H736&lt;&gt;0),$I$8+SUM($G$11:G736)-SUM($H$11:H736),0)</f>
        <v>0</v>
      </c>
      <c r="J736" s="88"/>
    </row>
    <row r="737" spans="1:10" ht="18" customHeight="1" x14ac:dyDescent="0.25">
      <c r="A737" s="3">
        <v>727</v>
      </c>
      <c r="B737" s="81"/>
      <c r="C737" s="82"/>
      <c r="D737" s="287" t="str">
        <f>IF(AND(B737&gt;0,C737&gt;0),IF(B737&gt;UPDATE!K2,DATEVALUE(UPDATE!$C$4&amp;"/"&amp;TEXT(B737,0)&amp;"/"&amp;TEXT(C737,0)),DATEVALUE(UPDATE!$C$6&amp;"/"&amp;TEXT(B737,0)&amp;"/"&amp;TEXT(C737,0))),"")</f>
        <v/>
      </c>
      <c r="E737" s="83"/>
      <c r="F737" s="84"/>
      <c r="G737" s="85"/>
      <c r="H737" s="86"/>
      <c r="I737" s="87">
        <f>IF(OR(G737&lt;&gt;0,H737&lt;&gt;0),$I$8+SUM($G$11:G737)-SUM($H$11:H737),0)</f>
        <v>0</v>
      </c>
      <c r="J737" s="88"/>
    </row>
    <row r="738" spans="1:10" ht="18" customHeight="1" x14ac:dyDescent="0.25">
      <c r="A738" s="3">
        <v>728</v>
      </c>
      <c r="B738" s="81"/>
      <c r="C738" s="82"/>
      <c r="D738" s="287" t="str">
        <f>IF(AND(B738&gt;0,C738&gt;0),IF(B738&gt;UPDATE!K2,DATEVALUE(UPDATE!$C$4&amp;"/"&amp;TEXT(B738,0)&amp;"/"&amp;TEXT(C738,0)),DATEVALUE(UPDATE!$C$6&amp;"/"&amp;TEXT(B738,0)&amp;"/"&amp;TEXT(C738,0))),"")</f>
        <v/>
      </c>
      <c r="E738" s="83"/>
      <c r="F738" s="84"/>
      <c r="G738" s="85"/>
      <c r="H738" s="86"/>
      <c r="I738" s="87">
        <f>IF(OR(G738&lt;&gt;0,H738&lt;&gt;0),$I$8+SUM($G$11:G738)-SUM($H$11:H738),0)</f>
        <v>0</v>
      </c>
      <c r="J738" s="88"/>
    </row>
    <row r="739" spans="1:10" ht="18" customHeight="1" x14ac:dyDescent="0.25">
      <c r="A739" s="3">
        <v>729</v>
      </c>
      <c r="B739" s="81"/>
      <c r="C739" s="82"/>
      <c r="D739" s="287" t="str">
        <f>IF(AND(B739&gt;0,C739&gt;0),IF(B739&gt;UPDATE!K2,DATEVALUE(UPDATE!$C$4&amp;"/"&amp;TEXT(B739,0)&amp;"/"&amp;TEXT(C739,0)),DATEVALUE(UPDATE!$C$6&amp;"/"&amp;TEXT(B739,0)&amp;"/"&amp;TEXT(C739,0))),"")</f>
        <v/>
      </c>
      <c r="E739" s="83"/>
      <c r="F739" s="84"/>
      <c r="G739" s="85"/>
      <c r="H739" s="86"/>
      <c r="I739" s="87">
        <f>IF(OR(G739&lt;&gt;0,H739&lt;&gt;0),$I$8+SUM($G$11:G739)-SUM($H$11:H739),0)</f>
        <v>0</v>
      </c>
      <c r="J739" s="88"/>
    </row>
    <row r="740" spans="1:10" ht="18" customHeight="1" x14ac:dyDescent="0.25">
      <c r="A740" s="3">
        <v>730</v>
      </c>
      <c r="B740" s="81"/>
      <c r="C740" s="82"/>
      <c r="D740" s="287" t="str">
        <f>IF(AND(B740&gt;0,C740&gt;0),IF(B740&gt;UPDATE!K2,DATEVALUE(UPDATE!$C$4&amp;"/"&amp;TEXT(B740,0)&amp;"/"&amp;TEXT(C740,0)),DATEVALUE(UPDATE!$C$6&amp;"/"&amp;TEXT(B740,0)&amp;"/"&amp;TEXT(C740,0))),"")</f>
        <v/>
      </c>
      <c r="E740" s="83"/>
      <c r="F740" s="84"/>
      <c r="G740" s="85"/>
      <c r="H740" s="86"/>
      <c r="I740" s="87">
        <f>IF(OR(G740&lt;&gt;0,H740&lt;&gt;0),$I$8+SUM($G$11:G740)-SUM($H$11:H740),0)</f>
        <v>0</v>
      </c>
      <c r="J740" s="88"/>
    </row>
    <row r="741" spans="1:10" ht="18" customHeight="1" x14ac:dyDescent="0.25">
      <c r="A741" s="3">
        <v>731</v>
      </c>
      <c r="B741" s="81"/>
      <c r="C741" s="82"/>
      <c r="D741" s="287" t="str">
        <f>IF(AND(B741&gt;0,C741&gt;0),IF(B741&gt;UPDATE!K2,DATEVALUE(UPDATE!$C$4&amp;"/"&amp;TEXT(B741,0)&amp;"/"&amp;TEXT(C741,0)),DATEVALUE(UPDATE!$C$6&amp;"/"&amp;TEXT(B741,0)&amp;"/"&amp;TEXT(C741,0))),"")</f>
        <v/>
      </c>
      <c r="E741" s="83"/>
      <c r="F741" s="84"/>
      <c r="G741" s="85"/>
      <c r="H741" s="86"/>
      <c r="I741" s="87">
        <f>IF(OR(G741&lt;&gt;0,H741&lt;&gt;0),$I$8+SUM($G$11:G741)-SUM($H$11:H741),0)</f>
        <v>0</v>
      </c>
      <c r="J741" s="88"/>
    </row>
    <row r="742" spans="1:10" ht="18" customHeight="1" x14ac:dyDescent="0.25">
      <c r="A742" s="3">
        <v>732</v>
      </c>
      <c r="B742" s="81"/>
      <c r="C742" s="82"/>
      <c r="D742" s="287" t="str">
        <f>IF(AND(B742&gt;0,C742&gt;0),IF(B742&gt;UPDATE!K2,DATEVALUE(UPDATE!$C$4&amp;"/"&amp;TEXT(B742,0)&amp;"/"&amp;TEXT(C742,0)),DATEVALUE(UPDATE!$C$6&amp;"/"&amp;TEXT(B742,0)&amp;"/"&amp;TEXT(C742,0))),"")</f>
        <v/>
      </c>
      <c r="E742" s="83"/>
      <c r="F742" s="84"/>
      <c r="G742" s="85"/>
      <c r="H742" s="86"/>
      <c r="I742" s="87">
        <f>IF(OR(G742&lt;&gt;0,H742&lt;&gt;0),$I$8+SUM($G$11:G742)-SUM($H$11:H742),0)</f>
        <v>0</v>
      </c>
      <c r="J742" s="88"/>
    </row>
    <row r="743" spans="1:10" ht="18" customHeight="1" x14ac:dyDescent="0.25">
      <c r="A743" s="3">
        <v>733</v>
      </c>
      <c r="B743" s="81"/>
      <c r="C743" s="82"/>
      <c r="D743" s="287" t="str">
        <f>IF(AND(B743&gt;0,C743&gt;0),IF(B743&gt;UPDATE!K2,DATEVALUE(UPDATE!$C$4&amp;"/"&amp;TEXT(B743,0)&amp;"/"&amp;TEXT(C743,0)),DATEVALUE(UPDATE!$C$6&amp;"/"&amp;TEXT(B743,0)&amp;"/"&amp;TEXT(C743,0))),"")</f>
        <v/>
      </c>
      <c r="E743" s="83"/>
      <c r="F743" s="84"/>
      <c r="G743" s="85"/>
      <c r="H743" s="86"/>
      <c r="I743" s="87">
        <f>IF(OR(G743&lt;&gt;0,H743&lt;&gt;0),$I$8+SUM($G$11:G743)-SUM($H$11:H743),0)</f>
        <v>0</v>
      </c>
      <c r="J743" s="88"/>
    </row>
    <row r="744" spans="1:10" ht="18" customHeight="1" x14ac:dyDescent="0.25">
      <c r="A744" s="3">
        <v>734</v>
      </c>
      <c r="B744" s="81"/>
      <c r="C744" s="82"/>
      <c r="D744" s="287" t="str">
        <f>IF(AND(B744&gt;0,C744&gt;0),IF(B744&gt;UPDATE!K2,DATEVALUE(UPDATE!$C$4&amp;"/"&amp;TEXT(B744,0)&amp;"/"&amp;TEXT(C744,0)),DATEVALUE(UPDATE!$C$6&amp;"/"&amp;TEXT(B744,0)&amp;"/"&amp;TEXT(C744,0))),"")</f>
        <v/>
      </c>
      <c r="E744" s="83"/>
      <c r="F744" s="84"/>
      <c r="G744" s="85"/>
      <c r="H744" s="86"/>
      <c r="I744" s="87">
        <f>IF(OR(G744&lt;&gt;0,H744&lt;&gt;0),$I$8+SUM($G$11:G744)-SUM($H$11:H744),0)</f>
        <v>0</v>
      </c>
      <c r="J744" s="88"/>
    </row>
    <row r="745" spans="1:10" ht="18" customHeight="1" x14ac:dyDescent="0.25">
      <c r="A745" s="3">
        <v>735</v>
      </c>
      <c r="B745" s="81"/>
      <c r="C745" s="82"/>
      <c r="D745" s="287" t="str">
        <f>IF(AND(B745&gt;0,C745&gt;0),IF(B745&gt;UPDATE!K2,DATEVALUE(UPDATE!$C$4&amp;"/"&amp;TEXT(B745,0)&amp;"/"&amp;TEXT(C745,0)),DATEVALUE(UPDATE!$C$6&amp;"/"&amp;TEXT(B745,0)&amp;"/"&amp;TEXT(C745,0))),"")</f>
        <v/>
      </c>
      <c r="E745" s="83"/>
      <c r="F745" s="84"/>
      <c r="G745" s="85"/>
      <c r="H745" s="86"/>
      <c r="I745" s="87">
        <f>IF(OR(G745&lt;&gt;0,H745&lt;&gt;0),$I$8+SUM($G$11:G745)-SUM($H$11:H745),0)</f>
        <v>0</v>
      </c>
      <c r="J745" s="88"/>
    </row>
    <row r="746" spans="1:10" ht="18" customHeight="1" x14ac:dyDescent="0.25">
      <c r="A746" s="3">
        <v>736</v>
      </c>
      <c r="B746" s="81"/>
      <c r="C746" s="82"/>
      <c r="D746" s="287" t="str">
        <f>IF(AND(B746&gt;0,C746&gt;0),IF(B746&gt;UPDATE!K2,DATEVALUE(UPDATE!$C$4&amp;"/"&amp;TEXT(B746,0)&amp;"/"&amp;TEXT(C746,0)),DATEVALUE(UPDATE!$C$6&amp;"/"&amp;TEXT(B746,0)&amp;"/"&amp;TEXT(C746,0))),"")</f>
        <v/>
      </c>
      <c r="E746" s="83"/>
      <c r="F746" s="84"/>
      <c r="G746" s="85"/>
      <c r="H746" s="86"/>
      <c r="I746" s="87">
        <f>IF(OR(G746&lt;&gt;0,H746&lt;&gt;0),$I$8+SUM($G$11:G746)-SUM($H$11:H746),0)</f>
        <v>0</v>
      </c>
      <c r="J746" s="88"/>
    </row>
    <row r="747" spans="1:10" ht="18" customHeight="1" x14ac:dyDescent="0.25">
      <c r="A747" s="3">
        <v>737</v>
      </c>
      <c r="B747" s="81"/>
      <c r="C747" s="82"/>
      <c r="D747" s="287" t="str">
        <f>IF(AND(B747&gt;0,C747&gt;0),IF(B747&gt;UPDATE!K2,DATEVALUE(UPDATE!$C$4&amp;"/"&amp;TEXT(B747,0)&amp;"/"&amp;TEXT(C747,0)),DATEVALUE(UPDATE!$C$6&amp;"/"&amp;TEXT(B747,0)&amp;"/"&amp;TEXT(C747,0))),"")</f>
        <v/>
      </c>
      <c r="E747" s="83"/>
      <c r="F747" s="84"/>
      <c r="G747" s="85"/>
      <c r="H747" s="86"/>
      <c r="I747" s="87">
        <f>IF(OR(G747&lt;&gt;0,H747&lt;&gt;0),$I$8+SUM($G$11:G747)-SUM($H$11:H747),0)</f>
        <v>0</v>
      </c>
      <c r="J747" s="88"/>
    </row>
    <row r="748" spans="1:10" ht="18" customHeight="1" x14ac:dyDescent="0.25">
      <c r="A748" s="3">
        <v>738</v>
      </c>
      <c r="B748" s="81"/>
      <c r="C748" s="82"/>
      <c r="D748" s="287" t="str">
        <f>IF(AND(B748&gt;0,C748&gt;0),IF(B748&gt;UPDATE!K2,DATEVALUE(UPDATE!$C$4&amp;"/"&amp;TEXT(B748,0)&amp;"/"&amp;TEXT(C748,0)),DATEVALUE(UPDATE!$C$6&amp;"/"&amp;TEXT(B748,0)&amp;"/"&amp;TEXT(C748,0))),"")</f>
        <v/>
      </c>
      <c r="E748" s="83"/>
      <c r="F748" s="84"/>
      <c r="G748" s="85"/>
      <c r="H748" s="86"/>
      <c r="I748" s="87">
        <f>IF(OR(G748&lt;&gt;0,H748&lt;&gt;0),$I$8+SUM($G$11:G748)-SUM($H$11:H748),0)</f>
        <v>0</v>
      </c>
      <c r="J748" s="88"/>
    </row>
    <row r="749" spans="1:10" ht="18" customHeight="1" x14ac:dyDescent="0.25">
      <c r="A749" s="3">
        <v>739</v>
      </c>
      <c r="B749" s="81"/>
      <c r="C749" s="82"/>
      <c r="D749" s="287" t="str">
        <f>IF(AND(B749&gt;0,C749&gt;0),IF(B749&gt;UPDATE!K2,DATEVALUE(UPDATE!$C$4&amp;"/"&amp;TEXT(B749,0)&amp;"/"&amp;TEXT(C749,0)),DATEVALUE(UPDATE!$C$6&amp;"/"&amp;TEXT(B749,0)&amp;"/"&amp;TEXT(C749,0))),"")</f>
        <v/>
      </c>
      <c r="E749" s="83"/>
      <c r="F749" s="84"/>
      <c r="G749" s="85"/>
      <c r="H749" s="86"/>
      <c r="I749" s="87">
        <f>IF(OR(G749&lt;&gt;0,H749&lt;&gt;0),$I$8+SUM($G$11:G749)-SUM($H$11:H749),0)</f>
        <v>0</v>
      </c>
      <c r="J749" s="88"/>
    </row>
    <row r="750" spans="1:10" ht="18" customHeight="1" x14ac:dyDescent="0.25">
      <c r="A750" s="3">
        <v>740</v>
      </c>
      <c r="B750" s="81"/>
      <c r="C750" s="82"/>
      <c r="D750" s="287" t="str">
        <f>IF(AND(B750&gt;0,C750&gt;0),IF(B750&gt;UPDATE!K2,DATEVALUE(UPDATE!$C$4&amp;"/"&amp;TEXT(B750,0)&amp;"/"&amp;TEXT(C750,0)),DATEVALUE(UPDATE!$C$6&amp;"/"&amp;TEXT(B750,0)&amp;"/"&amp;TEXT(C750,0))),"")</f>
        <v/>
      </c>
      <c r="E750" s="83"/>
      <c r="F750" s="84"/>
      <c r="G750" s="85"/>
      <c r="H750" s="86"/>
      <c r="I750" s="87">
        <f>IF(OR(G750&lt;&gt;0,H750&lt;&gt;0),$I$8+SUM($G$11:G750)-SUM($H$11:H750),0)</f>
        <v>0</v>
      </c>
      <c r="J750" s="88"/>
    </row>
    <row r="751" spans="1:10" ht="18" customHeight="1" x14ac:dyDescent="0.25">
      <c r="A751" s="3">
        <v>741</v>
      </c>
      <c r="B751" s="81"/>
      <c r="C751" s="82"/>
      <c r="D751" s="287" t="str">
        <f>IF(AND(B751&gt;0,C751&gt;0),IF(B751&gt;UPDATE!K2,DATEVALUE(UPDATE!$C$4&amp;"/"&amp;TEXT(B751,0)&amp;"/"&amp;TEXT(C751,0)),DATEVALUE(UPDATE!$C$6&amp;"/"&amp;TEXT(B751,0)&amp;"/"&amp;TEXT(C751,0))),"")</f>
        <v/>
      </c>
      <c r="E751" s="83"/>
      <c r="F751" s="84"/>
      <c r="G751" s="85"/>
      <c r="H751" s="86"/>
      <c r="I751" s="87">
        <f>IF(OR(G751&lt;&gt;0,H751&lt;&gt;0),$I$8+SUM($G$11:G751)-SUM($H$11:H751),0)</f>
        <v>0</v>
      </c>
      <c r="J751" s="88"/>
    </row>
    <row r="752" spans="1:10" ht="18" customHeight="1" x14ac:dyDescent="0.25">
      <c r="A752" s="3">
        <v>742</v>
      </c>
      <c r="B752" s="81"/>
      <c r="C752" s="82"/>
      <c r="D752" s="287" t="str">
        <f>IF(AND(B752&gt;0,C752&gt;0),IF(B752&gt;UPDATE!K2,DATEVALUE(UPDATE!$C$4&amp;"/"&amp;TEXT(B752,0)&amp;"/"&amp;TEXT(C752,0)),DATEVALUE(UPDATE!$C$6&amp;"/"&amp;TEXT(B752,0)&amp;"/"&amp;TEXT(C752,0))),"")</f>
        <v/>
      </c>
      <c r="E752" s="83"/>
      <c r="F752" s="84"/>
      <c r="G752" s="85"/>
      <c r="H752" s="86"/>
      <c r="I752" s="87">
        <f>IF(OR(G752&lt;&gt;0,H752&lt;&gt;0),$I$8+SUM($G$11:G752)-SUM($H$11:H752),0)</f>
        <v>0</v>
      </c>
      <c r="J752" s="88"/>
    </row>
    <row r="753" spans="1:10" ht="18" customHeight="1" x14ac:dyDescent="0.25">
      <c r="A753" s="3">
        <v>743</v>
      </c>
      <c r="B753" s="81"/>
      <c r="C753" s="82"/>
      <c r="D753" s="287" t="str">
        <f>IF(AND(B753&gt;0,C753&gt;0),IF(B753&gt;UPDATE!K2,DATEVALUE(UPDATE!$C$4&amp;"/"&amp;TEXT(B753,0)&amp;"/"&amp;TEXT(C753,0)),DATEVALUE(UPDATE!$C$6&amp;"/"&amp;TEXT(B753,0)&amp;"/"&amp;TEXT(C753,0))),"")</f>
        <v/>
      </c>
      <c r="E753" s="83"/>
      <c r="F753" s="84"/>
      <c r="G753" s="85"/>
      <c r="H753" s="86"/>
      <c r="I753" s="87">
        <f>IF(OR(G753&lt;&gt;0,H753&lt;&gt;0),$I$8+SUM($G$11:G753)-SUM($H$11:H753),0)</f>
        <v>0</v>
      </c>
      <c r="J753" s="88"/>
    </row>
    <row r="754" spans="1:10" ht="18" customHeight="1" x14ac:dyDescent="0.25">
      <c r="A754" s="3">
        <v>744</v>
      </c>
      <c r="B754" s="81"/>
      <c r="C754" s="82"/>
      <c r="D754" s="287" t="str">
        <f>IF(AND(B754&gt;0,C754&gt;0),IF(B754&gt;UPDATE!K2,DATEVALUE(UPDATE!$C$4&amp;"/"&amp;TEXT(B754,0)&amp;"/"&amp;TEXT(C754,0)),DATEVALUE(UPDATE!$C$6&amp;"/"&amp;TEXT(B754,0)&amp;"/"&amp;TEXT(C754,0))),"")</f>
        <v/>
      </c>
      <c r="E754" s="83"/>
      <c r="F754" s="84"/>
      <c r="G754" s="85"/>
      <c r="H754" s="86"/>
      <c r="I754" s="87">
        <f>IF(OR(G754&lt;&gt;0,H754&lt;&gt;0),$I$8+SUM($G$11:G754)-SUM($H$11:H754),0)</f>
        <v>0</v>
      </c>
      <c r="J754" s="88"/>
    </row>
    <row r="755" spans="1:10" ht="18" customHeight="1" x14ac:dyDescent="0.25">
      <c r="A755" s="3">
        <v>745</v>
      </c>
      <c r="B755" s="81"/>
      <c r="C755" s="82"/>
      <c r="D755" s="287" t="str">
        <f>IF(AND(B755&gt;0,C755&gt;0),IF(B755&gt;UPDATE!K2,DATEVALUE(UPDATE!$C$4&amp;"/"&amp;TEXT(B755,0)&amp;"/"&amp;TEXT(C755,0)),DATEVALUE(UPDATE!$C$6&amp;"/"&amp;TEXT(B755,0)&amp;"/"&amp;TEXT(C755,0))),"")</f>
        <v/>
      </c>
      <c r="E755" s="83"/>
      <c r="F755" s="84"/>
      <c r="G755" s="85"/>
      <c r="H755" s="86"/>
      <c r="I755" s="87">
        <f>IF(OR(G755&lt;&gt;0,H755&lt;&gt;0),$I$8+SUM($G$11:G755)-SUM($H$11:H755),0)</f>
        <v>0</v>
      </c>
      <c r="J755" s="88"/>
    </row>
    <row r="756" spans="1:10" ht="18" customHeight="1" x14ac:dyDescent="0.25">
      <c r="A756" s="3">
        <v>746</v>
      </c>
      <c r="B756" s="81"/>
      <c r="C756" s="82"/>
      <c r="D756" s="287" t="str">
        <f>IF(AND(B756&gt;0,C756&gt;0),IF(B756&gt;UPDATE!K2,DATEVALUE(UPDATE!$C$4&amp;"/"&amp;TEXT(B756,0)&amp;"/"&amp;TEXT(C756,0)),DATEVALUE(UPDATE!$C$6&amp;"/"&amp;TEXT(B756,0)&amp;"/"&amp;TEXT(C756,0))),"")</f>
        <v/>
      </c>
      <c r="E756" s="83"/>
      <c r="F756" s="84"/>
      <c r="G756" s="85"/>
      <c r="H756" s="86"/>
      <c r="I756" s="87">
        <f>IF(OR(G756&lt;&gt;0,H756&lt;&gt;0),$I$8+SUM($G$11:G756)-SUM($H$11:H756),0)</f>
        <v>0</v>
      </c>
      <c r="J756" s="88"/>
    </row>
    <row r="757" spans="1:10" ht="18" customHeight="1" x14ac:dyDescent="0.25">
      <c r="A757" s="3">
        <v>747</v>
      </c>
      <c r="B757" s="81"/>
      <c r="C757" s="82"/>
      <c r="D757" s="287" t="str">
        <f>IF(AND(B757&gt;0,C757&gt;0),IF(B757&gt;UPDATE!K2,DATEVALUE(UPDATE!$C$4&amp;"/"&amp;TEXT(B757,0)&amp;"/"&amp;TEXT(C757,0)),DATEVALUE(UPDATE!$C$6&amp;"/"&amp;TEXT(B757,0)&amp;"/"&amp;TEXT(C757,0))),"")</f>
        <v/>
      </c>
      <c r="E757" s="83"/>
      <c r="F757" s="84"/>
      <c r="G757" s="85"/>
      <c r="H757" s="86"/>
      <c r="I757" s="87">
        <f>IF(OR(G757&lt;&gt;0,H757&lt;&gt;0),$I$8+SUM($G$11:G757)-SUM($H$11:H757),0)</f>
        <v>0</v>
      </c>
      <c r="J757" s="88"/>
    </row>
    <row r="758" spans="1:10" ht="18" customHeight="1" x14ac:dyDescent="0.25">
      <c r="A758" s="3">
        <v>748</v>
      </c>
      <c r="B758" s="81"/>
      <c r="C758" s="82"/>
      <c r="D758" s="287" t="str">
        <f>IF(AND(B758&gt;0,C758&gt;0),IF(B758&gt;UPDATE!K2,DATEVALUE(UPDATE!$C$4&amp;"/"&amp;TEXT(B758,0)&amp;"/"&amp;TEXT(C758,0)),DATEVALUE(UPDATE!$C$6&amp;"/"&amp;TEXT(B758,0)&amp;"/"&amp;TEXT(C758,0))),"")</f>
        <v/>
      </c>
      <c r="E758" s="83"/>
      <c r="F758" s="84"/>
      <c r="G758" s="85"/>
      <c r="H758" s="86"/>
      <c r="I758" s="87">
        <f>IF(OR(G758&lt;&gt;0,H758&lt;&gt;0),$I$8+SUM($G$11:G758)-SUM($H$11:H758),0)</f>
        <v>0</v>
      </c>
      <c r="J758" s="88"/>
    </row>
    <row r="759" spans="1:10" ht="18" customHeight="1" x14ac:dyDescent="0.25">
      <c r="A759" s="3">
        <v>749</v>
      </c>
      <c r="B759" s="81"/>
      <c r="C759" s="82"/>
      <c r="D759" s="287" t="str">
        <f>IF(AND(B759&gt;0,C759&gt;0),IF(B759&gt;UPDATE!K2,DATEVALUE(UPDATE!$C$4&amp;"/"&amp;TEXT(B759,0)&amp;"/"&amp;TEXT(C759,0)),DATEVALUE(UPDATE!$C$6&amp;"/"&amp;TEXT(B759,0)&amp;"/"&amp;TEXT(C759,0))),"")</f>
        <v/>
      </c>
      <c r="E759" s="83"/>
      <c r="F759" s="84"/>
      <c r="G759" s="85"/>
      <c r="H759" s="86"/>
      <c r="I759" s="87">
        <f>IF(OR(G759&lt;&gt;0,H759&lt;&gt;0),$I$8+SUM($G$11:G759)-SUM($H$11:H759),0)</f>
        <v>0</v>
      </c>
      <c r="J759" s="88"/>
    </row>
    <row r="760" spans="1:10" ht="18" customHeight="1" x14ac:dyDescent="0.25">
      <c r="A760" s="3">
        <v>750</v>
      </c>
      <c r="B760" s="81"/>
      <c r="C760" s="82"/>
      <c r="D760" s="287" t="str">
        <f>IF(AND(B760&gt;0,C760&gt;0),IF(B760&gt;UPDATE!K2,DATEVALUE(UPDATE!$C$4&amp;"/"&amp;TEXT(B760,0)&amp;"/"&amp;TEXT(C760,0)),DATEVALUE(UPDATE!$C$6&amp;"/"&amp;TEXT(B760,0)&amp;"/"&amp;TEXT(C760,0))),"")</f>
        <v/>
      </c>
      <c r="E760" s="83"/>
      <c r="F760" s="84"/>
      <c r="G760" s="85"/>
      <c r="H760" s="86"/>
      <c r="I760" s="87">
        <f>IF(OR(G760&lt;&gt;0,H760&lt;&gt;0),$I$8+SUM($G$11:G760)-SUM($H$11:H760),0)</f>
        <v>0</v>
      </c>
      <c r="J760" s="88"/>
    </row>
    <row r="761" spans="1:10" ht="18" customHeight="1" x14ac:dyDescent="0.25">
      <c r="A761" s="3">
        <v>751</v>
      </c>
      <c r="B761" s="81"/>
      <c r="C761" s="82"/>
      <c r="D761" s="287" t="str">
        <f>IF(AND(B761&gt;0,C761&gt;0),IF(B761&gt;UPDATE!K2,DATEVALUE(UPDATE!$C$4&amp;"/"&amp;TEXT(B761,0)&amp;"/"&amp;TEXT(C761,0)),DATEVALUE(UPDATE!$C$6&amp;"/"&amp;TEXT(B761,0)&amp;"/"&amp;TEXT(C761,0))),"")</f>
        <v/>
      </c>
      <c r="E761" s="83"/>
      <c r="F761" s="84"/>
      <c r="G761" s="85"/>
      <c r="H761" s="86"/>
      <c r="I761" s="87">
        <f>IF(OR(G761&lt;&gt;0,H761&lt;&gt;0),$I$8+SUM($G$11:G761)-SUM($H$11:H761),0)</f>
        <v>0</v>
      </c>
      <c r="J761" s="88"/>
    </row>
    <row r="762" spans="1:10" ht="18" customHeight="1" x14ac:dyDescent="0.25">
      <c r="A762" s="3">
        <v>752</v>
      </c>
      <c r="B762" s="81"/>
      <c r="C762" s="82"/>
      <c r="D762" s="287" t="str">
        <f>IF(AND(B762&gt;0,C762&gt;0),IF(B762&gt;UPDATE!K2,DATEVALUE(UPDATE!$C$4&amp;"/"&amp;TEXT(B762,0)&amp;"/"&amp;TEXT(C762,0)),DATEVALUE(UPDATE!$C$6&amp;"/"&amp;TEXT(B762,0)&amp;"/"&amp;TEXT(C762,0))),"")</f>
        <v/>
      </c>
      <c r="E762" s="83"/>
      <c r="F762" s="84"/>
      <c r="G762" s="85"/>
      <c r="H762" s="86"/>
      <c r="I762" s="87">
        <f>IF(OR(G762&lt;&gt;0,H762&lt;&gt;0),$I$8+SUM($G$11:G762)-SUM($H$11:H762),0)</f>
        <v>0</v>
      </c>
      <c r="J762" s="88"/>
    </row>
    <row r="763" spans="1:10" ht="18" customHeight="1" x14ac:dyDescent="0.25">
      <c r="A763" s="3">
        <v>753</v>
      </c>
      <c r="B763" s="81"/>
      <c r="C763" s="82"/>
      <c r="D763" s="287" t="str">
        <f>IF(AND(B763&gt;0,C763&gt;0),IF(B763&gt;UPDATE!K2,DATEVALUE(UPDATE!$C$4&amp;"/"&amp;TEXT(B763,0)&amp;"/"&amp;TEXT(C763,0)),DATEVALUE(UPDATE!$C$6&amp;"/"&amp;TEXT(B763,0)&amp;"/"&amp;TEXT(C763,0))),"")</f>
        <v/>
      </c>
      <c r="E763" s="83"/>
      <c r="F763" s="84"/>
      <c r="G763" s="85"/>
      <c r="H763" s="86"/>
      <c r="I763" s="87">
        <f>IF(OR(G763&lt;&gt;0,H763&lt;&gt;0),$I$8+SUM($G$11:G763)-SUM($H$11:H763),0)</f>
        <v>0</v>
      </c>
      <c r="J763" s="88"/>
    </row>
    <row r="764" spans="1:10" ht="18" customHeight="1" x14ac:dyDescent="0.25">
      <c r="A764" s="3">
        <v>754</v>
      </c>
      <c r="B764" s="81"/>
      <c r="C764" s="82"/>
      <c r="D764" s="287" t="str">
        <f>IF(AND(B764&gt;0,C764&gt;0),IF(B764&gt;UPDATE!K2,DATEVALUE(UPDATE!$C$4&amp;"/"&amp;TEXT(B764,0)&amp;"/"&amp;TEXT(C764,0)),DATEVALUE(UPDATE!$C$6&amp;"/"&amp;TEXT(B764,0)&amp;"/"&amp;TEXT(C764,0))),"")</f>
        <v/>
      </c>
      <c r="E764" s="83"/>
      <c r="F764" s="84"/>
      <c r="G764" s="85"/>
      <c r="H764" s="86"/>
      <c r="I764" s="87">
        <f>IF(OR(G764&lt;&gt;0,H764&lt;&gt;0),$I$8+SUM($G$11:G764)-SUM($H$11:H764),0)</f>
        <v>0</v>
      </c>
      <c r="J764" s="88"/>
    </row>
    <row r="765" spans="1:10" ht="18" customHeight="1" x14ac:dyDescent="0.25">
      <c r="A765" s="3">
        <v>755</v>
      </c>
      <c r="B765" s="81"/>
      <c r="C765" s="82"/>
      <c r="D765" s="287" t="str">
        <f>IF(AND(B765&gt;0,C765&gt;0),IF(B765&gt;UPDATE!K2,DATEVALUE(UPDATE!$C$4&amp;"/"&amp;TEXT(B765,0)&amp;"/"&amp;TEXT(C765,0)),DATEVALUE(UPDATE!$C$6&amp;"/"&amp;TEXT(B765,0)&amp;"/"&amp;TEXT(C765,0))),"")</f>
        <v/>
      </c>
      <c r="E765" s="83"/>
      <c r="F765" s="84"/>
      <c r="G765" s="85"/>
      <c r="H765" s="86"/>
      <c r="I765" s="87">
        <f>IF(OR(G765&lt;&gt;0,H765&lt;&gt;0),$I$8+SUM($G$11:G765)-SUM($H$11:H765),0)</f>
        <v>0</v>
      </c>
      <c r="J765" s="88"/>
    </row>
    <row r="766" spans="1:10" ht="18" customHeight="1" x14ac:dyDescent="0.25">
      <c r="A766" s="3">
        <v>756</v>
      </c>
      <c r="B766" s="81"/>
      <c r="C766" s="82"/>
      <c r="D766" s="287" t="str">
        <f>IF(AND(B766&gt;0,C766&gt;0),IF(B766&gt;UPDATE!K2,DATEVALUE(UPDATE!$C$4&amp;"/"&amp;TEXT(B766,0)&amp;"/"&amp;TEXT(C766,0)),DATEVALUE(UPDATE!$C$6&amp;"/"&amp;TEXT(B766,0)&amp;"/"&amp;TEXT(C766,0))),"")</f>
        <v/>
      </c>
      <c r="E766" s="83"/>
      <c r="F766" s="84"/>
      <c r="G766" s="85"/>
      <c r="H766" s="86"/>
      <c r="I766" s="87">
        <f>IF(OR(G766&lt;&gt;0,H766&lt;&gt;0),$I$8+SUM($G$11:G766)-SUM($H$11:H766),0)</f>
        <v>0</v>
      </c>
      <c r="J766" s="88"/>
    </row>
    <row r="767" spans="1:10" ht="18" customHeight="1" x14ac:dyDescent="0.25">
      <c r="A767" s="3">
        <v>757</v>
      </c>
      <c r="B767" s="81"/>
      <c r="C767" s="82"/>
      <c r="D767" s="287" t="str">
        <f>IF(AND(B767&gt;0,C767&gt;0),IF(B767&gt;UPDATE!K2,DATEVALUE(UPDATE!$C$4&amp;"/"&amp;TEXT(B767,0)&amp;"/"&amp;TEXT(C767,0)),DATEVALUE(UPDATE!$C$6&amp;"/"&amp;TEXT(B767,0)&amp;"/"&amp;TEXT(C767,0))),"")</f>
        <v/>
      </c>
      <c r="E767" s="83"/>
      <c r="F767" s="84"/>
      <c r="G767" s="85"/>
      <c r="H767" s="86"/>
      <c r="I767" s="87">
        <f>IF(OR(G767&lt;&gt;0,H767&lt;&gt;0),$I$8+SUM($G$11:G767)-SUM($H$11:H767),0)</f>
        <v>0</v>
      </c>
      <c r="J767" s="88"/>
    </row>
    <row r="768" spans="1:10" ht="18" customHeight="1" x14ac:dyDescent="0.25">
      <c r="A768" s="3">
        <v>758</v>
      </c>
      <c r="B768" s="81"/>
      <c r="C768" s="82"/>
      <c r="D768" s="287" t="str">
        <f>IF(AND(B768&gt;0,C768&gt;0),IF(B768&gt;UPDATE!K2,DATEVALUE(UPDATE!$C$4&amp;"/"&amp;TEXT(B768,0)&amp;"/"&amp;TEXT(C768,0)),DATEVALUE(UPDATE!$C$6&amp;"/"&amp;TEXT(B768,0)&amp;"/"&amp;TEXT(C768,0))),"")</f>
        <v/>
      </c>
      <c r="E768" s="83"/>
      <c r="F768" s="84"/>
      <c r="G768" s="85"/>
      <c r="H768" s="86"/>
      <c r="I768" s="87">
        <f>IF(OR(G768&lt;&gt;0,H768&lt;&gt;0),$I$8+SUM($G$11:G768)-SUM($H$11:H768),0)</f>
        <v>0</v>
      </c>
      <c r="J768" s="88"/>
    </row>
    <row r="769" spans="1:10" ht="18" customHeight="1" x14ac:dyDescent="0.25">
      <c r="A769" s="3">
        <v>759</v>
      </c>
      <c r="B769" s="81"/>
      <c r="C769" s="82"/>
      <c r="D769" s="287" t="str">
        <f>IF(AND(B769&gt;0,C769&gt;0),IF(B769&gt;UPDATE!K2,DATEVALUE(UPDATE!$C$4&amp;"/"&amp;TEXT(B769,0)&amp;"/"&amp;TEXT(C769,0)),DATEVALUE(UPDATE!$C$6&amp;"/"&amp;TEXT(B769,0)&amp;"/"&amp;TEXT(C769,0))),"")</f>
        <v/>
      </c>
      <c r="E769" s="83"/>
      <c r="F769" s="84"/>
      <c r="G769" s="85"/>
      <c r="H769" s="86"/>
      <c r="I769" s="87">
        <f>IF(OR(G769&lt;&gt;0,H769&lt;&gt;0),$I$8+SUM($G$11:G769)-SUM($H$11:H769),0)</f>
        <v>0</v>
      </c>
      <c r="J769" s="88"/>
    </row>
    <row r="770" spans="1:10" ht="18" customHeight="1" x14ac:dyDescent="0.25">
      <c r="A770" s="3">
        <v>760</v>
      </c>
      <c r="B770" s="81"/>
      <c r="C770" s="82"/>
      <c r="D770" s="287" t="str">
        <f>IF(AND(B770&gt;0,C770&gt;0),IF(B770&gt;UPDATE!K2,DATEVALUE(UPDATE!$C$4&amp;"/"&amp;TEXT(B770,0)&amp;"/"&amp;TEXT(C770,0)),DATEVALUE(UPDATE!$C$6&amp;"/"&amp;TEXT(B770,0)&amp;"/"&amp;TEXT(C770,0))),"")</f>
        <v/>
      </c>
      <c r="E770" s="83"/>
      <c r="F770" s="84"/>
      <c r="G770" s="85"/>
      <c r="H770" s="86"/>
      <c r="I770" s="87">
        <f>IF(OR(G770&lt;&gt;0,H770&lt;&gt;0),$I$8+SUM($G$11:G770)-SUM($H$11:H770),0)</f>
        <v>0</v>
      </c>
      <c r="J770" s="88"/>
    </row>
    <row r="771" spans="1:10" ht="18" customHeight="1" x14ac:dyDescent="0.25">
      <c r="A771" s="3">
        <v>761</v>
      </c>
      <c r="B771" s="81"/>
      <c r="C771" s="82"/>
      <c r="D771" s="287" t="str">
        <f>IF(AND(B771&gt;0,C771&gt;0),IF(B771&gt;UPDATE!K2,DATEVALUE(UPDATE!$C$4&amp;"/"&amp;TEXT(B771,0)&amp;"/"&amp;TEXT(C771,0)),DATEVALUE(UPDATE!$C$6&amp;"/"&amp;TEXT(B771,0)&amp;"/"&amp;TEXT(C771,0))),"")</f>
        <v/>
      </c>
      <c r="E771" s="83"/>
      <c r="F771" s="84"/>
      <c r="G771" s="85"/>
      <c r="H771" s="86"/>
      <c r="I771" s="87">
        <f>IF(OR(G771&lt;&gt;0,H771&lt;&gt;0),$I$8+SUM($G$11:G771)-SUM($H$11:H771),0)</f>
        <v>0</v>
      </c>
      <c r="J771" s="88"/>
    </row>
    <row r="772" spans="1:10" ht="18" customHeight="1" x14ac:dyDescent="0.25">
      <c r="A772" s="3">
        <v>762</v>
      </c>
      <c r="B772" s="81"/>
      <c r="C772" s="82"/>
      <c r="D772" s="287" t="str">
        <f>IF(AND(B772&gt;0,C772&gt;0),IF(B772&gt;UPDATE!K2,DATEVALUE(UPDATE!$C$4&amp;"/"&amp;TEXT(B772,0)&amp;"/"&amp;TEXT(C772,0)),DATEVALUE(UPDATE!$C$6&amp;"/"&amp;TEXT(B772,0)&amp;"/"&amp;TEXT(C772,0))),"")</f>
        <v/>
      </c>
      <c r="E772" s="83"/>
      <c r="F772" s="84"/>
      <c r="G772" s="85"/>
      <c r="H772" s="86"/>
      <c r="I772" s="87">
        <f>IF(OR(G772&lt;&gt;0,H772&lt;&gt;0),$I$8+SUM($G$11:G772)-SUM($H$11:H772),0)</f>
        <v>0</v>
      </c>
      <c r="J772" s="88"/>
    </row>
    <row r="773" spans="1:10" ht="18" customHeight="1" x14ac:dyDescent="0.25">
      <c r="A773" s="3">
        <v>763</v>
      </c>
      <c r="B773" s="81"/>
      <c r="C773" s="82"/>
      <c r="D773" s="287" t="str">
        <f>IF(AND(B773&gt;0,C773&gt;0),IF(B773&gt;UPDATE!K2,DATEVALUE(UPDATE!$C$4&amp;"/"&amp;TEXT(B773,0)&amp;"/"&amp;TEXT(C773,0)),DATEVALUE(UPDATE!$C$6&amp;"/"&amp;TEXT(B773,0)&amp;"/"&amp;TEXT(C773,0))),"")</f>
        <v/>
      </c>
      <c r="E773" s="83"/>
      <c r="F773" s="84"/>
      <c r="G773" s="85"/>
      <c r="H773" s="86"/>
      <c r="I773" s="87">
        <f>IF(OR(G773&lt;&gt;0,H773&lt;&gt;0),$I$8+SUM($G$11:G773)-SUM($H$11:H773),0)</f>
        <v>0</v>
      </c>
      <c r="J773" s="88"/>
    </row>
    <row r="774" spans="1:10" ht="18" customHeight="1" x14ac:dyDescent="0.25">
      <c r="A774" s="3">
        <v>764</v>
      </c>
      <c r="B774" s="81"/>
      <c r="C774" s="82"/>
      <c r="D774" s="287" t="str">
        <f>IF(AND(B774&gt;0,C774&gt;0),IF(B774&gt;UPDATE!K2,DATEVALUE(UPDATE!$C$4&amp;"/"&amp;TEXT(B774,0)&amp;"/"&amp;TEXT(C774,0)),DATEVALUE(UPDATE!$C$6&amp;"/"&amp;TEXT(B774,0)&amp;"/"&amp;TEXT(C774,0))),"")</f>
        <v/>
      </c>
      <c r="E774" s="83"/>
      <c r="F774" s="84"/>
      <c r="G774" s="85"/>
      <c r="H774" s="86"/>
      <c r="I774" s="87">
        <f>IF(OR(G774&lt;&gt;0,H774&lt;&gt;0),$I$8+SUM($G$11:G774)-SUM($H$11:H774),0)</f>
        <v>0</v>
      </c>
      <c r="J774" s="88"/>
    </row>
    <row r="775" spans="1:10" ht="18" customHeight="1" x14ac:dyDescent="0.25">
      <c r="A775" s="3">
        <v>765</v>
      </c>
      <c r="B775" s="81"/>
      <c r="C775" s="82"/>
      <c r="D775" s="287" t="str">
        <f>IF(AND(B775&gt;0,C775&gt;0),IF(B775&gt;UPDATE!K2,DATEVALUE(UPDATE!$C$4&amp;"/"&amp;TEXT(B775,0)&amp;"/"&amp;TEXT(C775,0)),DATEVALUE(UPDATE!$C$6&amp;"/"&amp;TEXT(B775,0)&amp;"/"&amp;TEXT(C775,0))),"")</f>
        <v/>
      </c>
      <c r="E775" s="83"/>
      <c r="F775" s="84"/>
      <c r="G775" s="85"/>
      <c r="H775" s="86"/>
      <c r="I775" s="87">
        <f>IF(OR(G775&lt;&gt;0,H775&lt;&gt;0),$I$8+SUM($G$11:G775)-SUM($H$11:H775),0)</f>
        <v>0</v>
      </c>
      <c r="J775" s="88"/>
    </row>
    <row r="776" spans="1:10" ht="18" customHeight="1" x14ac:dyDescent="0.25">
      <c r="A776" s="3">
        <v>766</v>
      </c>
      <c r="B776" s="81"/>
      <c r="C776" s="82"/>
      <c r="D776" s="287" t="str">
        <f>IF(AND(B776&gt;0,C776&gt;0),IF(B776&gt;UPDATE!K2,DATEVALUE(UPDATE!$C$4&amp;"/"&amp;TEXT(B776,0)&amp;"/"&amp;TEXT(C776,0)),DATEVALUE(UPDATE!$C$6&amp;"/"&amp;TEXT(B776,0)&amp;"/"&amp;TEXT(C776,0))),"")</f>
        <v/>
      </c>
      <c r="E776" s="83"/>
      <c r="F776" s="84"/>
      <c r="G776" s="85"/>
      <c r="H776" s="86"/>
      <c r="I776" s="87">
        <f>IF(OR(G776&lt;&gt;0,H776&lt;&gt;0),$I$8+SUM($G$11:G776)-SUM($H$11:H776),0)</f>
        <v>0</v>
      </c>
      <c r="J776" s="88"/>
    </row>
    <row r="777" spans="1:10" ht="18" customHeight="1" x14ac:dyDescent="0.25">
      <c r="A777" s="3">
        <v>767</v>
      </c>
      <c r="B777" s="81"/>
      <c r="C777" s="82"/>
      <c r="D777" s="287" t="str">
        <f>IF(AND(B777&gt;0,C777&gt;0),IF(B777&gt;UPDATE!K2,DATEVALUE(UPDATE!$C$4&amp;"/"&amp;TEXT(B777,0)&amp;"/"&amp;TEXT(C777,0)),DATEVALUE(UPDATE!$C$6&amp;"/"&amp;TEXT(B777,0)&amp;"/"&amp;TEXT(C777,0))),"")</f>
        <v/>
      </c>
      <c r="E777" s="83"/>
      <c r="F777" s="84"/>
      <c r="G777" s="85"/>
      <c r="H777" s="86"/>
      <c r="I777" s="87">
        <f>IF(OR(G777&lt;&gt;0,H777&lt;&gt;0),$I$8+SUM($G$11:G777)-SUM($H$11:H777),0)</f>
        <v>0</v>
      </c>
      <c r="J777" s="88"/>
    </row>
    <row r="778" spans="1:10" ht="18" customHeight="1" x14ac:dyDescent="0.25">
      <c r="A778" s="3">
        <v>768</v>
      </c>
      <c r="B778" s="81"/>
      <c r="C778" s="82"/>
      <c r="D778" s="287" t="str">
        <f>IF(AND(B778&gt;0,C778&gt;0),IF(B778&gt;UPDATE!K2,DATEVALUE(UPDATE!$C$4&amp;"/"&amp;TEXT(B778,0)&amp;"/"&amp;TEXT(C778,0)),DATEVALUE(UPDATE!$C$6&amp;"/"&amp;TEXT(B778,0)&amp;"/"&amp;TEXT(C778,0))),"")</f>
        <v/>
      </c>
      <c r="E778" s="83"/>
      <c r="F778" s="84"/>
      <c r="G778" s="85"/>
      <c r="H778" s="86"/>
      <c r="I778" s="87">
        <f>IF(OR(G778&lt;&gt;0,H778&lt;&gt;0),$I$8+SUM($G$11:G778)-SUM($H$11:H778),0)</f>
        <v>0</v>
      </c>
      <c r="J778" s="88"/>
    </row>
    <row r="779" spans="1:10" ht="18" customHeight="1" x14ac:dyDescent="0.25">
      <c r="A779" s="3">
        <v>769</v>
      </c>
      <c r="B779" s="81"/>
      <c r="C779" s="82"/>
      <c r="D779" s="287" t="str">
        <f>IF(AND(B779&gt;0,C779&gt;0),IF(B779&gt;UPDATE!K2,DATEVALUE(UPDATE!$C$4&amp;"/"&amp;TEXT(B779,0)&amp;"/"&amp;TEXT(C779,0)),DATEVALUE(UPDATE!$C$6&amp;"/"&amp;TEXT(B779,0)&amp;"/"&amp;TEXT(C779,0))),"")</f>
        <v/>
      </c>
      <c r="E779" s="83"/>
      <c r="F779" s="84"/>
      <c r="G779" s="85"/>
      <c r="H779" s="86"/>
      <c r="I779" s="87">
        <f>IF(OR(G779&lt;&gt;0,H779&lt;&gt;0),$I$8+SUM($G$11:G779)-SUM($H$11:H779),0)</f>
        <v>0</v>
      </c>
      <c r="J779" s="88"/>
    </row>
    <row r="780" spans="1:10" ht="18" customHeight="1" x14ac:dyDescent="0.25">
      <c r="A780" s="3">
        <v>770</v>
      </c>
      <c r="B780" s="81"/>
      <c r="C780" s="82"/>
      <c r="D780" s="287" t="str">
        <f>IF(AND(B780&gt;0,C780&gt;0),IF(B780&gt;UPDATE!K2,DATEVALUE(UPDATE!$C$4&amp;"/"&amp;TEXT(B780,0)&amp;"/"&amp;TEXT(C780,0)),DATEVALUE(UPDATE!$C$6&amp;"/"&amp;TEXT(B780,0)&amp;"/"&amp;TEXT(C780,0))),"")</f>
        <v/>
      </c>
      <c r="E780" s="83"/>
      <c r="F780" s="84"/>
      <c r="G780" s="85"/>
      <c r="H780" s="86"/>
      <c r="I780" s="87">
        <f>IF(OR(G780&lt;&gt;0,H780&lt;&gt;0),$I$8+SUM($G$11:G780)-SUM($H$11:H780),0)</f>
        <v>0</v>
      </c>
      <c r="J780" s="88"/>
    </row>
    <row r="781" spans="1:10" ht="18" customHeight="1" x14ac:dyDescent="0.25">
      <c r="A781" s="3">
        <v>771</v>
      </c>
      <c r="B781" s="81"/>
      <c r="C781" s="82"/>
      <c r="D781" s="287" t="str">
        <f>IF(AND(B781&gt;0,C781&gt;0),IF(B781&gt;UPDATE!K2,DATEVALUE(UPDATE!$C$4&amp;"/"&amp;TEXT(B781,0)&amp;"/"&amp;TEXT(C781,0)),DATEVALUE(UPDATE!$C$6&amp;"/"&amp;TEXT(B781,0)&amp;"/"&amp;TEXT(C781,0))),"")</f>
        <v/>
      </c>
      <c r="E781" s="83"/>
      <c r="F781" s="84"/>
      <c r="G781" s="85"/>
      <c r="H781" s="86"/>
      <c r="I781" s="87">
        <f>IF(OR(G781&lt;&gt;0,H781&lt;&gt;0),$I$8+SUM($G$11:G781)-SUM($H$11:H781),0)</f>
        <v>0</v>
      </c>
      <c r="J781" s="88"/>
    </row>
    <row r="782" spans="1:10" ht="18" customHeight="1" x14ac:dyDescent="0.25">
      <c r="A782" s="3">
        <v>772</v>
      </c>
      <c r="B782" s="81"/>
      <c r="C782" s="82"/>
      <c r="D782" s="287" t="str">
        <f>IF(AND(B782&gt;0,C782&gt;0),IF(B782&gt;UPDATE!K2,DATEVALUE(UPDATE!$C$4&amp;"/"&amp;TEXT(B782,0)&amp;"/"&amp;TEXT(C782,0)),DATEVALUE(UPDATE!$C$6&amp;"/"&amp;TEXT(B782,0)&amp;"/"&amp;TEXT(C782,0))),"")</f>
        <v/>
      </c>
      <c r="E782" s="83"/>
      <c r="F782" s="84"/>
      <c r="G782" s="85"/>
      <c r="H782" s="86"/>
      <c r="I782" s="87">
        <f>IF(OR(G782&lt;&gt;0,H782&lt;&gt;0),$I$8+SUM($G$11:G782)-SUM($H$11:H782),0)</f>
        <v>0</v>
      </c>
      <c r="J782" s="88"/>
    </row>
    <row r="783" spans="1:10" ht="18" customHeight="1" x14ac:dyDescent="0.25">
      <c r="A783" s="3">
        <v>773</v>
      </c>
      <c r="B783" s="81"/>
      <c r="C783" s="82"/>
      <c r="D783" s="287" t="str">
        <f>IF(AND(B783&gt;0,C783&gt;0),IF(B783&gt;UPDATE!K2,DATEVALUE(UPDATE!$C$4&amp;"/"&amp;TEXT(B783,0)&amp;"/"&amp;TEXT(C783,0)),DATEVALUE(UPDATE!$C$6&amp;"/"&amp;TEXT(B783,0)&amp;"/"&amp;TEXT(C783,0))),"")</f>
        <v/>
      </c>
      <c r="E783" s="83"/>
      <c r="F783" s="84"/>
      <c r="G783" s="85"/>
      <c r="H783" s="86"/>
      <c r="I783" s="87">
        <f>IF(OR(G783&lt;&gt;0,H783&lt;&gt;0),$I$8+SUM($G$11:G783)-SUM($H$11:H783),0)</f>
        <v>0</v>
      </c>
      <c r="J783" s="88"/>
    </row>
    <row r="784" spans="1:10" ht="18" customHeight="1" x14ac:dyDescent="0.25">
      <c r="A784" s="3">
        <v>774</v>
      </c>
      <c r="B784" s="81"/>
      <c r="C784" s="82"/>
      <c r="D784" s="287" t="str">
        <f>IF(AND(B784&gt;0,C784&gt;0),IF(B784&gt;UPDATE!K2,DATEVALUE(UPDATE!$C$4&amp;"/"&amp;TEXT(B784,0)&amp;"/"&amp;TEXT(C784,0)),DATEVALUE(UPDATE!$C$6&amp;"/"&amp;TEXT(B784,0)&amp;"/"&amp;TEXT(C784,0))),"")</f>
        <v/>
      </c>
      <c r="E784" s="83"/>
      <c r="F784" s="84"/>
      <c r="G784" s="85"/>
      <c r="H784" s="86"/>
      <c r="I784" s="87">
        <f>IF(OR(G784&lt;&gt;0,H784&lt;&gt;0),$I$8+SUM($G$11:G784)-SUM($H$11:H784),0)</f>
        <v>0</v>
      </c>
      <c r="J784" s="88"/>
    </row>
    <row r="785" spans="1:10" ht="18" customHeight="1" x14ac:dyDescent="0.25">
      <c r="A785" s="3">
        <v>775</v>
      </c>
      <c r="B785" s="81"/>
      <c r="C785" s="82"/>
      <c r="D785" s="287" t="str">
        <f>IF(AND(B785&gt;0,C785&gt;0),IF(B785&gt;UPDATE!K2,DATEVALUE(UPDATE!$C$4&amp;"/"&amp;TEXT(B785,0)&amp;"/"&amp;TEXT(C785,0)),DATEVALUE(UPDATE!$C$6&amp;"/"&amp;TEXT(B785,0)&amp;"/"&amp;TEXT(C785,0))),"")</f>
        <v/>
      </c>
      <c r="E785" s="83"/>
      <c r="F785" s="84"/>
      <c r="G785" s="85"/>
      <c r="H785" s="86"/>
      <c r="I785" s="87">
        <f>IF(OR(G785&lt;&gt;0,H785&lt;&gt;0),$I$8+SUM($G$11:G785)-SUM($H$11:H785),0)</f>
        <v>0</v>
      </c>
      <c r="J785" s="88"/>
    </row>
    <row r="786" spans="1:10" ht="18" customHeight="1" x14ac:dyDescent="0.25">
      <c r="A786" s="3">
        <v>776</v>
      </c>
      <c r="B786" s="81"/>
      <c r="C786" s="82"/>
      <c r="D786" s="287" t="str">
        <f>IF(AND(B786&gt;0,C786&gt;0),IF(B786&gt;UPDATE!K2,DATEVALUE(UPDATE!$C$4&amp;"/"&amp;TEXT(B786,0)&amp;"/"&amp;TEXT(C786,0)),DATEVALUE(UPDATE!$C$6&amp;"/"&amp;TEXT(B786,0)&amp;"/"&amp;TEXT(C786,0))),"")</f>
        <v/>
      </c>
      <c r="E786" s="83"/>
      <c r="F786" s="84"/>
      <c r="G786" s="85"/>
      <c r="H786" s="86"/>
      <c r="I786" s="87">
        <f>IF(OR(G786&lt;&gt;0,H786&lt;&gt;0),$I$8+SUM($G$11:G786)-SUM($H$11:H786),0)</f>
        <v>0</v>
      </c>
      <c r="J786" s="88"/>
    </row>
    <row r="787" spans="1:10" ht="18" customHeight="1" x14ac:dyDescent="0.25">
      <c r="A787" s="3">
        <v>777</v>
      </c>
      <c r="B787" s="81"/>
      <c r="C787" s="82"/>
      <c r="D787" s="287" t="str">
        <f>IF(AND(B787&gt;0,C787&gt;0),IF(B787&gt;UPDATE!K2,DATEVALUE(UPDATE!$C$4&amp;"/"&amp;TEXT(B787,0)&amp;"/"&amp;TEXT(C787,0)),DATEVALUE(UPDATE!$C$6&amp;"/"&amp;TEXT(B787,0)&amp;"/"&amp;TEXT(C787,0))),"")</f>
        <v/>
      </c>
      <c r="E787" s="83"/>
      <c r="F787" s="84"/>
      <c r="G787" s="85"/>
      <c r="H787" s="86"/>
      <c r="I787" s="87">
        <f>IF(OR(G787&lt;&gt;0,H787&lt;&gt;0),$I$8+SUM($G$11:G787)-SUM($H$11:H787),0)</f>
        <v>0</v>
      </c>
      <c r="J787" s="88"/>
    </row>
    <row r="788" spans="1:10" ht="18" customHeight="1" x14ac:dyDescent="0.25">
      <c r="A788" s="3">
        <v>778</v>
      </c>
      <c r="B788" s="81"/>
      <c r="C788" s="82"/>
      <c r="D788" s="287" t="str">
        <f>IF(AND(B788&gt;0,C788&gt;0),IF(B788&gt;UPDATE!K2,DATEVALUE(UPDATE!$C$4&amp;"/"&amp;TEXT(B788,0)&amp;"/"&amp;TEXT(C788,0)),DATEVALUE(UPDATE!$C$6&amp;"/"&amp;TEXT(B788,0)&amp;"/"&amp;TEXT(C788,0))),"")</f>
        <v/>
      </c>
      <c r="E788" s="83"/>
      <c r="F788" s="84"/>
      <c r="G788" s="85"/>
      <c r="H788" s="86"/>
      <c r="I788" s="87">
        <f>IF(OR(G788&lt;&gt;0,H788&lt;&gt;0),$I$8+SUM($G$11:G788)-SUM($H$11:H788),0)</f>
        <v>0</v>
      </c>
      <c r="J788" s="88"/>
    </row>
    <row r="789" spans="1:10" ht="18" customHeight="1" x14ac:dyDescent="0.25">
      <c r="A789" s="3">
        <v>779</v>
      </c>
      <c r="B789" s="81"/>
      <c r="C789" s="82"/>
      <c r="D789" s="287" t="str">
        <f>IF(AND(B789&gt;0,C789&gt;0),IF(B789&gt;UPDATE!K2,DATEVALUE(UPDATE!$C$4&amp;"/"&amp;TEXT(B789,0)&amp;"/"&amp;TEXT(C789,0)),DATEVALUE(UPDATE!$C$6&amp;"/"&amp;TEXT(B789,0)&amp;"/"&amp;TEXT(C789,0))),"")</f>
        <v/>
      </c>
      <c r="E789" s="83"/>
      <c r="F789" s="84"/>
      <c r="G789" s="85"/>
      <c r="H789" s="86"/>
      <c r="I789" s="87">
        <f>IF(OR(G789&lt;&gt;0,H789&lt;&gt;0),$I$8+SUM($G$11:G789)-SUM($H$11:H789),0)</f>
        <v>0</v>
      </c>
      <c r="J789" s="88"/>
    </row>
    <row r="790" spans="1:10" ht="18" customHeight="1" x14ac:dyDescent="0.25">
      <c r="A790" s="3">
        <v>780</v>
      </c>
      <c r="B790" s="81"/>
      <c r="C790" s="82"/>
      <c r="D790" s="287" t="str">
        <f>IF(AND(B790&gt;0,C790&gt;0),IF(B790&gt;UPDATE!K2,DATEVALUE(UPDATE!$C$4&amp;"/"&amp;TEXT(B790,0)&amp;"/"&amp;TEXT(C790,0)),DATEVALUE(UPDATE!$C$6&amp;"/"&amp;TEXT(B790,0)&amp;"/"&amp;TEXT(C790,0))),"")</f>
        <v/>
      </c>
      <c r="E790" s="83"/>
      <c r="F790" s="84"/>
      <c r="G790" s="85"/>
      <c r="H790" s="86"/>
      <c r="I790" s="87">
        <f>IF(OR(G790&lt;&gt;0,H790&lt;&gt;0),$I$8+SUM($G$11:G790)-SUM($H$11:H790),0)</f>
        <v>0</v>
      </c>
      <c r="J790" s="88"/>
    </row>
    <row r="791" spans="1:10" ht="18" customHeight="1" x14ac:dyDescent="0.25">
      <c r="A791" s="3">
        <v>781</v>
      </c>
      <c r="B791" s="81"/>
      <c r="C791" s="82"/>
      <c r="D791" s="287" t="str">
        <f>IF(AND(B791&gt;0,C791&gt;0),IF(B791&gt;UPDATE!K2,DATEVALUE(UPDATE!$C$4&amp;"/"&amp;TEXT(B791,0)&amp;"/"&amp;TEXT(C791,0)),DATEVALUE(UPDATE!$C$6&amp;"/"&amp;TEXT(B791,0)&amp;"/"&amp;TEXT(C791,0))),"")</f>
        <v/>
      </c>
      <c r="E791" s="83"/>
      <c r="F791" s="84"/>
      <c r="G791" s="85"/>
      <c r="H791" s="86"/>
      <c r="I791" s="87">
        <f>IF(OR(G791&lt;&gt;0,H791&lt;&gt;0),$I$8+SUM($G$11:G791)-SUM($H$11:H791),0)</f>
        <v>0</v>
      </c>
      <c r="J791" s="88"/>
    </row>
    <row r="792" spans="1:10" ht="18" customHeight="1" x14ac:dyDescent="0.25">
      <c r="A792" s="3">
        <v>782</v>
      </c>
      <c r="B792" s="81"/>
      <c r="C792" s="82"/>
      <c r="D792" s="287" t="str">
        <f>IF(AND(B792&gt;0,C792&gt;0),IF(B792&gt;UPDATE!K2,DATEVALUE(UPDATE!$C$4&amp;"/"&amp;TEXT(B792,0)&amp;"/"&amp;TEXT(C792,0)),DATEVALUE(UPDATE!$C$6&amp;"/"&amp;TEXT(B792,0)&amp;"/"&amp;TEXT(C792,0))),"")</f>
        <v/>
      </c>
      <c r="E792" s="83"/>
      <c r="F792" s="84"/>
      <c r="G792" s="85"/>
      <c r="H792" s="86"/>
      <c r="I792" s="87">
        <f>IF(OR(G792&lt;&gt;0,H792&lt;&gt;0),$I$8+SUM($G$11:G792)-SUM($H$11:H792),0)</f>
        <v>0</v>
      </c>
      <c r="J792" s="88"/>
    </row>
    <row r="793" spans="1:10" ht="18" customHeight="1" x14ac:dyDescent="0.25">
      <c r="A793" s="3">
        <v>783</v>
      </c>
      <c r="B793" s="81"/>
      <c r="C793" s="82"/>
      <c r="D793" s="287" t="str">
        <f>IF(AND(B793&gt;0,C793&gt;0),IF(B793&gt;UPDATE!K2,DATEVALUE(UPDATE!$C$4&amp;"/"&amp;TEXT(B793,0)&amp;"/"&amp;TEXT(C793,0)),DATEVALUE(UPDATE!$C$6&amp;"/"&amp;TEXT(B793,0)&amp;"/"&amp;TEXT(C793,0))),"")</f>
        <v/>
      </c>
      <c r="E793" s="83"/>
      <c r="F793" s="84"/>
      <c r="G793" s="85"/>
      <c r="H793" s="86"/>
      <c r="I793" s="87">
        <f>IF(OR(G793&lt;&gt;0,H793&lt;&gt;0),$I$8+SUM($G$11:G793)-SUM($H$11:H793),0)</f>
        <v>0</v>
      </c>
      <c r="J793" s="88"/>
    </row>
    <row r="794" spans="1:10" ht="18" customHeight="1" x14ac:dyDescent="0.25">
      <c r="A794" s="3">
        <v>784</v>
      </c>
      <c r="B794" s="81"/>
      <c r="C794" s="82"/>
      <c r="D794" s="287" t="str">
        <f>IF(AND(B794&gt;0,C794&gt;0),IF(B794&gt;UPDATE!K2,DATEVALUE(UPDATE!$C$4&amp;"/"&amp;TEXT(B794,0)&amp;"/"&amp;TEXT(C794,0)),DATEVALUE(UPDATE!$C$6&amp;"/"&amp;TEXT(B794,0)&amp;"/"&amp;TEXT(C794,0))),"")</f>
        <v/>
      </c>
      <c r="E794" s="83"/>
      <c r="F794" s="84"/>
      <c r="G794" s="85"/>
      <c r="H794" s="86"/>
      <c r="I794" s="87">
        <f>IF(OR(G794&lt;&gt;0,H794&lt;&gt;0),$I$8+SUM($G$11:G794)-SUM($H$11:H794),0)</f>
        <v>0</v>
      </c>
      <c r="J794" s="88"/>
    </row>
    <row r="795" spans="1:10" ht="18" customHeight="1" x14ac:dyDescent="0.25">
      <c r="A795" s="3">
        <v>785</v>
      </c>
      <c r="B795" s="81"/>
      <c r="C795" s="82"/>
      <c r="D795" s="287" t="str">
        <f>IF(AND(B795&gt;0,C795&gt;0),IF(B795&gt;UPDATE!K2,DATEVALUE(UPDATE!$C$4&amp;"/"&amp;TEXT(B795,0)&amp;"/"&amp;TEXT(C795,0)),DATEVALUE(UPDATE!$C$6&amp;"/"&amp;TEXT(B795,0)&amp;"/"&amp;TEXT(C795,0))),"")</f>
        <v/>
      </c>
      <c r="E795" s="83"/>
      <c r="F795" s="84"/>
      <c r="G795" s="85"/>
      <c r="H795" s="86"/>
      <c r="I795" s="87">
        <f>IF(OR(G795&lt;&gt;0,H795&lt;&gt;0),$I$8+SUM($G$11:G795)-SUM($H$11:H795),0)</f>
        <v>0</v>
      </c>
      <c r="J795" s="88"/>
    </row>
    <row r="796" spans="1:10" ht="18" customHeight="1" x14ac:dyDescent="0.25">
      <c r="A796" s="3">
        <v>786</v>
      </c>
      <c r="B796" s="81"/>
      <c r="C796" s="82"/>
      <c r="D796" s="287" t="str">
        <f>IF(AND(B796&gt;0,C796&gt;0),IF(B796&gt;UPDATE!K2,DATEVALUE(UPDATE!$C$4&amp;"/"&amp;TEXT(B796,0)&amp;"/"&amp;TEXT(C796,0)),DATEVALUE(UPDATE!$C$6&amp;"/"&amp;TEXT(B796,0)&amp;"/"&amp;TEXT(C796,0))),"")</f>
        <v/>
      </c>
      <c r="E796" s="83"/>
      <c r="F796" s="84"/>
      <c r="G796" s="85"/>
      <c r="H796" s="86"/>
      <c r="I796" s="87">
        <f>IF(OR(G796&lt;&gt;0,H796&lt;&gt;0),$I$8+SUM($G$11:G796)-SUM($H$11:H796),0)</f>
        <v>0</v>
      </c>
      <c r="J796" s="88"/>
    </row>
    <row r="797" spans="1:10" ht="18" customHeight="1" x14ac:dyDescent="0.25">
      <c r="A797" s="3">
        <v>787</v>
      </c>
      <c r="B797" s="81"/>
      <c r="C797" s="82"/>
      <c r="D797" s="287" t="str">
        <f>IF(AND(B797&gt;0,C797&gt;0),IF(B797&gt;UPDATE!K2,DATEVALUE(UPDATE!$C$4&amp;"/"&amp;TEXT(B797,0)&amp;"/"&amp;TEXT(C797,0)),DATEVALUE(UPDATE!$C$6&amp;"/"&amp;TEXT(B797,0)&amp;"/"&amp;TEXT(C797,0))),"")</f>
        <v/>
      </c>
      <c r="E797" s="83"/>
      <c r="F797" s="84"/>
      <c r="G797" s="85"/>
      <c r="H797" s="86"/>
      <c r="I797" s="87">
        <f>IF(OR(G797&lt;&gt;0,H797&lt;&gt;0),$I$8+SUM($G$11:G797)-SUM($H$11:H797),0)</f>
        <v>0</v>
      </c>
      <c r="J797" s="88"/>
    </row>
    <row r="798" spans="1:10" ht="18" customHeight="1" x14ac:dyDescent="0.25">
      <c r="A798" s="3">
        <v>788</v>
      </c>
      <c r="B798" s="81"/>
      <c r="C798" s="82"/>
      <c r="D798" s="287" t="str">
        <f>IF(AND(B798&gt;0,C798&gt;0),IF(B798&gt;UPDATE!K2,DATEVALUE(UPDATE!$C$4&amp;"/"&amp;TEXT(B798,0)&amp;"/"&amp;TEXT(C798,0)),DATEVALUE(UPDATE!$C$6&amp;"/"&amp;TEXT(B798,0)&amp;"/"&amp;TEXT(C798,0))),"")</f>
        <v/>
      </c>
      <c r="E798" s="83"/>
      <c r="F798" s="84"/>
      <c r="G798" s="85"/>
      <c r="H798" s="86"/>
      <c r="I798" s="87">
        <f>IF(OR(G798&lt;&gt;0,H798&lt;&gt;0),$I$8+SUM($G$11:G798)-SUM($H$11:H798),0)</f>
        <v>0</v>
      </c>
      <c r="J798" s="88"/>
    </row>
    <row r="799" spans="1:10" ht="18" customHeight="1" x14ac:dyDescent="0.25">
      <c r="A799" s="3">
        <v>789</v>
      </c>
      <c r="B799" s="81"/>
      <c r="C799" s="82"/>
      <c r="D799" s="287" t="str">
        <f>IF(AND(B799&gt;0,C799&gt;0),IF(B799&gt;UPDATE!K2,DATEVALUE(UPDATE!$C$4&amp;"/"&amp;TEXT(B799,0)&amp;"/"&amp;TEXT(C799,0)),DATEVALUE(UPDATE!$C$6&amp;"/"&amp;TEXT(B799,0)&amp;"/"&amp;TEXT(C799,0))),"")</f>
        <v/>
      </c>
      <c r="E799" s="83"/>
      <c r="F799" s="84"/>
      <c r="G799" s="85"/>
      <c r="H799" s="86"/>
      <c r="I799" s="87">
        <f>IF(OR(G799&lt;&gt;0,H799&lt;&gt;0),$I$8+SUM($G$11:G799)-SUM($H$11:H799),0)</f>
        <v>0</v>
      </c>
      <c r="J799" s="88"/>
    </row>
    <row r="800" spans="1:10" ht="18" customHeight="1" x14ac:dyDescent="0.25">
      <c r="A800" s="3">
        <v>790</v>
      </c>
      <c r="B800" s="81"/>
      <c r="C800" s="82"/>
      <c r="D800" s="287" t="str">
        <f>IF(AND(B800&gt;0,C800&gt;0),IF(B800&gt;UPDATE!K2,DATEVALUE(UPDATE!$C$4&amp;"/"&amp;TEXT(B800,0)&amp;"/"&amp;TEXT(C800,0)),DATEVALUE(UPDATE!$C$6&amp;"/"&amp;TEXT(B800,0)&amp;"/"&amp;TEXT(C800,0))),"")</f>
        <v/>
      </c>
      <c r="E800" s="83"/>
      <c r="F800" s="84"/>
      <c r="G800" s="85"/>
      <c r="H800" s="86"/>
      <c r="I800" s="87">
        <f>IF(OR(G800&lt;&gt;0,H800&lt;&gt;0),$I$8+SUM($G$11:G800)-SUM($H$11:H800),0)</f>
        <v>0</v>
      </c>
      <c r="J800" s="88"/>
    </row>
    <row r="801" spans="1:10" ht="18" customHeight="1" x14ac:dyDescent="0.25">
      <c r="A801" s="3">
        <v>791</v>
      </c>
      <c r="B801" s="81"/>
      <c r="C801" s="82"/>
      <c r="D801" s="287" t="str">
        <f>IF(AND(B801&gt;0,C801&gt;0),IF(B801&gt;UPDATE!K2,DATEVALUE(UPDATE!$C$4&amp;"/"&amp;TEXT(B801,0)&amp;"/"&amp;TEXT(C801,0)),DATEVALUE(UPDATE!$C$6&amp;"/"&amp;TEXT(B801,0)&amp;"/"&amp;TEXT(C801,0))),"")</f>
        <v/>
      </c>
      <c r="E801" s="83"/>
      <c r="F801" s="84"/>
      <c r="G801" s="85"/>
      <c r="H801" s="86"/>
      <c r="I801" s="87">
        <f>IF(OR(G801&lt;&gt;0,H801&lt;&gt;0),$I$8+SUM($G$11:G801)-SUM($H$11:H801),0)</f>
        <v>0</v>
      </c>
      <c r="J801" s="88"/>
    </row>
    <row r="802" spans="1:10" ht="18" customHeight="1" x14ac:dyDescent="0.25">
      <c r="A802" s="3">
        <v>792</v>
      </c>
      <c r="B802" s="81"/>
      <c r="C802" s="82"/>
      <c r="D802" s="287" t="str">
        <f>IF(AND(B802&gt;0,C802&gt;0),IF(B802&gt;UPDATE!K2,DATEVALUE(UPDATE!$C$4&amp;"/"&amp;TEXT(B802,0)&amp;"/"&amp;TEXT(C802,0)),DATEVALUE(UPDATE!$C$6&amp;"/"&amp;TEXT(B802,0)&amp;"/"&amp;TEXT(C802,0))),"")</f>
        <v/>
      </c>
      <c r="E802" s="83"/>
      <c r="F802" s="84"/>
      <c r="G802" s="85"/>
      <c r="H802" s="86"/>
      <c r="I802" s="87">
        <f>IF(OR(G802&lt;&gt;0,H802&lt;&gt;0),$I$8+SUM($G$11:G802)-SUM($H$11:H802),0)</f>
        <v>0</v>
      </c>
      <c r="J802" s="88"/>
    </row>
    <row r="803" spans="1:10" ht="18" customHeight="1" x14ac:dyDescent="0.25">
      <c r="A803" s="3">
        <v>793</v>
      </c>
      <c r="B803" s="81"/>
      <c r="C803" s="82"/>
      <c r="D803" s="287" t="str">
        <f>IF(AND(B803&gt;0,C803&gt;0),IF(B803&gt;UPDATE!K2,DATEVALUE(UPDATE!$C$4&amp;"/"&amp;TEXT(B803,0)&amp;"/"&amp;TEXT(C803,0)),DATEVALUE(UPDATE!$C$6&amp;"/"&amp;TEXT(B803,0)&amp;"/"&amp;TEXT(C803,0))),"")</f>
        <v/>
      </c>
      <c r="E803" s="83"/>
      <c r="F803" s="84"/>
      <c r="G803" s="85"/>
      <c r="H803" s="86"/>
      <c r="I803" s="87">
        <f>IF(OR(G803&lt;&gt;0,H803&lt;&gt;0),$I$8+SUM($G$11:G803)-SUM($H$11:H803),0)</f>
        <v>0</v>
      </c>
      <c r="J803" s="88"/>
    </row>
    <row r="804" spans="1:10" ht="18" customHeight="1" x14ac:dyDescent="0.25">
      <c r="A804" s="3">
        <v>794</v>
      </c>
      <c r="B804" s="81"/>
      <c r="C804" s="82"/>
      <c r="D804" s="287" t="str">
        <f>IF(AND(B804&gt;0,C804&gt;0),IF(B804&gt;UPDATE!K2,DATEVALUE(UPDATE!$C$4&amp;"/"&amp;TEXT(B804,0)&amp;"/"&amp;TEXT(C804,0)),DATEVALUE(UPDATE!$C$6&amp;"/"&amp;TEXT(B804,0)&amp;"/"&amp;TEXT(C804,0))),"")</f>
        <v/>
      </c>
      <c r="E804" s="83"/>
      <c r="F804" s="84"/>
      <c r="G804" s="85"/>
      <c r="H804" s="86"/>
      <c r="I804" s="87">
        <f>IF(OR(G804&lt;&gt;0,H804&lt;&gt;0),$I$8+SUM($G$11:G804)-SUM($H$11:H804),0)</f>
        <v>0</v>
      </c>
      <c r="J804" s="88"/>
    </row>
    <row r="805" spans="1:10" ht="18" customHeight="1" x14ac:dyDescent="0.25">
      <c r="A805" s="3">
        <v>795</v>
      </c>
      <c r="B805" s="81"/>
      <c r="C805" s="82"/>
      <c r="D805" s="287" t="str">
        <f>IF(AND(B805&gt;0,C805&gt;0),IF(B805&gt;UPDATE!K2,DATEVALUE(UPDATE!$C$4&amp;"/"&amp;TEXT(B805,0)&amp;"/"&amp;TEXT(C805,0)),DATEVALUE(UPDATE!$C$6&amp;"/"&amp;TEXT(B805,0)&amp;"/"&amp;TEXT(C805,0))),"")</f>
        <v/>
      </c>
      <c r="E805" s="83"/>
      <c r="F805" s="84"/>
      <c r="G805" s="85"/>
      <c r="H805" s="86"/>
      <c r="I805" s="87">
        <f>IF(OR(G805&lt;&gt;0,H805&lt;&gt;0),$I$8+SUM($G$11:G805)-SUM($H$11:H805),0)</f>
        <v>0</v>
      </c>
      <c r="J805" s="88"/>
    </row>
    <row r="806" spans="1:10" ht="18" customHeight="1" x14ac:dyDescent="0.25">
      <c r="A806" s="3">
        <v>796</v>
      </c>
      <c r="B806" s="81"/>
      <c r="C806" s="82"/>
      <c r="D806" s="287" t="str">
        <f>IF(AND(B806&gt;0,C806&gt;0),IF(B806&gt;UPDATE!K2,DATEVALUE(UPDATE!$C$4&amp;"/"&amp;TEXT(B806,0)&amp;"/"&amp;TEXT(C806,0)),DATEVALUE(UPDATE!$C$6&amp;"/"&amp;TEXT(B806,0)&amp;"/"&amp;TEXT(C806,0))),"")</f>
        <v/>
      </c>
      <c r="E806" s="83"/>
      <c r="F806" s="84"/>
      <c r="G806" s="85"/>
      <c r="H806" s="86"/>
      <c r="I806" s="87">
        <f>IF(OR(G806&lt;&gt;0,H806&lt;&gt;0),$I$8+SUM($G$11:G806)-SUM($H$11:H806),0)</f>
        <v>0</v>
      </c>
      <c r="J806" s="88"/>
    </row>
    <row r="807" spans="1:10" ht="18" customHeight="1" x14ac:dyDescent="0.25">
      <c r="A807" s="3">
        <v>797</v>
      </c>
      <c r="B807" s="81"/>
      <c r="C807" s="82"/>
      <c r="D807" s="287" t="str">
        <f>IF(AND(B807&gt;0,C807&gt;0),IF(B807&gt;UPDATE!K2,DATEVALUE(UPDATE!$C$4&amp;"/"&amp;TEXT(B807,0)&amp;"/"&amp;TEXT(C807,0)),DATEVALUE(UPDATE!$C$6&amp;"/"&amp;TEXT(B807,0)&amp;"/"&amp;TEXT(C807,0))),"")</f>
        <v/>
      </c>
      <c r="E807" s="83"/>
      <c r="F807" s="84"/>
      <c r="G807" s="85"/>
      <c r="H807" s="86"/>
      <c r="I807" s="87">
        <f>IF(OR(G807&lt;&gt;0,H807&lt;&gt;0),$I$8+SUM($G$11:G807)-SUM($H$11:H807),0)</f>
        <v>0</v>
      </c>
      <c r="J807" s="88"/>
    </row>
    <row r="808" spans="1:10" ht="18" customHeight="1" x14ac:dyDescent="0.25">
      <c r="A808" s="3">
        <v>798</v>
      </c>
      <c r="B808" s="81"/>
      <c r="C808" s="82"/>
      <c r="D808" s="287" t="str">
        <f>IF(AND(B808&gt;0,C808&gt;0),IF(B808&gt;UPDATE!K2,DATEVALUE(UPDATE!$C$4&amp;"/"&amp;TEXT(B808,0)&amp;"/"&amp;TEXT(C808,0)),DATEVALUE(UPDATE!$C$6&amp;"/"&amp;TEXT(B808,0)&amp;"/"&amp;TEXT(C808,0))),"")</f>
        <v/>
      </c>
      <c r="E808" s="83"/>
      <c r="F808" s="84"/>
      <c r="G808" s="85"/>
      <c r="H808" s="86"/>
      <c r="I808" s="87">
        <f>IF(OR(G808&lt;&gt;0,H808&lt;&gt;0),$I$8+SUM($G$11:G808)-SUM($H$11:H808),0)</f>
        <v>0</v>
      </c>
      <c r="J808" s="88"/>
    </row>
    <row r="809" spans="1:10" ht="18" customHeight="1" x14ac:dyDescent="0.25">
      <c r="A809" s="3">
        <v>799</v>
      </c>
      <c r="B809" s="81"/>
      <c r="C809" s="82"/>
      <c r="D809" s="287" t="str">
        <f>IF(AND(B809&gt;0,C809&gt;0),IF(B809&gt;UPDATE!K2,DATEVALUE(UPDATE!$C$4&amp;"/"&amp;TEXT(B809,0)&amp;"/"&amp;TEXT(C809,0)),DATEVALUE(UPDATE!$C$6&amp;"/"&amp;TEXT(B809,0)&amp;"/"&amp;TEXT(C809,0))),"")</f>
        <v/>
      </c>
      <c r="E809" s="83"/>
      <c r="F809" s="84"/>
      <c r="G809" s="85"/>
      <c r="H809" s="86"/>
      <c r="I809" s="87">
        <f>IF(OR(G809&lt;&gt;0,H809&lt;&gt;0),$I$8+SUM($G$11:G809)-SUM($H$11:H809),0)</f>
        <v>0</v>
      </c>
      <c r="J809" s="88"/>
    </row>
    <row r="810" spans="1:10" ht="18" customHeight="1" x14ac:dyDescent="0.25">
      <c r="A810" s="3">
        <v>800</v>
      </c>
      <c r="B810" s="81"/>
      <c r="C810" s="82"/>
      <c r="D810" s="287" t="str">
        <f>IF(AND(B810&gt;0,C810&gt;0),IF(B810&gt;UPDATE!K2,DATEVALUE(UPDATE!$C$4&amp;"/"&amp;TEXT(B810,0)&amp;"/"&amp;TEXT(C810,0)),DATEVALUE(UPDATE!$C$6&amp;"/"&amp;TEXT(B810,0)&amp;"/"&amp;TEXT(C810,0))),"")</f>
        <v/>
      </c>
      <c r="E810" s="83"/>
      <c r="F810" s="84"/>
      <c r="G810" s="85"/>
      <c r="H810" s="86"/>
      <c r="I810" s="87">
        <f>IF(OR(G810&lt;&gt;0,H810&lt;&gt;0),$I$8+SUM($G$11:G810)-SUM($H$11:H810),0)</f>
        <v>0</v>
      </c>
      <c r="J810" s="88"/>
    </row>
    <row r="811" spans="1:10" ht="18" customHeight="1" x14ac:dyDescent="0.25">
      <c r="A811" s="3">
        <v>801</v>
      </c>
      <c r="B811" s="81"/>
      <c r="C811" s="82"/>
      <c r="D811" s="287" t="str">
        <f>IF(AND(B811&gt;0,C811&gt;0),IF(B811&gt;UPDATE!K2,DATEVALUE(UPDATE!$C$4&amp;"/"&amp;TEXT(B811,0)&amp;"/"&amp;TEXT(C811,0)),DATEVALUE(UPDATE!$C$6&amp;"/"&amp;TEXT(B811,0)&amp;"/"&amp;TEXT(C811,0))),"")</f>
        <v/>
      </c>
      <c r="E811" s="83"/>
      <c r="F811" s="84"/>
      <c r="G811" s="85"/>
      <c r="H811" s="86"/>
      <c r="I811" s="87">
        <f>IF(OR(G811&lt;&gt;0,H811&lt;&gt;0),$I$8+SUM($G$11:G811)-SUM($H$11:H811),0)</f>
        <v>0</v>
      </c>
      <c r="J811" s="88"/>
    </row>
    <row r="812" spans="1:10" ht="18" customHeight="1" x14ac:dyDescent="0.25">
      <c r="A812" s="3">
        <v>802</v>
      </c>
      <c r="B812" s="81"/>
      <c r="C812" s="82"/>
      <c r="D812" s="287" t="str">
        <f>IF(AND(B812&gt;0,C812&gt;0),IF(B812&gt;UPDATE!K2,DATEVALUE(UPDATE!$C$4&amp;"/"&amp;TEXT(B812,0)&amp;"/"&amp;TEXT(C812,0)),DATEVALUE(UPDATE!$C$6&amp;"/"&amp;TEXT(B812,0)&amp;"/"&amp;TEXT(C812,0))),"")</f>
        <v/>
      </c>
      <c r="E812" s="83"/>
      <c r="F812" s="84"/>
      <c r="G812" s="85"/>
      <c r="H812" s="86"/>
      <c r="I812" s="87">
        <f>IF(OR(G812&lt;&gt;0,H812&lt;&gt;0),$I$8+SUM($G$11:G812)-SUM($H$11:H812),0)</f>
        <v>0</v>
      </c>
      <c r="J812" s="88"/>
    </row>
    <row r="813" spans="1:10" ht="18" customHeight="1" x14ac:dyDescent="0.25">
      <c r="A813" s="3">
        <v>803</v>
      </c>
      <c r="B813" s="81"/>
      <c r="C813" s="82"/>
      <c r="D813" s="287" t="str">
        <f>IF(AND(B813&gt;0,C813&gt;0),IF(B813&gt;UPDATE!K2,DATEVALUE(UPDATE!$C$4&amp;"/"&amp;TEXT(B813,0)&amp;"/"&amp;TEXT(C813,0)),DATEVALUE(UPDATE!$C$6&amp;"/"&amp;TEXT(B813,0)&amp;"/"&amp;TEXT(C813,0))),"")</f>
        <v/>
      </c>
      <c r="E813" s="83"/>
      <c r="F813" s="84"/>
      <c r="G813" s="85"/>
      <c r="H813" s="86"/>
      <c r="I813" s="87">
        <f>IF(OR(G813&lt;&gt;0,H813&lt;&gt;0),$I$8+SUM($G$11:G813)-SUM($H$11:H813),0)</f>
        <v>0</v>
      </c>
      <c r="J813" s="88"/>
    </row>
    <row r="814" spans="1:10" ht="18" customHeight="1" x14ac:dyDescent="0.25">
      <c r="A814" s="3">
        <v>804</v>
      </c>
      <c r="B814" s="81"/>
      <c r="C814" s="82"/>
      <c r="D814" s="287" t="str">
        <f>IF(AND(B814&gt;0,C814&gt;0),IF(B814&gt;UPDATE!K2,DATEVALUE(UPDATE!$C$4&amp;"/"&amp;TEXT(B814,0)&amp;"/"&amp;TEXT(C814,0)),DATEVALUE(UPDATE!$C$6&amp;"/"&amp;TEXT(B814,0)&amp;"/"&amp;TEXT(C814,0))),"")</f>
        <v/>
      </c>
      <c r="E814" s="83"/>
      <c r="F814" s="84"/>
      <c r="G814" s="85"/>
      <c r="H814" s="86"/>
      <c r="I814" s="87">
        <f>IF(OR(G814&lt;&gt;0,H814&lt;&gt;0),$I$8+SUM($G$11:G814)-SUM($H$11:H814),0)</f>
        <v>0</v>
      </c>
      <c r="J814" s="88"/>
    </row>
    <row r="815" spans="1:10" ht="18" customHeight="1" x14ac:dyDescent="0.25">
      <c r="A815" s="3">
        <v>805</v>
      </c>
      <c r="B815" s="81"/>
      <c r="C815" s="82"/>
      <c r="D815" s="287" t="str">
        <f>IF(AND(B815&gt;0,C815&gt;0),IF(B815&gt;UPDATE!K2,DATEVALUE(UPDATE!$C$4&amp;"/"&amp;TEXT(B815,0)&amp;"/"&amp;TEXT(C815,0)),DATEVALUE(UPDATE!$C$6&amp;"/"&amp;TEXT(B815,0)&amp;"/"&amp;TEXT(C815,0))),"")</f>
        <v/>
      </c>
      <c r="E815" s="83"/>
      <c r="F815" s="84"/>
      <c r="G815" s="85"/>
      <c r="H815" s="86"/>
      <c r="I815" s="87">
        <f>IF(OR(G815&lt;&gt;0,H815&lt;&gt;0),$I$8+SUM($G$11:G815)-SUM($H$11:H815),0)</f>
        <v>0</v>
      </c>
      <c r="J815" s="88"/>
    </row>
    <row r="816" spans="1:10" ht="18" customHeight="1" x14ac:dyDescent="0.25">
      <c r="A816" s="3">
        <v>806</v>
      </c>
      <c r="B816" s="81"/>
      <c r="C816" s="82"/>
      <c r="D816" s="287" t="str">
        <f>IF(AND(B816&gt;0,C816&gt;0),IF(B816&gt;UPDATE!K2,DATEVALUE(UPDATE!$C$4&amp;"/"&amp;TEXT(B816,0)&amp;"/"&amp;TEXT(C816,0)),DATEVALUE(UPDATE!$C$6&amp;"/"&amp;TEXT(B816,0)&amp;"/"&amp;TEXT(C816,0))),"")</f>
        <v/>
      </c>
      <c r="E816" s="83"/>
      <c r="F816" s="84"/>
      <c r="G816" s="85"/>
      <c r="H816" s="86"/>
      <c r="I816" s="87">
        <f>IF(OR(G816&lt;&gt;0,H816&lt;&gt;0),$I$8+SUM($G$11:G816)-SUM($H$11:H816),0)</f>
        <v>0</v>
      </c>
      <c r="J816" s="88"/>
    </row>
    <row r="817" spans="1:10" ht="18" customHeight="1" x14ac:dyDescent="0.25">
      <c r="A817" s="3">
        <v>807</v>
      </c>
      <c r="B817" s="81"/>
      <c r="C817" s="82"/>
      <c r="D817" s="287" t="str">
        <f>IF(AND(B817&gt;0,C817&gt;0),IF(B817&gt;UPDATE!K2,DATEVALUE(UPDATE!$C$4&amp;"/"&amp;TEXT(B817,0)&amp;"/"&amp;TEXT(C817,0)),DATEVALUE(UPDATE!$C$6&amp;"/"&amp;TEXT(B817,0)&amp;"/"&amp;TEXT(C817,0))),"")</f>
        <v/>
      </c>
      <c r="E817" s="83"/>
      <c r="F817" s="84"/>
      <c r="G817" s="85"/>
      <c r="H817" s="86"/>
      <c r="I817" s="87">
        <f>IF(OR(G817&lt;&gt;0,H817&lt;&gt;0),$I$8+SUM($G$11:G817)-SUM($H$11:H817),0)</f>
        <v>0</v>
      </c>
      <c r="J817" s="88"/>
    </row>
    <row r="818" spans="1:10" ht="18" customHeight="1" x14ac:dyDescent="0.25">
      <c r="A818" s="3">
        <v>808</v>
      </c>
      <c r="B818" s="81"/>
      <c r="C818" s="82"/>
      <c r="D818" s="287" t="str">
        <f>IF(AND(B818&gt;0,C818&gt;0),IF(B818&gt;UPDATE!K2,DATEVALUE(UPDATE!$C$4&amp;"/"&amp;TEXT(B818,0)&amp;"/"&amp;TEXT(C818,0)),DATEVALUE(UPDATE!$C$6&amp;"/"&amp;TEXT(B818,0)&amp;"/"&amp;TEXT(C818,0))),"")</f>
        <v/>
      </c>
      <c r="E818" s="83"/>
      <c r="F818" s="84"/>
      <c r="G818" s="85"/>
      <c r="H818" s="86"/>
      <c r="I818" s="87">
        <f>IF(OR(G818&lt;&gt;0,H818&lt;&gt;0),$I$8+SUM($G$11:G818)-SUM($H$11:H818),0)</f>
        <v>0</v>
      </c>
      <c r="J818" s="88"/>
    </row>
    <row r="819" spans="1:10" ht="18" customHeight="1" x14ac:dyDescent="0.25">
      <c r="A819" s="3">
        <v>809</v>
      </c>
      <c r="B819" s="81"/>
      <c r="C819" s="82"/>
      <c r="D819" s="287" t="str">
        <f>IF(AND(B819&gt;0,C819&gt;0),IF(B819&gt;UPDATE!K2,DATEVALUE(UPDATE!$C$4&amp;"/"&amp;TEXT(B819,0)&amp;"/"&amp;TEXT(C819,0)),DATEVALUE(UPDATE!$C$6&amp;"/"&amp;TEXT(B819,0)&amp;"/"&amp;TEXT(C819,0))),"")</f>
        <v/>
      </c>
      <c r="E819" s="83"/>
      <c r="F819" s="84"/>
      <c r="G819" s="85"/>
      <c r="H819" s="86"/>
      <c r="I819" s="87">
        <f>IF(OR(G819&lt;&gt;0,H819&lt;&gt;0),$I$8+SUM($G$11:G819)-SUM($H$11:H819),0)</f>
        <v>0</v>
      </c>
      <c r="J819" s="88"/>
    </row>
    <row r="820" spans="1:10" ht="18" customHeight="1" x14ac:dyDescent="0.25">
      <c r="A820" s="3">
        <v>810</v>
      </c>
      <c r="B820" s="81"/>
      <c r="C820" s="82"/>
      <c r="D820" s="287" t="str">
        <f>IF(AND(B820&gt;0,C820&gt;0),IF(B820&gt;UPDATE!K2,DATEVALUE(UPDATE!$C$4&amp;"/"&amp;TEXT(B820,0)&amp;"/"&amp;TEXT(C820,0)),DATEVALUE(UPDATE!$C$6&amp;"/"&amp;TEXT(B820,0)&amp;"/"&amp;TEXT(C820,0))),"")</f>
        <v/>
      </c>
      <c r="E820" s="83"/>
      <c r="F820" s="84"/>
      <c r="G820" s="85"/>
      <c r="H820" s="86"/>
      <c r="I820" s="87">
        <f>IF(OR(G820&lt;&gt;0,H820&lt;&gt;0),$I$8+SUM($G$11:G820)-SUM($H$11:H820),0)</f>
        <v>0</v>
      </c>
      <c r="J820" s="88"/>
    </row>
    <row r="821" spans="1:10" ht="18" customHeight="1" x14ac:dyDescent="0.25">
      <c r="A821" s="3">
        <v>811</v>
      </c>
      <c r="B821" s="81"/>
      <c r="C821" s="82"/>
      <c r="D821" s="287" t="str">
        <f>IF(AND(B821&gt;0,C821&gt;0),IF(B821&gt;UPDATE!K2,DATEVALUE(UPDATE!$C$4&amp;"/"&amp;TEXT(B821,0)&amp;"/"&amp;TEXT(C821,0)),DATEVALUE(UPDATE!$C$6&amp;"/"&amp;TEXT(B821,0)&amp;"/"&amp;TEXT(C821,0))),"")</f>
        <v/>
      </c>
      <c r="E821" s="83"/>
      <c r="F821" s="84"/>
      <c r="G821" s="85"/>
      <c r="H821" s="86"/>
      <c r="I821" s="87">
        <f>IF(OR(G821&lt;&gt;0,H821&lt;&gt;0),$I$8+SUM($G$11:G821)-SUM($H$11:H821),0)</f>
        <v>0</v>
      </c>
      <c r="J821" s="88"/>
    </row>
    <row r="822" spans="1:10" ht="18" customHeight="1" x14ac:dyDescent="0.25">
      <c r="A822" s="3">
        <v>812</v>
      </c>
      <c r="B822" s="81"/>
      <c r="C822" s="82"/>
      <c r="D822" s="287" t="str">
        <f>IF(AND(B822&gt;0,C822&gt;0),IF(B822&gt;UPDATE!K2,DATEVALUE(UPDATE!$C$4&amp;"/"&amp;TEXT(B822,0)&amp;"/"&amp;TEXT(C822,0)),DATEVALUE(UPDATE!$C$6&amp;"/"&amp;TEXT(B822,0)&amp;"/"&amp;TEXT(C822,0))),"")</f>
        <v/>
      </c>
      <c r="E822" s="83"/>
      <c r="F822" s="84"/>
      <c r="G822" s="85"/>
      <c r="H822" s="86"/>
      <c r="I822" s="87">
        <f>IF(OR(G822&lt;&gt;0,H822&lt;&gt;0),$I$8+SUM($G$11:G822)-SUM($H$11:H822),0)</f>
        <v>0</v>
      </c>
      <c r="J822" s="88"/>
    </row>
    <row r="823" spans="1:10" ht="18" customHeight="1" x14ac:dyDescent="0.25">
      <c r="A823" s="3">
        <v>813</v>
      </c>
      <c r="B823" s="81"/>
      <c r="C823" s="82"/>
      <c r="D823" s="287" t="str">
        <f>IF(AND(B823&gt;0,C823&gt;0),IF(B823&gt;UPDATE!K2,DATEVALUE(UPDATE!$C$4&amp;"/"&amp;TEXT(B823,0)&amp;"/"&amp;TEXT(C823,0)),DATEVALUE(UPDATE!$C$6&amp;"/"&amp;TEXT(B823,0)&amp;"/"&amp;TEXT(C823,0))),"")</f>
        <v/>
      </c>
      <c r="E823" s="83"/>
      <c r="F823" s="84"/>
      <c r="G823" s="85"/>
      <c r="H823" s="86"/>
      <c r="I823" s="87">
        <f>IF(OR(G823&lt;&gt;0,H823&lt;&gt;0),$I$8+SUM($G$11:G823)-SUM($H$11:H823),0)</f>
        <v>0</v>
      </c>
      <c r="J823" s="88"/>
    </row>
    <row r="824" spans="1:10" ht="18" customHeight="1" x14ac:dyDescent="0.25">
      <c r="A824" s="3">
        <v>814</v>
      </c>
      <c r="B824" s="81"/>
      <c r="C824" s="82"/>
      <c r="D824" s="287" t="str">
        <f>IF(AND(B824&gt;0,C824&gt;0),IF(B824&gt;UPDATE!K2,DATEVALUE(UPDATE!$C$4&amp;"/"&amp;TEXT(B824,0)&amp;"/"&amp;TEXT(C824,0)),DATEVALUE(UPDATE!$C$6&amp;"/"&amp;TEXT(B824,0)&amp;"/"&amp;TEXT(C824,0))),"")</f>
        <v/>
      </c>
      <c r="E824" s="83"/>
      <c r="F824" s="84"/>
      <c r="G824" s="85"/>
      <c r="H824" s="86"/>
      <c r="I824" s="87">
        <f>IF(OR(G824&lt;&gt;0,H824&lt;&gt;0),$I$8+SUM($G$11:G824)-SUM($H$11:H824),0)</f>
        <v>0</v>
      </c>
      <c r="J824" s="88"/>
    </row>
    <row r="825" spans="1:10" ht="18" customHeight="1" x14ac:dyDescent="0.25">
      <c r="A825" s="3">
        <v>815</v>
      </c>
      <c r="B825" s="81"/>
      <c r="C825" s="82"/>
      <c r="D825" s="287" t="str">
        <f>IF(AND(B825&gt;0,C825&gt;0),IF(B825&gt;UPDATE!K2,DATEVALUE(UPDATE!$C$4&amp;"/"&amp;TEXT(B825,0)&amp;"/"&amp;TEXT(C825,0)),DATEVALUE(UPDATE!$C$6&amp;"/"&amp;TEXT(B825,0)&amp;"/"&amp;TEXT(C825,0))),"")</f>
        <v/>
      </c>
      <c r="E825" s="83"/>
      <c r="F825" s="84"/>
      <c r="G825" s="85"/>
      <c r="H825" s="86"/>
      <c r="I825" s="87">
        <f>IF(OR(G825&lt;&gt;0,H825&lt;&gt;0),$I$8+SUM($G$11:G825)-SUM($H$11:H825),0)</f>
        <v>0</v>
      </c>
      <c r="J825" s="88"/>
    </row>
    <row r="826" spans="1:10" ht="18" customHeight="1" x14ac:dyDescent="0.25">
      <c r="A826" s="3">
        <v>816</v>
      </c>
      <c r="B826" s="81"/>
      <c r="C826" s="82"/>
      <c r="D826" s="287" t="str">
        <f>IF(AND(B826&gt;0,C826&gt;0),IF(B826&gt;UPDATE!K2,DATEVALUE(UPDATE!$C$4&amp;"/"&amp;TEXT(B826,0)&amp;"/"&amp;TEXT(C826,0)),DATEVALUE(UPDATE!$C$6&amp;"/"&amp;TEXT(B826,0)&amp;"/"&amp;TEXT(C826,0))),"")</f>
        <v/>
      </c>
      <c r="E826" s="83"/>
      <c r="F826" s="84"/>
      <c r="G826" s="85"/>
      <c r="H826" s="86"/>
      <c r="I826" s="87">
        <f>IF(OR(G826&lt;&gt;0,H826&lt;&gt;0),$I$8+SUM($G$11:G826)-SUM($H$11:H826),0)</f>
        <v>0</v>
      </c>
      <c r="J826" s="88"/>
    </row>
    <row r="827" spans="1:10" ht="18" customHeight="1" x14ac:dyDescent="0.25">
      <c r="A827" s="3">
        <v>817</v>
      </c>
      <c r="B827" s="81"/>
      <c r="C827" s="82"/>
      <c r="D827" s="287" t="str">
        <f>IF(AND(B827&gt;0,C827&gt;0),IF(B827&gt;UPDATE!K2,DATEVALUE(UPDATE!$C$4&amp;"/"&amp;TEXT(B827,0)&amp;"/"&amp;TEXT(C827,0)),DATEVALUE(UPDATE!$C$6&amp;"/"&amp;TEXT(B827,0)&amp;"/"&amp;TEXT(C827,0))),"")</f>
        <v/>
      </c>
      <c r="E827" s="83"/>
      <c r="F827" s="84"/>
      <c r="G827" s="85"/>
      <c r="H827" s="86"/>
      <c r="I827" s="87">
        <f>IF(OR(G827&lt;&gt;0,H827&lt;&gt;0),$I$8+SUM($G$11:G827)-SUM($H$11:H827),0)</f>
        <v>0</v>
      </c>
      <c r="J827" s="88"/>
    </row>
    <row r="828" spans="1:10" ht="18" customHeight="1" x14ac:dyDescent="0.25">
      <c r="A828" s="3">
        <v>818</v>
      </c>
      <c r="B828" s="81"/>
      <c r="C828" s="82"/>
      <c r="D828" s="287" t="str">
        <f>IF(AND(B828&gt;0,C828&gt;0),IF(B828&gt;UPDATE!K2,DATEVALUE(UPDATE!$C$4&amp;"/"&amp;TEXT(B828,0)&amp;"/"&amp;TEXT(C828,0)),DATEVALUE(UPDATE!$C$6&amp;"/"&amp;TEXT(B828,0)&amp;"/"&amp;TEXT(C828,0))),"")</f>
        <v/>
      </c>
      <c r="E828" s="83"/>
      <c r="F828" s="84"/>
      <c r="G828" s="85"/>
      <c r="H828" s="86"/>
      <c r="I828" s="87">
        <f>IF(OR(G828&lt;&gt;0,H828&lt;&gt;0),$I$8+SUM($G$11:G828)-SUM($H$11:H828),0)</f>
        <v>0</v>
      </c>
      <c r="J828" s="88"/>
    </row>
    <row r="829" spans="1:10" ht="18" customHeight="1" x14ac:dyDescent="0.25">
      <c r="A829" s="3">
        <v>819</v>
      </c>
      <c r="B829" s="81"/>
      <c r="C829" s="82"/>
      <c r="D829" s="287" t="str">
        <f>IF(AND(B829&gt;0,C829&gt;0),IF(B829&gt;UPDATE!K2,DATEVALUE(UPDATE!$C$4&amp;"/"&amp;TEXT(B829,0)&amp;"/"&amp;TEXT(C829,0)),DATEVALUE(UPDATE!$C$6&amp;"/"&amp;TEXT(B829,0)&amp;"/"&amp;TEXT(C829,0))),"")</f>
        <v/>
      </c>
      <c r="E829" s="83"/>
      <c r="F829" s="84"/>
      <c r="G829" s="85"/>
      <c r="H829" s="86"/>
      <c r="I829" s="87">
        <f>IF(OR(G829&lt;&gt;0,H829&lt;&gt;0),$I$8+SUM($G$11:G829)-SUM($H$11:H829),0)</f>
        <v>0</v>
      </c>
      <c r="J829" s="88"/>
    </row>
    <row r="830" spans="1:10" ht="18" customHeight="1" x14ac:dyDescent="0.25">
      <c r="A830" s="3">
        <v>820</v>
      </c>
      <c r="B830" s="81"/>
      <c r="C830" s="82"/>
      <c r="D830" s="287" t="str">
        <f>IF(AND(B830&gt;0,C830&gt;0),IF(B830&gt;UPDATE!K2,DATEVALUE(UPDATE!$C$4&amp;"/"&amp;TEXT(B830,0)&amp;"/"&amp;TEXT(C830,0)),DATEVALUE(UPDATE!$C$6&amp;"/"&amp;TEXT(B830,0)&amp;"/"&amp;TEXT(C830,0))),"")</f>
        <v/>
      </c>
      <c r="E830" s="83"/>
      <c r="F830" s="84"/>
      <c r="G830" s="85"/>
      <c r="H830" s="86"/>
      <c r="I830" s="87">
        <f>IF(OR(G830&lt;&gt;0,H830&lt;&gt;0),$I$8+SUM($G$11:G830)-SUM($H$11:H830),0)</f>
        <v>0</v>
      </c>
      <c r="J830" s="88"/>
    </row>
    <row r="831" spans="1:10" ht="18" customHeight="1" x14ac:dyDescent="0.25">
      <c r="A831" s="3">
        <v>821</v>
      </c>
      <c r="B831" s="81"/>
      <c r="C831" s="82"/>
      <c r="D831" s="287" t="str">
        <f>IF(AND(B831&gt;0,C831&gt;0),IF(B831&gt;UPDATE!K2,DATEVALUE(UPDATE!$C$4&amp;"/"&amp;TEXT(B831,0)&amp;"/"&amp;TEXT(C831,0)),DATEVALUE(UPDATE!$C$6&amp;"/"&amp;TEXT(B831,0)&amp;"/"&amp;TEXT(C831,0))),"")</f>
        <v/>
      </c>
      <c r="E831" s="83"/>
      <c r="F831" s="84"/>
      <c r="G831" s="85"/>
      <c r="H831" s="86"/>
      <c r="I831" s="87">
        <f>IF(OR(G831&lt;&gt;0,H831&lt;&gt;0),$I$8+SUM($G$11:G831)-SUM($H$11:H831),0)</f>
        <v>0</v>
      </c>
      <c r="J831" s="88"/>
    </row>
    <row r="832" spans="1:10" ht="18" customHeight="1" x14ac:dyDescent="0.25">
      <c r="A832" s="3">
        <v>822</v>
      </c>
      <c r="B832" s="81"/>
      <c r="C832" s="82"/>
      <c r="D832" s="287" t="str">
        <f>IF(AND(B832&gt;0,C832&gt;0),IF(B832&gt;UPDATE!K2,DATEVALUE(UPDATE!$C$4&amp;"/"&amp;TEXT(B832,0)&amp;"/"&amp;TEXT(C832,0)),DATEVALUE(UPDATE!$C$6&amp;"/"&amp;TEXT(B832,0)&amp;"/"&amp;TEXT(C832,0))),"")</f>
        <v/>
      </c>
      <c r="E832" s="83"/>
      <c r="F832" s="84"/>
      <c r="G832" s="85"/>
      <c r="H832" s="86"/>
      <c r="I832" s="87">
        <f>IF(OR(G832&lt;&gt;0,H832&lt;&gt;0),$I$8+SUM($G$11:G832)-SUM($H$11:H832),0)</f>
        <v>0</v>
      </c>
      <c r="J832" s="88"/>
    </row>
    <row r="833" spans="1:10" ht="18" customHeight="1" x14ac:dyDescent="0.25">
      <c r="A833" s="3">
        <v>823</v>
      </c>
      <c r="B833" s="81"/>
      <c r="C833" s="82"/>
      <c r="D833" s="287" t="str">
        <f>IF(AND(B833&gt;0,C833&gt;0),IF(B833&gt;UPDATE!K2,DATEVALUE(UPDATE!$C$4&amp;"/"&amp;TEXT(B833,0)&amp;"/"&amp;TEXT(C833,0)),DATEVALUE(UPDATE!$C$6&amp;"/"&amp;TEXT(B833,0)&amp;"/"&amp;TEXT(C833,0))),"")</f>
        <v/>
      </c>
      <c r="E833" s="83"/>
      <c r="F833" s="84"/>
      <c r="G833" s="85"/>
      <c r="H833" s="86"/>
      <c r="I833" s="87">
        <f>IF(OR(G833&lt;&gt;0,H833&lt;&gt;0),$I$8+SUM($G$11:G833)-SUM($H$11:H833),0)</f>
        <v>0</v>
      </c>
      <c r="J833" s="88"/>
    </row>
    <row r="834" spans="1:10" ht="18" customHeight="1" x14ac:dyDescent="0.25">
      <c r="A834" s="3">
        <v>824</v>
      </c>
      <c r="B834" s="81"/>
      <c r="C834" s="82"/>
      <c r="D834" s="287" t="str">
        <f>IF(AND(B834&gt;0,C834&gt;0),IF(B834&gt;UPDATE!K2,DATEVALUE(UPDATE!$C$4&amp;"/"&amp;TEXT(B834,0)&amp;"/"&amp;TEXT(C834,0)),DATEVALUE(UPDATE!$C$6&amp;"/"&amp;TEXT(B834,0)&amp;"/"&amp;TEXT(C834,0))),"")</f>
        <v/>
      </c>
      <c r="E834" s="83"/>
      <c r="F834" s="84"/>
      <c r="G834" s="85"/>
      <c r="H834" s="86"/>
      <c r="I834" s="87">
        <f>IF(OR(G834&lt;&gt;0,H834&lt;&gt;0),$I$8+SUM($G$11:G834)-SUM($H$11:H834),0)</f>
        <v>0</v>
      </c>
      <c r="J834" s="88"/>
    </row>
    <row r="835" spans="1:10" ht="18" customHeight="1" x14ac:dyDescent="0.25">
      <c r="A835" s="3">
        <v>825</v>
      </c>
      <c r="B835" s="81"/>
      <c r="C835" s="82"/>
      <c r="D835" s="287" t="str">
        <f>IF(AND(B835&gt;0,C835&gt;0),IF(B835&gt;UPDATE!K2,DATEVALUE(UPDATE!$C$4&amp;"/"&amp;TEXT(B835,0)&amp;"/"&amp;TEXT(C835,0)),DATEVALUE(UPDATE!$C$6&amp;"/"&amp;TEXT(B835,0)&amp;"/"&amp;TEXT(C835,0))),"")</f>
        <v/>
      </c>
      <c r="E835" s="83"/>
      <c r="F835" s="84"/>
      <c r="G835" s="85"/>
      <c r="H835" s="86"/>
      <c r="I835" s="87">
        <f>IF(OR(G835&lt;&gt;0,H835&lt;&gt;0),$I$8+SUM($G$11:G835)-SUM($H$11:H835),0)</f>
        <v>0</v>
      </c>
      <c r="J835" s="88"/>
    </row>
    <row r="836" spans="1:10" ht="18" customHeight="1" x14ac:dyDescent="0.25">
      <c r="A836" s="3">
        <v>826</v>
      </c>
      <c r="B836" s="81"/>
      <c r="C836" s="82"/>
      <c r="D836" s="287" t="str">
        <f>IF(AND(B836&gt;0,C836&gt;0),IF(B836&gt;UPDATE!K2,DATEVALUE(UPDATE!$C$4&amp;"/"&amp;TEXT(B836,0)&amp;"/"&amp;TEXT(C836,0)),DATEVALUE(UPDATE!$C$6&amp;"/"&amp;TEXT(B836,0)&amp;"/"&amp;TEXT(C836,0))),"")</f>
        <v/>
      </c>
      <c r="E836" s="83"/>
      <c r="F836" s="84"/>
      <c r="G836" s="85"/>
      <c r="H836" s="86"/>
      <c r="I836" s="87">
        <f>IF(OR(G836&lt;&gt;0,H836&lt;&gt;0),$I$8+SUM($G$11:G836)-SUM($H$11:H836),0)</f>
        <v>0</v>
      </c>
      <c r="J836" s="88"/>
    </row>
    <row r="837" spans="1:10" ht="18" customHeight="1" x14ac:dyDescent="0.25">
      <c r="A837" s="3">
        <v>827</v>
      </c>
      <c r="B837" s="81"/>
      <c r="C837" s="82"/>
      <c r="D837" s="287" t="str">
        <f>IF(AND(B837&gt;0,C837&gt;0),IF(B837&gt;UPDATE!K2,DATEVALUE(UPDATE!$C$4&amp;"/"&amp;TEXT(B837,0)&amp;"/"&amp;TEXT(C837,0)),DATEVALUE(UPDATE!$C$6&amp;"/"&amp;TEXT(B837,0)&amp;"/"&amp;TEXT(C837,0))),"")</f>
        <v/>
      </c>
      <c r="E837" s="83"/>
      <c r="F837" s="84"/>
      <c r="G837" s="85"/>
      <c r="H837" s="86"/>
      <c r="I837" s="87">
        <f>IF(OR(G837&lt;&gt;0,H837&lt;&gt;0),$I$8+SUM($G$11:G837)-SUM($H$11:H837),0)</f>
        <v>0</v>
      </c>
      <c r="J837" s="88"/>
    </row>
    <row r="838" spans="1:10" ht="18" customHeight="1" x14ac:dyDescent="0.25">
      <c r="A838" s="3">
        <v>828</v>
      </c>
      <c r="B838" s="81"/>
      <c r="C838" s="82"/>
      <c r="D838" s="287" t="str">
        <f>IF(AND(B838&gt;0,C838&gt;0),IF(B838&gt;UPDATE!K2,DATEVALUE(UPDATE!$C$4&amp;"/"&amp;TEXT(B838,0)&amp;"/"&amp;TEXT(C838,0)),DATEVALUE(UPDATE!$C$6&amp;"/"&amp;TEXT(B838,0)&amp;"/"&amp;TEXT(C838,0))),"")</f>
        <v/>
      </c>
      <c r="E838" s="83"/>
      <c r="F838" s="84"/>
      <c r="G838" s="85"/>
      <c r="H838" s="86"/>
      <c r="I838" s="87">
        <f>IF(OR(G838&lt;&gt;0,H838&lt;&gt;0),$I$8+SUM($G$11:G838)-SUM($H$11:H838),0)</f>
        <v>0</v>
      </c>
      <c r="J838" s="88"/>
    </row>
    <row r="839" spans="1:10" ht="18" customHeight="1" x14ac:dyDescent="0.25">
      <c r="A839" s="3">
        <v>829</v>
      </c>
      <c r="B839" s="81"/>
      <c r="C839" s="82"/>
      <c r="D839" s="287" t="str">
        <f>IF(AND(B839&gt;0,C839&gt;0),IF(B839&gt;UPDATE!K2,DATEVALUE(UPDATE!$C$4&amp;"/"&amp;TEXT(B839,0)&amp;"/"&amp;TEXT(C839,0)),DATEVALUE(UPDATE!$C$6&amp;"/"&amp;TEXT(B839,0)&amp;"/"&amp;TEXT(C839,0))),"")</f>
        <v/>
      </c>
      <c r="E839" s="83"/>
      <c r="F839" s="84"/>
      <c r="G839" s="85"/>
      <c r="H839" s="86"/>
      <c r="I839" s="87">
        <f>IF(OR(G839&lt;&gt;0,H839&lt;&gt;0),$I$8+SUM($G$11:G839)-SUM($H$11:H839),0)</f>
        <v>0</v>
      </c>
      <c r="J839" s="88"/>
    </row>
    <row r="840" spans="1:10" ht="18" customHeight="1" x14ac:dyDescent="0.25">
      <c r="A840" s="3">
        <v>830</v>
      </c>
      <c r="B840" s="81"/>
      <c r="C840" s="82"/>
      <c r="D840" s="287" t="str">
        <f>IF(AND(B840&gt;0,C840&gt;0),IF(B840&gt;UPDATE!K2,DATEVALUE(UPDATE!$C$4&amp;"/"&amp;TEXT(B840,0)&amp;"/"&amp;TEXT(C840,0)),DATEVALUE(UPDATE!$C$6&amp;"/"&amp;TEXT(B840,0)&amp;"/"&amp;TEXT(C840,0))),"")</f>
        <v/>
      </c>
      <c r="E840" s="83"/>
      <c r="F840" s="84"/>
      <c r="G840" s="85"/>
      <c r="H840" s="86"/>
      <c r="I840" s="87">
        <f>IF(OR(G840&lt;&gt;0,H840&lt;&gt;0),$I$8+SUM($G$11:G840)-SUM($H$11:H840),0)</f>
        <v>0</v>
      </c>
      <c r="J840" s="88"/>
    </row>
    <row r="841" spans="1:10" ht="18" customHeight="1" x14ac:dyDescent="0.25">
      <c r="A841" s="3">
        <v>831</v>
      </c>
      <c r="B841" s="81"/>
      <c r="C841" s="82"/>
      <c r="D841" s="287" t="str">
        <f>IF(AND(B841&gt;0,C841&gt;0),IF(B841&gt;UPDATE!K2,DATEVALUE(UPDATE!$C$4&amp;"/"&amp;TEXT(B841,0)&amp;"/"&amp;TEXT(C841,0)),DATEVALUE(UPDATE!$C$6&amp;"/"&amp;TEXT(B841,0)&amp;"/"&amp;TEXT(C841,0))),"")</f>
        <v/>
      </c>
      <c r="E841" s="83"/>
      <c r="F841" s="84"/>
      <c r="G841" s="85"/>
      <c r="H841" s="86"/>
      <c r="I841" s="87">
        <f>IF(OR(G841&lt;&gt;0,H841&lt;&gt;0),$I$8+SUM($G$11:G841)-SUM($H$11:H841),0)</f>
        <v>0</v>
      </c>
      <c r="J841" s="88"/>
    </row>
    <row r="842" spans="1:10" ht="18" customHeight="1" x14ac:dyDescent="0.25">
      <c r="A842" s="3">
        <v>832</v>
      </c>
      <c r="B842" s="81"/>
      <c r="C842" s="82"/>
      <c r="D842" s="287" t="str">
        <f>IF(AND(B842&gt;0,C842&gt;0),IF(B842&gt;UPDATE!K2,DATEVALUE(UPDATE!$C$4&amp;"/"&amp;TEXT(B842,0)&amp;"/"&amp;TEXT(C842,0)),DATEVALUE(UPDATE!$C$6&amp;"/"&amp;TEXT(B842,0)&amp;"/"&amp;TEXT(C842,0))),"")</f>
        <v/>
      </c>
      <c r="E842" s="83"/>
      <c r="F842" s="84"/>
      <c r="G842" s="85"/>
      <c r="H842" s="86"/>
      <c r="I842" s="87">
        <f>IF(OR(G842&lt;&gt;0,H842&lt;&gt;0),$I$8+SUM($G$11:G842)-SUM($H$11:H842),0)</f>
        <v>0</v>
      </c>
      <c r="J842" s="88"/>
    </row>
    <row r="843" spans="1:10" ht="18" customHeight="1" x14ac:dyDescent="0.25">
      <c r="A843" s="3">
        <v>833</v>
      </c>
      <c r="B843" s="81"/>
      <c r="C843" s="82"/>
      <c r="D843" s="287" t="str">
        <f>IF(AND(B843&gt;0,C843&gt;0),IF(B843&gt;UPDATE!K2,DATEVALUE(UPDATE!$C$4&amp;"/"&amp;TEXT(B843,0)&amp;"/"&amp;TEXT(C843,0)),DATEVALUE(UPDATE!$C$6&amp;"/"&amp;TEXT(B843,0)&amp;"/"&amp;TEXT(C843,0))),"")</f>
        <v/>
      </c>
      <c r="E843" s="83"/>
      <c r="F843" s="84"/>
      <c r="G843" s="85"/>
      <c r="H843" s="86"/>
      <c r="I843" s="87">
        <f>IF(OR(G843&lt;&gt;0,H843&lt;&gt;0),$I$8+SUM($G$11:G843)-SUM($H$11:H843),0)</f>
        <v>0</v>
      </c>
      <c r="J843" s="88"/>
    </row>
    <row r="844" spans="1:10" ht="18" customHeight="1" x14ac:dyDescent="0.25">
      <c r="A844" s="3">
        <v>834</v>
      </c>
      <c r="B844" s="81"/>
      <c r="C844" s="82"/>
      <c r="D844" s="287" t="str">
        <f>IF(AND(B844&gt;0,C844&gt;0),IF(B844&gt;UPDATE!K2,DATEVALUE(UPDATE!$C$4&amp;"/"&amp;TEXT(B844,0)&amp;"/"&amp;TEXT(C844,0)),DATEVALUE(UPDATE!$C$6&amp;"/"&amp;TEXT(B844,0)&amp;"/"&amp;TEXT(C844,0))),"")</f>
        <v/>
      </c>
      <c r="E844" s="83"/>
      <c r="F844" s="84"/>
      <c r="G844" s="85"/>
      <c r="H844" s="86"/>
      <c r="I844" s="87">
        <f>IF(OR(G844&lt;&gt;0,H844&lt;&gt;0),$I$8+SUM($G$11:G844)-SUM($H$11:H844),0)</f>
        <v>0</v>
      </c>
      <c r="J844" s="88"/>
    </row>
    <row r="845" spans="1:10" ht="18" customHeight="1" x14ac:dyDescent="0.25">
      <c r="A845" s="3">
        <v>835</v>
      </c>
      <c r="B845" s="81"/>
      <c r="C845" s="82"/>
      <c r="D845" s="287" t="str">
        <f>IF(AND(B845&gt;0,C845&gt;0),IF(B845&gt;UPDATE!K2,DATEVALUE(UPDATE!$C$4&amp;"/"&amp;TEXT(B845,0)&amp;"/"&amp;TEXT(C845,0)),DATEVALUE(UPDATE!$C$6&amp;"/"&amp;TEXT(B845,0)&amp;"/"&amp;TEXT(C845,0))),"")</f>
        <v/>
      </c>
      <c r="E845" s="83"/>
      <c r="F845" s="84"/>
      <c r="G845" s="85"/>
      <c r="H845" s="86"/>
      <c r="I845" s="87">
        <f>IF(OR(G845&lt;&gt;0,H845&lt;&gt;0),$I$8+SUM($G$11:G845)-SUM($H$11:H845),0)</f>
        <v>0</v>
      </c>
      <c r="J845" s="88"/>
    </row>
    <row r="846" spans="1:10" ht="18" customHeight="1" x14ac:dyDescent="0.25">
      <c r="A846" s="3">
        <v>836</v>
      </c>
      <c r="B846" s="81"/>
      <c r="C846" s="82"/>
      <c r="D846" s="287" t="str">
        <f>IF(AND(B846&gt;0,C846&gt;0),IF(B846&gt;UPDATE!K2,DATEVALUE(UPDATE!$C$4&amp;"/"&amp;TEXT(B846,0)&amp;"/"&amp;TEXT(C846,0)),DATEVALUE(UPDATE!$C$6&amp;"/"&amp;TEXT(B846,0)&amp;"/"&amp;TEXT(C846,0))),"")</f>
        <v/>
      </c>
      <c r="E846" s="83"/>
      <c r="F846" s="84"/>
      <c r="G846" s="85"/>
      <c r="H846" s="86"/>
      <c r="I846" s="87">
        <f>IF(OR(G846&lt;&gt;0,H846&lt;&gt;0),$I$8+SUM($G$11:G846)-SUM($H$11:H846),0)</f>
        <v>0</v>
      </c>
      <c r="J846" s="88"/>
    </row>
    <row r="847" spans="1:10" ht="18" customHeight="1" x14ac:dyDescent="0.25">
      <c r="A847" s="3">
        <v>837</v>
      </c>
      <c r="B847" s="81"/>
      <c r="C847" s="82"/>
      <c r="D847" s="287" t="str">
        <f>IF(AND(B847&gt;0,C847&gt;0),IF(B847&gt;UPDATE!K2,DATEVALUE(UPDATE!$C$4&amp;"/"&amp;TEXT(B847,0)&amp;"/"&amp;TEXT(C847,0)),DATEVALUE(UPDATE!$C$6&amp;"/"&amp;TEXT(B847,0)&amp;"/"&amp;TEXT(C847,0))),"")</f>
        <v/>
      </c>
      <c r="E847" s="83"/>
      <c r="F847" s="84"/>
      <c r="G847" s="85"/>
      <c r="H847" s="86"/>
      <c r="I847" s="87">
        <f>IF(OR(G847&lt;&gt;0,H847&lt;&gt;0),$I$8+SUM($G$11:G847)-SUM($H$11:H847),0)</f>
        <v>0</v>
      </c>
      <c r="J847" s="88"/>
    </row>
    <row r="848" spans="1:10" ht="18" customHeight="1" x14ac:dyDescent="0.25">
      <c r="A848" s="3">
        <v>838</v>
      </c>
      <c r="B848" s="81"/>
      <c r="C848" s="82"/>
      <c r="D848" s="287" t="str">
        <f>IF(AND(B848&gt;0,C848&gt;0),IF(B848&gt;UPDATE!K2,DATEVALUE(UPDATE!$C$4&amp;"/"&amp;TEXT(B848,0)&amp;"/"&amp;TEXT(C848,0)),DATEVALUE(UPDATE!$C$6&amp;"/"&amp;TEXT(B848,0)&amp;"/"&amp;TEXT(C848,0))),"")</f>
        <v/>
      </c>
      <c r="E848" s="83"/>
      <c r="F848" s="84"/>
      <c r="G848" s="85"/>
      <c r="H848" s="86"/>
      <c r="I848" s="87">
        <f>IF(OR(G848&lt;&gt;0,H848&lt;&gt;0),$I$8+SUM($G$11:G848)-SUM($H$11:H848),0)</f>
        <v>0</v>
      </c>
      <c r="J848" s="88"/>
    </row>
    <row r="849" spans="1:10" ht="18" customHeight="1" x14ac:dyDescent="0.25">
      <c r="A849" s="3">
        <v>839</v>
      </c>
      <c r="B849" s="81"/>
      <c r="C849" s="82"/>
      <c r="D849" s="287" t="str">
        <f>IF(AND(B849&gt;0,C849&gt;0),IF(B849&gt;UPDATE!K2,DATEVALUE(UPDATE!$C$4&amp;"/"&amp;TEXT(B849,0)&amp;"/"&amp;TEXT(C849,0)),DATEVALUE(UPDATE!$C$6&amp;"/"&amp;TEXT(B849,0)&amp;"/"&amp;TEXT(C849,0))),"")</f>
        <v/>
      </c>
      <c r="E849" s="83"/>
      <c r="F849" s="84"/>
      <c r="G849" s="85"/>
      <c r="H849" s="86"/>
      <c r="I849" s="87">
        <f>IF(OR(G849&lt;&gt;0,H849&lt;&gt;0),$I$8+SUM($G$11:G849)-SUM($H$11:H849),0)</f>
        <v>0</v>
      </c>
      <c r="J849" s="88"/>
    </row>
    <row r="850" spans="1:10" ht="18" customHeight="1" x14ac:dyDescent="0.25">
      <c r="A850" s="3">
        <v>840</v>
      </c>
      <c r="B850" s="81"/>
      <c r="C850" s="82"/>
      <c r="D850" s="287" t="str">
        <f>IF(AND(B850&gt;0,C850&gt;0),IF(B850&gt;UPDATE!K2,DATEVALUE(UPDATE!$C$4&amp;"/"&amp;TEXT(B850,0)&amp;"/"&amp;TEXT(C850,0)),DATEVALUE(UPDATE!$C$6&amp;"/"&amp;TEXT(B850,0)&amp;"/"&amp;TEXT(C850,0))),"")</f>
        <v/>
      </c>
      <c r="E850" s="83"/>
      <c r="F850" s="84"/>
      <c r="G850" s="85"/>
      <c r="H850" s="86"/>
      <c r="I850" s="87">
        <f>IF(OR(G850&lt;&gt;0,H850&lt;&gt;0),$I$8+SUM($G$11:G850)-SUM($H$11:H850),0)</f>
        <v>0</v>
      </c>
      <c r="J850" s="88"/>
    </row>
    <row r="851" spans="1:10" ht="18" customHeight="1" x14ac:dyDescent="0.25">
      <c r="A851" s="3">
        <v>841</v>
      </c>
      <c r="B851" s="81"/>
      <c r="C851" s="82"/>
      <c r="D851" s="287" t="str">
        <f>IF(AND(B851&gt;0,C851&gt;0),IF(B851&gt;UPDATE!K2,DATEVALUE(UPDATE!$C$4&amp;"/"&amp;TEXT(B851,0)&amp;"/"&amp;TEXT(C851,0)),DATEVALUE(UPDATE!$C$6&amp;"/"&amp;TEXT(B851,0)&amp;"/"&amp;TEXT(C851,0))),"")</f>
        <v/>
      </c>
      <c r="E851" s="83"/>
      <c r="F851" s="84"/>
      <c r="G851" s="85"/>
      <c r="H851" s="86"/>
      <c r="I851" s="87">
        <f>IF(OR(G851&lt;&gt;0,H851&lt;&gt;0),$I$8+SUM($G$11:G851)-SUM($H$11:H851),0)</f>
        <v>0</v>
      </c>
      <c r="J851" s="88"/>
    </row>
    <row r="852" spans="1:10" ht="18" customHeight="1" x14ac:dyDescent="0.25">
      <c r="A852" s="3">
        <v>842</v>
      </c>
      <c r="B852" s="81"/>
      <c r="C852" s="82"/>
      <c r="D852" s="287" t="str">
        <f>IF(AND(B852&gt;0,C852&gt;0),IF(B852&gt;UPDATE!K2,DATEVALUE(UPDATE!$C$4&amp;"/"&amp;TEXT(B852,0)&amp;"/"&amp;TEXT(C852,0)),DATEVALUE(UPDATE!$C$6&amp;"/"&amp;TEXT(B852,0)&amp;"/"&amp;TEXT(C852,0))),"")</f>
        <v/>
      </c>
      <c r="E852" s="83"/>
      <c r="F852" s="84"/>
      <c r="G852" s="85"/>
      <c r="H852" s="86"/>
      <c r="I852" s="87">
        <f>IF(OR(G852&lt;&gt;0,H852&lt;&gt;0),$I$8+SUM($G$11:G852)-SUM($H$11:H852),0)</f>
        <v>0</v>
      </c>
      <c r="J852" s="88"/>
    </row>
    <row r="853" spans="1:10" ht="18" customHeight="1" x14ac:dyDescent="0.25">
      <c r="A853" s="3">
        <v>843</v>
      </c>
      <c r="B853" s="81"/>
      <c r="C853" s="82"/>
      <c r="D853" s="287" t="str">
        <f>IF(AND(B853&gt;0,C853&gt;0),IF(B853&gt;UPDATE!K2,DATEVALUE(UPDATE!$C$4&amp;"/"&amp;TEXT(B853,0)&amp;"/"&amp;TEXT(C853,0)),DATEVALUE(UPDATE!$C$6&amp;"/"&amp;TEXT(B853,0)&amp;"/"&amp;TEXT(C853,0))),"")</f>
        <v/>
      </c>
      <c r="E853" s="83"/>
      <c r="F853" s="84"/>
      <c r="G853" s="85"/>
      <c r="H853" s="86"/>
      <c r="I853" s="87">
        <f>IF(OR(G853&lt;&gt;0,H853&lt;&gt;0),$I$8+SUM($G$11:G853)-SUM($H$11:H853),0)</f>
        <v>0</v>
      </c>
      <c r="J853" s="88"/>
    </row>
    <row r="854" spans="1:10" ht="18" customHeight="1" x14ac:dyDescent="0.25">
      <c r="A854" s="3">
        <v>844</v>
      </c>
      <c r="B854" s="81"/>
      <c r="C854" s="82"/>
      <c r="D854" s="287" t="str">
        <f>IF(AND(B854&gt;0,C854&gt;0),IF(B854&gt;UPDATE!K2,DATEVALUE(UPDATE!$C$4&amp;"/"&amp;TEXT(B854,0)&amp;"/"&amp;TEXT(C854,0)),DATEVALUE(UPDATE!$C$6&amp;"/"&amp;TEXT(B854,0)&amp;"/"&amp;TEXT(C854,0))),"")</f>
        <v/>
      </c>
      <c r="E854" s="83"/>
      <c r="F854" s="84"/>
      <c r="G854" s="85"/>
      <c r="H854" s="86"/>
      <c r="I854" s="87">
        <f>IF(OR(G854&lt;&gt;0,H854&lt;&gt;0),$I$8+SUM($G$11:G854)-SUM($H$11:H854),0)</f>
        <v>0</v>
      </c>
      <c r="J854" s="88"/>
    </row>
    <row r="855" spans="1:10" ht="18" customHeight="1" x14ac:dyDescent="0.25">
      <c r="A855" s="3">
        <v>845</v>
      </c>
      <c r="B855" s="81"/>
      <c r="C855" s="82"/>
      <c r="D855" s="287" t="str">
        <f>IF(AND(B855&gt;0,C855&gt;0),IF(B855&gt;UPDATE!K2,DATEVALUE(UPDATE!$C$4&amp;"/"&amp;TEXT(B855,0)&amp;"/"&amp;TEXT(C855,0)),DATEVALUE(UPDATE!$C$6&amp;"/"&amp;TEXT(B855,0)&amp;"/"&amp;TEXT(C855,0))),"")</f>
        <v/>
      </c>
      <c r="E855" s="83"/>
      <c r="F855" s="84"/>
      <c r="G855" s="85"/>
      <c r="H855" s="86"/>
      <c r="I855" s="87">
        <f>IF(OR(G855&lt;&gt;0,H855&lt;&gt;0),$I$8+SUM($G$11:G855)-SUM($H$11:H855),0)</f>
        <v>0</v>
      </c>
      <c r="J855" s="88"/>
    </row>
    <row r="856" spans="1:10" ht="18" customHeight="1" x14ac:dyDescent="0.25">
      <c r="A856" s="3">
        <v>846</v>
      </c>
      <c r="B856" s="81"/>
      <c r="C856" s="82"/>
      <c r="D856" s="287" t="str">
        <f>IF(AND(B856&gt;0,C856&gt;0),IF(B856&gt;UPDATE!K2,DATEVALUE(UPDATE!$C$4&amp;"/"&amp;TEXT(B856,0)&amp;"/"&amp;TEXT(C856,0)),DATEVALUE(UPDATE!$C$6&amp;"/"&amp;TEXT(B856,0)&amp;"/"&amp;TEXT(C856,0))),"")</f>
        <v/>
      </c>
      <c r="E856" s="83"/>
      <c r="F856" s="84"/>
      <c r="G856" s="85"/>
      <c r="H856" s="86"/>
      <c r="I856" s="87">
        <f>IF(OR(G856&lt;&gt;0,H856&lt;&gt;0),$I$8+SUM($G$11:G856)-SUM($H$11:H856),0)</f>
        <v>0</v>
      </c>
      <c r="J856" s="88"/>
    </row>
    <row r="857" spans="1:10" ht="18" customHeight="1" x14ac:dyDescent="0.25">
      <c r="A857" s="3">
        <v>847</v>
      </c>
      <c r="B857" s="81"/>
      <c r="C857" s="82"/>
      <c r="D857" s="287" t="str">
        <f>IF(AND(B857&gt;0,C857&gt;0),IF(B857&gt;UPDATE!K2,DATEVALUE(UPDATE!$C$4&amp;"/"&amp;TEXT(B857,0)&amp;"/"&amp;TEXT(C857,0)),DATEVALUE(UPDATE!$C$6&amp;"/"&amp;TEXT(B857,0)&amp;"/"&amp;TEXT(C857,0))),"")</f>
        <v/>
      </c>
      <c r="E857" s="83"/>
      <c r="F857" s="84"/>
      <c r="G857" s="85"/>
      <c r="H857" s="86"/>
      <c r="I857" s="87">
        <f>IF(OR(G857&lt;&gt;0,H857&lt;&gt;0),$I$8+SUM($G$11:G857)-SUM($H$11:H857),0)</f>
        <v>0</v>
      </c>
      <c r="J857" s="88"/>
    </row>
    <row r="858" spans="1:10" ht="18" customHeight="1" x14ac:dyDescent="0.25">
      <c r="A858" s="3">
        <v>848</v>
      </c>
      <c r="B858" s="81"/>
      <c r="C858" s="82"/>
      <c r="D858" s="287" t="str">
        <f>IF(AND(B858&gt;0,C858&gt;0),IF(B858&gt;UPDATE!K2,DATEVALUE(UPDATE!$C$4&amp;"/"&amp;TEXT(B858,0)&amp;"/"&amp;TEXT(C858,0)),DATEVALUE(UPDATE!$C$6&amp;"/"&amp;TEXT(B858,0)&amp;"/"&amp;TEXT(C858,0))),"")</f>
        <v/>
      </c>
      <c r="E858" s="83"/>
      <c r="F858" s="84"/>
      <c r="G858" s="85"/>
      <c r="H858" s="86"/>
      <c r="I858" s="87">
        <f>IF(OR(G858&lt;&gt;0,H858&lt;&gt;0),$I$8+SUM($G$11:G858)-SUM($H$11:H858),0)</f>
        <v>0</v>
      </c>
      <c r="J858" s="88"/>
    </row>
    <row r="859" spans="1:10" ht="18" customHeight="1" x14ac:dyDescent="0.25">
      <c r="A859" s="3">
        <v>849</v>
      </c>
      <c r="B859" s="81"/>
      <c r="C859" s="82"/>
      <c r="D859" s="287" t="str">
        <f>IF(AND(B859&gt;0,C859&gt;0),IF(B859&gt;UPDATE!K2,DATEVALUE(UPDATE!$C$4&amp;"/"&amp;TEXT(B859,0)&amp;"/"&amp;TEXT(C859,0)),DATEVALUE(UPDATE!$C$6&amp;"/"&amp;TEXT(B859,0)&amp;"/"&amp;TEXT(C859,0))),"")</f>
        <v/>
      </c>
      <c r="E859" s="83"/>
      <c r="F859" s="84"/>
      <c r="G859" s="85"/>
      <c r="H859" s="86"/>
      <c r="I859" s="87">
        <f>IF(OR(G859&lt;&gt;0,H859&lt;&gt;0),$I$8+SUM($G$11:G859)-SUM($H$11:H859),0)</f>
        <v>0</v>
      </c>
      <c r="J859" s="88"/>
    </row>
    <row r="860" spans="1:10" ht="18" customHeight="1" x14ac:dyDescent="0.25">
      <c r="A860" s="3">
        <v>850</v>
      </c>
      <c r="B860" s="81"/>
      <c r="C860" s="82"/>
      <c r="D860" s="287" t="str">
        <f>IF(AND(B860&gt;0,C860&gt;0),IF(B860&gt;UPDATE!K2,DATEVALUE(UPDATE!$C$4&amp;"/"&amp;TEXT(B860,0)&amp;"/"&amp;TEXT(C860,0)),DATEVALUE(UPDATE!$C$6&amp;"/"&amp;TEXT(B860,0)&amp;"/"&amp;TEXT(C860,0))),"")</f>
        <v/>
      </c>
      <c r="E860" s="83"/>
      <c r="F860" s="84"/>
      <c r="G860" s="85"/>
      <c r="H860" s="86"/>
      <c r="I860" s="87">
        <f>IF(OR(G860&lt;&gt;0,H860&lt;&gt;0),$I$8+SUM($G$11:G860)-SUM($H$11:H860),0)</f>
        <v>0</v>
      </c>
      <c r="J860" s="88"/>
    </row>
    <row r="861" spans="1:10" ht="18" customHeight="1" x14ac:dyDescent="0.25">
      <c r="A861" s="3">
        <v>851</v>
      </c>
      <c r="B861" s="81"/>
      <c r="C861" s="82"/>
      <c r="D861" s="287" t="str">
        <f>IF(AND(B861&gt;0,C861&gt;0),IF(B861&gt;UPDATE!K2,DATEVALUE(UPDATE!$C$4&amp;"/"&amp;TEXT(B861,0)&amp;"/"&amp;TEXT(C861,0)),DATEVALUE(UPDATE!$C$6&amp;"/"&amp;TEXT(B861,0)&amp;"/"&amp;TEXT(C861,0))),"")</f>
        <v/>
      </c>
      <c r="E861" s="83"/>
      <c r="F861" s="84"/>
      <c r="G861" s="85"/>
      <c r="H861" s="86"/>
      <c r="I861" s="87">
        <f>IF(OR(G861&lt;&gt;0,H861&lt;&gt;0),$I$8+SUM($G$11:G861)-SUM($H$11:H861),0)</f>
        <v>0</v>
      </c>
      <c r="J861" s="88"/>
    </row>
    <row r="862" spans="1:10" ht="18" customHeight="1" x14ac:dyDescent="0.25">
      <c r="A862" s="3">
        <v>852</v>
      </c>
      <c r="B862" s="81"/>
      <c r="C862" s="82"/>
      <c r="D862" s="287" t="str">
        <f>IF(AND(B862&gt;0,C862&gt;0),IF(B862&gt;UPDATE!K2,DATEVALUE(UPDATE!$C$4&amp;"/"&amp;TEXT(B862,0)&amp;"/"&amp;TEXT(C862,0)),DATEVALUE(UPDATE!$C$6&amp;"/"&amp;TEXT(B862,0)&amp;"/"&amp;TEXT(C862,0))),"")</f>
        <v/>
      </c>
      <c r="E862" s="83"/>
      <c r="F862" s="84"/>
      <c r="G862" s="85"/>
      <c r="H862" s="86"/>
      <c r="I862" s="87">
        <f>IF(OR(G862&lt;&gt;0,H862&lt;&gt;0),$I$8+SUM($G$11:G862)-SUM($H$11:H862),0)</f>
        <v>0</v>
      </c>
      <c r="J862" s="88"/>
    </row>
    <row r="863" spans="1:10" ht="18" customHeight="1" x14ac:dyDescent="0.25">
      <c r="A863" s="3">
        <v>853</v>
      </c>
      <c r="B863" s="81"/>
      <c r="C863" s="82"/>
      <c r="D863" s="287" t="str">
        <f>IF(AND(B863&gt;0,C863&gt;0),IF(B863&gt;UPDATE!K2,DATEVALUE(UPDATE!$C$4&amp;"/"&amp;TEXT(B863,0)&amp;"/"&amp;TEXT(C863,0)),DATEVALUE(UPDATE!$C$6&amp;"/"&amp;TEXT(B863,0)&amp;"/"&amp;TEXT(C863,0))),"")</f>
        <v/>
      </c>
      <c r="E863" s="83"/>
      <c r="F863" s="84"/>
      <c r="G863" s="85"/>
      <c r="H863" s="86"/>
      <c r="I863" s="87">
        <f>IF(OR(G863&lt;&gt;0,H863&lt;&gt;0),$I$8+SUM($G$11:G863)-SUM($H$11:H863),0)</f>
        <v>0</v>
      </c>
      <c r="J863" s="88"/>
    </row>
    <row r="864" spans="1:10" ht="18" customHeight="1" x14ac:dyDescent="0.25">
      <c r="A864" s="3">
        <v>854</v>
      </c>
      <c r="B864" s="81"/>
      <c r="C864" s="82"/>
      <c r="D864" s="287" t="str">
        <f>IF(AND(B864&gt;0,C864&gt;0),IF(B864&gt;UPDATE!K2,DATEVALUE(UPDATE!$C$4&amp;"/"&amp;TEXT(B864,0)&amp;"/"&amp;TEXT(C864,0)),DATEVALUE(UPDATE!$C$6&amp;"/"&amp;TEXT(B864,0)&amp;"/"&amp;TEXT(C864,0))),"")</f>
        <v/>
      </c>
      <c r="E864" s="83"/>
      <c r="F864" s="84"/>
      <c r="G864" s="85"/>
      <c r="H864" s="86"/>
      <c r="I864" s="87">
        <f>IF(OR(G864&lt;&gt;0,H864&lt;&gt;0),$I$8+SUM($G$11:G864)-SUM($H$11:H864),0)</f>
        <v>0</v>
      </c>
      <c r="J864" s="88"/>
    </row>
    <row r="865" spans="1:10" ht="18" customHeight="1" x14ac:dyDescent="0.25">
      <c r="A865" s="3">
        <v>855</v>
      </c>
      <c r="B865" s="81"/>
      <c r="C865" s="82"/>
      <c r="D865" s="287" t="str">
        <f>IF(AND(B865&gt;0,C865&gt;0),IF(B865&gt;UPDATE!K2,DATEVALUE(UPDATE!$C$4&amp;"/"&amp;TEXT(B865,0)&amp;"/"&amp;TEXT(C865,0)),DATEVALUE(UPDATE!$C$6&amp;"/"&amp;TEXT(B865,0)&amp;"/"&amp;TEXT(C865,0))),"")</f>
        <v/>
      </c>
      <c r="E865" s="83"/>
      <c r="F865" s="84"/>
      <c r="G865" s="85"/>
      <c r="H865" s="86"/>
      <c r="I865" s="87">
        <f>IF(OR(G865&lt;&gt;0,H865&lt;&gt;0),$I$8+SUM($G$11:G865)-SUM($H$11:H865),0)</f>
        <v>0</v>
      </c>
      <c r="J865" s="88"/>
    </row>
    <row r="866" spans="1:10" ht="18" customHeight="1" x14ac:dyDescent="0.25">
      <c r="A866" s="3">
        <v>856</v>
      </c>
      <c r="B866" s="81"/>
      <c r="C866" s="82"/>
      <c r="D866" s="287" t="str">
        <f>IF(AND(B866&gt;0,C866&gt;0),IF(B866&gt;UPDATE!K2,DATEVALUE(UPDATE!$C$4&amp;"/"&amp;TEXT(B866,0)&amp;"/"&amp;TEXT(C866,0)),DATEVALUE(UPDATE!$C$6&amp;"/"&amp;TEXT(B866,0)&amp;"/"&amp;TEXT(C866,0))),"")</f>
        <v/>
      </c>
      <c r="E866" s="83"/>
      <c r="F866" s="84"/>
      <c r="G866" s="85"/>
      <c r="H866" s="86"/>
      <c r="I866" s="87">
        <f>IF(OR(G866&lt;&gt;0,H866&lt;&gt;0),$I$8+SUM($G$11:G866)-SUM($H$11:H866),0)</f>
        <v>0</v>
      </c>
      <c r="J866" s="88"/>
    </row>
    <row r="867" spans="1:10" ht="18" customHeight="1" x14ac:dyDescent="0.25">
      <c r="A867" s="3">
        <v>857</v>
      </c>
      <c r="B867" s="81"/>
      <c r="C867" s="82"/>
      <c r="D867" s="287" t="str">
        <f>IF(AND(B867&gt;0,C867&gt;0),IF(B867&gt;UPDATE!K2,DATEVALUE(UPDATE!$C$4&amp;"/"&amp;TEXT(B867,0)&amp;"/"&amp;TEXT(C867,0)),DATEVALUE(UPDATE!$C$6&amp;"/"&amp;TEXT(B867,0)&amp;"/"&amp;TEXT(C867,0))),"")</f>
        <v/>
      </c>
      <c r="E867" s="83"/>
      <c r="F867" s="84"/>
      <c r="G867" s="85"/>
      <c r="H867" s="86"/>
      <c r="I867" s="87">
        <f>IF(OR(G867&lt;&gt;0,H867&lt;&gt;0),$I$8+SUM($G$11:G867)-SUM($H$11:H867),0)</f>
        <v>0</v>
      </c>
      <c r="J867" s="88"/>
    </row>
    <row r="868" spans="1:10" ht="18" customHeight="1" x14ac:dyDescent="0.25">
      <c r="A868" s="3">
        <v>858</v>
      </c>
      <c r="B868" s="81"/>
      <c r="C868" s="82"/>
      <c r="D868" s="287" t="str">
        <f>IF(AND(B868&gt;0,C868&gt;0),IF(B868&gt;UPDATE!K2,DATEVALUE(UPDATE!$C$4&amp;"/"&amp;TEXT(B868,0)&amp;"/"&amp;TEXT(C868,0)),DATEVALUE(UPDATE!$C$6&amp;"/"&amp;TEXT(B868,0)&amp;"/"&amp;TEXT(C868,0))),"")</f>
        <v/>
      </c>
      <c r="E868" s="83"/>
      <c r="F868" s="84"/>
      <c r="G868" s="85"/>
      <c r="H868" s="86"/>
      <c r="I868" s="87">
        <f>IF(OR(G868&lt;&gt;0,H868&lt;&gt;0),$I$8+SUM($G$11:G868)-SUM($H$11:H868),0)</f>
        <v>0</v>
      </c>
      <c r="J868" s="88"/>
    </row>
    <row r="869" spans="1:10" ht="18" customHeight="1" x14ac:dyDescent="0.25">
      <c r="A869" s="3">
        <v>859</v>
      </c>
      <c r="B869" s="81"/>
      <c r="C869" s="82"/>
      <c r="D869" s="287" t="str">
        <f>IF(AND(B869&gt;0,C869&gt;0),IF(B869&gt;UPDATE!K2,DATEVALUE(UPDATE!$C$4&amp;"/"&amp;TEXT(B869,0)&amp;"/"&amp;TEXT(C869,0)),DATEVALUE(UPDATE!$C$6&amp;"/"&amp;TEXT(B869,0)&amp;"/"&amp;TEXT(C869,0))),"")</f>
        <v/>
      </c>
      <c r="E869" s="83"/>
      <c r="F869" s="84"/>
      <c r="G869" s="85"/>
      <c r="H869" s="86"/>
      <c r="I869" s="87">
        <f>IF(OR(G869&lt;&gt;0,H869&lt;&gt;0),$I$8+SUM($G$11:G869)-SUM($H$11:H869),0)</f>
        <v>0</v>
      </c>
      <c r="J869" s="88"/>
    </row>
    <row r="870" spans="1:10" ht="18" customHeight="1" x14ac:dyDescent="0.25">
      <c r="A870" s="3">
        <v>860</v>
      </c>
      <c r="B870" s="81"/>
      <c r="C870" s="82"/>
      <c r="D870" s="287" t="str">
        <f>IF(AND(B870&gt;0,C870&gt;0),IF(B870&gt;UPDATE!K2,DATEVALUE(UPDATE!$C$4&amp;"/"&amp;TEXT(B870,0)&amp;"/"&amp;TEXT(C870,0)),DATEVALUE(UPDATE!$C$6&amp;"/"&amp;TEXT(B870,0)&amp;"/"&amp;TEXT(C870,0))),"")</f>
        <v/>
      </c>
      <c r="E870" s="83"/>
      <c r="F870" s="84"/>
      <c r="G870" s="85"/>
      <c r="H870" s="86"/>
      <c r="I870" s="87">
        <f>IF(OR(G870&lt;&gt;0,H870&lt;&gt;0),$I$8+SUM($G$11:G870)-SUM($H$11:H870),0)</f>
        <v>0</v>
      </c>
      <c r="J870" s="88"/>
    </row>
    <row r="871" spans="1:10" ht="18" customHeight="1" x14ac:dyDescent="0.25">
      <c r="A871" s="3">
        <v>861</v>
      </c>
      <c r="B871" s="81"/>
      <c r="C871" s="82"/>
      <c r="D871" s="287" t="str">
        <f>IF(AND(B871&gt;0,C871&gt;0),IF(B871&gt;UPDATE!K2,DATEVALUE(UPDATE!$C$4&amp;"/"&amp;TEXT(B871,0)&amp;"/"&amp;TEXT(C871,0)),DATEVALUE(UPDATE!$C$6&amp;"/"&amp;TEXT(B871,0)&amp;"/"&amp;TEXT(C871,0))),"")</f>
        <v/>
      </c>
      <c r="E871" s="83"/>
      <c r="F871" s="84"/>
      <c r="G871" s="85"/>
      <c r="H871" s="86"/>
      <c r="I871" s="87">
        <f>IF(OR(G871&lt;&gt;0,H871&lt;&gt;0),$I$8+SUM($G$11:G871)-SUM($H$11:H871),0)</f>
        <v>0</v>
      </c>
      <c r="J871" s="88"/>
    </row>
    <row r="872" spans="1:10" ht="18" customHeight="1" x14ac:dyDescent="0.25">
      <c r="A872" s="3">
        <v>862</v>
      </c>
      <c r="B872" s="81"/>
      <c r="C872" s="82"/>
      <c r="D872" s="287" t="str">
        <f>IF(AND(B872&gt;0,C872&gt;0),IF(B872&gt;UPDATE!K2,DATEVALUE(UPDATE!$C$4&amp;"/"&amp;TEXT(B872,0)&amp;"/"&amp;TEXT(C872,0)),DATEVALUE(UPDATE!$C$6&amp;"/"&amp;TEXT(B872,0)&amp;"/"&amp;TEXT(C872,0))),"")</f>
        <v/>
      </c>
      <c r="E872" s="83"/>
      <c r="F872" s="84"/>
      <c r="G872" s="85"/>
      <c r="H872" s="86"/>
      <c r="I872" s="87">
        <f>IF(OR(G872&lt;&gt;0,H872&lt;&gt;0),$I$8+SUM($G$11:G872)-SUM($H$11:H872),0)</f>
        <v>0</v>
      </c>
      <c r="J872" s="88"/>
    </row>
    <row r="873" spans="1:10" ht="18" customHeight="1" x14ac:dyDescent="0.25">
      <c r="A873" s="3">
        <v>863</v>
      </c>
      <c r="B873" s="81"/>
      <c r="C873" s="82"/>
      <c r="D873" s="287" t="str">
        <f>IF(AND(B873&gt;0,C873&gt;0),IF(B873&gt;UPDATE!K2,DATEVALUE(UPDATE!$C$4&amp;"/"&amp;TEXT(B873,0)&amp;"/"&amp;TEXT(C873,0)),DATEVALUE(UPDATE!$C$6&amp;"/"&amp;TEXT(B873,0)&amp;"/"&amp;TEXT(C873,0))),"")</f>
        <v/>
      </c>
      <c r="E873" s="83"/>
      <c r="F873" s="84"/>
      <c r="G873" s="85"/>
      <c r="H873" s="86"/>
      <c r="I873" s="87">
        <f>IF(OR(G873&lt;&gt;0,H873&lt;&gt;0),$I$8+SUM($G$11:G873)-SUM($H$11:H873),0)</f>
        <v>0</v>
      </c>
      <c r="J873" s="88"/>
    </row>
    <row r="874" spans="1:10" ht="18" customHeight="1" x14ac:dyDescent="0.25">
      <c r="A874" s="3">
        <v>864</v>
      </c>
      <c r="B874" s="81"/>
      <c r="C874" s="82"/>
      <c r="D874" s="287" t="str">
        <f>IF(AND(B874&gt;0,C874&gt;0),IF(B874&gt;UPDATE!K2,DATEVALUE(UPDATE!$C$4&amp;"/"&amp;TEXT(B874,0)&amp;"/"&amp;TEXT(C874,0)),DATEVALUE(UPDATE!$C$6&amp;"/"&amp;TEXT(B874,0)&amp;"/"&amp;TEXT(C874,0))),"")</f>
        <v/>
      </c>
      <c r="E874" s="83"/>
      <c r="F874" s="84"/>
      <c r="G874" s="85"/>
      <c r="H874" s="86"/>
      <c r="I874" s="87">
        <f>IF(OR(G874&lt;&gt;0,H874&lt;&gt;0),$I$8+SUM($G$11:G874)-SUM($H$11:H874),0)</f>
        <v>0</v>
      </c>
      <c r="J874" s="88"/>
    </row>
    <row r="875" spans="1:10" ht="18" customHeight="1" x14ac:dyDescent="0.25">
      <c r="A875" s="3">
        <v>865</v>
      </c>
      <c r="B875" s="81"/>
      <c r="C875" s="82"/>
      <c r="D875" s="287" t="str">
        <f>IF(AND(B875&gt;0,C875&gt;0),IF(B875&gt;UPDATE!K2,DATEVALUE(UPDATE!$C$4&amp;"/"&amp;TEXT(B875,0)&amp;"/"&amp;TEXT(C875,0)),DATEVALUE(UPDATE!$C$6&amp;"/"&amp;TEXT(B875,0)&amp;"/"&amp;TEXT(C875,0))),"")</f>
        <v/>
      </c>
      <c r="E875" s="83"/>
      <c r="F875" s="84"/>
      <c r="G875" s="85"/>
      <c r="H875" s="86"/>
      <c r="I875" s="87">
        <f>IF(OR(G875&lt;&gt;0,H875&lt;&gt;0),$I$8+SUM($G$11:G875)-SUM($H$11:H875),0)</f>
        <v>0</v>
      </c>
      <c r="J875" s="88"/>
    </row>
    <row r="876" spans="1:10" ht="18" customHeight="1" x14ac:dyDescent="0.25">
      <c r="A876" s="3">
        <v>866</v>
      </c>
      <c r="B876" s="81"/>
      <c r="C876" s="82"/>
      <c r="D876" s="287" t="str">
        <f>IF(AND(B876&gt;0,C876&gt;0),IF(B876&gt;UPDATE!K2,DATEVALUE(UPDATE!$C$4&amp;"/"&amp;TEXT(B876,0)&amp;"/"&amp;TEXT(C876,0)),DATEVALUE(UPDATE!$C$6&amp;"/"&amp;TEXT(B876,0)&amp;"/"&amp;TEXT(C876,0))),"")</f>
        <v/>
      </c>
      <c r="E876" s="83"/>
      <c r="F876" s="84"/>
      <c r="G876" s="85"/>
      <c r="H876" s="86"/>
      <c r="I876" s="87">
        <f>IF(OR(G876&lt;&gt;0,H876&lt;&gt;0),$I$8+SUM($G$11:G876)-SUM($H$11:H876),0)</f>
        <v>0</v>
      </c>
      <c r="J876" s="88"/>
    </row>
    <row r="877" spans="1:10" ht="18" customHeight="1" x14ac:dyDescent="0.25">
      <c r="A877" s="3">
        <v>867</v>
      </c>
      <c r="B877" s="81"/>
      <c r="C877" s="82"/>
      <c r="D877" s="287" t="str">
        <f>IF(AND(B877&gt;0,C877&gt;0),IF(B877&gt;UPDATE!K2,DATEVALUE(UPDATE!$C$4&amp;"/"&amp;TEXT(B877,0)&amp;"/"&amp;TEXT(C877,0)),DATEVALUE(UPDATE!$C$6&amp;"/"&amp;TEXT(B877,0)&amp;"/"&amp;TEXT(C877,0))),"")</f>
        <v/>
      </c>
      <c r="E877" s="83"/>
      <c r="F877" s="84"/>
      <c r="G877" s="85"/>
      <c r="H877" s="86"/>
      <c r="I877" s="87">
        <f>IF(OR(G877&lt;&gt;0,H877&lt;&gt;0),$I$8+SUM($G$11:G877)-SUM($H$11:H877),0)</f>
        <v>0</v>
      </c>
      <c r="J877" s="88"/>
    </row>
    <row r="878" spans="1:10" ht="18" customHeight="1" x14ac:dyDescent="0.25">
      <c r="A878" s="3">
        <v>868</v>
      </c>
      <c r="B878" s="81"/>
      <c r="C878" s="82"/>
      <c r="D878" s="287" t="str">
        <f>IF(AND(B878&gt;0,C878&gt;0),IF(B878&gt;UPDATE!K2,DATEVALUE(UPDATE!$C$4&amp;"/"&amp;TEXT(B878,0)&amp;"/"&amp;TEXT(C878,0)),DATEVALUE(UPDATE!$C$6&amp;"/"&amp;TEXT(B878,0)&amp;"/"&amp;TEXT(C878,0))),"")</f>
        <v/>
      </c>
      <c r="E878" s="83"/>
      <c r="F878" s="84"/>
      <c r="G878" s="85"/>
      <c r="H878" s="86"/>
      <c r="I878" s="87">
        <f>IF(OR(G878&lt;&gt;0,H878&lt;&gt;0),$I$8+SUM($G$11:G878)-SUM($H$11:H878),0)</f>
        <v>0</v>
      </c>
      <c r="J878" s="88"/>
    </row>
    <row r="879" spans="1:10" ht="18" customHeight="1" x14ac:dyDescent="0.25">
      <c r="A879" s="3">
        <v>869</v>
      </c>
      <c r="B879" s="81"/>
      <c r="C879" s="82"/>
      <c r="D879" s="287" t="str">
        <f>IF(AND(B879&gt;0,C879&gt;0),IF(B879&gt;UPDATE!K2,DATEVALUE(UPDATE!$C$4&amp;"/"&amp;TEXT(B879,0)&amp;"/"&amp;TEXT(C879,0)),DATEVALUE(UPDATE!$C$6&amp;"/"&amp;TEXT(B879,0)&amp;"/"&amp;TEXT(C879,0))),"")</f>
        <v/>
      </c>
      <c r="E879" s="83"/>
      <c r="F879" s="84"/>
      <c r="G879" s="85"/>
      <c r="H879" s="86"/>
      <c r="I879" s="87">
        <f>IF(OR(G879&lt;&gt;0,H879&lt;&gt;0),$I$8+SUM($G$11:G879)-SUM($H$11:H879),0)</f>
        <v>0</v>
      </c>
      <c r="J879" s="88"/>
    </row>
    <row r="880" spans="1:10" ht="18" customHeight="1" x14ac:dyDescent="0.25">
      <c r="A880" s="3">
        <v>870</v>
      </c>
      <c r="B880" s="81"/>
      <c r="C880" s="82"/>
      <c r="D880" s="287" t="str">
        <f>IF(AND(B880&gt;0,C880&gt;0),IF(B880&gt;UPDATE!K2,DATEVALUE(UPDATE!$C$4&amp;"/"&amp;TEXT(B880,0)&amp;"/"&amp;TEXT(C880,0)),DATEVALUE(UPDATE!$C$6&amp;"/"&amp;TEXT(B880,0)&amp;"/"&amp;TEXT(C880,0))),"")</f>
        <v/>
      </c>
      <c r="E880" s="83"/>
      <c r="F880" s="84"/>
      <c r="G880" s="85"/>
      <c r="H880" s="86"/>
      <c r="I880" s="87">
        <f>IF(OR(G880&lt;&gt;0,H880&lt;&gt;0),$I$8+SUM($G$11:G880)-SUM($H$11:H880),0)</f>
        <v>0</v>
      </c>
      <c r="J880" s="88"/>
    </row>
    <row r="881" spans="1:10" ht="18" customHeight="1" x14ac:dyDescent="0.25">
      <c r="A881" s="3">
        <v>871</v>
      </c>
      <c r="B881" s="81"/>
      <c r="C881" s="82"/>
      <c r="D881" s="287" t="str">
        <f>IF(AND(B881&gt;0,C881&gt;0),IF(B881&gt;UPDATE!K2,DATEVALUE(UPDATE!$C$4&amp;"/"&amp;TEXT(B881,0)&amp;"/"&amp;TEXT(C881,0)),DATEVALUE(UPDATE!$C$6&amp;"/"&amp;TEXT(B881,0)&amp;"/"&amp;TEXT(C881,0))),"")</f>
        <v/>
      </c>
      <c r="E881" s="83"/>
      <c r="F881" s="84"/>
      <c r="G881" s="85"/>
      <c r="H881" s="86"/>
      <c r="I881" s="87">
        <f>IF(OR(G881&lt;&gt;0,H881&lt;&gt;0),$I$8+SUM($G$11:G881)-SUM($H$11:H881),0)</f>
        <v>0</v>
      </c>
      <c r="J881" s="88"/>
    </row>
    <row r="882" spans="1:10" ht="18" customHeight="1" x14ac:dyDescent="0.25">
      <c r="A882" s="3">
        <v>872</v>
      </c>
      <c r="B882" s="81"/>
      <c r="C882" s="82"/>
      <c r="D882" s="287" t="str">
        <f>IF(AND(B882&gt;0,C882&gt;0),IF(B882&gt;UPDATE!K2,DATEVALUE(UPDATE!$C$4&amp;"/"&amp;TEXT(B882,0)&amp;"/"&amp;TEXT(C882,0)),DATEVALUE(UPDATE!$C$6&amp;"/"&amp;TEXT(B882,0)&amp;"/"&amp;TEXT(C882,0))),"")</f>
        <v/>
      </c>
      <c r="E882" s="83"/>
      <c r="F882" s="84"/>
      <c r="G882" s="85"/>
      <c r="H882" s="86"/>
      <c r="I882" s="87">
        <f>IF(OR(G882&lt;&gt;0,H882&lt;&gt;0),$I$8+SUM($G$11:G882)-SUM($H$11:H882),0)</f>
        <v>0</v>
      </c>
      <c r="J882" s="88"/>
    </row>
    <row r="883" spans="1:10" ht="18" customHeight="1" x14ac:dyDescent="0.25">
      <c r="A883" s="3">
        <v>873</v>
      </c>
      <c r="B883" s="81"/>
      <c r="C883" s="82"/>
      <c r="D883" s="287" t="str">
        <f>IF(AND(B883&gt;0,C883&gt;0),IF(B883&gt;UPDATE!K2,DATEVALUE(UPDATE!$C$4&amp;"/"&amp;TEXT(B883,0)&amp;"/"&amp;TEXT(C883,0)),DATEVALUE(UPDATE!$C$6&amp;"/"&amp;TEXT(B883,0)&amp;"/"&amp;TEXT(C883,0))),"")</f>
        <v/>
      </c>
      <c r="E883" s="83"/>
      <c r="F883" s="84"/>
      <c r="G883" s="85"/>
      <c r="H883" s="86"/>
      <c r="I883" s="87">
        <f>IF(OR(G883&lt;&gt;0,H883&lt;&gt;0),$I$8+SUM($G$11:G883)-SUM($H$11:H883),0)</f>
        <v>0</v>
      </c>
      <c r="J883" s="88"/>
    </row>
    <row r="884" spans="1:10" ht="18" customHeight="1" x14ac:dyDescent="0.25">
      <c r="A884" s="3">
        <v>874</v>
      </c>
      <c r="B884" s="81"/>
      <c r="C884" s="82"/>
      <c r="D884" s="287" t="str">
        <f>IF(AND(B884&gt;0,C884&gt;0),IF(B884&gt;UPDATE!K2,DATEVALUE(UPDATE!$C$4&amp;"/"&amp;TEXT(B884,0)&amp;"/"&amp;TEXT(C884,0)),DATEVALUE(UPDATE!$C$6&amp;"/"&amp;TEXT(B884,0)&amp;"/"&amp;TEXT(C884,0))),"")</f>
        <v/>
      </c>
      <c r="E884" s="83"/>
      <c r="F884" s="84"/>
      <c r="G884" s="85"/>
      <c r="H884" s="86"/>
      <c r="I884" s="87">
        <f>IF(OR(G884&lt;&gt;0,H884&lt;&gt;0),$I$8+SUM($G$11:G884)-SUM($H$11:H884),0)</f>
        <v>0</v>
      </c>
      <c r="J884" s="88"/>
    </row>
    <row r="885" spans="1:10" ht="18" customHeight="1" x14ac:dyDescent="0.25">
      <c r="A885" s="3">
        <v>875</v>
      </c>
      <c r="B885" s="81"/>
      <c r="C885" s="82"/>
      <c r="D885" s="287" t="str">
        <f>IF(AND(B885&gt;0,C885&gt;0),IF(B885&gt;UPDATE!K2,DATEVALUE(UPDATE!$C$4&amp;"/"&amp;TEXT(B885,0)&amp;"/"&amp;TEXT(C885,0)),DATEVALUE(UPDATE!$C$6&amp;"/"&amp;TEXT(B885,0)&amp;"/"&amp;TEXT(C885,0))),"")</f>
        <v/>
      </c>
      <c r="E885" s="83"/>
      <c r="F885" s="84"/>
      <c r="G885" s="85"/>
      <c r="H885" s="86"/>
      <c r="I885" s="87">
        <f>IF(OR(G885&lt;&gt;0,H885&lt;&gt;0),$I$8+SUM($G$11:G885)-SUM($H$11:H885),0)</f>
        <v>0</v>
      </c>
      <c r="J885" s="88"/>
    </row>
    <row r="886" spans="1:10" ht="18" customHeight="1" x14ac:dyDescent="0.25">
      <c r="A886" s="3">
        <v>876</v>
      </c>
      <c r="B886" s="81"/>
      <c r="C886" s="82"/>
      <c r="D886" s="287" t="str">
        <f>IF(AND(B886&gt;0,C886&gt;0),IF(B886&gt;UPDATE!K2,DATEVALUE(UPDATE!$C$4&amp;"/"&amp;TEXT(B886,0)&amp;"/"&amp;TEXT(C886,0)),DATEVALUE(UPDATE!$C$6&amp;"/"&amp;TEXT(B886,0)&amp;"/"&amp;TEXT(C886,0))),"")</f>
        <v/>
      </c>
      <c r="E886" s="83"/>
      <c r="F886" s="84"/>
      <c r="G886" s="85"/>
      <c r="H886" s="86"/>
      <c r="I886" s="87">
        <f>IF(OR(G886&lt;&gt;0,H886&lt;&gt;0),$I$8+SUM($G$11:G886)-SUM($H$11:H886),0)</f>
        <v>0</v>
      </c>
      <c r="J886" s="88"/>
    </row>
    <row r="887" spans="1:10" ht="18" customHeight="1" x14ac:dyDescent="0.25">
      <c r="A887" s="3">
        <v>877</v>
      </c>
      <c r="B887" s="81"/>
      <c r="C887" s="82"/>
      <c r="D887" s="287" t="str">
        <f>IF(AND(B887&gt;0,C887&gt;0),IF(B887&gt;UPDATE!K2,DATEVALUE(UPDATE!$C$4&amp;"/"&amp;TEXT(B887,0)&amp;"/"&amp;TEXT(C887,0)),DATEVALUE(UPDATE!$C$6&amp;"/"&amp;TEXT(B887,0)&amp;"/"&amp;TEXT(C887,0))),"")</f>
        <v/>
      </c>
      <c r="E887" s="83"/>
      <c r="F887" s="84"/>
      <c r="G887" s="85"/>
      <c r="H887" s="86"/>
      <c r="I887" s="87">
        <f>IF(OR(G887&lt;&gt;0,H887&lt;&gt;0),$I$8+SUM($G$11:G887)-SUM($H$11:H887),0)</f>
        <v>0</v>
      </c>
      <c r="J887" s="88"/>
    </row>
    <row r="888" spans="1:10" ht="18" customHeight="1" x14ac:dyDescent="0.25">
      <c r="A888" s="3">
        <v>878</v>
      </c>
      <c r="B888" s="81"/>
      <c r="C888" s="82"/>
      <c r="D888" s="287" t="str">
        <f>IF(AND(B888&gt;0,C888&gt;0),IF(B888&gt;UPDATE!K2,DATEVALUE(UPDATE!$C$4&amp;"/"&amp;TEXT(B888,0)&amp;"/"&amp;TEXT(C888,0)),DATEVALUE(UPDATE!$C$6&amp;"/"&amp;TEXT(B888,0)&amp;"/"&amp;TEXT(C888,0))),"")</f>
        <v/>
      </c>
      <c r="E888" s="83"/>
      <c r="F888" s="84"/>
      <c r="G888" s="85"/>
      <c r="H888" s="86"/>
      <c r="I888" s="87">
        <f>IF(OR(G888&lt;&gt;0,H888&lt;&gt;0),$I$8+SUM($G$11:G888)-SUM($H$11:H888),0)</f>
        <v>0</v>
      </c>
      <c r="J888" s="88"/>
    </row>
    <row r="889" spans="1:10" ht="18" customHeight="1" x14ac:dyDescent="0.25">
      <c r="A889" s="3">
        <v>879</v>
      </c>
      <c r="B889" s="81"/>
      <c r="C889" s="82"/>
      <c r="D889" s="287" t="str">
        <f>IF(AND(B889&gt;0,C889&gt;0),IF(B889&gt;UPDATE!K2,DATEVALUE(UPDATE!$C$4&amp;"/"&amp;TEXT(B889,0)&amp;"/"&amp;TEXT(C889,0)),DATEVALUE(UPDATE!$C$6&amp;"/"&amp;TEXT(B889,0)&amp;"/"&amp;TEXT(C889,0))),"")</f>
        <v/>
      </c>
      <c r="E889" s="83"/>
      <c r="F889" s="84"/>
      <c r="G889" s="85"/>
      <c r="H889" s="86"/>
      <c r="I889" s="87">
        <f>IF(OR(G889&lt;&gt;0,H889&lt;&gt;0),$I$8+SUM($G$11:G889)-SUM($H$11:H889),0)</f>
        <v>0</v>
      </c>
      <c r="J889" s="88"/>
    </row>
    <row r="890" spans="1:10" ht="18" customHeight="1" x14ac:dyDescent="0.25">
      <c r="A890" s="3">
        <v>880</v>
      </c>
      <c r="B890" s="81"/>
      <c r="C890" s="82"/>
      <c r="D890" s="287" t="str">
        <f>IF(AND(B890&gt;0,C890&gt;0),IF(B890&gt;UPDATE!K2,DATEVALUE(UPDATE!$C$4&amp;"/"&amp;TEXT(B890,0)&amp;"/"&amp;TEXT(C890,0)),DATEVALUE(UPDATE!$C$6&amp;"/"&amp;TEXT(B890,0)&amp;"/"&amp;TEXT(C890,0))),"")</f>
        <v/>
      </c>
      <c r="E890" s="83"/>
      <c r="F890" s="84"/>
      <c r="G890" s="85"/>
      <c r="H890" s="86"/>
      <c r="I890" s="87">
        <f>IF(OR(G890&lt;&gt;0,H890&lt;&gt;0),$I$8+SUM($G$11:G890)-SUM($H$11:H890),0)</f>
        <v>0</v>
      </c>
      <c r="J890" s="88"/>
    </row>
    <row r="891" spans="1:10" ht="18" customHeight="1" x14ac:dyDescent="0.25">
      <c r="A891" s="3">
        <v>881</v>
      </c>
      <c r="B891" s="81"/>
      <c r="C891" s="82"/>
      <c r="D891" s="287" t="str">
        <f>IF(AND(B891&gt;0,C891&gt;0),IF(B891&gt;UPDATE!K2,DATEVALUE(UPDATE!$C$4&amp;"/"&amp;TEXT(B891,0)&amp;"/"&amp;TEXT(C891,0)),DATEVALUE(UPDATE!$C$6&amp;"/"&amp;TEXT(B891,0)&amp;"/"&amp;TEXT(C891,0))),"")</f>
        <v/>
      </c>
      <c r="E891" s="83"/>
      <c r="F891" s="84"/>
      <c r="G891" s="85"/>
      <c r="H891" s="86"/>
      <c r="I891" s="87">
        <f>IF(OR(G891&lt;&gt;0,H891&lt;&gt;0),$I$8+SUM($G$11:G891)-SUM($H$11:H891),0)</f>
        <v>0</v>
      </c>
      <c r="J891" s="88"/>
    </row>
    <row r="892" spans="1:10" ht="18" customHeight="1" x14ac:dyDescent="0.25">
      <c r="A892" s="3">
        <v>882</v>
      </c>
      <c r="B892" s="81"/>
      <c r="C892" s="82"/>
      <c r="D892" s="287" t="str">
        <f>IF(AND(B892&gt;0,C892&gt;0),IF(B892&gt;UPDATE!K2,DATEVALUE(UPDATE!$C$4&amp;"/"&amp;TEXT(B892,0)&amp;"/"&amp;TEXT(C892,0)),DATEVALUE(UPDATE!$C$6&amp;"/"&amp;TEXT(B892,0)&amp;"/"&amp;TEXT(C892,0))),"")</f>
        <v/>
      </c>
      <c r="E892" s="83"/>
      <c r="F892" s="84"/>
      <c r="G892" s="85"/>
      <c r="H892" s="86"/>
      <c r="I892" s="87">
        <f>IF(OR(G892&lt;&gt;0,H892&lt;&gt;0),$I$8+SUM($G$11:G892)-SUM($H$11:H892),0)</f>
        <v>0</v>
      </c>
      <c r="J892" s="88"/>
    </row>
    <row r="893" spans="1:10" ht="18" customHeight="1" x14ac:dyDescent="0.25">
      <c r="A893" s="3">
        <v>883</v>
      </c>
      <c r="B893" s="81"/>
      <c r="C893" s="82"/>
      <c r="D893" s="287" t="str">
        <f>IF(AND(B893&gt;0,C893&gt;0),IF(B893&gt;UPDATE!K2,DATEVALUE(UPDATE!$C$4&amp;"/"&amp;TEXT(B893,0)&amp;"/"&amp;TEXT(C893,0)),DATEVALUE(UPDATE!$C$6&amp;"/"&amp;TEXT(B893,0)&amp;"/"&amp;TEXT(C893,0))),"")</f>
        <v/>
      </c>
      <c r="E893" s="83"/>
      <c r="F893" s="84"/>
      <c r="G893" s="85"/>
      <c r="H893" s="86"/>
      <c r="I893" s="87">
        <f>IF(OR(G893&lt;&gt;0,H893&lt;&gt;0),$I$8+SUM($G$11:G893)-SUM($H$11:H893),0)</f>
        <v>0</v>
      </c>
      <c r="J893" s="88"/>
    </row>
    <row r="894" spans="1:10" ht="18" customHeight="1" x14ac:dyDescent="0.25">
      <c r="A894" s="3">
        <v>884</v>
      </c>
      <c r="B894" s="81"/>
      <c r="C894" s="82"/>
      <c r="D894" s="287" t="str">
        <f>IF(AND(B894&gt;0,C894&gt;0),IF(B894&gt;UPDATE!K2,DATEVALUE(UPDATE!$C$4&amp;"/"&amp;TEXT(B894,0)&amp;"/"&amp;TEXT(C894,0)),DATEVALUE(UPDATE!$C$6&amp;"/"&amp;TEXT(B894,0)&amp;"/"&amp;TEXT(C894,0))),"")</f>
        <v/>
      </c>
      <c r="E894" s="83"/>
      <c r="F894" s="84"/>
      <c r="G894" s="85"/>
      <c r="H894" s="86"/>
      <c r="I894" s="87">
        <f>IF(OR(G894&lt;&gt;0,H894&lt;&gt;0),$I$8+SUM($G$11:G894)-SUM($H$11:H894),0)</f>
        <v>0</v>
      </c>
      <c r="J894" s="88"/>
    </row>
    <row r="895" spans="1:10" ht="18" customHeight="1" x14ac:dyDescent="0.25">
      <c r="A895" s="3">
        <v>885</v>
      </c>
      <c r="B895" s="81"/>
      <c r="C895" s="82"/>
      <c r="D895" s="287" t="str">
        <f>IF(AND(B895&gt;0,C895&gt;0),IF(B895&gt;UPDATE!K2,DATEVALUE(UPDATE!$C$4&amp;"/"&amp;TEXT(B895,0)&amp;"/"&amp;TEXT(C895,0)),DATEVALUE(UPDATE!$C$6&amp;"/"&amp;TEXT(B895,0)&amp;"/"&amp;TEXT(C895,0))),"")</f>
        <v/>
      </c>
      <c r="E895" s="83"/>
      <c r="F895" s="84"/>
      <c r="G895" s="85"/>
      <c r="H895" s="86"/>
      <c r="I895" s="87">
        <f>IF(OR(G895&lt;&gt;0,H895&lt;&gt;0),$I$8+SUM($G$11:G895)-SUM($H$11:H895),0)</f>
        <v>0</v>
      </c>
      <c r="J895" s="88"/>
    </row>
    <row r="896" spans="1:10" ht="18" customHeight="1" x14ac:dyDescent="0.25">
      <c r="A896" s="3">
        <v>886</v>
      </c>
      <c r="B896" s="81"/>
      <c r="C896" s="82"/>
      <c r="D896" s="287" t="str">
        <f>IF(AND(B896&gt;0,C896&gt;0),IF(B896&gt;UPDATE!K2,DATEVALUE(UPDATE!$C$4&amp;"/"&amp;TEXT(B896,0)&amp;"/"&amp;TEXT(C896,0)),DATEVALUE(UPDATE!$C$6&amp;"/"&amp;TEXT(B896,0)&amp;"/"&amp;TEXT(C896,0))),"")</f>
        <v/>
      </c>
      <c r="E896" s="83"/>
      <c r="F896" s="84"/>
      <c r="G896" s="85"/>
      <c r="H896" s="86"/>
      <c r="I896" s="87">
        <f>IF(OR(G896&lt;&gt;0,H896&lt;&gt;0),$I$8+SUM($G$11:G896)-SUM($H$11:H896),0)</f>
        <v>0</v>
      </c>
      <c r="J896" s="88"/>
    </row>
    <row r="897" spans="1:10" ht="18" customHeight="1" x14ac:dyDescent="0.25">
      <c r="A897" s="3">
        <v>887</v>
      </c>
      <c r="B897" s="81"/>
      <c r="C897" s="82"/>
      <c r="D897" s="287" t="str">
        <f>IF(AND(B897&gt;0,C897&gt;0),IF(B897&gt;UPDATE!K2,DATEVALUE(UPDATE!$C$4&amp;"/"&amp;TEXT(B897,0)&amp;"/"&amp;TEXT(C897,0)),DATEVALUE(UPDATE!$C$6&amp;"/"&amp;TEXT(B897,0)&amp;"/"&amp;TEXT(C897,0))),"")</f>
        <v/>
      </c>
      <c r="E897" s="83"/>
      <c r="F897" s="84"/>
      <c r="G897" s="85"/>
      <c r="H897" s="86"/>
      <c r="I897" s="87">
        <f>IF(OR(G897&lt;&gt;0,H897&lt;&gt;0),$I$8+SUM($G$11:G897)-SUM($H$11:H897),0)</f>
        <v>0</v>
      </c>
      <c r="J897" s="88"/>
    </row>
    <row r="898" spans="1:10" ht="18" customHeight="1" x14ac:dyDescent="0.25">
      <c r="A898" s="3">
        <v>888</v>
      </c>
      <c r="B898" s="81"/>
      <c r="C898" s="82"/>
      <c r="D898" s="287" t="str">
        <f>IF(AND(B898&gt;0,C898&gt;0),IF(B898&gt;UPDATE!K2,DATEVALUE(UPDATE!$C$4&amp;"/"&amp;TEXT(B898,0)&amp;"/"&amp;TEXT(C898,0)),DATEVALUE(UPDATE!$C$6&amp;"/"&amp;TEXT(B898,0)&amp;"/"&amp;TEXT(C898,0))),"")</f>
        <v/>
      </c>
      <c r="E898" s="83"/>
      <c r="F898" s="84"/>
      <c r="G898" s="85"/>
      <c r="H898" s="86"/>
      <c r="I898" s="87">
        <f>IF(OR(G898&lt;&gt;0,H898&lt;&gt;0),$I$8+SUM($G$11:G898)-SUM($H$11:H898),0)</f>
        <v>0</v>
      </c>
      <c r="J898" s="88"/>
    </row>
    <row r="899" spans="1:10" ht="18" customHeight="1" x14ac:dyDescent="0.25">
      <c r="A899" s="3">
        <v>889</v>
      </c>
      <c r="B899" s="81"/>
      <c r="C899" s="82"/>
      <c r="D899" s="287" t="str">
        <f>IF(AND(B899&gt;0,C899&gt;0),IF(B899&gt;UPDATE!K2,DATEVALUE(UPDATE!$C$4&amp;"/"&amp;TEXT(B899,0)&amp;"/"&amp;TEXT(C899,0)),DATEVALUE(UPDATE!$C$6&amp;"/"&amp;TEXT(B899,0)&amp;"/"&amp;TEXT(C899,0))),"")</f>
        <v/>
      </c>
      <c r="E899" s="83"/>
      <c r="F899" s="84"/>
      <c r="G899" s="85"/>
      <c r="H899" s="86"/>
      <c r="I899" s="87">
        <f>IF(OR(G899&lt;&gt;0,H899&lt;&gt;0),$I$8+SUM($G$11:G899)-SUM($H$11:H899),0)</f>
        <v>0</v>
      </c>
      <c r="J899" s="88"/>
    </row>
    <row r="900" spans="1:10" ht="18" customHeight="1" x14ac:dyDescent="0.25">
      <c r="A900" s="3">
        <v>890</v>
      </c>
      <c r="B900" s="81"/>
      <c r="C900" s="82"/>
      <c r="D900" s="287" t="str">
        <f>IF(AND(B900&gt;0,C900&gt;0),IF(B900&gt;UPDATE!K2,DATEVALUE(UPDATE!$C$4&amp;"/"&amp;TEXT(B900,0)&amp;"/"&amp;TEXT(C900,0)),DATEVALUE(UPDATE!$C$6&amp;"/"&amp;TEXT(B900,0)&amp;"/"&amp;TEXT(C900,0))),"")</f>
        <v/>
      </c>
      <c r="E900" s="83"/>
      <c r="F900" s="84"/>
      <c r="G900" s="85"/>
      <c r="H900" s="86"/>
      <c r="I900" s="87">
        <f>IF(OR(G900&lt;&gt;0,H900&lt;&gt;0),$I$8+SUM($G$11:G900)-SUM($H$11:H900),0)</f>
        <v>0</v>
      </c>
      <c r="J900" s="88"/>
    </row>
    <row r="901" spans="1:10" ht="18" customHeight="1" x14ac:dyDescent="0.25">
      <c r="A901" s="3">
        <v>891</v>
      </c>
      <c r="B901" s="81"/>
      <c r="C901" s="82"/>
      <c r="D901" s="287" t="str">
        <f>IF(AND(B901&gt;0,C901&gt;0),IF(B901&gt;UPDATE!K2,DATEVALUE(UPDATE!$C$4&amp;"/"&amp;TEXT(B901,0)&amp;"/"&amp;TEXT(C901,0)),DATEVALUE(UPDATE!$C$6&amp;"/"&amp;TEXT(B901,0)&amp;"/"&amp;TEXT(C901,0))),"")</f>
        <v/>
      </c>
      <c r="E901" s="83"/>
      <c r="F901" s="84"/>
      <c r="G901" s="85"/>
      <c r="H901" s="86"/>
      <c r="I901" s="87">
        <f>IF(OR(G901&lt;&gt;0,H901&lt;&gt;0),$I$8+SUM($G$11:G901)-SUM($H$11:H901),0)</f>
        <v>0</v>
      </c>
      <c r="J901" s="88"/>
    </row>
    <row r="902" spans="1:10" ht="18" customHeight="1" x14ac:dyDescent="0.25">
      <c r="A902" s="3">
        <v>892</v>
      </c>
      <c r="B902" s="81"/>
      <c r="C902" s="82"/>
      <c r="D902" s="287" t="str">
        <f>IF(AND(B902&gt;0,C902&gt;0),IF(B902&gt;UPDATE!K2,DATEVALUE(UPDATE!$C$4&amp;"/"&amp;TEXT(B902,0)&amp;"/"&amp;TEXT(C902,0)),DATEVALUE(UPDATE!$C$6&amp;"/"&amp;TEXT(B902,0)&amp;"/"&amp;TEXT(C902,0))),"")</f>
        <v/>
      </c>
      <c r="E902" s="83"/>
      <c r="F902" s="84"/>
      <c r="G902" s="85"/>
      <c r="H902" s="86"/>
      <c r="I902" s="87">
        <f>IF(OR(G902&lt;&gt;0,H902&lt;&gt;0),$I$8+SUM($G$11:G902)-SUM($H$11:H902),0)</f>
        <v>0</v>
      </c>
      <c r="J902" s="88"/>
    </row>
    <row r="903" spans="1:10" ht="18" customHeight="1" x14ac:dyDescent="0.25">
      <c r="A903" s="3">
        <v>893</v>
      </c>
      <c r="B903" s="81"/>
      <c r="C903" s="82"/>
      <c r="D903" s="287" t="str">
        <f>IF(AND(B903&gt;0,C903&gt;0),IF(B903&gt;UPDATE!K2,DATEVALUE(UPDATE!$C$4&amp;"/"&amp;TEXT(B903,0)&amp;"/"&amp;TEXT(C903,0)),DATEVALUE(UPDATE!$C$6&amp;"/"&amp;TEXT(B903,0)&amp;"/"&amp;TEXT(C903,0))),"")</f>
        <v/>
      </c>
      <c r="E903" s="83"/>
      <c r="F903" s="84"/>
      <c r="G903" s="85"/>
      <c r="H903" s="86"/>
      <c r="I903" s="87">
        <f>IF(OR(G903&lt;&gt;0,H903&lt;&gt;0),$I$8+SUM($G$11:G903)-SUM($H$11:H903),0)</f>
        <v>0</v>
      </c>
      <c r="J903" s="88"/>
    </row>
    <row r="904" spans="1:10" ht="18" customHeight="1" x14ac:dyDescent="0.25">
      <c r="A904" s="3">
        <v>894</v>
      </c>
      <c r="B904" s="81"/>
      <c r="C904" s="82"/>
      <c r="D904" s="287" t="str">
        <f>IF(AND(B904&gt;0,C904&gt;0),IF(B904&gt;UPDATE!K2,DATEVALUE(UPDATE!$C$4&amp;"/"&amp;TEXT(B904,0)&amp;"/"&amp;TEXT(C904,0)),DATEVALUE(UPDATE!$C$6&amp;"/"&amp;TEXT(B904,0)&amp;"/"&amp;TEXT(C904,0))),"")</f>
        <v/>
      </c>
      <c r="E904" s="83"/>
      <c r="F904" s="84"/>
      <c r="G904" s="85"/>
      <c r="H904" s="86"/>
      <c r="I904" s="87">
        <f>IF(OR(G904&lt;&gt;0,H904&lt;&gt;0),$I$8+SUM($G$11:G904)-SUM($H$11:H904),0)</f>
        <v>0</v>
      </c>
      <c r="J904" s="88"/>
    </row>
    <row r="905" spans="1:10" ht="18" customHeight="1" x14ac:dyDescent="0.25">
      <c r="A905" s="3">
        <v>895</v>
      </c>
      <c r="B905" s="81"/>
      <c r="C905" s="82"/>
      <c r="D905" s="287" t="str">
        <f>IF(AND(B905&gt;0,C905&gt;0),IF(B905&gt;UPDATE!K2,DATEVALUE(UPDATE!$C$4&amp;"/"&amp;TEXT(B905,0)&amp;"/"&amp;TEXT(C905,0)),DATEVALUE(UPDATE!$C$6&amp;"/"&amp;TEXT(B905,0)&amp;"/"&amp;TEXT(C905,0))),"")</f>
        <v/>
      </c>
      <c r="E905" s="83"/>
      <c r="F905" s="84"/>
      <c r="G905" s="85"/>
      <c r="H905" s="86"/>
      <c r="I905" s="87">
        <f>IF(OR(G905&lt;&gt;0,H905&lt;&gt;0),$I$8+SUM($G$11:G905)-SUM($H$11:H905),0)</f>
        <v>0</v>
      </c>
      <c r="J905" s="88"/>
    </row>
    <row r="906" spans="1:10" ht="18" customHeight="1" x14ac:dyDescent="0.25">
      <c r="A906" s="3">
        <v>896</v>
      </c>
      <c r="B906" s="81"/>
      <c r="C906" s="82"/>
      <c r="D906" s="287" t="str">
        <f>IF(AND(B906&gt;0,C906&gt;0),IF(B906&gt;UPDATE!K2,DATEVALUE(UPDATE!$C$4&amp;"/"&amp;TEXT(B906,0)&amp;"/"&amp;TEXT(C906,0)),DATEVALUE(UPDATE!$C$6&amp;"/"&amp;TEXT(B906,0)&amp;"/"&amp;TEXT(C906,0))),"")</f>
        <v/>
      </c>
      <c r="E906" s="83"/>
      <c r="F906" s="84"/>
      <c r="G906" s="85"/>
      <c r="H906" s="86"/>
      <c r="I906" s="87">
        <f>IF(OR(G906&lt;&gt;0,H906&lt;&gt;0),$I$8+SUM($G$11:G906)-SUM($H$11:H906),0)</f>
        <v>0</v>
      </c>
      <c r="J906" s="88"/>
    </row>
    <row r="907" spans="1:10" ht="18" customHeight="1" x14ac:dyDescent="0.25">
      <c r="A907" s="3">
        <v>897</v>
      </c>
      <c r="B907" s="81"/>
      <c r="C907" s="82"/>
      <c r="D907" s="287" t="str">
        <f>IF(AND(B907&gt;0,C907&gt;0),IF(B907&gt;UPDATE!K2,DATEVALUE(UPDATE!$C$4&amp;"/"&amp;TEXT(B907,0)&amp;"/"&amp;TEXT(C907,0)),DATEVALUE(UPDATE!$C$6&amp;"/"&amp;TEXT(B907,0)&amp;"/"&amp;TEXT(C907,0))),"")</f>
        <v/>
      </c>
      <c r="E907" s="83"/>
      <c r="F907" s="84"/>
      <c r="G907" s="85"/>
      <c r="H907" s="86"/>
      <c r="I907" s="87">
        <f>IF(OR(G907&lt;&gt;0,H907&lt;&gt;0),$I$8+SUM($G$11:G907)-SUM($H$11:H907),0)</f>
        <v>0</v>
      </c>
      <c r="J907" s="88"/>
    </row>
    <row r="908" spans="1:10" ht="18" customHeight="1" x14ac:dyDescent="0.25">
      <c r="A908" s="3">
        <v>898</v>
      </c>
      <c r="B908" s="81"/>
      <c r="C908" s="82"/>
      <c r="D908" s="287" t="str">
        <f>IF(AND(B908&gt;0,C908&gt;0),IF(B908&gt;UPDATE!K2,DATEVALUE(UPDATE!$C$4&amp;"/"&amp;TEXT(B908,0)&amp;"/"&amp;TEXT(C908,0)),DATEVALUE(UPDATE!$C$6&amp;"/"&amp;TEXT(B908,0)&amp;"/"&amp;TEXT(C908,0))),"")</f>
        <v/>
      </c>
      <c r="E908" s="83"/>
      <c r="F908" s="84"/>
      <c r="G908" s="85"/>
      <c r="H908" s="86"/>
      <c r="I908" s="87">
        <f>IF(OR(G908&lt;&gt;0,H908&lt;&gt;0),$I$8+SUM($G$11:G908)-SUM($H$11:H908),0)</f>
        <v>0</v>
      </c>
      <c r="J908" s="88"/>
    </row>
    <row r="909" spans="1:10" ht="18" customHeight="1" x14ac:dyDescent="0.25">
      <c r="A909" s="3">
        <v>899</v>
      </c>
      <c r="B909" s="81"/>
      <c r="C909" s="82"/>
      <c r="D909" s="287" t="str">
        <f>IF(AND(B909&gt;0,C909&gt;0),IF(B909&gt;UPDATE!K2,DATEVALUE(UPDATE!$C$4&amp;"/"&amp;TEXT(B909,0)&amp;"/"&amp;TEXT(C909,0)),DATEVALUE(UPDATE!$C$6&amp;"/"&amp;TEXT(B909,0)&amp;"/"&amp;TEXT(C909,0))),"")</f>
        <v/>
      </c>
      <c r="E909" s="83"/>
      <c r="F909" s="84"/>
      <c r="G909" s="85"/>
      <c r="H909" s="86"/>
      <c r="I909" s="87">
        <f>IF(OR(G909&lt;&gt;0,H909&lt;&gt;0),$I$8+SUM($G$11:G909)-SUM($H$11:H909),0)</f>
        <v>0</v>
      </c>
      <c r="J909" s="88"/>
    </row>
    <row r="910" spans="1:10" ht="18" customHeight="1" x14ac:dyDescent="0.25">
      <c r="A910" s="3">
        <v>900</v>
      </c>
      <c r="B910" s="81"/>
      <c r="C910" s="82"/>
      <c r="D910" s="287" t="str">
        <f>IF(AND(B910&gt;0,C910&gt;0),IF(B910&gt;UPDATE!K2,DATEVALUE(UPDATE!$C$4&amp;"/"&amp;TEXT(B910,0)&amp;"/"&amp;TEXT(C910,0)),DATEVALUE(UPDATE!$C$6&amp;"/"&amp;TEXT(B910,0)&amp;"/"&amp;TEXT(C910,0))),"")</f>
        <v/>
      </c>
      <c r="E910" s="83"/>
      <c r="F910" s="84"/>
      <c r="G910" s="85"/>
      <c r="H910" s="86"/>
      <c r="I910" s="87">
        <f>IF(OR(G910&lt;&gt;0,H910&lt;&gt;0),$I$8+SUM($G$11:G910)-SUM($H$11:H910),0)</f>
        <v>0</v>
      </c>
      <c r="J910" s="88"/>
    </row>
    <row r="911" spans="1:10" ht="18" customHeight="1" x14ac:dyDescent="0.25">
      <c r="A911" s="3">
        <v>901</v>
      </c>
      <c r="B911" s="81"/>
      <c r="C911" s="82"/>
      <c r="D911" s="287" t="str">
        <f>IF(AND(B911&gt;0,C911&gt;0),IF(B911&gt;UPDATE!K2,DATEVALUE(UPDATE!$C$4&amp;"/"&amp;TEXT(B911,0)&amp;"/"&amp;TEXT(C911,0)),DATEVALUE(UPDATE!$C$6&amp;"/"&amp;TEXT(B911,0)&amp;"/"&amp;TEXT(C911,0))),"")</f>
        <v/>
      </c>
      <c r="E911" s="83"/>
      <c r="F911" s="84"/>
      <c r="G911" s="85"/>
      <c r="H911" s="86"/>
      <c r="I911" s="87">
        <f>IF(OR(G911&lt;&gt;0,H911&lt;&gt;0),$I$8+SUM($G$11:G911)-SUM($H$11:H911),0)</f>
        <v>0</v>
      </c>
      <c r="J911" s="88"/>
    </row>
    <row r="912" spans="1:10" ht="18" customHeight="1" x14ac:dyDescent="0.25">
      <c r="A912" s="3">
        <v>902</v>
      </c>
      <c r="B912" s="81"/>
      <c r="C912" s="82"/>
      <c r="D912" s="287" t="str">
        <f>IF(AND(B912&gt;0,C912&gt;0),IF(B912&gt;UPDATE!K2,DATEVALUE(UPDATE!$C$4&amp;"/"&amp;TEXT(B912,0)&amp;"/"&amp;TEXT(C912,0)),DATEVALUE(UPDATE!$C$6&amp;"/"&amp;TEXT(B912,0)&amp;"/"&amp;TEXT(C912,0))),"")</f>
        <v/>
      </c>
      <c r="E912" s="83"/>
      <c r="F912" s="84"/>
      <c r="G912" s="85"/>
      <c r="H912" s="86"/>
      <c r="I912" s="87">
        <f>IF(OR(G912&lt;&gt;0,H912&lt;&gt;0),$I$8+SUM($G$11:G912)-SUM($H$11:H912),0)</f>
        <v>0</v>
      </c>
      <c r="J912" s="88"/>
    </row>
    <row r="913" spans="1:10" ht="18" customHeight="1" x14ac:dyDescent="0.25">
      <c r="A913" s="3">
        <v>903</v>
      </c>
      <c r="B913" s="81"/>
      <c r="C913" s="82"/>
      <c r="D913" s="287" t="str">
        <f>IF(AND(B913&gt;0,C913&gt;0),IF(B913&gt;UPDATE!K2,DATEVALUE(UPDATE!$C$4&amp;"/"&amp;TEXT(B913,0)&amp;"/"&amp;TEXT(C913,0)),DATEVALUE(UPDATE!$C$6&amp;"/"&amp;TEXT(B913,0)&amp;"/"&amp;TEXT(C913,0))),"")</f>
        <v/>
      </c>
      <c r="E913" s="83"/>
      <c r="F913" s="84"/>
      <c r="G913" s="85"/>
      <c r="H913" s="86"/>
      <c r="I913" s="87">
        <f>IF(OR(G913&lt;&gt;0,H913&lt;&gt;0),$I$8+SUM($G$11:G913)-SUM($H$11:H913),0)</f>
        <v>0</v>
      </c>
      <c r="J913" s="88"/>
    </row>
    <row r="914" spans="1:10" ht="18" customHeight="1" x14ac:dyDescent="0.25">
      <c r="A914" s="3">
        <v>904</v>
      </c>
      <c r="B914" s="81"/>
      <c r="C914" s="82"/>
      <c r="D914" s="287" t="str">
        <f>IF(AND(B914&gt;0,C914&gt;0),IF(B914&gt;UPDATE!K2,DATEVALUE(UPDATE!$C$4&amp;"/"&amp;TEXT(B914,0)&amp;"/"&amp;TEXT(C914,0)),DATEVALUE(UPDATE!$C$6&amp;"/"&amp;TEXT(B914,0)&amp;"/"&amp;TEXT(C914,0))),"")</f>
        <v/>
      </c>
      <c r="E914" s="83"/>
      <c r="F914" s="84"/>
      <c r="G914" s="85"/>
      <c r="H914" s="86"/>
      <c r="I914" s="87">
        <f>IF(OR(G914&lt;&gt;0,H914&lt;&gt;0),$I$8+SUM($G$11:G914)-SUM($H$11:H914),0)</f>
        <v>0</v>
      </c>
      <c r="J914" s="88"/>
    </row>
    <row r="915" spans="1:10" ht="18" customHeight="1" x14ac:dyDescent="0.25">
      <c r="A915" s="3">
        <v>905</v>
      </c>
      <c r="B915" s="81"/>
      <c r="C915" s="82"/>
      <c r="D915" s="287" t="str">
        <f>IF(AND(B915&gt;0,C915&gt;0),IF(B915&gt;UPDATE!K2,DATEVALUE(UPDATE!$C$4&amp;"/"&amp;TEXT(B915,0)&amp;"/"&amp;TEXT(C915,0)),DATEVALUE(UPDATE!$C$6&amp;"/"&amp;TEXT(B915,0)&amp;"/"&amp;TEXT(C915,0))),"")</f>
        <v/>
      </c>
      <c r="E915" s="83"/>
      <c r="F915" s="84"/>
      <c r="G915" s="85"/>
      <c r="H915" s="86"/>
      <c r="I915" s="87">
        <f>IF(OR(G915&lt;&gt;0,H915&lt;&gt;0),$I$8+SUM($G$11:G915)-SUM($H$11:H915),0)</f>
        <v>0</v>
      </c>
      <c r="J915" s="88"/>
    </row>
    <row r="916" spans="1:10" ht="18" customHeight="1" x14ac:dyDescent="0.25">
      <c r="A916" s="3">
        <v>906</v>
      </c>
      <c r="B916" s="81"/>
      <c r="C916" s="82"/>
      <c r="D916" s="287" t="str">
        <f>IF(AND(B916&gt;0,C916&gt;0),IF(B916&gt;UPDATE!K2,DATEVALUE(UPDATE!$C$4&amp;"/"&amp;TEXT(B916,0)&amp;"/"&amp;TEXT(C916,0)),DATEVALUE(UPDATE!$C$6&amp;"/"&amp;TEXT(B916,0)&amp;"/"&amp;TEXT(C916,0))),"")</f>
        <v/>
      </c>
      <c r="E916" s="83"/>
      <c r="F916" s="84"/>
      <c r="G916" s="85"/>
      <c r="H916" s="86"/>
      <c r="I916" s="87">
        <f>IF(OR(G916&lt;&gt;0,H916&lt;&gt;0),$I$8+SUM($G$11:G916)-SUM($H$11:H916),0)</f>
        <v>0</v>
      </c>
      <c r="J916" s="88"/>
    </row>
    <row r="917" spans="1:10" ht="18" customHeight="1" x14ac:dyDescent="0.25">
      <c r="A917" s="3">
        <v>907</v>
      </c>
      <c r="B917" s="81"/>
      <c r="C917" s="82"/>
      <c r="D917" s="287" t="str">
        <f>IF(AND(B917&gt;0,C917&gt;0),IF(B917&gt;UPDATE!K2,DATEVALUE(UPDATE!$C$4&amp;"/"&amp;TEXT(B917,0)&amp;"/"&amp;TEXT(C917,0)),DATEVALUE(UPDATE!$C$6&amp;"/"&amp;TEXT(B917,0)&amp;"/"&amp;TEXT(C917,0))),"")</f>
        <v/>
      </c>
      <c r="E917" s="83"/>
      <c r="F917" s="84"/>
      <c r="G917" s="85"/>
      <c r="H917" s="86"/>
      <c r="I917" s="87">
        <f>IF(OR(G917&lt;&gt;0,H917&lt;&gt;0),$I$8+SUM($G$11:G917)-SUM($H$11:H917),0)</f>
        <v>0</v>
      </c>
      <c r="J917" s="88"/>
    </row>
    <row r="918" spans="1:10" ht="18" customHeight="1" x14ac:dyDescent="0.25">
      <c r="A918" s="3">
        <v>908</v>
      </c>
      <c r="B918" s="81"/>
      <c r="C918" s="82"/>
      <c r="D918" s="287" t="str">
        <f>IF(AND(B918&gt;0,C918&gt;0),IF(B918&gt;UPDATE!K2,DATEVALUE(UPDATE!$C$4&amp;"/"&amp;TEXT(B918,0)&amp;"/"&amp;TEXT(C918,0)),DATEVALUE(UPDATE!$C$6&amp;"/"&amp;TEXT(B918,0)&amp;"/"&amp;TEXT(C918,0))),"")</f>
        <v/>
      </c>
      <c r="E918" s="83"/>
      <c r="F918" s="84"/>
      <c r="G918" s="85"/>
      <c r="H918" s="86"/>
      <c r="I918" s="87">
        <f>IF(OR(G918&lt;&gt;0,H918&lt;&gt;0),$I$8+SUM($G$11:G918)-SUM($H$11:H918),0)</f>
        <v>0</v>
      </c>
      <c r="J918" s="88"/>
    </row>
    <row r="919" spans="1:10" ht="18" customHeight="1" x14ac:dyDescent="0.25">
      <c r="A919" s="3">
        <v>909</v>
      </c>
      <c r="B919" s="81"/>
      <c r="C919" s="82"/>
      <c r="D919" s="287" t="str">
        <f>IF(AND(B919&gt;0,C919&gt;0),IF(B919&gt;UPDATE!K2,DATEVALUE(UPDATE!$C$4&amp;"/"&amp;TEXT(B919,0)&amp;"/"&amp;TEXT(C919,0)),DATEVALUE(UPDATE!$C$6&amp;"/"&amp;TEXT(B919,0)&amp;"/"&amp;TEXT(C919,0))),"")</f>
        <v/>
      </c>
      <c r="E919" s="83"/>
      <c r="F919" s="84"/>
      <c r="G919" s="85"/>
      <c r="H919" s="86"/>
      <c r="I919" s="87">
        <f>IF(OR(G919&lt;&gt;0,H919&lt;&gt;0),$I$8+SUM($G$11:G919)-SUM($H$11:H919),0)</f>
        <v>0</v>
      </c>
      <c r="J919" s="88"/>
    </row>
    <row r="920" spans="1:10" ht="18" customHeight="1" x14ac:dyDescent="0.25">
      <c r="A920" s="3">
        <v>910</v>
      </c>
      <c r="B920" s="81"/>
      <c r="C920" s="82"/>
      <c r="D920" s="287" t="str">
        <f>IF(AND(B920&gt;0,C920&gt;0),IF(B920&gt;UPDATE!K2,DATEVALUE(UPDATE!$C$4&amp;"/"&amp;TEXT(B920,0)&amp;"/"&amp;TEXT(C920,0)),DATEVALUE(UPDATE!$C$6&amp;"/"&amp;TEXT(B920,0)&amp;"/"&amp;TEXT(C920,0))),"")</f>
        <v/>
      </c>
      <c r="E920" s="83"/>
      <c r="F920" s="84"/>
      <c r="G920" s="85"/>
      <c r="H920" s="86"/>
      <c r="I920" s="87">
        <f>IF(OR(G920&lt;&gt;0,H920&lt;&gt;0),$I$8+SUM($G$11:G920)-SUM($H$11:H920),0)</f>
        <v>0</v>
      </c>
      <c r="J920" s="88"/>
    </row>
    <row r="921" spans="1:10" ht="18" customHeight="1" x14ac:dyDescent="0.25">
      <c r="A921" s="3">
        <v>911</v>
      </c>
      <c r="B921" s="81"/>
      <c r="C921" s="82"/>
      <c r="D921" s="287" t="str">
        <f>IF(AND(B921&gt;0,C921&gt;0),IF(B921&gt;UPDATE!K2,DATEVALUE(UPDATE!$C$4&amp;"/"&amp;TEXT(B921,0)&amp;"/"&amp;TEXT(C921,0)),DATEVALUE(UPDATE!$C$6&amp;"/"&amp;TEXT(B921,0)&amp;"/"&amp;TEXT(C921,0))),"")</f>
        <v/>
      </c>
      <c r="E921" s="83"/>
      <c r="F921" s="84"/>
      <c r="G921" s="85"/>
      <c r="H921" s="86"/>
      <c r="I921" s="87">
        <f>IF(OR(G921&lt;&gt;0,H921&lt;&gt;0),$I$8+SUM($G$11:G921)-SUM($H$11:H921),0)</f>
        <v>0</v>
      </c>
      <c r="J921" s="88"/>
    </row>
    <row r="922" spans="1:10" ht="18" customHeight="1" x14ac:dyDescent="0.25">
      <c r="A922" s="3">
        <v>912</v>
      </c>
      <c r="B922" s="81"/>
      <c r="C922" s="82"/>
      <c r="D922" s="287" t="str">
        <f>IF(AND(B922&gt;0,C922&gt;0),IF(B922&gt;UPDATE!K2,DATEVALUE(UPDATE!$C$4&amp;"/"&amp;TEXT(B922,0)&amp;"/"&amp;TEXT(C922,0)),DATEVALUE(UPDATE!$C$6&amp;"/"&amp;TEXT(B922,0)&amp;"/"&amp;TEXT(C922,0))),"")</f>
        <v/>
      </c>
      <c r="E922" s="83"/>
      <c r="F922" s="84"/>
      <c r="G922" s="85"/>
      <c r="H922" s="86"/>
      <c r="I922" s="87">
        <f>IF(OR(G922&lt;&gt;0,H922&lt;&gt;0),$I$8+SUM($G$11:G922)-SUM($H$11:H922),0)</f>
        <v>0</v>
      </c>
      <c r="J922" s="88"/>
    </row>
    <row r="923" spans="1:10" ht="18" customHeight="1" x14ac:dyDescent="0.25">
      <c r="A923" s="3">
        <v>913</v>
      </c>
      <c r="B923" s="81"/>
      <c r="C923" s="82"/>
      <c r="D923" s="287" t="str">
        <f>IF(AND(B923&gt;0,C923&gt;0),IF(B923&gt;UPDATE!K2,DATEVALUE(UPDATE!$C$4&amp;"/"&amp;TEXT(B923,0)&amp;"/"&amp;TEXT(C923,0)),DATEVALUE(UPDATE!$C$6&amp;"/"&amp;TEXT(B923,0)&amp;"/"&amp;TEXT(C923,0))),"")</f>
        <v/>
      </c>
      <c r="E923" s="83"/>
      <c r="F923" s="84"/>
      <c r="G923" s="85"/>
      <c r="H923" s="86"/>
      <c r="I923" s="87">
        <f>IF(OR(G923&lt;&gt;0,H923&lt;&gt;0),$I$8+SUM($G$11:G923)-SUM($H$11:H923),0)</f>
        <v>0</v>
      </c>
      <c r="J923" s="88"/>
    </row>
    <row r="924" spans="1:10" ht="18" customHeight="1" x14ac:dyDescent="0.25">
      <c r="A924" s="3">
        <v>914</v>
      </c>
      <c r="B924" s="81"/>
      <c r="C924" s="82"/>
      <c r="D924" s="287" t="str">
        <f>IF(AND(B924&gt;0,C924&gt;0),IF(B924&gt;UPDATE!K2,DATEVALUE(UPDATE!$C$4&amp;"/"&amp;TEXT(B924,0)&amp;"/"&amp;TEXT(C924,0)),DATEVALUE(UPDATE!$C$6&amp;"/"&amp;TEXT(B924,0)&amp;"/"&amp;TEXT(C924,0))),"")</f>
        <v/>
      </c>
      <c r="E924" s="83"/>
      <c r="F924" s="84"/>
      <c r="G924" s="85"/>
      <c r="H924" s="86"/>
      <c r="I924" s="87">
        <f>IF(OR(G924&lt;&gt;0,H924&lt;&gt;0),$I$8+SUM($G$11:G924)-SUM($H$11:H924),0)</f>
        <v>0</v>
      </c>
      <c r="J924" s="88"/>
    </row>
    <row r="925" spans="1:10" ht="18" customHeight="1" x14ac:dyDescent="0.25">
      <c r="A925" s="3">
        <v>915</v>
      </c>
      <c r="B925" s="81"/>
      <c r="C925" s="82"/>
      <c r="D925" s="287" t="str">
        <f>IF(AND(B925&gt;0,C925&gt;0),IF(B925&gt;UPDATE!K2,DATEVALUE(UPDATE!$C$4&amp;"/"&amp;TEXT(B925,0)&amp;"/"&amp;TEXT(C925,0)),DATEVALUE(UPDATE!$C$6&amp;"/"&amp;TEXT(B925,0)&amp;"/"&amp;TEXT(C925,0))),"")</f>
        <v/>
      </c>
      <c r="E925" s="83"/>
      <c r="F925" s="84"/>
      <c r="G925" s="85"/>
      <c r="H925" s="86"/>
      <c r="I925" s="87">
        <f>IF(OR(G925&lt;&gt;0,H925&lt;&gt;0),$I$8+SUM($G$11:G925)-SUM($H$11:H925),0)</f>
        <v>0</v>
      </c>
      <c r="J925" s="88"/>
    </row>
    <row r="926" spans="1:10" ht="18" customHeight="1" x14ac:dyDescent="0.25">
      <c r="A926" s="3">
        <v>916</v>
      </c>
      <c r="B926" s="81"/>
      <c r="C926" s="82"/>
      <c r="D926" s="287" t="str">
        <f>IF(AND(B926&gt;0,C926&gt;0),IF(B926&gt;UPDATE!K2,DATEVALUE(UPDATE!$C$4&amp;"/"&amp;TEXT(B926,0)&amp;"/"&amp;TEXT(C926,0)),DATEVALUE(UPDATE!$C$6&amp;"/"&amp;TEXT(B926,0)&amp;"/"&amp;TEXT(C926,0))),"")</f>
        <v/>
      </c>
      <c r="E926" s="83"/>
      <c r="F926" s="84"/>
      <c r="G926" s="85"/>
      <c r="H926" s="86"/>
      <c r="I926" s="87">
        <f>IF(OR(G926&lt;&gt;0,H926&lt;&gt;0),$I$8+SUM($G$11:G926)-SUM($H$11:H926),0)</f>
        <v>0</v>
      </c>
      <c r="J926" s="88"/>
    </row>
    <row r="927" spans="1:10" ht="18" customHeight="1" x14ac:dyDescent="0.25">
      <c r="A927" s="3">
        <v>917</v>
      </c>
      <c r="B927" s="81"/>
      <c r="C927" s="82"/>
      <c r="D927" s="287" t="str">
        <f>IF(AND(B927&gt;0,C927&gt;0),IF(B927&gt;UPDATE!K2,DATEVALUE(UPDATE!$C$4&amp;"/"&amp;TEXT(B927,0)&amp;"/"&amp;TEXT(C927,0)),DATEVALUE(UPDATE!$C$6&amp;"/"&amp;TEXT(B927,0)&amp;"/"&amp;TEXT(C927,0))),"")</f>
        <v/>
      </c>
      <c r="E927" s="83"/>
      <c r="F927" s="84"/>
      <c r="G927" s="85"/>
      <c r="H927" s="86"/>
      <c r="I927" s="87">
        <f>IF(OR(G927&lt;&gt;0,H927&lt;&gt;0),$I$8+SUM($G$11:G927)-SUM($H$11:H927),0)</f>
        <v>0</v>
      </c>
      <c r="J927" s="88"/>
    </row>
    <row r="928" spans="1:10" ht="18" customHeight="1" x14ac:dyDescent="0.25">
      <c r="A928" s="3">
        <v>918</v>
      </c>
      <c r="B928" s="81"/>
      <c r="C928" s="82"/>
      <c r="D928" s="287" t="str">
        <f>IF(AND(B928&gt;0,C928&gt;0),IF(B928&gt;UPDATE!K2,DATEVALUE(UPDATE!$C$4&amp;"/"&amp;TEXT(B928,0)&amp;"/"&amp;TEXT(C928,0)),DATEVALUE(UPDATE!$C$6&amp;"/"&amp;TEXT(B928,0)&amp;"/"&amp;TEXT(C928,0))),"")</f>
        <v/>
      </c>
      <c r="E928" s="83"/>
      <c r="F928" s="84"/>
      <c r="G928" s="85"/>
      <c r="H928" s="86"/>
      <c r="I928" s="87">
        <f>IF(OR(G928&lt;&gt;0,H928&lt;&gt;0),$I$8+SUM($G$11:G928)-SUM($H$11:H928),0)</f>
        <v>0</v>
      </c>
      <c r="J928" s="88"/>
    </row>
    <row r="929" spans="1:10" ht="18" customHeight="1" x14ac:dyDescent="0.25">
      <c r="A929" s="3">
        <v>919</v>
      </c>
      <c r="B929" s="81"/>
      <c r="C929" s="82"/>
      <c r="D929" s="287" t="str">
        <f>IF(AND(B929&gt;0,C929&gt;0),IF(B929&gt;UPDATE!K2,DATEVALUE(UPDATE!$C$4&amp;"/"&amp;TEXT(B929,0)&amp;"/"&amp;TEXT(C929,0)),DATEVALUE(UPDATE!$C$6&amp;"/"&amp;TEXT(B929,0)&amp;"/"&amp;TEXT(C929,0))),"")</f>
        <v/>
      </c>
      <c r="E929" s="83"/>
      <c r="F929" s="84"/>
      <c r="G929" s="85"/>
      <c r="H929" s="86"/>
      <c r="I929" s="87">
        <f>IF(OR(G929&lt;&gt;0,H929&lt;&gt;0),$I$8+SUM($G$11:G929)-SUM($H$11:H929),0)</f>
        <v>0</v>
      </c>
      <c r="J929" s="88"/>
    </row>
    <row r="930" spans="1:10" ht="18" customHeight="1" x14ac:dyDescent="0.25">
      <c r="A930" s="3">
        <v>920</v>
      </c>
      <c r="B930" s="81"/>
      <c r="C930" s="82"/>
      <c r="D930" s="287" t="str">
        <f>IF(AND(B930&gt;0,C930&gt;0),IF(B930&gt;UPDATE!K2,DATEVALUE(UPDATE!$C$4&amp;"/"&amp;TEXT(B930,0)&amp;"/"&amp;TEXT(C930,0)),DATEVALUE(UPDATE!$C$6&amp;"/"&amp;TEXT(B930,0)&amp;"/"&amp;TEXT(C930,0))),"")</f>
        <v/>
      </c>
      <c r="E930" s="83"/>
      <c r="F930" s="84"/>
      <c r="G930" s="85"/>
      <c r="H930" s="86"/>
      <c r="I930" s="87">
        <f>IF(OR(G930&lt;&gt;0,H930&lt;&gt;0),$I$8+SUM($G$11:G930)-SUM($H$11:H930),0)</f>
        <v>0</v>
      </c>
      <c r="J930" s="88"/>
    </row>
    <row r="931" spans="1:10" ht="18" customHeight="1" x14ac:dyDescent="0.25">
      <c r="A931" s="3">
        <v>921</v>
      </c>
      <c r="B931" s="81"/>
      <c r="C931" s="82"/>
      <c r="D931" s="287" t="str">
        <f>IF(AND(B931&gt;0,C931&gt;0),IF(B931&gt;UPDATE!K2,DATEVALUE(UPDATE!$C$4&amp;"/"&amp;TEXT(B931,0)&amp;"/"&amp;TEXT(C931,0)),DATEVALUE(UPDATE!$C$6&amp;"/"&amp;TEXT(B931,0)&amp;"/"&amp;TEXT(C931,0))),"")</f>
        <v/>
      </c>
      <c r="E931" s="83"/>
      <c r="F931" s="84"/>
      <c r="G931" s="85"/>
      <c r="H931" s="86"/>
      <c r="I931" s="87">
        <f>IF(OR(G931&lt;&gt;0,H931&lt;&gt;0),$I$8+SUM($G$11:G931)-SUM($H$11:H931),0)</f>
        <v>0</v>
      </c>
      <c r="J931" s="88"/>
    </row>
    <row r="932" spans="1:10" ht="18" customHeight="1" x14ac:dyDescent="0.25">
      <c r="A932" s="3">
        <v>922</v>
      </c>
      <c r="B932" s="81"/>
      <c r="C932" s="82"/>
      <c r="D932" s="287" t="str">
        <f>IF(AND(B932&gt;0,C932&gt;0),IF(B932&gt;UPDATE!K2,DATEVALUE(UPDATE!$C$4&amp;"/"&amp;TEXT(B932,0)&amp;"/"&amp;TEXT(C932,0)),DATEVALUE(UPDATE!$C$6&amp;"/"&amp;TEXT(B932,0)&amp;"/"&amp;TEXT(C932,0))),"")</f>
        <v/>
      </c>
      <c r="E932" s="83"/>
      <c r="F932" s="84"/>
      <c r="G932" s="85"/>
      <c r="H932" s="86"/>
      <c r="I932" s="87">
        <f>IF(OR(G932&lt;&gt;0,H932&lt;&gt;0),$I$8+SUM($G$11:G932)-SUM($H$11:H932),0)</f>
        <v>0</v>
      </c>
      <c r="J932" s="88"/>
    </row>
    <row r="933" spans="1:10" ht="18" customHeight="1" x14ac:dyDescent="0.25">
      <c r="A933" s="3">
        <v>923</v>
      </c>
      <c r="B933" s="81"/>
      <c r="C933" s="82"/>
      <c r="D933" s="287" t="str">
        <f>IF(AND(B933&gt;0,C933&gt;0),IF(B933&gt;UPDATE!K2,DATEVALUE(UPDATE!$C$4&amp;"/"&amp;TEXT(B933,0)&amp;"/"&amp;TEXT(C933,0)),DATEVALUE(UPDATE!$C$6&amp;"/"&amp;TEXT(B933,0)&amp;"/"&amp;TEXT(C933,0))),"")</f>
        <v/>
      </c>
      <c r="E933" s="83"/>
      <c r="F933" s="84"/>
      <c r="G933" s="85"/>
      <c r="H933" s="86"/>
      <c r="I933" s="87">
        <f>IF(OR(G933&lt;&gt;0,H933&lt;&gt;0),$I$8+SUM($G$11:G933)-SUM($H$11:H933),0)</f>
        <v>0</v>
      </c>
      <c r="J933" s="88"/>
    </row>
    <row r="934" spans="1:10" ht="18" customHeight="1" x14ac:dyDescent="0.25">
      <c r="A934" s="3">
        <v>924</v>
      </c>
      <c r="B934" s="81"/>
      <c r="C934" s="82"/>
      <c r="D934" s="287" t="str">
        <f>IF(AND(B934&gt;0,C934&gt;0),IF(B934&gt;UPDATE!K2,DATEVALUE(UPDATE!$C$4&amp;"/"&amp;TEXT(B934,0)&amp;"/"&amp;TEXT(C934,0)),DATEVALUE(UPDATE!$C$6&amp;"/"&amp;TEXT(B934,0)&amp;"/"&amp;TEXT(C934,0))),"")</f>
        <v/>
      </c>
      <c r="E934" s="83"/>
      <c r="F934" s="84"/>
      <c r="G934" s="85"/>
      <c r="H934" s="86"/>
      <c r="I934" s="87">
        <f>IF(OR(G934&lt;&gt;0,H934&lt;&gt;0),$I$8+SUM($G$11:G934)-SUM($H$11:H934),0)</f>
        <v>0</v>
      </c>
      <c r="J934" s="88"/>
    </row>
    <row r="935" spans="1:10" ht="18" customHeight="1" x14ac:dyDescent="0.25">
      <c r="A935" s="3">
        <v>925</v>
      </c>
      <c r="B935" s="81"/>
      <c r="C935" s="82"/>
      <c r="D935" s="287" t="str">
        <f>IF(AND(B935&gt;0,C935&gt;0),IF(B935&gt;UPDATE!K2,DATEVALUE(UPDATE!$C$4&amp;"/"&amp;TEXT(B935,0)&amp;"/"&amp;TEXT(C935,0)),DATEVALUE(UPDATE!$C$6&amp;"/"&amp;TEXT(B935,0)&amp;"/"&amp;TEXT(C935,0))),"")</f>
        <v/>
      </c>
      <c r="E935" s="83"/>
      <c r="F935" s="84"/>
      <c r="G935" s="85"/>
      <c r="H935" s="86"/>
      <c r="I935" s="87">
        <f>IF(OR(G935&lt;&gt;0,H935&lt;&gt;0),$I$8+SUM($G$11:G935)-SUM($H$11:H935),0)</f>
        <v>0</v>
      </c>
      <c r="J935" s="88"/>
    </row>
    <row r="936" spans="1:10" ht="18" customHeight="1" x14ac:dyDescent="0.25">
      <c r="A936" s="3">
        <v>926</v>
      </c>
      <c r="B936" s="81"/>
      <c r="C936" s="82"/>
      <c r="D936" s="287" t="str">
        <f>IF(AND(B936&gt;0,C936&gt;0),IF(B936&gt;UPDATE!K2,DATEVALUE(UPDATE!$C$4&amp;"/"&amp;TEXT(B936,0)&amp;"/"&amp;TEXT(C936,0)),DATEVALUE(UPDATE!$C$6&amp;"/"&amp;TEXT(B936,0)&amp;"/"&amp;TEXT(C936,0))),"")</f>
        <v/>
      </c>
      <c r="E936" s="83"/>
      <c r="F936" s="84"/>
      <c r="G936" s="85"/>
      <c r="H936" s="86"/>
      <c r="I936" s="87">
        <f>IF(OR(G936&lt;&gt;0,H936&lt;&gt;0),$I$8+SUM($G$11:G936)-SUM($H$11:H936),0)</f>
        <v>0</v>
      </c>
      <c r="J936" s="88"/>
    </row>
    <row r="937" spans="1:10" ht="18" customHeight="1" x14ac:dyDescent="0.25">
      <c r="A937" s="3">
        <v>927</v>
      </c>
      <c r="B937" s="81"/>
      <c r="C937" s="82"/>
      <c r="D937" s="287" t="str">
        <f>IF(AND(B937&gt;0,C937&gt;0),IF(B937&gt;UPDATE!K2,DATEVALUE(UPDATE!$C$4&amp;"/"&amp;TEXT(B937,0)&amp;"/"&amp;TEXT(C937,0)),DATEVALUE(UPDATE!$C$6&amp;"/"&amp;TEXT(B937,0)&amp;"/"&amp;TEXT(C937,0))),"")</f>
        <v/>
      </c>
      <c r="E937" s="83"/>
      <c r="F937" s="84"/>
      <c r="G937" s="85"/>
      <c r="H937" s="86"/>
      <c r="I937" s="87">
        <f>IF(OR(G937&lt;&gt;0,H937&lt;&gt;0),$I$8+SUM($G$11:G937)-SUM($H$11:H937),0)</f>
        <v>0</v>
      </c>
      <c r="J937" s="88"/>
    </row>
    <row r="938" spans="1:10" ht="18" customHeight="1" x14ac:dyDescent="0.25">
      <c r="A938" s="3">
        <v>928</v>
      </c>
      <c r="B938" s="81"/>
      <c r="C938" s="82"/>
      <c r="D938" s="287" t="str">
        <f>IF(AND(B938&gt;0,C938&gt;0),IF(B938&gt;UPDATE!K2,DATEVALUE(UPDATE!$C$4&amp;"/"&amp;TEXT(B938,0)&amp;"/"&amp;TEXT(C938,0)),DATEVALUE(UPDATE!$C$6&amp;"/"&amp;TEXT(B938,0)&amp;"/"&amp;TEXT(C938,0))),"")</f>
        <v/>
      </c>
      <c r="E938" s="83"/>
      <c r="F938" s="84"/>
      <c r="G938" s="85"/>
      <c r="H938" s="86"/>
      <c r="I938" s="87">
        <f>IF(OR(G938&lt;&gt;0,H938&lt;&gt;0),$I$8+SUM($G$11:G938)-SUM($H$11:H938),0)</f>
        <v>0</v>
      </c>
      <c r="J938" s="88"/>
    </row>
    <row r="939" spans="1:10" ht="18" customHeight="1" x14ac:dyDescent="0.25">
      <c r="A939" s="3">
        <v>929</v>
      </c>
      <c r="B939" s="81"/>
      <c r="C939" s="82"/>
      <c r="D939" s="287" t="str">
        <f>IF(AND(B939&gt;0,C939&gt;0),IF(B939&gt;UPDATE!K2,DATEVALUE(UPDATE!$C$4&amp;"/"&amp;TEXT(B939,0)&amp;"/"&amp;TEXT(C939,0)),DATEVALUE(UPDATE!$C$6&amp;"/"&amp;TEXT(B939,0)&amp;"/"&amp;TEXT(C939,0))),"")</f>
        <v/>
      </c>
      <c r="E939" s="83"/>
      <c r="F939" s="84"/>
      <c r="G939" s="85"/>
      <c r="H939" s="86"/>
      <c r="I939" s="87">
        <f>IF(OR(G939&lt;&gt;0,H939&lt;&gt;0),$I$8+SUM($G$11:G939)-SUM($H$11:H939),0)</f>
        <v>0</v>
      </c>
      <c r="J939" s="88"/>
    </row>
    <row r="940" spans="1:10" ht="18" customHeight="1" x14ac:dyDescent="0.25">
      <c r="A940" s="3">
        <v>930</v>
      </c>
      <c r="B940" s="81"/>
      <c r="C940" s="82"/>
      <c r="D940" s="287" t="str">
        <f>IF(AND(B940&gt;0,C940&gt;0),IF(B940&gt;UPDATE!K2,DATEVALUE(UPDATE!$C$4&amp;"/"&amp;TEXT(B940,0)&amp;"/"&amp;TEXT(C940,0)),DATEVALUE(UPDATE!$C$6&amp;"/"&amp;TEXT(B940,0)&amp;"/"&amp;TEXT(C940,0))),"")</f>
        <v/>
      </c>
      <c r="E940" s="83"/>
      <c r="F940" s="84"/>
      <c r="G940" s="85"/>
      <c r="H940" s="86"/>
      <c r="I940" s="87">
        <f>IF(OR(G940&lt;&gt;0,H940&lt;&gt;0),$I$8+SUM($G$11:G940)-SUM($H$11:H940),0)</f>
        <v>0</v>
      </c>
      <c r="J940" s="88"/>
    </row>
    <row r="941" spans="1:10" ht="18" customHeight="1" x14ac:dyDescent="0.25">
      <c r="A941" s="3">
        <v>931</v>
      </c>
      <c r="B941" s="81"/>
      <c r="C941" s="82"/>
      <c r="D941" s="287" t="str">
        <f>IF(AND(B941&gt;0,C941&gt;0),IF(B941&gt;UPDATE!K2,DATEVALUE(UPDATE!$C$4&amp;"/"&amp;TEXT(B941,0)&amp;"/"&amp;TEXT(C941,0)),DATEVALUE(UPDATE!$C$6&amp;"/"&amp;TEXT(B941,0)&amp;"/"&amp;TEXT(C941,0))),"")</f>
        <v/>
      </c>
      <c r="E941" s="83"/>
      <c r="F941" s="84"/>
      <c r="G941" s="85"/>
      <c r="H941" s="86"/>
      <c r="I941" s="87">
        <f>IF(OR(G941&lt;&gt;0,H941&lt;&gt;0),$I$8+SUM($G$11:G941)-SUM($H$11:H941),0)</f>
        <v>0</v>
      </c>
      <c r="J941" s="88"/>
    </row>
    <row r="942" spans="1:10" ht="18" customHeight="1" x14ac:dyDescent="0.25">
      <c r="A942" s="3">
        <v>932</v>
      </c>
      <c r="B942" s="81"/>
      <c r="C942" s="82"/>
      <c r="D942" s="287" t="str">
        <f>IF(AND(B942&gt;0,C942&gt;0),IF(B942&gt;UPDATE!K2,DATEVALUE(UPDATE!$C$4&amp;"/"&amp;TEXT(B942,0)&amp;"/"&amp;TEXT(C942,0)),DATEVALUE(UPDATE!$C$6&amp;"/"&amp;TEXT(B942,0)&amp;"/"&amp;TEXT(C942,0))),"")</f>
        <v/>
      </c>
      <c r="E942" s="83"/>
      <c r="F942" s="84"/>
      <c r="G942" s="85"/>
      <c r="H942" s="86"/>
      <c r="I942" s="87">
        <f>IF(OR(G942&lt;&gt;0,H942&lt;&gt;0),$I$8+SUM($G$11:G942)-SUM($H$11:H942),0)</f>
        <v>0</v>
      </c>
      <c r="J942" s="88"/>
    </row>
    <row r="943" spans="1:10" ht="18" customHeight="1" x14ac:dyDescent="0.25">
      <c r="A943" s="3">
        <v>933</v>
      </c>
      <c r="B943" s="81"/>
      <c r="C943" s="82"/>
      <c r="D943" s="287" t="str">
        <f>IF(AND(B943&gt;0,C943&gt;0),IF(B943&gt;UPDATE!K2,DATEVALUE(UPDATE!$C$4&amp;"/"&amp;TEXT(B943,0)&amp;"/"&amp;TEXT(C943,0)),DATEVALUE(UPDATE!$C$6&amp;"/"&amp;TEXT(B943,0)&amp;"/"&amp;TEXT(C943,0))),"")</f>
        <v/>
      </c>
      <c r="E943" s="83"/>
      <c r="F943" s="84"/>
      <c r="G943" s="85"/>
      <c r="H943" s="86"/>
      <c r="I943" s="87">
        <f>IF(OR(G943&lt;&gt;0,H943&lt;&gt;0),$I$8+SUM($G$11:G943)-SUM($H$11:H943),0)</f>
        <v>0</v>
      </c>
      <c r="J943" s="88"/>
    </row>
    <row r="944" spans="1:10" ht="18" customHeight="1" x14ac:dyDescent="0.25">
      <c r="A944" s="3">
        <v>934</v>
      </c>
      <c r="B944" s="81"/>
      <c r="C944" s="82"/>
      <c r="D944" s="287" t="str">
        <f>IF(AND(B944&gt;0,C944&gt;0),IF(B944&gt;UPDATE!K2,DATEVALUE(UPDATE!$C$4&amp;"/"&amp;TEXT(B944,0)&amp;"/"&amp;TEXT(C944,0)),DATEVALUE(UPDATE!$C$6&amp;"/"&amp;TEXT(B944,0)&amp;"/"&amp;TEXT(C944,0))),"")</f>
        <v/>
      </c>
      <c r="E944" s="83"/>
      <c r="F944" s="84"/>
      <c r="G944" s="85"/>
      <c r="H944" s="86"/>
      <c r="I944" s="87">
        <f>IF(OR(G944&lt;&gt;0,H944&lt;&gt;0),$I$8+SUM($G$11:G944)-SUM($H$11:H944),0)</f>
        <v>0</v>
      </c>
      <c r="J944" s="88"/>
    </row>
    <row r="945" spans="1:10" ht="18" customHeight="1" x14ac:dyDescent="0.25">
      <c r="A945" s="3">
        <v>935</v>
      </c>
      <c r="B945" s="81"/>
      <c r="C945" s="82"/>
      <c r="D945" s="287" t="str">
        <f>IF(AND(B945&gt;0,C945&gt;0),IF(B945&gt;UPDATE!K2,DATEVALUE(UPDATE!$C$4&amp;"/"&amp;TEXT(B945,0)&amp;"/"&amp;TEXT(C945,0)),DATEVALUE(UPDATE!$C$6&amp;"/"&amp;TEXT(B945,0)&amp;"/"&amp;TEXT(C945,0))),"")</f>
        <v/>
      </c>
      <c r="E945" s="83"/>
      <c r="F945" s="84"/>
      <c r="G945" s="85"/>
      <c r="H945" s="86"/>
      <c r="I945" s="87">
        <f>IF(OR(G945&lt;&gt;0,H945&lt;&gt;0),$I$8+SUM($G$11:G945)-SUM($H$11:H945),0)</f>
        <v>0</v>
      </c>
      <c r="J945" s="88"/>
    </row>
    <row r="946" spans="1:10" ht="18" customHeight="1" x14ac:dyDescent="0.25">
      <c r="A946" s="3">
        <v>936</v>
      </c>
      <c r="B946" s="81"/>
      <c r="C946" s="82"/>
      <c r="D946" s="287" t="str">
        <f>IF(AND(B946&gt;0,C946&gt;0),IF(B946&gt;UPDATE!K2,DATEVALUE(UPDATE!$C$4&amp;"/"&amp;TEXT(B946,0)&amp;"/"&amp;TEXT(C946,0)),DATEVALUE(UPDATE!$C$6&amp;"/"&amp;TEXT(B946,0)&amp;"/"&amp;TEXT(C946,0))),"")</f>
        <v/>
      </c>
      <c r="E946" s="83"/>
      <c r="F946" s="84"/>
      <c r="G946" s="85"/>
      <c r="H946" s="86"/>
      <c r="I946" s="87">
        <f>IF(OR(G946&lt;&gt;0,H946&lt;&gt;0),$I$8+SUM($G$11:G946)-SUM($H$11:H946),0)</f>
        <v>0</v>
      </c>
      <c r="J946" s="88"/>
    </row>
    <row r="947" spans="1:10" ht="18" customHeight="1" x14ac:dyDescent="0.25">
      <c r="A947" s="3">
        <v>937</v>
      </c>
      <c r="B947" s="81"/>
      <c r="C947" s="82"/>
      <c r="D947" s="287" t="str">
        <f>IF(AND(B947&gt;0,C947&gt;0),IF(B947&gt;UPDATE!K2,DATEVALUE(UPDATE!$C$4&amp;"/"&amp;TEXT(B947,0)&amp;"/"&amp;TEXT(C947,0)),DATEVALUE(UPDATE!$C$6&amp;"/"&amp;TEXT(B947,0)&amp;"/"&amp;TEXT(C947,0))),"")</f>
        <v/>
      </c>
      <c r="E947" s="83"/>
      <c r="F947" s="84"/>
      <c r="G947" s="85"/>
      <c r="H947" s="86"/>
      <c r="I947" s="87">
        <f>IF(OR(G947&lt;&gt;0,H947&lt;&gt;0),$I$8+SUM($G$11:G947)-SUM($H$11:H947),0)</f>
        <v>0</v>
      </c>
      <c r="J947" s="88"/>
    </row>
    <row r="948" spans="1:10" ht="18" customHeight="1" x14ac:dyDescent="0.25">
      <c r="A948" s="3">
        <v>938</v>
      </c>
      <c r="B948" s="81"/>
      <c r="C948" s="82"/>
      <c r="D948" s="287" t="str">
        <f>IF(AND(B948&gt;0,C948&gt;0),IF(B948&gt;UPDATE!K2,DATEVALUE(UPDATE!$C$4&amp;"/"&amp;TEXT(B948,0)&amp;"/"&amp;TEXT(C948,0)),DATEVALUE(UPDATE!$C$6&amp;"/"&amp;TEXT(B948,0)&amp;"/"&amp;TEXT(C948,0))),"")</f>
        <v/>
      </c>
      <c r="E948" s="83"/>
      <c r="F948" s="84"/>
      <c r="G948" s="85"/>
      <c r="H948" s="86"/>
      <c r="I948" s="87">
        <f>IF(OR(G948&lt;&gt;0,H948&lt;&gt;0),$I$8+SUM($G$11:G948)-SUM($H$11:H948),0)</f>
        <v>0</v>
      </c>
      <c r="J948" s="88"/>
    </row>
    <row r="949" spans="1:10" ht="18" customHeight="1" x14ac:dyDescent="0.25">
      <c r="A949" s="3">
        <v>939</v>
      </c>
      <c r="B949" s="81"/>
      <c r="C949" s="82"/>
      <c r="D949" s="287" t="str">
        <f>IF(AND(B949&gt;0,C949&gt;0),IF(B949&gt;UPDATE!K2,DATEVALUE(UPDATE!$C$4&amp;"/"&amp;TEXT(B949,0)&amp;"/"&amp;TEXT(C949,0)),DATEVALUE(UPDATE!$C$6&amp;"/"&amp;TEXT(B949,0)&amp;"/"&amp;TEXT(C949,0))),"")</f>
        <v/>
      </c>
      <c r="E949" s="83"/>
      <c r="F949" s="84"/>
      <c r="G949" s="85"/>
      <c r="H949" s="86"/>
      <c r="I949" s="87">
        <f>IF(OR(G949&lt;&gt;0,H949&lt;&gt;0),$I$8+SUM($G$11:G949)-SUM($H$11:H949),0)</f>
        <v>0</v>
      </c>
      <c r="J949" s="88"/>
    </row>
    <row r="950" spans="1:10" ht="18" customHeight="1" x14ac:dyDescent="0.25">
      <c r="A950" s="3">
        <v>940</v>
      </c>
      <c r="B950" s="81"/>
      <c r="C950" s="82"/>
      <c r="D950" s="287" t="str">
        <f>IF(AND(B950&gt;0,C950&gt;0),IF(B950&gt;UPDATE!K2,DATEVALUE(UPDATE!$C$4&amp;"/"&amp;TEXT(B950,0)&amp;"/"&amp;TEXT(C950,0)),DATEVALUE(UPDATE!$C$6&amp;"/"&amp;TEXT(B950,0)&amp;"/"&amp;TEXT(C950,0))),"")</f>
        <v/>
      </c>
      <c r="E950" s="83"/>
      <c r="F950" s="84"/>
      <c r="G950" s="85"/>
      <c r="H950" s="86"/>
      <c r="I950" s="87">
        <f>IF(OR(G950&lt;&gt;0,H950&lt;&gt;0),$I$8+SUM($G$11:G950)-SUM($H$11:H950),0)</f>
        <v>0</v>
      </c>
      <c r="J950" s="88"/>
    </row>
    <row r="951" spans="1:10" ht="18" customHeight="1" x14ac:dyDescent="0.25">
      <c r="A951" s="3">
        <v>941</v>
      </c>
      <c r="B951" s="81"/>
      <c r="C951" s="82"/>
      <c r="D951" s="287" t="str">
        <f>IF(AND(B951&gt;0,C951&gt;0),IF(B951&gt;UPDATE!K2,DATEVALUE(UPDATE!$C$4&amp;"/"&amp;TEXT(B951,0)&amp;"/"&amp;TEXT(C951,0)),DATEVALUE(UPDATE!$C$6&amp;"/"&amp;TEXT(B951,0)&amp;"/"&amp;TEXT(C951,0))),"")</f>
        <v/>
      </c>
      <c r="E951" s="83"/>
      <c r="F951" s="84"/>
      <c r="G951" s="85"/>
      <c r="H951" s="86"/>
      <c r="I951" s="87">
        <f>IF(OR(G951&lt;&gt;0,H951&lt;&gt;0),$I$8+SUM($G$11:G951)-SUM($H$11:H951),0)</f>
        <v>0</v>
      </c>
      <c r="J951" s="88"/>
    </row>
    <row r="952" spans="1:10" ht="18" customHeight="1" x14ac:dyDescent="0.25">
      <c r="A952" s="3">
        <v>942</v>
      </c>
      <c r="B952" s="81"/>
      <c r="C952" s="82"/>
      <c r="D952" s="287" t="str">
        <f>IF(AND(B952&gt;0,C952&gt;0),IF(B952&gt;UPDATE!K2,DATEVALUE(UPDATE!$C$4&amp;"/"&amp;TEXT(B952,0)&amp;"/"&amp;TEXT(C952,0)),DATEVALUE(UPDATE!$C$6&amp;"/"&amp;TEXT(B952,0)&amp;"/"&amp;TEXT(C952,0))),"")</f>
        <v/>
      </c>
      <c r="E952" s="83"/>
      <c r="F952" s="84"/>
      <c r="G952" s="85"/>
      <c r="H952" s="86"/>
      <c r="I952" s="87">
        <f>IF(OR(G952&lt;&gt;0,H952&lt;&gt;0),$I$8+SUM($G$11:G952)-SUM($H$11:H952),0)</f>
        <v>0</v>
      </c>
      <c r="J952" s="88"/>
    </row>
    <row r="953" spans="1:10" ht="18" customHeight="1" x14ac:dyDescent="0.25">
      <c r="A953" s="3">
        <v>943</v>
      </c>
      <c r="B953" s="81"/>
      <c r="C953" s="82"/>
      <c r="D953" s="287" t="str">
        <f>IF(AND(B953&gt;0,C953&gt;0),IF(B953&gt;UPDATE!K2,DATEVALUE(UPDATE!$C$4&amp;"/"&amp;TEXT(B953,0)&amp;"/"&amp;TEXT(C953,0)),DATEVALUE(UPDATE!$C$6&amp;"/"&amp;TEXT(B953,0)&amp;"/"&amp;TEXT(C953,0))),"")</f>
        <v/>
      </c>
      <c r="E953" s="83"/>
      <c r="F953" s="84"/>
      <c r="G953" s="85"/>
      <c r="H953" s="86"/>
      <c r="I953" s="87">
        <f>IF(OR(G953&lt;&gt;0,H953&lt;&gt;0),$I$8+SUM($G$11:G953)-SUM($H$11:H953),0)</f>
        <v>0</v>
      </c>
      <c r="J953" s="88"/>
    </row>
    <row r="954" spans="1:10" ht="18" customHeight="1" x14ac:dyDescent="0.25">
      <c r="A954" s="3">
        <v>944</v>
      </c>
      <c r="B954" s="81"/>
      <c r="C954" s="82"/>
      <c r="D954" s="287" t="str">
        <f>IF(AND(B954&gt;0,C954&gt;0),IF(B954&gt;UPDATE!K2,DATEVALUE(UPDATE!$C$4&amp;"/"&amp;TEXT(B954,0)&amp;"/"&amp;TEXT(C954,0)),DATEVALUE(UPDATE!$C$6&amp;"/"&amp;TEXT(B954,0)&amp;"/"&amp;TEXT(C954,0))),"")</f>
        <v/>
      </c>
      <c r="E954" s="83"/>
      <c r="F954" s="84"/>
      <c r="G954" s="85"/>
      <c r="H954" s="86"/>
      <c r="I954" s="87">
        <f>IF(OR(G954&lt;&gt;0,H954&lt;&gt;0),$I$8+SUM($G$11:G954)-SUM($H$11:H954),0)</f>
        <v>0</v>
      </c>
      <c r="J954" s="88"/>
    </row>
    <row r="955" spans="1:10" ht="18" customHeight="1" x14ac:dyDescent="0.25">
      <c r="A955" s="3">
        <v>945</v>
      </c>
      <c r="B955" s="81"/>
      <c r="C955" s="82"/>
      <c r="D955" s="287" t="str">
        <f>IF(AND(B955&gt;0,C955&gt;0),IF(B955&gt;UPDATE!K2,DATEVALUE(UPDATE!$C$4&amp;"/"&amp;TEXT(B955,0)&amp;"/"&amp;TEXT(C955,0)),DATEVALUE(UPDATE!$C$6&amp;"/"&amp;TEXT(B955,0)&amp;"/"&amp;TEXT(C955,0))),"")</f>
        <v/>
      </c>
      <c r="E955" s="83"/>
      <c r="F955" s="84"/>
      <c r="G955" s="85"/>
      <c r="H955" s="86"/>
      <c r="I955" s="87">
        <f>IF(OR(G955&lt;&gt;0,H955&lt;&gt;0),$I$8+SUM($G$11:G955)-SUM($H$11:H955),0)</f>
        <v>0</v>
      </c>
      <c r="J955" s="88"/>
    </row>
    <row r="956" spans="1:10" ht="18" customHeight="1" x14ac:dyDescent="0.25">
      <c r="A956" s="3">
        <v>946</v>
      </c>
      <c r="B956" s="81"/>
      <c r="C956" s="82"/>
      <c r="D956" s="287" t="str">
        <f>IF(AND(B956&gt;0,C956&gt;0),IF(B956&gt;UPDATE!K2,DATEVALUE(UPDATE!$C$4&amp;"/"&amp;TEXT(B956,0)&amp;"/"&amp;TEXT(C956,0)),DATEVALUE(UPDATE!$C$6&amp;"/"&amp;TEXT(B956,0)&amp;"/"&amp;TEXT(C956,0))),"")</f>
        <v/>
      </c>
      <c r="E956" s="83"/>
      <c r="F956" s="84"/>
      <c r="G956" s="85"/>
      <c r="H956" s="86"/>
      <c r="I956" s="87">
        <f>IF(OR(G956&lt;&gt;0,H956&lt;&gt;0),$I$8+SUM($G$11:G956)-SUM($H$11:H956),0)</f>
        <v>0</v>
      </c>
      <c r="J956" s="88"/>
    </row>
    <row r="957" spans="1:10" ht="18" customHeight="1" x14ac:dyDescent="0.25">
      <c r="A957" s="3">
        <v>947</v>
      </c>
      <c r="B957" s="81"/>
      <c r="C957" s="82"/>
      <c r="D957" s="287" t="str">
        <f>IF(AND(B957&gt;0,C957&gt;0),IF(B957&gt;UPDATE!K2,DATEVALUE(UPDATE!$C$4&amp;"/"&amp;TEXT(B957,0)&amp;"/"&amp;TEXT(C957,0)),DATEVALUE(UPDATE!$C$6&amp;"/"&amp;TEXT(B957,0)&amp;"/"&amp;TEXT(C957,0))),"")</f>
        <v/>
      </c>
      <c r="E957" s="83"/>
      <c r="F957" s="84"/>
      <c r="G957" s="85"/>
      <c r="H957" s="86"/>
      <c r="I957" s="87">
        <f>IF(OR(G957&lt;&gt;0,H957&lt;&gt;0),$I$8+SUM($G$11:G957)-SUM($H$11:H957),0)</f>
        <v>0</v>
      </c>
      <c r="J957" s="88"/>
    </row>
    <row r="958" spans="1:10" ht="18" customHeight="1" x14ac:dyDescent="0.25">
      <c r="A958" s="3">
        <v>948</v>
      </c>
      <c r="B958" s="81"/>
      <c r="C958" s="82"/>
      <c r="D958" s="287" t="str">
        <f>IF(AND(B958&gt;0,C958&gt;0),IF(B958&gt;UPDATE!K2,DATEVALUE(UPDATE!$C$4&amp;"/"&amp;TEXT(B958,0)&amp;"/"&amp;TEXT(C958,0)),DATEVALUE(UPDATE!$C$6&amp;"/"&amp;TEXT(B958,0)&amp;"/"&amp;TEXT(C958,0))),"")</f>
        <v/>
      </c>
      <c r="E958" s="83"/>
      <c r="F958" s="84"/>
      <c r="G958" s="85"/>
      <c r="H958" s="86"/>
      <c r="I958" s="87">
        <f>IF(OR(G958&lt;&gt;0,H958&lt;&gt;0),$I$8+SUM($G$11:G958)-SUM($H$11:H958),0)</f>
        <v>0</v>
      </c>
      <c r="J958" s="88"/>
    </row>
    <row r="959" spans="1:10" ht="18" customHeight="1" x14ac:dyDescent="0.25">
      <c r="A959" s="3">
        <v>949</v>
      </c>
      <c r="B959" s="81"/>
      <c r="C959" s="82"/>
      <c r="D959" s="287" t="str">
        <f>IF(AND(B959&gt;0,C959&gt;0),IF(B959&gt;UPDATE!K2,DATEVALUE(UPDATE!$C$4&amp;"/"&amp;TEXT(B959,0)&amp;"/"&amp;TEXT(C959,0)),DATEVALUE(UPDATE!$C$6&amp;"/"&amp;TEXT(B959,0)&amp;"/"&amp;TEXT(C959,0))),"")</f>
        <v/>
      </c>
      <c r="E959" s="83"/>
      <c r="F959" s="84"/>
      <c r="G959" s="85"/>
      <c r="H959" s="86"/>
      <c r="I959" s="87">
        <f>IF(OR(G959&lt;&gt;0,H959&lt;&gt;0),$I$8+SUM($G$11:G959)-SUM($H$11:H959),0)</f>
        <v>0</v>
      </c>
      <c r="J959" s="88"/>
    </row>
    <row r="960" spans="1:10" ht="18" customHeight="1" x14ac:dyDescent="0.25">
      <c r="A960" s="3">
        <v>950</v>
      </c>
      <c r="B960" s="81"/>
      <c r="C960" s="82"/>
      <c r="D960" s="287" t="str">
        <f>IF(AND(B960&gt;0,C960&gt;0),IF(B960&gt;UPDATE!K2,DATEVALUE(UPDATE!$C$4&amp;"/"&amp;TEXT(B960,0)&amp;"/"&amp;TEXT(C960,0)),DATEVALUE(UPDATE!$C$6&amp;"/"&amp;TEXT(B960,0)&amp;"/"&amp;TEXT(C960,0))),"")</f>
        <v/>
      </c>
      <c r="E960" s="83"/>
      <c r="F960" s="84"/>
      <c r="G960" s="85"/>
      <c r="H960" s="86"/>
      <c r="I960" s="87">
        <f>IF(OR(G960&lt;&gt;0,H960&lt;&gt;0),$I$8+SUM($G$11:G960)-SUM($H$11:H960),0)</f>
        <v>0</v>
      </c>
      <c r="J960" s="88"/>
    </row>
    <row r="961" spans="1:10" ht="18" customHeight="1" x14ac:dyDescent="0.25">
      <c r="A961" s="3">
        <v>951</v>
      </c>
      <c r="B961" s="81"/>
      <c r="C961" s="82"/>
      <c r="D961" s="287" t="str">
        <f>IF(AND(B961&gt;0,C961&gt;0),IF(B961&gt;UPDATE!K2,DATEVALUE(UPDATE!$C$4&amp;"/"&amp;TEXT(B961,0)&amp;"/"&amp;TEXT(C961,0)),DATEVALUE(UPDATE!$C$6&amp;"/"&amp;TEXT(B961,0)&amp;"/"&amp;TEXT(C961,0))),"")</f>
        <v/>
      </c>
      <c r="E961" s="83"/>
      <c r="F961" s="84"/>
      <c r="G961" s="85"/>
      <c r="H961" s="86"/>
      <c r="I961" s="87">
        <f>IF(OR(G961&lt;&gt;0,H961&lt;&gt;0),$I$8+SUM($G$11:G961)-SUM($H$11:H961),0)</f>
        <v>0</v>
      </c>
      <c r="J961" s="88"/>
    </row>
    <row r="962" spans="1:10" ht="18" customHeight="1" x14ac:dyDescent="0.25">
      <c r="A962" s="3">
        <v>952</v>
      </c>
      <c r="B962" s="81"/>
      <c r="C962" s="82"/>
      <c r="D962" s="287" t="str">
        <f>IF(AND(B962&gt;0,C962&gt;0),IF(B962&gt;UPDATE!K2,DATEVALUE(UPDATE!$C$4&amp;"/"&amp;TEXT(B962,0)&amp;"/"&amp;TEXT(C962,0)),DATEVALUE(UPDATE!$C$6&amp;"/"&amp;TEXT(B962,0)&amp;"/"&amp;TEXT(C962,0))),"")</f>
        <v/>
      </c>
      <c r="E962" s="83"/>
      <c r="F962" s="84"/>
      <c r="G962" s="85"/>
      <c r="H962" s="86"/>
      <c r="I962" s="87">
        <f>IF(OR(G962&lt;&gt;0,H962&lt;&gt;0),$I$8+SUM($G$11:G962)-SUM($H$11:H962),0)</f>
        <v>0</v>
      </c>
      <c r="J962" s="88"/>
    </row>
    <row r="963" spans="1:10" ht="18" customHeight="1" x14ac:dyDescent="0.25">
      <c r="A963" s="3">
        <v>953</v>
      </c>
      <c r="B963" s="81"/>
      <c r="C963" s="82"/>
      <c r="D963" s="287" t="str">
        <f>IF(AND(B963&gt;0,C963&gt;0),IF(B963&gt;UPDATE!K2,DATEVALUE(UPDATE!$C$4&amp;"/"&amp;TEXT(B963,0)&amp;"/"&amp;TEXT(C963,0)),DATEVALUE(UPDATE!$C$6&amp;"/"&amp;TEXT(B963,0)&amp;"/"&amp;TEXT(C963,0))),"")</f>
        <v/>
      </c>
      <c r="E963" s="83"/>
      <c r="F963" s="84"/>
      <c r="G963" s="85"/>
      <c r="H963" s="86"/>
      <c r="I963" s="87">
        <f>IF(OR(G963&lt;&gt;0,H963&lt;&gt;0),$I$8+SUM($G$11:G963)-SUM($H$11:H963),0)</f>
        <v>0</v>
      </c>
      <c r="J963" s="88"/>
    </row>
    <row r="964" spans="1:10" ht="18" customHeight="1" x14ac:dyDescent="0.25">
      <c r="A964" s="3">
        <v>954</v>
      </c>
      <c r="B964" s="81"/>
      <c r="C964" s="82"/>
      <c r="D964" s="287" t="str">
        <f>IF(AND(B964&gt;0,C964&gt;0),IF(B964&gt;UPDATE!K2,DATEVALUE(UPDATE!$C$4&amp;"/"&amp;TEXT(B964,0)&amp;"/"&amp;TEXT(C964,0)),DATEVALUE(UPDATE!$C$6&amp;"/"&amp;TEXT(B964,0)&amp;"/"&amp;TEXT(C964,0))),"")</f>
        <v/>
      </c>
      <c r="E964" s="83"/>
      <c r="F964" s="84"/>
      <c r="G964" s="85"/>
      <c r="H964" s="86"/>
      <c r="I964" s="87">
        <f>IF(OR(G964&lt;&gt;0,H964&lt;&gt;0),$I$8+SUM($G$11:G964)-SUM($H$11:H964),0)</f>
        <v>0</v>
      </c>
      <c r="J964" s="88"/>
    </row>
    <row r="965" spans="1:10" ht="18" customHeight="1" x14ac:dyDescent="0.25">
      <c r="A965" s="3">
        <v>955</v>
      </c>
      <c r="B965" s="81"/>
      <c r="C965" s="82"/>
      <c r="D965" s="287" t="str">
        <f>IF(AND(B965&gt;0,C965&gt;0),IF(B965&gt;UPDATE!K2,DATEVALUE(UPDATE!$C$4&amp;"/"&amp;TEXT(B965,0)&amp;"/"&amp;TEXT(C965,0)),DATEVALUE(UPDATE!$C$6&amp;"/"&amp;TEXT(B965,0)&amp;"/"&amp;TEXT(C965,0))),"")</f>
        <v/>
      </c>
      <c r="E965" s="83"/>
      <c r="F965" s="84"/>
      <c r="G965" s="85"/>
      <c r="H965" s="86"/>
      <c r="I965" s="87">
        <f>IF(OR(G965&lt;&gt;0,H965&lt;&gt;0),$I$8+SUM($G$11:G965)-SUM($H$11:H965),0)</f>
        <v>0</v>
      </c>
      <c r="J965" s="88"/>
    </row>
    <row r="966" spans="1:10" ht="18" customHeight="1" x14ac:dyDescent="0.25">
      <c r="A966" s="3">
        <v>956</v>
      </c>
      <c r="B966" s="81"/>
      <c r="C966" s="82"/>
      <c r="D966" s="287" t="str">
        <f>IF(AND(B966&gt;0,C966&gt;0),IF(B966&gt;UPDATE!K2,DATEVALUE(UPDATE!$C$4&amp;"/"&amp;TEXT(B966,0)&amp;"/"&amp;TEXT(C966,0)),DATEVALUE(UPDATE!$C$6&amp;"/"&amp;TEXT(B966,0)&amp;"/"&amp;TEXT(C966,0))),"")</f>
        <v/>
      </c>
      <c r="E966" s="83"/>
      <c r="F966" s="84"/>
      <c r="G966" s="85"/>
      <c r="H966" s="86"/>
      <c r="I966" s="87">
        <f>IF(OR(G966&lt;&gt;0,H966&lt;&gt;0),$I$8+SUM($G$11:G966)-SUM($H$11:H966),0)</f>
        <v>0</v>
      </c>
      <c r="J966" s="88"/>
    </row>
    <row r="967" spans="1:10" ht="18" customHeight="1" x14ac:dyDescent="0.25">
      <c r="A967" s="3">
        <v>957</v>
      </c>
      <c r="B967" s="81"/>
      <c r="C967" s="82"/>
      <c r="D967" s="287" t="str">
        <f>IF(AND(B967&gt;0,C967&gt;0),IF(B967&gt;UPDATE!K2,DATEVALUE(UPDATE!$C$4&amp;"/"&amp;TEXT(B967,0)&amp;"/"&amp;TEXT(C967,0)),DATEVALUE(UPDATE!$C$6&amp;"/"&amp;TEXT(B967,0)&amp;"/"&amp;TEXT(C967,0))),"")</f>
        <v/>
      </c>
      <c r="E967" s="83"/>
      <c r="F967" s="84"/>
      <c r="G967" s="85"/>
      <c r="H967" s="86"/>
      <c r="I967" s="87">
        <f>IF(OR(G967&lt;&gt;0,H967&lt;&gt;0),$I$8+SUM($G$11:G967)-SUM($H$11:H967),0)</f>
        <v>0</v>
      </c>
      <c r="J967" s="88"/>
    </row>
    <row r="968" spans="1:10" ht="18" customHeight="1" x14ac:dyDescent="0.25">
      <c r="A968" s="3">
        <v>958</v>
      </c>
      <c r="B968" s="81"/>
      <c r="C968" s="82"/>
      <c r="D968" s="287" t="str">
        <f>IF(AND(B968&gt;0,C968&gt;0),IF(B968&gt;UPDATE!K2,DATEVALUE(UPDATE!$C$4&amp;"/"&amp;TEXT(B968,0)&amp;"/"&amp;TEXT(C968,0)),DATEVALUE(UPDATE!$C$6&amp;"/"&amp;TEXT(B968,0)&amp;"/"&amp;TEXT(C968,0))),"")</f>
        <v/>
      </c>
      <c r="E968" s="83"/>
      <c r="F968" s="84"/>
      <c r="G968" s="85"/>
      <c r="H968" s="86"/>
      <c r="I968" s="87">
        <f>IF(OR(G968&lt;&gt;0,H968&lt;&gt;0),$I$8+SUM($G$11:G968)-SUM($H$11:H968),0)</f>
        <v>0</v>
      </c>
      <c r="J968" s="88"/>
    </row>
    <row r="969" spans="1:10" ht="18" customHeight="1" x14ac:dyDescent="0.25">
      <c r="A969" s="3">
        <v>959</v>
      </c>
      <c r="B969" s="81"/>
      <c r="C969" s="82"/>
      <c r="D969" s="287" t="str">
        <f>IF(AND(B969&gt;0,C969&gt;0),IF(B969&gt;UPDATE!K2,DATEVALUE(UPDATE!$C$4&amp;"/"&amp;TEXT(B969,0)&amp;"/"&amp;TEXT(C969,0)),DATEVALUE(UPDATE!$C$6&amp;"/"&amp;TEXT(B969,0)&amp;"/"&amp;TEXT(C969,0))),"")</f>
        <v/>
      </c>
      <c r="E969" s="83"/>
      <c r="F969" s="84"/>
      <c r="G969" s="85"/>
      <c r="H969" s="86"/>
      <c r="I969" s="87">
        <f>IF(OR(G969&lt;&gt;0,H969&lt;&gt;0),$I$8+SUM($G$11:G969)-SUM($H$11:H969),0)</f>
        <v>0</v>
      </c>
      <c r="J969" s="88"/>
    </row>
    <row r="970" spans="1:10" ht="18" customHeight="1" x14ac:dyDescent="0.25">
      <c r="A970" s="3">
        <v>960</v>
      </c>
      <c r="B970" s="81"/>
      <c r="C970" s="82"/>
      <c r="D970" s="287" t="str">
        <f>IF(AND(B970&gt;0,C970&gt;0),IF(B970&gt;UPDATE!K2,DATEVALUE(UPDATE!$C$4&amp;"/"&amp;TEXT(B970,0)&amp;"/"&amp;TEXT(C970,0)),DATEVALUE(UPDATE!$C$6&amp;"/"&amp;TEXT(B970,0)&amp;"/"&amp;TEXT(C970,0))),"")</f>
        <v/>
      </c>
      <c r="E970" s="83"/>
      <c r="F970" s="84"/>
      <c r="G970" s="85"/>
      <c r="H970" s="86"/>
      <c r="I970" s="87">
        <f>IF(OR(G970&lt;&gt;0,H970&lt;&gt;0),$I$8+SUM($G$11:G970)-SUM($H$11:H970),0)</f>
        <v>0</v>
      </c>
      <c r="J970" s="88"/>
    </row>
    <row r="971" spans="1:10" ht="18" customHeight="1" x14ac:dyDescent="0.25">
      <c r="A971" s="3">
        <v>961</v>
      </c>
      <c r="B971" s="81"/>
      <c r="C971" s="82"/>
      <c r="D971" s="287" t="str">
        <f>IF(AND(B971&gt;0,C971&gt;0),IF(B971&gt;UPDATE!K2,DATEVALUE(UPDATE!$C$4&amp;"/"&amp;TEXT(B971,0)&amp;"/"&amp;TEXT(C971,0)),DATEVALUE(UPDATE!$C$6&amp;"/"&amp;TEXT(B971,0)&amp;"/"&amp;TEXT(C971,0))),"")</f>
        <v/>
      </c>
      <c r="E971" s="83"/>
      <c r="F971" s="84"/>
      <c r="G971" s="85"/>
      <c r="H971" s="86"/>
      <c r="I971" s="87">
        <f>IF(OR(G971&lt;&gt;0,H971&lt;&gt;0),$I$8+SUM($G$11:G971)-SUM($H$11:H971),0)</f>
        <v>0</v>
      </c>
      <c r="J971" s="88"/>
    </row>
    <row r="972" spans="1:10" ht="18" customHeight="1" x14ac:dyDescent="0.25">
      <c r="A972" s="3">
        <v>962</v>
      </c>
      <c r="B972" s="81"/>
      <c r="C972" s="82"/>
      <c r="D972" s="287" t="str">
        <f>IF(AND(B972&gt;0,C972&gt;0),IF(B972&gt;UPDATE!K2,DATEVALUE(UPDATE!$C$4&amp;"/"&amp;TEXT(B972,0)&amp;"/"&amp;TEXT(C972,0)),DATEVALUE(UPDATE!$C$6&amp;"/"&amp;TEXT(B972,0)&amp;"/"&amp;TEXT(C972,0))),"")</f>
        <v/>
      </c>
      <c r="E972" s="83"/>
      <c r="F972" s="84"/>
      <c r="G972" s="85"/>
      <c r="H972" s="86"/>
      <c r="I972" s="87">
        <f>IF(OR(G972&lt;&gt;0,H972&lt;&gt;0),$I$8+SUM($G$11:G972)-SUM($H$11:H972),0)</f>
        <v>0</v>
      </c>
      <c r="J972" s="88"/>
    </row>
    <row r="973" spans="1:10" ht="18" customHeight="1" x14ac:dyDescent="0.25">
      <c r="A973" s="3">
        <v>963</v>
      </c>
      <c r="B973" s="81"/>
      <c r="C973" s="82"/>
      <c r="D973" s="287" t="str">
        <f>IF(AND(B973&gt;0,C973&gt;0),IF(B973&gt;UPDATE!K2,DATEVALUE(UPDATE!$C$4&amp;"/"&amp;TEXT(B973,0)&amp;"/"&amp;TEXT(C973,0)),DATEVALUE(UPDATE!$C$6&amp;"/"&amp;TEXT(B973,0)&amp;"/"&amp;TEXT(C973,0))),"")</f>
        <v/>
      </c>
      <c r="E973" s="83"/>
      <c r="F973" s="84"/>
      <c r="G973" s="85"/>
      <c r="H973" s="86"/>
      <c r="I973" s="87">
        <f>IF(OR(G973&lt;&gt;0,H973&lt;&gt;0),$I$8+SUM($G$11:G973)-SUM($H$11:H973),0)</f>
        <v>0</v>
      </c>
      <c r="J973" s="88"/>
    </row>
    <row r="974" spans="1:10" ht="18" customHeight="1" x14ac:dyDescent="0.25">
      <c r="A974" s="3">
        <v>964</v>
      </c>
      <c r="B974" s="81"/>
      <c r="C974" s="82"/>
      <c r="D974" s="287" t="str">
        <f>IF(AND(B974&gt;0,C974&gt;0),IF(B974&gt;UPDATE!K2,DATEVALUE(UPDATE!$C$4&amp;"/"&amp;TEXT(B974,0)&amp;"/"&amp;TEXT(C974,0)),DATEVALUE(UPDATE!$C$6&amp;"/"&amp;TEXT(B974,0)&amp;"/"&amp;TEXT(C974,0))),"")</f>
        <v/>
      </c>
      <c r="E974" s="83"/>
      <c r="F974" s="84"/>
      <c r="G974" s="85"/>
      <c r="H974" s="86"/>
      <c r="I974" s="87">
        <f>IF(OR(G974&lt;&gt;0,H974&lt;&gt;0),$I$8+SUM($G$11:G974)-SUM($H$11:H974),0)</f>
        <v>0</v>
      </c>
      <c r="J974" s="88"/>
    </row>
    <row r="975" spans="1:10" ht="18" customHeight="1" x14ac:dyDescent="0.25">
      <c r="A975" s="3">
        <v>965</v>
      </c>
      <c r="B975" s="81"/>
      <c r="C975" s="82"/>
      <c r="D975" s="287" t="str">
        <f>IF(AND(B975&gt;0,C975&gt;0),IF(B975&gt;UPDATE!K2,DATEVALUE(UPDATE!$C$4&amp;"/"&amp;TEXT(B975,0)&amp;"/"&amp;TEXT(C975,0)),DATEVALUE(UPDATE!$C$6&amp;"/"&amp;TEXT(B975,0)&amp;"/"&amp;TEXT(C975,0))),"")</f>
        <v/>
      </c>
      <c r="E975" s="83"/>
      <c r="F975" s="84"/>
      <c r="G975" s="85"/>
      <c r="H975" s="86"/>
      <c r="I975" s="87">
        <f>IF(OR(G975&lt;&gt;0,H975&lt;&gt;0),$I$8+SUM($G$11:G975)-SUM($H$11:H975),0)</f>
        <v>0</v>
      </c>
      <c r="J975" s="88"/>
    </row>
    <row r="976" spans="1:10" ht="18" customHeight="1" x14ac:dyDescent="0.25">
      <c r="A976" s="3">
        <v>966</v>
      </c>
      <c r="B976" s="81"/>
      <c r="C976" s="82"/>
      <c r="D976" s="287" t="str">
        <f>IF(AND(B976&gt;0,C976&gt;0),IF(B976&gt;UPDATE!K2,DATEVALUE(UPDATE!$C$4&amp;"/"&amp;TEXT(B976,0)&amp;"/"&amp;TEXT(C976,0)),DATEVALUE(UPDATE!$C$6&amp;"/"&amp;TEXT(B976,0)&amp;"/"&amp;TEXT(C976,0))),"")</f>
        <v/>
      </c>
      <c r="E976" s="83"/>
      <c r="F976" s="84"/>
      <c r="G976" s="85"/>
      <c r="H976" s="86"/>
      <c r="I976" s="87">
        <f>IF(OR(G976&lt;&gt;0,H976&lt;&gt;0),$I$8+SUM($G$11:G976)-SUM($H$11:H976),0)</f>
        <v>0</v>
      </c>
      <c r="J976" s="88"/>
    </row>
    <row r="977" spans="1:10" ht="18" customHeight="1" x14ac:dyDescent="0.25">
      <c r="A977" s="3">
        <v>967</v>
      </c>
      <c r="B977" s="81"/>
      <c r="C977" s="82"/>
      <c r="D977" s="287" t="str">
        <f>IF(AND(B977&gt;0,C977&gt;0),IF(B977&gt;UPDATE!K2,DATEVALUE(UPDATE!$C$4&amp;"/"&amp;TEXT(B977,0)&amp;"/"&amp;TEXT(C977,0)),DATEVALUE(UPDATE!$C$6&amp;"/"&amp;TEXT(B977,0)&amp;"/"&amp;TEXT(C977,0))),"")</f>
        <v/>
      </c>
      <c r="E977" s="83"/>
      <c r="F977" s="84"/>
      <c r="G977" s="85"/>
      <c r="H977" s="86"/>
      <c r="I977" s="87">
        <f>IF(OR(G977&lt;&gt;0,H977&lt;&gt;0),$I$8+SUM($G$11:G977)-SUM($H$11:H977),0)</f>
        <v>0</v>
      </c>
      <c r="J977" s="88"/>
    </row>
    <row r="978" spans="1:10" ht="18" customHeight="1" x14ac:dyDescent="0.25">
      <c r="A978" s="3">
        <v>968</v>
      </c>
      <c r="B978" s="81"/>
      <c r="C978" s="82"/>
      <c r="D978" s="287" t="str">
        <f>IF(AND(B978&gt;0,C978&gt;0),IF(B978&gt;UPDATE!K2,DATEVALUE(UPDATE!$C$4&amp;"/"&amp;TEXT(B978,0)&amp;"/"&amp;TEXT(C978,0)),DATEVALUE(UPDATE!$C$6&amp;"/"&amp;TEXT(B978,0)&amp;"/"&amp;TEXT(C978,0))),"")</f>
        <v/>
      </c>
      <c r="E978" s="83"/>
      <c r="F978" s="84"/>
      <c r="G978" s="85"/>
      <c r="H978" s="86"/>
      <c r="I978" s="87">
        <f>IF(OR(G978&lt;&gt;0,H978&lt;&gt;0),$I$8+SUM($G$11:G978)-SUM($H$11:H978),0)</f>
        <v>0</v>
      </c>
      <c r="J978" s="88"/>
    </row>
    <row r="979" spans="1:10" ht="18" customHeight="1" x14ac:dyDescent="0.25">
      <c r="A979" s="3">
        <v>969</v>
      </c>
      <c r="B979" s="81"/>
      <c r="C979" s="82"/>
      <c r="D979" s="287" t="str">
        <f>IF(AND(B979&gt;0,C979&gt;0),IF(B979&gt;UPDATE!K2,DATEVALUE(UPDATE!$C$4&amp;"/"&amp;TEXT(B979,0)&amp;"/"&amp;TEXT(C979,0)),DATEVALUE(UPDATE!$C$6&amp;"/"&amp;TEXT(B979,0)&amp;"/"&amp;TEXT(C979,0))),"")</f>
        <v/>
      </c>
      <c r="E979" s="83"/>
      <c r="F979" s="84"/>
      <c r="G979" s="85"/>
      <c r="H979" s="86"/>
      <c r="I979" s="87">
        <f>IF(OR(G979&lt;&gt;0,H979&lt;&gt;0),$I$8+SUM($G$11:G979)-SUM($H$11:H979),0)</f>
        <v>0</v>
      </c>
      <c r="J979" s="88"/>
    </row>
    <row r="980" spans="1:10" ht="18" customHeight="1" x14ac:dyDescent="0.25">
      <c r="A980" s="3">
        <v>970</v>
      </c>
      <c r="B980" s="81"/>
      <c r="C980" s="82"/>
      <c r="D980" s="287" t="str">
        <f>IF(AND(B980&gt;0,C980&gt;0),IF(B980&gt;UPDATE!K2,DATEVALUE(UPDATE!$C$4&amp;"/"&amp;TEXT(B980,0)&amp;"/"&amp;TEXT(C980,0)),DATEVALUE(UPDATE!$C$6&amp;"/"&amp;TEXT(B980,0)&amp;"/"&amp;TEXT(C980,0))),"")</f>
        <v/>
      </c>
      <c r="E980" s="83"/>
      <c r="F980" s="84"/>
      <c r="G980" s="85"/>
      <c r="H980" s="86"/>
      <c r="I980" s="87">
        <f>IF(OR(G980&lt;&gt;0,H980&lt;&gt;0),$I$8+SUM($G$11:G980)-SUM($H$11:H980),0)</f>
        <v>0</v>
      </c>
      <c r="J980" s="88"/>
    </row>
    <row r="981" spans="1:10" ht="18" customHeight="1" x14ac:dyDescent="0.25">
      <c r="A981" s="3">
        <v>971</v>
      </c>
      <c r="B981" s="81"/>
      <c r="C981" s="82"/>
      <c r="D981" s="287" t="str">
        <f>IF(AND(B981&gt;0,C981&gt;0),IF(B981&gt;UPDATE!K2,DATEVALUE(UPDATE!$C$4&amp;"/"&amp;TEXT(B981,0)&amp;"/"&amp;TEXT(C981,0)),DATEVALUE(UPDATE!$C$6&amp;"/"&amp;TEXT(B981,0)&amp;"/"&amp;TEXT(C981,0))),"")</f>
        <v/>
      </c>
      <c r="E981" s="83"/>
      <c r="F981" s="84"/>
      <c r="G981" s="85"/>
      <c r="H981" s="86"/>
      <c r="I981" s="87">
        <f>IF(OR(G981&lt;&gt;0,H981&lt;&gt;0),$I$8+SUM($G$11:G981)-SUM($H$11:H981),0)</f>
        <v>0</v>
      </c>
      <c r="J981" s="88"/>
    </row>
    <row r="982" spans="1:10" ht="18" customHeight="1" x14ac:dyDescent="0.25">
      <c r="A982" s="3">
        <v>972</v>
      </c>
      <c r="B982" s="81"/>
      <c r="C982" s="82"/>
      <c r="D982" s="287" t="str">
        <f>IF(AND(B982&gt;0,C982&gt;0),IF(B982&gt;UPDATE!K2,DATEVALUE(UPDATE!$C$4&amp;"/"&amp;TEXT(B982,0)&amp;"/"&amp;TEXT(C982,0)),DATEVALUE(UPDATE!$C$6&amp;"/"&amp;TEXT(B982,0)&amp;"/"&amp;TEXT(C982,0))),"")</f>
        <v/>
      </c>
      <c r="E982" s="83"/>
      <c r="F982" s="84"/>
      <c r="G982" s="85"/>
      <c r="H982" s="86"/>
      <c r="I982" s="87">
        <f>IF(OR(G982&lt;&gt;0,H982&lt;&gt;0),$I$8+SUM($G$11:G982)-SUM($H$11:H982),0)</f>
        <v>0</v>
      </c>
      <c r="J982" s="88"/>
    </row>
    <row r="983" spans="1:10" ht="18" customHeight="1" x14ac:dyDescent="0.25">
      <c r="A983" s="3">
        <v>973</v>
      </c>
      <c r="B983" s="81"/>
      <c r="C983" s="82"/>
      <c r="D983" s="287" t="str">
        <f>IF(AND(B983&gt;0,C983&gt;0),IF(B983&gt;UPDATE!K2,DATEVALUE(UPDATE!$C$4&amp;"/"&amp;TEXT(B983,0)&amp;"/"&amp;TEXT(C983,0)),DATEVALUE(UPDATE!$C$6&amp;"/"&amp;TEXT(B983,0)&amp;"/"&amp;TEXT(C983,0))),"")</f>
        <v/>
      </c>
      <c r="E983" s="83"/>
      <c r="F983" s="84"/>
      <c r="G983" s="85"/>
      <c r="H983" s="86"/>
      <c r="I983" s="87">
        <f>IF(OR(G983&lt;&gt;0,H983&lt;&gt;0),$I$8+SUM($G$11:G983)-SUM($H$11:H983),0)</f>
        <v>0</v>
      </c>
      <c r="J983" s="88"/>
    </row>
    <row r="984" spans="1:10" ht="18" customHeight="1" x14ac:dyDescent="0.25">
      <c r="A984" s="3">
        <v>974</v>
      </c>
      <c r="B984" s="81"/>
      <c r="C984" s="82"/>
      <c r="D984" s="287" t="str">
        <f>IF(AND(B984&gt;0,C984&gt;0),IF(B984&gt;UPDATE!K2,DATEVALUE(UPDATE!$C$4&amp;"/"&amp;TEXT(B984,0)&amp;"/"&amp;TEXT(C984,0)),DATEVALUE(UPDATE!$C$6&amp;"/"&amp;TEXT(B984,0)&amp;"/"&amp;TEXT(C984,0))),"")</f>
        <v/>
      </c>
      <c r="E984" s="83"/>
      <c r="F984" s="84"/>
      <c r="G984" s="85"/>
      <c r="H984" s="86"/>
      <c r="I984" s="87">
        <f>IF(OR(G984&lt;&gt;0,H984&lt;&gt;0),$I$8+SUM($G$11:G984)-SUM($H$11:H984),0)</f>
        <v>0</v>
      </c>
      <c r="J984" s="88"/>
    </row>
    <row r="985" spans="1:10" ht="18" customHeight="1" x14ac:dyDescent="0.25">
      <c r="A985" s="3">
        <v>975</v>
      </c>
      <c r="B985" s="81"/>
      <c r="C985" s="82"/>
      <c r="D985" s="287" t="str">
        <f>IF(AND(B985&gt;0,C985&gt;0),IF(B985&gt;UPDATE!K2,DATEVALUE(UPDATE!$C$4&amp;"/"&amp;TEXT(B985,0)&amp;"/"&amp;TEXT(C985,0)),DATEVALUE(UPDATE!$C$6&amp;"/"&amp;TEXT(B985,0)&amp;"/"&amp;TEXT(C985,0))),"")</f>
        <v/>
      </c>
      <c r="E985" s="83"/>
      <c r="F985" s="84"/>
      <c r="G985" s="85"/>
      <c r="H985" s="86"/>
      <c r="I985" s="87">
        <f>IF(OR(G985&lt;&gt;0,H985&lt;&gt;0),$I$8+SUM($G$11:G985)-SUM($H$11:H985),0)</f>
        <v>0</v>
      </c>
      <c r="J985" s="88"/>
    </row>
    <row r="986" spans="1:10" ht="18" customHeight="1" x14ac:dyDescent="0.25">
      <c r="A986" s="3">
        <v>976</v>
      </c>
      <c r="B986" s="81"/>
      <c r="C986" s="82"/>
      <c r="D986" s="287" t="str">
        <f>IF(AND(B986&gt;0,C986&gt;0),IF(B986&gt;UPDATE!K2,DATEVALUE(UPDATE!$C$4&amp;"/"&amp;TEXT(B986,0)&amp;"/"&amp;TEXT(C986,0)),DATEVALUE(UPDATE!$C$6&amp;"/"&amp;TEXT(B986,0)&amp;"/"&amp;TEXT(C986,0))),"")</f>
        <v/>
      </c>
      <c r="E986" s="83"/>
      <c r="F986" s="84"/>
      <c r="G986" s="85"/>
      <c r="H986" s="86"/>
      <c r="I986" s="87">
        <f>IF(OR(G986&lt;&gt;0,H986&lt;&gt;0),$I$8+SUM($G$11:G986)-SUM($H$11:H986),0)</f>
        <v>0</v>
      </c>
      <c r="J986" s="88"/>
    </row>
    <row r="987" spans="1:10" ht="18" customHeight="1" x14ac:dyDescent="0.25">
      <c r="A987" s="3">
        <v>977</v>
      </c>
      <c r="B987" s="81"/>
      <c r="C987" s="82"/>
      <c r="D987" s="287" t="str">
        <f>IF(AND(B987&gt;0,C987&gt;0),IF(B987&gt;UPDATE!K2,DATEVALUE(UPDATE!$C$4&amp;"/"&amp;TEXT(B987,0)&amp;"/"&amp;TEXT(C987,0)),DATEVALUE(UPDATE!$C$6&amp;"/"&amp;TEXT(B987,0)&amp;"/"&amp;TEXT(C987,0))),"")</f>
        <v/>
      </c>
      <c r="E987" s="83"/>
      <c r="F987" s="84"/>
      <c r="G987" s="85"/>
      <c r="H987" s="86"/>
      <c r="I987" s="87">
        <f>IF(OR(G987&lt;&gt;0,H987&lt;&gt;0),$I$8+SUM($G$11:G987)-SUM($H$11:H987),0)</f>
        <v>0</v>
      </c>
      <c r="J987" s="88"/>
    </row>
    <row r="988" spans="1:10" ht="18" customHeight="1" x14ac:dyDescent="0.25">
      <c r="A988" s="3">
        <v>978</v>
      </c>
      <c r="B988" s="81"/>
      <c r="C988" s="82"/>
      <c r="D988" s="287" t="str">
        <f>IF(AND(B988&gt;0,C988&gt;0),IF(B988&gt;UPDATE!K2,DATEVALUE(UPDATE!$C$4&amp;"/"&amp;TEXT(B988,0)&amp;"/"&amp;TEXT(C988,0)),DATEVALUE(UPDATE!$C$6&amp;"/"&amp;TEXT(B988,0)&amp;"/"&amp;TEXT(C988,0))),"")</f>
        <v/>
      </c>
      <c r="E988" s="83"/>
      <c r="F988" s="84"/>
      <c r="G988" s="85"/>
      <c r="H988" s="86"/>
      <c r="I988" s="87">
        <f>IF(OR(G988&lt;&gt;0,H988&lt;&gt;0),$I$8+SUM($G$11:G988)-SUM($H$11:H988),0)</f>
        <v>0</v>
      </c>
      <c r="J988" s="88"/>
    </row>
    <row r="989" spans="1:10" ht="18" customHeight="1" x14ac:dyDescent="0.25">
      <c r="A989" s="3">
        <v>979</v>
      </c>
      <c r="B989" s="81"/>
      <c r="C989" s="82"/>
      <c r="D989" s="287" t="str">
        <f>IF(AND(B989&gt;0,C989&gt;0),IF(B989&gt;UPDATE!K2,DATEVALUE(UPDATE!$C$4&amp;"/"&amp;TEXT(B989,0)&amp;"/"&amp;TEXT(C989,0)),DATEVALUE(UPDATE!$C$6&amp;"/"&amp;TEXT(B989,0)&amp;"/"&amp;TEXT(C989,0))),"")</f>
        <v/>
      </c>
      <c r="E989" s="83"/>
      <c r="F989" s="84"/>
      <c r="G989" s="85"/>
      <c r="H989" s="86"/>
      <c r="I989" s="87">
        <f>IF(OR(G989&lt;&gt;0,H989&lt;&gt;0),$I$8+SUM($G$11:G989)-SUM($H$11:H989),0)</f>
        <v>0</v>
      </c>
      <c r="J989" s="88"/>
    </row>
    <row r="990" spans="1:10" ht="18" customHeight="1" x14ac:dyDescent="0.25">
      <c r="A990" s="3">
        <v>980</v>
      </c>
      <c r="B990" s="81"/>
      <c r="C990" s="82"/>
      <c r="D990" s="287" t="str">
        <f>IF(AND(B990&gt;0,C990&gt;0),IF(B990&gt;UPDATE!K2,DATEVALUE(UPDATE!$C$4&amp;"/"&amp;TEXT(B990,0)&amp;"/"&amp;TEXT(C990,0)),DATEVALUE(UPDATE!$C$6&amp;"/"&amp;TEXT(B990,0)&amp;"/"&amp;TEXT(C990,0))),"")</f>
        <v/>
      </c>
      <c r="E990" s="83"/>
      <c r="F990" s="84"/>
      <c r="G990" s="85"/>
      <c r="H990" s="86"/>
      <c r="I990" s="87">
        <f>IF(OR(G990&lt;&gt;0,H990&lt;&gt;0),$I$8+SUM($G$11:G990)-SUM($H$11:H990),0)</f>
        <v>0</v>
      </c>
      <c r="J990" s="88"/>
    </row>
    <row r="991" spans="1:10" ht="18" customHeight="1" x14ac:dyDescent="0.25">
      <c r="A991" s="3">
        <v>981</v>
      </c>
      <c r="B991" s="81"/>
      <c r="C991" s="82"/>
      <c r="D991" s="287" t="str">
        <f>IF(AND(B991&gt;0,C991&gt;0),IF(B991&gt;UPDATE!K2,DATEVALUE(UPDATE!$C$4&amp;"/"&amp;TEXT(B991,0)&amp;"/"&amp;TEXT(C991,0)),DATEVALUE(UPDATE!$C$6&amp;"/"&amp;TEXT(B991,0)&amp;"/"&amp;TEXT(C991,0))),"")</f>
        <v/>
      </c>
      <c r="E991" s="83"/>
      <c r="F991" s="84"/>
      <c r="G991" s="85"/>
      <c r="H991" s="86"/>
      <c r="I991" s="87">
        <f>IF(OR(G991&lt;&gt;0,H991&lt;&gt;0),$I$8+SUM($G$11:G991)-SUM($H$11:H991),0)</f>
        <v>0</v>
      </c>
      <c r="J991" s="88"/>
    </row>
    <row r="992" spans="1:10" ht="18" customHeight="1" x14ac:dyDescent="0.25">
      <c r="A992" s="3">
        <v>982</v>
      </c>
      <c r="B992" s="81"/>
      <c r="C992" s="82"/>
      <c r="D992" s="287" t="str">
        <f>IF(AND(B992&gt;0,C992&gt;0),IF(B992&gt;UPDATE!K2,DATEVALUE(UPDATE!$C$4&amp;"/"&amp;TEXT(B992,0)&amp;"/"&amp;TEXT(C992,0)),DATEVALUE(UPDATE!$C$6&amp;"/"&amp;TEXT(B992,0)&amp;"/"&amp;TEXT(C992,0))),"")</f>
        <v/>
      </c>
      <c r="E992" s="83"/>
      <c r="F992" s="84"/>
      <c r="G992" s="85"/>
      <c r="H992" s="86"/>
      <c r="I992" s="87">
        <f>IF(OR(G992&lt;&gt;0,H992&lt;&gt;0),$I$8+SUM($G$11:G992)-SUM($H$11:H992),0)</f>
        <v>0</v>
      </c>
      <c r="J992" s="88"/>
    </row>
    <row r="993" spans="1:10" ht="18" customHeight="1" x14ac:dyDescent="0.25">
      <c r="A993" s="3">
        <v>983</v>
      </c>
      <c r="B993" s="81"/>
      <c r="C993" s="82"/>
      <c r="D993" s="287" t="str">
        <f>IF(AND(B993&gt;0,C993&gt;0),IF(B993&gt;UPDATE!K2,DATEVALUE(UPDATE!$C$4&amp;"/"&amp;TEXT(B993,0)&amp;"/"&amp;TEXT(C993,0)),DATEVALUE(UPDATE!$C$6&amp;"/"&amp;TEXT(B993,0)&amp;"/"&amp;TEXT(C993,0))),"")</f>
        <v/>
      </c>
      <c r="E993" s="83"/>
      <c r="F993" s="84"/>
      <c r="G993" s="85"/>
      <c r="H993" s="86"/>
      <c r="I993" s="87">
        <f>IF(OR(G993&lt;&gt;0,H993&lt;&gt;0),$I$8+SUM($G$11:G993)-SUM($H$11:H993),0)</f>
        <v>0</v>
      </c>
      <c r="J993" s="88"/>
    </row>
    <row r="994" spans="1:10" ht="18" customHeight="1" x14ac:dyDescent="0.25">
      <c r="A994" s="3">
        <v>984</v>
      </c>
      <c r="B994" s="81"/>
      <c r="C994" s="82"/>
      <c r="D994" s="287" t="str">
        <f>IF(AND(B994&gt;0,C994&gt;0),IF(B994&gt;UPDATE!K2,DATEVALUE(UPDATE!$C$4&amp;"/"&amp;TEXT(B994,0)&amp;"/"&amp;TEXT(C994,0)),DATEVALUE(UPDATE!$C$6&amp;"/"&amp;TEXT(B994,0)&amp;"/"&amp;TEXT(C994,0))),"")</f>
        <v/>
      </c>
      <c r="E994" s="83"/>
      <c r="F994" s="84"/>
      <c r="G994" s="85"/>
      <c r="H994" s="86"/>
      <c r="I994" s="87">
        <f>IF(OR(G994&lt;&gt;0,H994&lt;&gt;0),$I$8+SUM($G$11:G994)-SUM($H$11:H994),0)</f>
        <v>0</v>
      </c>
      <c r="J994" s="88"/>
    </row>
    <row r="995" spans="1:10" ht="18" customHeight="1" x14ac:dyDescent="0.25">
      <c r="A995" s="3">
        <v>985</v>
      </c>
      <c r="B995" s="81"/>
      <c r="C995" s="82"/>
      <c r="D995" s="287" t="str">
        <f>IF(AND(B995&gt;0,C995&gt;0),IF(B995&gt;UPDATE!K2,DATEVALUE(UPDATE!$C$4&amp;"/"&amp;TEXT(B995,0)&amp;"/"&amp;TEXT(C995,0)),DATEVALUE(UPDATE!$C$6&amp;"/"&amp;TEXT(B995,0)&amp;"/"&amp;TEXT(C995,0))),"")</f>
        <v/>
      </c>
      <c r="E995" s="83"/>
      <c r="F995" s="84"/>
      <c r="G995" s="85"/>
      <c r="H995" s="86"/>
      <c r="I995" s="87">
        <f>IF(OR(G995&lt;&gt;0,H995&lt;&gt;0),$I$8+SUM($G$11:G995)-SUM($H$11:H995),0)</f>
        <v>0</v>
      </c>
      <c r="J995" s="88"/>
    </row>
    <row r="996" spans="1:10" ht="18" customHeight="1" x14ac:dyDescent="0.25">
      <c r="A996" s="3">
        <v>986</v>
      </c>
      <c r="B996" s="81"/>
      <c r="C996" s="82"/>
      <c r="D996" s="287" t="str">
        <f>IF(AND(B996&gt;0,C996&gt;0),IF(B996&gt;UPDATE!K2,DATEVALUE(UPDATE!$C$4&amp;"/"&amp;TEXT(B996,0)&amp;"/"&amp;TEXT(C996,0)),DATEVALUE(UPDATE!$C$6&amp;"/"&amp;TEXT(B996,0)&amp;"/"&amp;TEXT(C996,0))),"")</f>
        <v/>
      </c>
      <c r="E996" s="83"/>
      <c r="F996" s="84"/>
      <c r="G996" s="85"/>
      <c r="H996" s="86"/>
      <c r="I996" s="87">
        <f>IF(OR(G996&lt;&gt;0,H996&lt;&gt;0),$I$8+SUM($G$11:G996)-SUM($H$11:H996),0)</f>
        <v>0</v>
      </c>
      <c r="J996" s="88"/>
    </row>
    <row r="997" spans="1:10" ht="18" customHeight="1" x14ac:dyDescent="0.25">
      <c r="A997" s="3">
        <v>987</v>
      </c>
      <c r="B997" s="81"/>
      <c r="C997" s="82"/>
      <c r="D997" s="287" t="str">
        <f>IF(AND(B997&gt;0,C997&gt;0),IF(B997&gt;UPDATE!K2,DATEVALUE(UPDATE!$C$4&amp;"/"&amp;TEXT(B997,0)&amp;"/"&amp;TEXT(C997,0)),DATEVALUE(UPDATE!$C$6&amp;"/"&amp;TEXT(B997,0)&amp;"/"&amp;TEXT(C997,0))),"")</f>
        <v/>
      </c>
      <c r="E997" s="83"/>
      <c r="F997" s="84"/>
      <c r="G997" s="85"/>
      <c r="H997" s="86"/>
      <c r="I997" s="87">
        <f>IF(OR(G997&lt;&gt;0,H997&lt;&gt;0),$I$8+SUM($G$11:G997)-SUM($H$11:H997),0)</f>
        <v>0</v>
      </c>
      <c r="J997" s="88"/>
    </row>
    <row r="998" spans="1:10" ht="18" customHeight="1" x14ac:dyDescent="0.25">
      <c r="A998" s="3">
        <v>988</v>
      </c>
      <c r="B998" s="81"/>
      <c r="C998" s="82"/>
      <c r="D998" s="287" t="str">
        <f>IF(AND(B998&gt;0,C998&gt;0),IF(B998&gt;UPDATE!K2,DATEVALUE(UPDATE!$C$4&amp;"/"&amp;TEXT(B998,0)&amp;"/"&amp;TEXT(C998,0)),DATEVALUE(UPDATE!$C$6&amp;"/"&amp;TEXT(B998,0)&amp;"/"&amp;TEXT(C998,0))),"")</f>
        <v/>
      </c>
      <c r="E998" s="83"/>
      <c r="F998" s="84"/>
      <c r="G998" s="85"/>
      <c r="H998" s="86"/>
      <c r="I998" s="87">
        <f>IF(OR(G998&lt;&gt;0,H998&lt;&gt;0),$I$8+SUM($G$11:G998)-SUM($H$11:H998),0)</f>
        <v>0</v>
      </c>
      <c r="J998" s="88"/>
    </row>
    <row r="999" spans="1:10" ht="18" customHeight="1" x14ac:dyDescent="0.25">
      <c r="A999" s="3">
        <v>989</v>
      </c>
      <c r="B999" s="81"/>
      <c r="C999" s="82"/>
      <c r="D999" s="287" t="str">
        <f>IF(AND(B999&gt;0,C999&gt;0),IF(B999&gt;UPDATE!K2,DATEVALUE(UPDATE!$C$4&amp;"/"&amp;TEXT(B999,0)&amp;"/"&amp;TEXT(C999,0)),DATEVALUE(UPDATE!$C$6&amp;"/"&amp;TEXT(B999,0)&amp;"/"&amp;TEXT(C999,0))),"")</f>
        <v/>
      </c>
      <c r="E999" s="83"/>
      <c r="F999" s="84"/>
      <c r="G999" s="85"/>
      <c r="H999" s="86"/>
      <c r="I999" s="87">
        <f>IF(OR(G999&lt;&gt;0,H999&lt;&gt;0),$I$8+SUM($G$11:G999)-SUM($H$11:H999),0)</f>
        <v>0</v>
      </c>
      <c r="J999" s="88"/>
    </row>
    <row r="1000" spans="1:10" ht="18" customHeight="1" x14ac:dyDescent="0.25">
      <c r="A1000" s="3">
        <v>990</v>
      </c>
      <c r="B1000" s="81"/>
      <c r="C1000" s="82"/>
      <c r="D1000" s="287" t="str">
        <f>IF(AND(B1000&gt;0,C1000&gt;0),IF(B1000&gt;UPDATE!K2,DATEVALUE(UPDATE!$C$4&amp;"/"&amp;TEXT(B1000,0)&amp;"/"&amp;TEXT(C1000,0)),DATEVALUE(UPDATE!$C$6&amp;"/"&amp;TEXT(B1000,0)&amp;"/"&amp;TEXT(C1000,0))),"")</f>
        <v/>
      </c>
      <c r="E1000" s="83"/>
      <c r="F1000" s="84"/>
      <c r="G1000" s="85"/>
      <c r="H1000" s="86"/>
      <c r="I1000" s="87">
        <f>IF(OR(G1000&lt;&gt;0,H1000&lt;&gt;0),$I$8+SUM($G$11:G1000)-SUM($H$11:H1000),0)</f>
        <v>0</v>
      </c>
      <c r="J1000" s="88"/>
    </row>
    <row r="1001" spans="1:10" ht="18" customHeight="1" x14ac:dyDescent="0.25">
      <c r="A1001" s="3">
        <v>991</v>
      </c>
      <c r="B1001" s="81"/>
      <c r="C1001" s="82"/>
      <c r="D1001" s="287" t="str">
        <f>IF(AND(B1001&gt;0,C1001&gt;0),IF(B1001&gt;UPDATE!K2,DATEVALUE(UPDATE!$C$4&amp;"/"&amp;TEXT(B1001,0)&amp;"/"&amp;TEXT(C1001,0)),DATEVALUE(UPDATE!$C$6&amp;"/"&amp;TEXT(B1001,0)&amp;"/"&amp;TEXT(C1001,0))),"")</f>
        <v/>
      </c>
      <c r="E1001" s="83"/>
      <c r="F1001" s="84"/>
      <c r="G1001" s="85"/>
      <c r="H1001" s="86"/>
      <c r="I1001" s="87">
        <f>IF(OR(G1001&lt;&gt;0,H1001&lt;&gt;0),$I$8+SUM($G$11:G1001)-SUM($H$11:H1001),0)</f>
        <v>0</v>
      </c>
      <c r="J1001" s="88"/>
    </row>
    <row r="1002" spans="1:10" ht="18" customHeight="1" x14ac:dyDescent="0.25">
      <c r="A1002" s="3">
        <v>992</v>
      </c>
      <c r="B1002" s="81"/>
      <c r="C1002" s="82"/>
      <c r="D1002" s="287" t="str">
        <f>IF(AND(B1002&gt;0,C1002&gt;0),IF(B1002&gt;UPDATE!K2,DATEVALUE(UPDATE!$C$4&amp;"/"&amp;TEXT(B1002,0)&amp;"/"&amp;TEXT(C1002,0)),DATEVALUE(UPDATE!$C$6&amp;"/"&amp;TEXT(B1002,0)&amp;"/"&amp;TEXT(C1002,0))),"")</f>
        <v/>
      </c>
      <c r="E1002" s="83"/>
      <c r="F1002" s="84"/>
      <c r="G1002" s="85"/>
      <c r="H1002" s="86"/>
      <c r="I1002" s="87">
        <f>IF(OR(G1002&lt;&gt;0,H1002&lt;&gt;0),$I$8+SUM($G$11:G1002)-SUM($H$11:H1002),0)</f>
        <v>0</v>
      </c>
      <c r="J1002" s="88"/>
    </row>
    <row r="1003" spans="1:10" ht="18" customHeight="1" x14ac:dyDescent="0.25">
      <c r="A1003" s="3">
        <v>993</v>
      </c>
      <c r="B1003" s="81"/>
      <c r="C1003" s="82"/>
      <c r="D1003" s="287" t="str">
        <f>IF(AND(B1003&gt;0,C1003&gt;0),IF(B1003&gt;UPDATE!K2,DATEVALUE(UPDATE!$C$4&amp;"/"&amp;TEXT(B1003,0)&amp;"/"&amp;TEXT(C1003,0)),DATEVALUE(UPDATE!$C$6&amp;"/"&amp;TEXT(B1003,0)&amp;"/"&amp;TEXT(C1003,0))),"")</f>
        <v/>
      </c>
      <c r="E1003" s="83"/>
      <c r="F1003" s="84"/>
      <c r="G1003" s="85"/>
      <c r="H1003" s="86"/>
      <c r="I1003" s="87">
        <f>IF(OR(G1003&lt;&gt;0,H1003&lt;&gt;0),$I$8+SUM($G$11:G1003)-SUM($H$11:H1003),0)</f>
        <v>0</v>
      </c>
      <c r="J1003" s="88"/>
    </row>
    <row r="1004" spans="1:10" ht="18" customHeight="1" x14ac:dyDescent="0.25">
      <c r="A1004" s="3">
        <v>994</v>
      </c>
      <c r="B1004" s="81"/>
      <c r="C1004" s="82"/>
      <c r="D1004" s="287" t="str">
        <f>IF(AND(B1004&gt;0,C1004&gt;0),IF(B1004&gt;UPDATE!K2,DATEVALUE(UPDATE!$C$4&amp;"/"&amp;TEXT(B1004,0)&amp;"/"&amp;TEXT(C1004,0)),DATEVALUE(UPDATE!$C$6&amp;"/"&amp;TEXT(B1004,0)&amp;"/"&amp;TEXT(C1004,0))),"")</f>
        <v/>
      </c>
      <c r="E1004" s="83"/>
      <c r="F1004" s="84"/>
      <c r="G1004" s="85"/>
      <c r="H1004" s="86"/>
      <c r="I1004" s="87">
        <f>IF(OR(G1004&lt;&gt;0,H1004&lt;&gt;0),$I$8+SUM($G$11:G1004)-SUM($H$11:H1004),0)</f>
        <v>0</v>
      </c>
      <c r="J1004" s="88"/>
    </row>
    <row r="1005" spans="1:10" ht="18" customHeight="1" x14ac:dyDescent="0.25">
      <c r="A1005" s="3">
        <v>995</v>
      </c>
      <c r="B1005" s="81"/>
      <c r="C1005" s="82"/>
      <c r="D1005" s="287" t="str">
        <f>IF(AND(B1005&gt;0,C1005&gt;0),IF(B1005&gt;UPDATE!K2,DATEVALUE(UPDATE!$C$4&amp;"/"&amp;TEXT(B1005,0)&amp;"/"&amp;TEXT(C1005,0)),DATEVALUE(UPDATE!$C$6&amp;"/"&amp;TEXT(B1005,0)&amp;"/"&amp;TEXT(C1005,0))),"")</f>
        <v/>
      </c>
      <c r="E1005" s="83"/>
      <c r="F1005" s="84"/>
      <c r="G1005" s="85"/>
      <c r="H1005" s="86"/>
      <c r="I1005" s="87">
        <f>IF(OR(G1005&lt;&gt;0,H1005&lt;&gt;0),$I$8+SUM($G$11:G1005)-SUM($H$11:H1005),0)</f>
        <v>0</v>
      </c>
      <c r="J1005" s="88"/>
    </row>
    <row r="1006" spans="1:10" ht="18" customHeight="1" x14ac:dyDescent="0.25">
      <c r="A1006" s="3">
        <v>996</v>
      </c>
      <c r="B1006" s="81"/>
      <c r="C1006" s="82"/>
      <c r="D1006" s="287" t="str">
        <f>IF(AND(B1006&gt;0,C1006&gt;0),IF(B1006&gt;UPDATE!K2,DATEVALUE(UPDATE!$C$4&amp;"/"&amp;TEXT(B1006,0)&amp;"/"&amp;TEXT(C1006,0)),DATEVALUE(UPDATE!$C$6&amp;"/"&amp;TEXT(B1006,0)&amp;"/"&amp;TEXT(C1006,0))),"")</f>
        <v/>
      </c>
      <c r="E1006" s="83"/>
      <c r="F1006" s="84"/>
      <c r="G1006" s="85"/>
      <c r="H1006" s="86"/>
      <c r="I1006" s="87">
        <f>IF(OR(G1006&lt;&gt;0,H1006&lt;&gt;0),$I$8+SUM($G$11:G1006)-SUM($H$11:H1006),0)</f>
        <v>0</v>
      </c>
      <c r="J1006" s="88"/>
    </row>
    <row r="1007" spans="1:10" ht="18" customHeight="1" x14ac:dyDescent="0.25">
      <c r="A1007" s="3">
        <v>997</v>
      </c>
      <c r="B1007" s="81"/>
      <c r="C1007" s="82"/>
      <c r="D1007" s="287" t="str">
        <f>IF(AND(B1007&gt;0,C1007&gt;0),IF(B1007&gt;UPDATE!K2,DATEVALUE(UPDATE!$C$4&amp;"/"&amp;TEXT(B1007,0)&amp;"/"&amp;TEXT(C1007,0)),DATEVALUE(UPDATE!$C$6&amp;"/"&amp;TEXT(B1007,0)&amp;"/"&amp;TEXT(C1007,0))),"")</f>
        <v/>
      </c>
      <c r="E1007" s="83"/>
      <c r="F1007" s="84"/>
      <c r="G1007" s="85"/>
      <c r="H1007" s="86"/>
      <c r="I1007" s="87">
        <f>IF(OR(G1007&lt;&gt;0,H1007&lt;&gt;0),$I$8+SUM($G$11:G1007)-SUM($H$11:H1007),0)</f>
        <v>0</v>
      </c>
      <c r="J1007" s="88"/>
    </row>
    <row r="1008" spans="1:10" ht="18" customHeight="1" x14ac:dyDescent="0.25">
      <c r="A1008" s="3">
        <v>998</v>
      </c>
      <c r="B1008" s="81"/>
      <c r="C1008" s="82"/>
      <c r="D1008" s="287" t="str">
        <f>IF(AND(B1008&gt;0,C1008&gt;0),IF(B1008&gt;UPDATE!K2,DATEVALUE(UPDATE!$C$4&amp;"/"&amp;TEXT(B1008,0)&amp;"/"&amp;TEXT(C1008,0)),DATEVALUE(UPDATE!$C$6&amp;"/"&amp;TEXT(B1008,0)&amp;"/"&amp;TEXT(C1008,0))),"")</f>
        <v/>
      </c>
      <c r="E1008" s="83"/>
      <c r="F1008" s="84"/>
      <c r="G1008" s="85"/>
      <c r="H1008" s="86"/>
      <c r="I1008" s="87">
        <f>IF(OR(G1008&lt;&gt;0,H1008&lt;&gt;0),$I$8+SUM($G$11:G1008)-SUM($H$11:H1008),0)</f>
        <v>0</v>
      </c>
      <c r="J1008" s="88"/>
    </row>
    <row r="1009" spans="1:10" ht="18" customHeight="1" x14ac:dyDescent="0.25">
      <c r="A1009" s="3">
        <v>999</v>
      </c>
      <c r="B1009" s="81"/>
      <c r="C1009" s="82"/>
      <c r="D1009" s="287" t="str">
        <f>IF(AND(B1009&gt;0,C1009&gt;0),IF(B1009&gt;UPDATE!K2,DATEVALUE(UPDATE!$C$4&amp;"/"&amp;TEXT(B1009,0)&amp;"/"&amp;TEXT(C1009,0)),DATEVALUE(UPDATE!$C$6&amp;"/"&amp;TEXT(B1009,0)&amp;"/"&amp;TEXT(C1009,0))),"")</f>
        <v/>
      </c>
      <c r="E1009" s="83"/>
      <c r="F1009" s="84"/>
      <c r="G1009" s="85"/>
      <c r="H1009" s="86"/>
      <c r="I1009" s="87">
        <f>IF(OR(G1009&lt;&gt;0,H1009&lt;&gt;0),$I$8+SUM($G$11:G1009)-SUM($H$11:H1009),0)</f>
        <v>0</v>
      </c>
      <c r="J1009" s="88"/>
    </row>
    <row r="1010" spans="1:10" ht="18" customHeight="1" x14ac:dyDescent="0.25">
      <c r="A1010" s="3">
        <v>1000</v>
      </c>
      <c r="B1010" s="81"/>
      <c r="C1010" s="82"/>
      <c r="D1010" s="287" t="str">
        <f>IF(AND(B1010&gt;0,C1010&gt;0),IF(B1010&gt;UPDATE!K2,DATEVALUE(UPDATE!$C$4&amp;"/"&amp;TEXT(B1010,0)&amp;"/"&amp;TEXT(C1010,0)),DATEVALUE(UPDATE!$C$6&amp;"/"&amp;TEXT(B1010,0)&amp;"/"&amp;TEXT(C1010,0))),"")</f>
        <v/>
      </c>
      <c r="E1010" s="83"/>
      <c r="F1010" s="84"/>
      <c r="G1010" s="85"/>
      <c r="H1010" s="86"/>
      <c r="I1010" s="87">
        <f>IF(OR(G1010&lt;&gt;0,H1010&lt;&gt;0),$I$8+SUM($G$11:G1010)-SUM($H$11:H1010),0)</f>
        <v>0</v>
      </c>
      <c r="J1010" s="88"/>
    </row>
    <row r="1011" spans="1:10" ht="18" customHeight="1" x14ac:dyDescent="0.25">
      <c r="A1011" s="3">
        <v>1001</v>
      </c>
      <c r="B1011" s="81"/>
      <c r="C1011" s="82"/>
      <c r="D1011" s="287" t="str">
        <f>IF(AND(B1011&gt;0,C1011&gt;0),IF(B1011&gt;UPDATE!K2,DATEVALUE(UPDATE!$C$4&amp;"/"&amp;TEXT(B1011,0)&amp;"/"&amp;TEXT(C1011,0)),DATEVALUE(UPDATE!$C$6&amp;"/"&amp;TEXT(B1011,0)&amp;"/"&amp;TEXT(C1011,0))),"")</f>
        <v/>
      </c>
      <c r="E1011" s="83"/>
      <c r="F1011" s="84"/>
      <c r="G1011" s="85"/>
      <c r="H1011" s="86"/>
      <c r="I1011" s="87">
        <f>IF(OR(G1011&lt;&gt;0,H1011&lt;&gt;0),$I$8+SUM($G$11:G1011)-SUM($H$11:H1011),0)</f>
        <v>0</v>
      </c>
      <c r="J1011" s="88"/>
    </row>
    <row r="1012" spans="1:10" ht="18" customHeight="1" x14ac:dyDescent="0.25">
      <c r="A1012" s="3">
        <v>1002</v>
      </c>
      <c r="B1012" s="81"/>
      <c r="C1012" s="82"/>
      <c r="D1012" s="287" t="str">
        <f>IF(AND(B1012&gt;0,C1012&gt;0),IF(B1012&gt;UPDATE!K2,DATEVALUE(UPDATE!$C$4&amp;"/"&amp;TEXT(B1012,0)&amp;"/"&amp;TEXT(C1012,0)),DATEVALUE(UPDATE!$C$6&amp;"/"&amp;TEXT(B1012,0)&amp;"/"&amp;TEXT(C1012,0))),"")</f>
        <v/>
      </c>
      <c r="E1012" s="83"/>
      <c r="F1012" s="84"/>
      <c r="G1012" s="85"/>
      <c r="H1012" s="86"/>
      <c r="I1012" s="87">
        <f>IF(OR(G1012&lt;&gt;0,H1012&lt;&gt;0),$I$8+SUM($G$11:G1012)-SUM($H$11:H1012),0)</f>
        <v>0</v>
      </c>
      <c r="J1012" s="88"/>
    </row>
    <row r="1013" spans="1:10" ht="18" customHeight="1" x14ac:dyDescent="0.25">
      <c r="A1013" s="3">
        <v>1003</v>
      </c>
      <c r="B1013" s="81"/>
      <c r="C1013" s="82"/>
      <c r="D1013" s="287" t="str">
        <f>IF(AND(B1013&gt;0,C1013&gt;0),IF(B1013&gt;UPDATE!K2,DATEVALUE(UPDATE!$C$4&amp;"/"&amp;TEXT(B1013,0)&amp;"/"&amp;TEXT(C1013,0)),DATEVALUE(UPDATE!$C$6&amp;"/"&amp;TEXT(B1013,0)&amp;"/"&amp;TEXT(C1013,0))),"")</f>
        <v/>
      </c>
      <c r="E1013" s="83"/>
      <c r="F1013" s="84"/>
      <c r="G1013" s="85"/>
      <c r="H1013" s="86"/>
      <c r="I1013" s="87">
        <f>IF(OR(G1013&lt;&gt;0,H1013&lt;&gt;0),$I$8+SUM($G$11:G1013)-SUM($H$11:H1013),0)</f>
        <v>0</v>
      </c>
      <c r="J1013" s="88"/>
    </row>
    <row r="1014" spans="1:10" ht="18" customHeight="1" x14ac:dyDescent="0.25">
      <c r="A1014" s="3">
        <v>1004</v>
      </c>
      <c r="B1014" s="81"/>
      <c r="C1014" s="82"/>
      <c r="D1014" s="287" t="str">
        <f>IF(AND(B1014&gt;0,C1014&gt;0),IF(B1014&gt;UPDATE!K2,DATEVALUE(UPDATE!$C$4&amp;"/"&amp;TEXT(B1014,0)&amp;"/"&amp;TEXT(C1014,0)),DATEVALUE(UPDATE!$C$6&amp;"/"&amp;TEXT(B1014,0)&amp;"/"&amp;TEXT(C1014,0))),"")</f>
        <v/>
      </c>
      <c r="E1014" s="83"/>
      <c r="F1014" s="84"/>
      <c r="G1014" s="85"/>
      <c r="H1014" s="86"/>
      <c r="I1014" s="87">
        <f>IF(OR(G1014&lt;&gt;0,H1014&lt;&gt;0),$I$8+SUM($G$11:G1014)-SUM($H$11:H1014),0)</f>
        <v>0</v>
      </c>
      <c r="J1014" s="88"/>
    </row>
    <row r="1015" spans="1:10" ht="18" customHeight="1" x14ac:dyDescent="0.25">
      <c r="A1015" s="3">
        <v>1005</v>
      </c>
      <c r="B1015" s="81"/>
      <c r="C1015" s="82"/>
      <c r="D1015" s="287" t="str">
        <f>IF(AND(B1015&gt;0,C1015&gt;0),IF(B1015&gt;UPDATE!K2,DATEVALUE(UPDATE!$C$4&amp;"/"&amp;TEXT(B1015,0)&amp;"/"&amp;TEXT(C1015,0)),DATEVALUE(UPDATE!$C$6&amp;"/"&amp;TEXT(B1015,0)&amp;"/"&amp;TEXT(C1015,0))),"")</f>
        <v/>
      </c>
      <c r="E1015" s="83"/>
      <c r="F1015" s="84"/>
      <c r="G1015" s="85"/>
      <c r="H1015" s="86"/>
      <c r="I1015" s="87">
        <f>IF(OR(G1015&lt;&gt;0,H1015&lt;&gt;0),$I$8+SUM($G$11:G1015)-SUM($H$11:H1015),0)</f>
        <v>0</v>
      </c>
      <c r="J1015" s="88"/>
    </row>
    <row r="1016" spans="1:10" ht="18" customHeight="1" x14ac:dyDescent="0.25">
      <c r="A1016" s="3">
        <v>1006</v>
      </c>
      <c r="B1016" s="81"/>
      <c r="C1016" s="82"/>
      <c r="D1016" s="287" t="str">
        <f>IF(AND(B1016&gt;0,C1016&gt;0),IF(B1016&gt;UPDATE!K2,DATEVALUE(UPDATE!$C$4&amp;"/"&amp;TEXT(B1016,0)&amp;"/"&amp;TEXT(C1016,0)),DATEVALUE(UPDATE!$C$6&amp;"/"&amp;TEXT(B1016,0)&amp;"/"&amp;TEXT(C1016,0))),"")</f>
        <v/>
      </c>
      <c r="E1016" s="83"/>
      <c r="F1016" s="84"/>
      <c r="G1016" s="85"/>
      <c r="H1016" s="86"/>
      <c r="I1016" s="87">
        <f>IF(OR(G1016&lt;&gt;0,H1016&lt;&gt;0),$I$8+SUM($G$11:G1016)-SUM($H$11:H1016),0)</f>
        <v>0</v>
      </c>
      <c r="J1016" s="88"/>
    </row>
    <row r="1017" spans="1:10" ht="18" customHeight="1" x14ac:dyDescent="0.25">
      <c r="A1017" s="3">
        <v>1007</v>
      </c>
      <c r="B1017" s="81"/>
      <c r="C1017" s="82"/>
      <c r="D1017" s="287" t="str">
        <f>IF(AND(B1017&gt;0,C1017&gt;0),IF(B1017&gt;UPDATE!K2,DATEVALUE(UPDATE!$C$4&amp;"/"&amp;TEXT(B1017,0)&amp;"/"&amp;TEXT(C1017,0)),DATEVALUE(UPDATE!$C$6&amp;"/"&amp;TEXT(B1017,0)&amp;"/"&amp;TEXT(C1017,0))),"")</f>
        <v/>
      </c>
      <c r="E1017" s="83"/>
      <c r="F1017" s="84"/>
      <c r="G1017" s="85"/>
      <c r="H1017" s="86"/>
      <c r="I1017" s="87">
        <f>IF(OR(G1017&lt;&gt;0,H1017&lt;&gt;0),$I$8+SUM($G$11:G1017)-SUM($H$11:H1017),0)</f>
        <v>0</v>
      </c>
      <c r="J1017" s="88"/>
    </row>
    <row r="1018" spans="1:10" ht="18" customHeight="1" x14ac:dyDescent="0.25">
      <c r="A1018" s="3">
        <v>1008</v>
      </c>
      <c r="B1018" s="81"/>
      <c r="C1018" s="82"/>
      <c r="D1018" s="287" t="str">
        <f>IF(AND(B1018&gt;0,C1018&gt;0),IF(B1018&gt;UPDATE!K2,DATEVALUE(UPDATE!$C$4&amp;"/"&amp;TEXT(B1018,0)&amp;"/"&amp;TEXT(C1018,0)),DATEVALUE(UPDATE!$C$6&amp;"/"&amp;TEXT(B1018,0)&amp;"/"&amp;TEXT(C1018,0))),"")</f>
        <v/>
      </c>
      <c r="E1018" s="83"/>
      <c r="F1018" s="84"/>
      <c r="G1018" s="85"/>
      <c r="H1018" s="86"/>
      <c r="I1018" s="87">
        <f>IF(OR(G1018&lt;&gt;0,H1018&lt;&gt;0),$I$8+SUM($G$11:G1018)-SUM($H$11:H1018),0)</f>
        <v>0</v>
      </c>
      <c r="J1018" s="88"/>
    </row>
    <row r="1019" spans="1:10" ht="18" customHeight="1" x14ac:dyDescent="0.25">
      <c r="A1019" s="3">
        <v>1009</v>
      </c>
      <c r="B1019" s="81"/>
      <c r="C1019" s="82"/>
      <c r="D1019" s="287" t="str">
        <f>IF(AND(B1019&gt;0,C1019&gt;0),IF(B1019&gt;UPDATE!K2,DATEVALUE(UPDATE!$C$4&amp;"/"&amp;TEXT(B1019,0)&amp;"/"&amp;TEXT(C1019,0)),DATEVALUE(UPDATE!$C$6&amp;"/"&amp;TEXT(B1019,0)&amp;"/"&amp;TEXT(C1019,0))),"")</f>
        <v/>
      </c>
      <c r="E1019" s="83"/>
      <c r="F1019" s="84"/>
      <c r="G1019" s="85"/>
      <c r="H1019" s="86"/>
      <c r="I1019" s="87">
        <f>IF(OR(G1019&lt;&gt;0,H1019&lt;&gt;0),$I$8+SUM($G$11:G1019)-SUM($H$11:H1019),0)</f>
        <v>0</v>
      </c>
      <c r="J1019" s="88"/>
    </row>
    <row r="1020" spans="1:10" ht="18" customHeight="1" x14ac:dyDescent="0.25">
      <c r="A1020" s="3">
        <v>1010</v>
      </c>
      <c r="B1020" s="81"/>
      <c r="C1020" s="82"/>
      <c r="D1020" s="287" t="str">
        <f>IF(AND(B1020&gt;0,C1020&gt;0),IF(B1020&gt;UPDATE!K2,DATEVALUE(UPDATE!$C$4&amp;"/"&amp;TEXT(B1020,0)&amp;"/"&amp;TEXT(C1020,0)),DATEVALUE(UPDATE!$C$6&amp;"/"&amp;TEXT(B1020,0)&amp;"/"&amp;TEXT(C1020,0))),"")</f>
        <v/>
      </c>
      <c r="E1020" s="83"/>
      <c r="F1020" s="84"/>
      <c r="G1020" s="85"/>
      <c r="H1020" s="86"/>
      <c r="I1020" s="87">
        <f>IF(OR(G1020&lt;&gt;0,H1020&lt;&gt;0),$I$8+SUM($G$11:G1020)-SUM($H$11:H1020),0)</f>
        <v>0</v>
      </c>
      <c r="J1020" s="88"/>
    </row>
    <row r="1021" spans="1:10" ht="18" customHeight="1" x14ac:dyDescent="0.25">
      <c r="A1021" s="3">
        <v>1011</v>
      </c>
      <c r="B1021" s="81"/>
      <c r="C1021" s="82"/>
      <c r="D1021" s="287" t="str">
        <f>IF(AND(B1021&gt;0,C1021&gt;0),IF(B1021&gt;UPDATE!K2,DATEVALUE(UPDATE!$C$4&amp;"/"&amp;TEXT(B1021,0)&amp;"/"&amp;TEXT(C1021,0)),DATEVALUE(UPDATE!$C$6&amp;"/"&amp;TEXT(B1021,0)&amp;"/"&amp;TEXT(C1021,0))),"")</f>
        <v/>
      </c>
      <c r="E1021" s="83"/>
      <c r="F1021" s="84"/>
      <c r="G1021" s="85"/>
      <c r="H1021" s="86"/>
      <c r="I1021" s="87">
        <f>IF(OR(G1021&lt;&gt;0,H1021&lt;&gt;0),$I$8+SUM($G$11:G1021)-SUM($H$11:H1021),0)</f>
        <v>0</v>
      </c>
      <c r="J1021" s="88"/>
    </row>
    <row r="1022" spans="1:10" ht="18" customHeight="1" x14ac:dyDescent="0.25">
      <c r="A1022" s="3">
        <v>1012</v>
      </c>
      <c r="B1022" s="81"/>
      <c r="C1022" s="82"/>
      <c r="D1022" s="287" t="str">
        <f>IF(AND(B1022&gt;0,C1022&gt;0),IF(B1022&gt;UPDATE!K2,DATEVALUE(UPDATE!$C$4&amp;"/"&amp;TEXT(B1022,0)&amp;"/"&amp;TEXT(C1022,0)),DATEVALUE(UPDATE!$C$6&amp;"/"&amp;TEXT(B1022,0)&amp;"/"&amp;TEXT(C1022,0))),"")</f>
        <v/>
      </c>
      <c r="E1022" s="83"/>
      <c r="F1022" s="84"/>
      <c r="G1022" s="85"/>
      <c r="H1022" s="86"/>
      <c r="I1022" s="87">
        <f>IF(OR(G1022&lt;&gt;0,H1022&lt;&gt;0),$I$8+SUM($G$11:G1022)-SUM($H$11:H1022),0)</f>
        <v>0</v>
      </c>
      <c r="J1022" s="88"/>
    </row>
    <row r="1023" spans="1:10" ht="18" customHeight="1" x14ac:dyDescent="0.25">
      <c r="A1023" s="3">
        <v>1013</v>
      </c>
      <c r="B1023" s="81"/>
      <c r="C1023" s="82"/>
      <c r="D1023" s="287" t="str">
        <f>IF(AND(B1023&gt;0,C1023&gt;0),IF(B1023&gt;UPDATE!K2,DATEVALUE(UPDATE!$C$4&amp;"/"&amp;TEXT(B1023,0)&amp;"/"&amp;TEXT(C1023,0)),DATEVALUE(UPDATE!$C$6&amp;"/"&amp;TEXT(B1023,0)&amp;"/"&amp;TEXT(C1023,0))),"")</f>
        <v/>
      </c>
      <c r="E1023" s="83"/>
      <c r="F1023" s="84"/>
      <c r="G1023" s="85"/>
      <c r="H1023" s="86"/>
      <c r="I1023" s="87">
        <f>IF(OR(G1023&lt;&gt;0,H1023&lt;&gt;0),$I$8+SUM($G$11:G1023)-SUM($H$11:H1023),0)</f>
        <v>0</v>
      </c>
      <c r="J1023" s="88"/>
    </row>
    <row r="1024" spans="1:10" ht="18" customHeight="1" x14ac:dyDescent="0.25">
      <c r="A1024" s="3">
        <v>1014</v>
      </c>
      <c r="B1024" s="81"/>
      <c r="C1024" s="82"/>
      <c r="D1024" s="287" t="str">
        <f>IF(AND(B1024&gt;0,C1024&gt;0),IF(B1024&gt;UPDATE!K2,DATEVALUE(UPDATE!$C$4&amp;"/"&amp;TEXT(B1024,0)&amp;"/"&amp;TEXT(C1024,0)),DATEVALUE(UPDATE!$C$6&amp;"/"&amp;TEXT(B1024,0)&amp;"/"&amp;TEXT(C1024,0))),"")</f>
        <v/>
      </c>
      <c r="E1024" s="83"/>
      <c r="F1024" s="84"/>
      <c r="G1024" s="85"/>
      <c r="H1024" s="86"/>
      <c r="I1024" s="87">
        <f>IF(OR(G1024&lt;&gt;0,H1024&lt;&gt;0),$I$8+SUM($G$11:G1024)-SUM($H$11:H1024),0)</f>
        <v>0</v>
      </c>
      <c r="J1024" s="88"/>
    </row>
    <row r="1025" spans="1:10" ht="18" customHeight="1" x14ac:dyDescent="0.25">
      <c r="A1025" s="3">
        <v>1015</v>
      </c>
      <c r="B1025" s="81"/>
      <c r="C1025" s="82"/>
      <c r="D1025" s="287" t="str">
        <f>IF(AND(B1025&gt;0,C1025&gt;0),IF(B1025&gt;UPDATE!K2,DATEVALUE(UPDATE!$C$4&amp;"/"&amp;TEXT(B1025,0)&amp;"/"&amp;TEXT(C1025,0)),DATEVALUE(UPDATE!$C$6&amp;"/"&amp;TEXT(B1025,0)&amp;"/"&amp;TEXT(C1025,0))),"")</f>
        <v/>
      </c>
      <c r="E1025" s="83"/>
      <c r="F1025" s="84"/>
      <c r="G1025" s="85"/>
      <c r="H1025" s="86"/>
      <c r="I1025" s="87">
        <f>IF(OR(G1025&lt;&gt;0,H1025&lt;&gt;0),$I$8+SUM($G$11:G1025)-SUM($H$11:H1025),0)</f>
        <v>0</v>
      </c>
      <c r="J1025" s="88"/>
    </row>
    <row r="1026" spans="1:10" ht="18" customHeight="1" x14ac:dyDescent="0.25">
      <c r="A1026" s="3">
        <v>1016</v>
      </c>
      <c r="B1026" s="81"/>
      <c r="C1026" s="82"/>
      <c r="D1026" s="287" t="str">
        <f>IF(AND(B1026&gt;0,C1026&gt;0),IF(B1026&gt;UPDATE!K2,DATEVALUE(UPDATE!$C$4&amp;"/"&amp;TEXT(B1026,0)&amp;"/"&amp;TEXT(C1026,0)),DATEVALUE(UPDATE!$C$6&amp;"/"&amp;TEXT(B1026,0)&amp;"/"&amp;TEXT(C1026,0))),"")</f>
        <v/>
      </c>
      <c r="E1026" s="83"/>
      <c r="F1026" s="84"/>
      <c r="G1026" s="85"/>
      <c r="H1026" s="86"/>
      <c r="I1026" s="87">
        <f>IF(OR(G1026&lt;&gt;0,H1026&lt;&gt;0),$I$8+SUM($G$11:G1026)-SUM($H$11:H1026),0)</f>
        <v>0</v>
      </c>
      <c r="J1026" s="88"/>
    </row>
    <row r="1027" spans="1:10" ht="18" customHeight="1" x14ac:dyDescent="0.25">
      <c r="A1027" s="3">
        <v>1017</v>
      </c>
      <c r="B1027" s="81"/>
      <c r="C1027" s="82"/>
      <c r="D1027" s="287" t="str">
        <f>IF(AND(B1027&gt;0,C1027&gt;0),IF(B1027&gt;UPDATE!K2,DATEVALUE(UPDATE!$C$4&amp;"/"&amp;TEXT(B1027,0)&amp;"/"&amp;TEXT(C1027,0)),DATEVALUE(UPDATE!$C$6&amp;"/"&amp;TEXT(B1027,0)&amp;"/"&amp;TEXT(C1027,0))),"")</f>
        <v/>
      </c>
      <c r="E1027" s="83"/>
      <c r="F1027" s="84"/>
      <c r="G1027" s="85"/>
      <c r="H1027" s="86"/>
      <c r="I1027" s="87">
        <f>IF(OR(G1027&lt;&gt;0,H1027&lt;&gt;0),$I$8+SUM($G$11:G1027)-SUM($H$11:H1027),0)</f>
        <v>0</v>
      </c>
      <c r="J1027" s="88"/>
    </row>
    <row r="1028" spans="1:10" ht="18" customHeight="1" x14ac:dyDescent="0.25">
      <c r="A1028" s="3">
        <v>1018</v>
      </c>
      <c r="B1028" s="81"/>
      <c r="C1028" s="82"/>
      <c r="D1028" s="287" t="str">
        <f>IF(AND(B1028&gt;0,C1028&gt;0),IF(B1028&gt;UPDATE!K2,DATEVALUE(UPDATE!$C$4&amp;"/"&amp;TEXT(B1028,0)&amp;"/"&amp;TEXT(C1028,0)),DATEVALUE(UPDATE!$C$6&amp;"/"&amp;TEXT(B1028,0)&amp;"/"&amp;TEXT(C1028,0))),"")</f>
        <v/>
      </c>
      <c r="E1028" s="83"/>
      <c r="F1028" s="84"/>
      <c r="G1028" s="85"/>
      <c r="H1028" s="86"/>
      <c r="I1028" s="87">
        <f>IF(OR(G1028&lt;&gt;0,H1028&lt;&gt;0),$I$8+SUM($G$11:G1028)-SUM($H$11:H1028),0)</f>
        <v>0</v>
      </c>
      <c r="J1028" s="88"/>
    </row>
    <row r="1029" spans="1:10" ht="18" customHeight="1" x14ac:dyDescent="0.25">
      <c r="A1029" s="3">
        <v>1019</v>
      </c>
      <c r="B1029" s="81"/>
      <c r="C1029" s="82"/>
      <c r="D1029" s="287" t="str">
        <f>IF(AND(B1029&gt;0,C1029&gt;0),IF(B1029&gt;UPDATE!K2,DATEVALUE(UPDATE!$C$4&amp;"/"&amp;TEXT(B1029,0)&amp;"/"&amp;TEXT(C1029,0)),DATEVALUE(UPDATE!$C$6&amp;"/"&amp;TEXT(B1029,0)&amp;"/"&amp;TEXT(C1029,0))),"")</f>
        <v/>
      </c>
      <c r="E1029" s="83"/>
      <c r="F1029" s="84"/>
      <c r="G1029" s="85"/>
      <c r="H1029" s="86"/>
      <c r="I1029" s="87">
        <f>IF(OR(G1029&lt;&gt;0,H1029&lt;&gt;0),$I$8+SUM($G$11:G1029)-SUM($H$11:H1029),0)</f>
        <v>0</v>
      </c>
      <c r="J1029" s="88"/>
    </row>
    <row r="1030" spans="1:10" ht="18" customHeight="1" x14ac:dyDescent="0.25">
      <c r="A1030" s="3">
        <v>1020</v>
      </c>
      <c r="B1030" s="81"/>
      <c r="C1030" s="82"/>
      <c r="D1030" s="287" t="str">
        <f>IF(AND(B1030&gt;0,C1030&gt;0),IF(B1030&gt;UPDATE!K2,DATEVALUE(UPDATE!$C$4&amp;"/"&amp;TEXT(B1030,0)&amp;"/"&amp;TEXT(C1030,0)),DATEVALUE(UPDATE!$C$6&amp;"/"&amp;TEXT(B1030,0)&amp;"/"&amp;TEXT(C1030,0))),"")</f>
        <v/>
      </c>
      <c r="E1030" s="83"/>
      <c r="F1030" s="84"/>
      <c r="G1030" s="85"/>
      <c r="H1030" s="86"/>
      <c r="I1030" s="87">
        <f>IF(OR(G1030&lt;&gt;0,H1030&lt;&gt;0),$I$8+SUM($G$11:G1030)-SUM($H$11:H1030),0)</f>
        <v>0</v>
      </c>
      <c r="J1030" s="88"/>
    </row>
    <row r="1031" spans="1:10" ht="18" customHeight="1" x14ac:dyDescent="0.25">
      <c r="A1031" s="3">
        <v>1021</v>
      </c>
      <c r="B1031" s="81"/>
      <c r="C1031" s="82"/>
      <c r="D1031" s="287" t="str">
        <f>IF(AND(B1031&gt;0,C1031&gt;0),IF(B1031&gt;UPDATE!K2,DATEVALUE(UPDATE!$C$4&amp;"/"&amp;TEXT(B1031,0)&amp;"/"&amp;TEXT(C1031,0)),DATEVALUE(UPDATE!$C$6&amp;"/"&amp;TEXT(B1031,0)&amp;"/"&amp;TEXT(C1031,0))),"")</f>
        <v/>
      </c>
      <c r="E1031" s="83"/>
      <c r="F1031" s="84"/>
      <c r="G1031" s="85"/>
      <c r="H1031" s="86"/>
      <c r="I1031" s="87">
        <f>IF(OR(G1031&lt;&gt;0,H1031&lt;&gt;0),$I$8+SUM($G$11:G1031)-SUM($H$11:H1031),0)</f>
        <v>0</v>
      </c>
      <c r="J1031" s="88"/>
    </row>
    <row r="1032" spans="1:10" ht="18" customHeight="1" x14ac:dyDescent="0.25">
      <c r="A1032" s="3">
        <v>1022</v>
      </c>
      <c r="B1032" s="81"/>
      <c r="C1032" s="82"/>
      <c r="D1032" s="287" t="str">
        <f>IF(AND(B1032&gt;0,C1032&gt;0),IF(B1032&gt;UPDATE!K2,DATEVALUE(UPDATE!$C$4&amp;"/"&amp;TEXT(B1032,0)&amp;"/"&amp;TEXT(C1032,0)),DATEVALUE(UPDATE!$C$6&amp;"/"&amp;TEXT(B1032,0)&amp;"/"&amp;TEXT(C1032,0))),"")</f>
        <v/>
      </c>
      <c r="E1032" s="83"/>
      <c r="F1032" s="84"/>
      <c r="G1032" s="85"/>
      <c r="H1032" s="86"/>
      <c r="I1032" s="87">
        <f>IF(OR(G1032&lt;&gt;0,H1032&lt;&gt;0),$I$8+SUM($G$11:G1032)-SUM($H$11:H1032),0)</f>
        <v>0</v>
      </c>
      <c r="J1032" s="88"/>
    </row>
    <row r="1033" spans="1:10" ht="18" customHeight="1" x14ac:dyDescent="0.25">
      <c r="A1033" s="3">
        <v>1023</v>
      </c>
      <c r="B1033" s="81"/>
      <c r="C1033" s="82"/>
      <c r="D1033" s="287" t="str">
        <f>IF(AND(B1033&gt;0,C1033&gt;0),IF(B1033&gt;UPDATE!K2,DATEVALUE(UPDATE!$C$4&amp;"/"&amp;TEXT(B1033,0)&amp;"/"&amp;TEXT(C1033,0)),DATEVALUE(UPDATE!$C$6&amp;"/"&amp;TEXT(B1033,0)&amp;"/"&amp;TEXT(C1033,0))),"")</f>
        <v/>
      </c>
      <c r="E1033" s="83"/>
      <c r="F1033" s="84"/>
      <c r="G1033" s="85"/>
      <c r="H1033" s="86"/>
      <c r="I1033" s="87">
        <f>IF(OR(G1033&lt;&gt;0,H1033&lt;&gt;0),$I$8+SUM($G$11:G1033)-SUM($H$11:H1033),0)</f>
        <v>0</v>
      </c>
      <c r="J1033" s="88"/>
    </row>
    <row r="1034" spans="1:10" ht="18" customHeight="1" x14ac:dyDescent="0.25">
      <c r="A1034" s="3">
        <v>1024</v>
      </c>
      <c r="B1034" s="81"/>
      <c r="C1034" s="82"/>
      <c r="D1034" s="287" t="str">
        <f>IF(AND(B1034&gt;0,C1034&gt;0),IF(B1034&gt;UPDATE!K2,DATEVALUE(UPDATE!$C$4&amp;"/"&amp;TEXT(B1034,0)&amp;"/"&amp;TEXT(C1034,0)),DATEVALUE(UPDATE!$C$6&amp;"/"&amp;TEXT(B1034,0)&amp;"/"&amp;TEXT(C1034,0))),"")</f>
        <v/>
      </c>
      <c r="E1034" s="83"/>
      <c r="F1034" s="84"/>
      <c r="G1034" s="85"/>
      <c r="H1034" s="86"/>
      <c r="I1034" s="87">
        <f>IF(OR(G1034&lt;&gt;0,H1034&lt;&gt;0),$I$8+SUM($G$11:G1034)-SUM($H$11:H1034),0)</f>
        <v>0</v>
      </c>
      <c r="J1034" s="88"/>
    </row>
    <row r="1035" spans="1:10" ht="18" customHeight="1" x14ac:dyDescent="0.25">
      <c r="A1035" s="3">
        <v>1025</v>
      </c>
      <c r="B1035" s="81"/>
      <c r="C1035" s="82"/>
      <c r="D1035" s="287" t="str">
        <f>IF(AND(B1035&gt;0,C1035&gt;0),IF(B1035&gt;UPDATE!K2,DATEVALUE(UPDATE!$C$4&amp;"/"&amp;TEXT(B1035,0)&amp;"/"&amp;TEXT(C1035,0)),DATEVALUE(UPDATE!$C$6&amp;"/"&amp;TEXT(B1035,0)&amp;"/"&amp;TEXT(C1035,0))),"")</f>
        <v/>
      </c>
      <c r="E1035" s="83"/>
      <c r="F1035" s="84"/>
      <c r="G1035" s="85"/>
      <c r="H1035" s="86"/>
      <c r="I1035" s="87">
        <f>IF(OR(G1035&lt;&gt;0,H1035&lt;&gt;0),$I$8+SUM($G$11:G1035)-SUM($H$11:H1035),0)</f>
        <v>0</v>
      </c>
      <c r="J1035" s="88"/>
    </row>
    <row r="1036" spans="1:10" ht="18" customHeight="1" x14ac:dyDescent="0.25">
      <c r="A1036" s="3">
        <v>1026</v>
      </c>
      <c r="B1036" s="81"/>
      <c r="C1036" s="82"/>
      <c r="D1036" s="287" t="str">
        <f>IF(AND(B1036&gt;0,C1036&gt;0),IF(B1036&gt;UPDATE!K2,DATEVALUE(UPDATE!$C$4&amp;"/"&amp;TEXT(B1036,0)&amp;"/"&amp;TEXT(C1036,0)),DATEVALUE(UPDATE!$C$6&amp;"/"&amp;TEXT(B1036,0)&amp;"/"&amp;TEXT(C1036,0))),"")</f>
        <v/>
      </c>
      <c r="E1036" s="83"/>
      <c r="F1036" s="84"/>
      <c r="G1036" s="85"/>
      <c r="H1036" s="86"/>
      <c r="I1036" s="87">
        <f>IF(OR(G1036&lt;&gt;0,H1036&lt;&gt;0),$I$8+SUM($G$11:G1036)-SUM($H$11:H1036),0)</f>
        <v>0</v>
      </c>
      <c r="J1036" s="88"/>
    </row>
    <row r="1037" spans="1:10" ht="18" customHeight="1" x14ac:dyDescent="0.25">
      <c r="A1037" s="3">
        <v>1027</v>
      </c>
      <c r="B1037" s="81"/>
      <c r="C1037" s="82"/>
      <c r="D1037" s="287" t="str">
        <f>IF(AND(B1037&gt;0,C1037&gt;0),IF(B1037&gt;UPDATE!K2,DATEVALUE(UPDATE!$C$4&amp;"/"&amp;TEXT(B1037,0)&amp;"/"&amp;TEXT(C1037,0)),DATEVALUE(UPDATE!$C$6&amp;"/"&amp;TEXT(B1037,0)&amp;"/"&amp;TEXT(C1037,0))),"")</f>
        <v/>
      </c>
      <c r="E1037" s="83"/>
      <c r="F1037" s="84"/>
      <c r="G1037" s="85"/>
      <c r="H1037" s="86"/>
      <c r="I1037" s="87">
        <f>IF(OR(G1037&lt;&gt;0,H1037&lt;&gt;0),$I$8+SUM($G$11:G1037)-SUM($H$11:H1037),0)</f>
        <v>0</v>
      </c>
      <c r="J1037" s="88"/>
    </row>
    <row r="1038" spans="1:10" ht="18" customHeight="1" x14ac:dyDescent="0.25">
      <c r="A1038" s="3">
        <v>1028</v>
      </c>
      <c r="B1038" s="81"/>
      <c r="C1038" s="82"/>
      <c r="D1038" s="287" t="str">
        <f>IF(AND(B1038&gt;0,C1038&gt;0),IF(B1038&gt;UPDATE!K2,DATEVALUE(UPDATE!$C$4&amp;"/"&amp;TEXT(B1038,0)&amp;"/"&amp;TEXT(C1038,0)),DATEVALUE(UPDATE!$C$6&amp;"/"&amp;TEXT(B1038,0)&amp;"/"&amp;TEXT(C1038,0))),"")</f>
        <v/>
      </c>
      <c r="E1038" s="83"/>
      <c r="F1038" s="84"/>
      <c r="G1038" s="85"/>
      <c r="H1038" s="86"/>
      <c r="I1038" s="87">
        <f>IF(OR(G1038&lt;&gt;0,H1038&lt;&gt;0),$I$8+SUM($G$11:G1038)-SUM($H$11:H1038),0)</f>
        <v>0</v>
      </c>
      <c r="J1038" s="88"/>
    </row>
    <row r="1039" spans="1:10" ht="18" customHeight="1" x14ac:dyDescent="0.25">
      <c r="A1039" s="3">
        <v>1029</v>
      </c>
      <c r="B1039" s="81"/>
      <c r="C1039" s="82"/>
      <c r="D1039" s="287" t="str">
        <f>IF(AND(B1039&gt;0,C1039&gt;0),IF(B1039&gt;UPDATE!K2,DATEVALUE(UPDATE!$C$4&amp;"/"&amp;TEXT(B1039,0)&amp;"/"&amp;TEXT(C1039,0)),DATEVALUE(UPDATE!$C$6&amp;"/"&amp;TEXT(B1039,0)&amp;"/"&amp;TEXT(C1039,0))),"")</f>
        <v/>
      </c>
      <c r="E1039" s="83"/>
      <c r="F1039" s="84"/>
      <c r="G1039" s="85"/>
      <c r="H1039" s="86"/>
      <c r="I1039" s="87">
        <f>IF(OR(G1039&lt;&gt;0,H1039&lt;&gt;0),$I$8+SUM($G$11:G1039)-SUM($H$11:H1039),0)</f>
        <v>0</v>
      </c>
      <c r="J1039" s="88"/>
    </row>
    <row r="1040" spans="1:10" ht="18" customHeight="1" x14ac:dyDescent="0.25">
      <c r="A1040" s="3">
        <v>1030</v>
      </c>
      <c r="B1040" s="81"/>
      <c r="C1040" s="82"/>
      <c r="D1040" s="287" t="str">
        <f>IF(AND(B1040&gt;0,C1040&gt;0),IF(B1040&gt;UPDATE!K2,DATEVALUE(UPDATE!$C$4&amp;"/"&amp;TEXT(B1040,0)&amp;"/"&amp;TEXT(C1040,0)),DATEVALUE(UPDATE!$C$6&amp;"/"&amp;TEXT(B1040,0)&amp;"/"&amp;TEXT(C1040,0))),"")</f>
        <v/>
      </c>
      <c r="E1040" s="83"/>
      <c r="F1040" s="84"/>
      <c r="G1040" s="85"/>
      <c r="H1040" s="86"/>
      <c r="I1040" s="87">
        <f>IF(OR(G1040&lt;&gt;0,H1040&lt;&gt;0),$I$8+SUM($G$11:G1040)-SUM($H$11:H1040),0)</f>
        <v>0</v>
      </c>
      <c r="J1040" s="88"/>
    </row>
    <row r="1041" spans="1:10" ht="18" customHeight="1" x14ac:dyDescent="0.25">
      <c r="A1041" s="3">
        <v>1031</v>
      </c>
      <c r="B1041" s="81"/>
      <c r="C1041" s="82"/>
      <c r="D1041" s="287" t="str">
        <f>IF(AND(B1041&gt;0,C1041&gt;0),IF(B1041&gt;UPDATE!K2,DATEVALUE(UPDATE!$C$4&amp;"/"&amp;TEXT(B1041,0)&amp;"/"&amp;TEXT(C1041,0)),DATEVALUE(UPDATE!$C$6&amp;"/"&amp;TEXT(B1041,0)&amp;"/"&amp;TEXT(C1041,0))),"")</f>
        <v/>
      </c>
      <c r="E1041" s="83"/>
      <c r="F1041" s="84"/>
      <c r="G1041" s="85"/>
      <c r="H1041" s="86"/>
      <c r="I1041" s="87">
        <f>IF(OR(G1041&lt;&gt;0,H1041&lt;&gt;0),$I$8+SUM($G$11:G1041)-SUM($H$11:H1041),0)</f>
        <v>0</v>
      </c>
      <c r="J1041" s="88"/>
    </row>
    <row r="1042" spans="1:10" ht="18" customHeight="1" x14ac:dyDescent="0.25">
      <c r="A1042" s="3">
        <v>1032</v>
      </c>
      <c r="B1042" s="81"/>
      <c r="C1042" s="82"/>
      <c r="D1042" s="287" t="str">
        <f>IF(AND(B1042&gt;0,C1042&gt;0),IF(B1042&gt;UPDATE!K2,DATEVALUE(UPDATE!$C$4&amp;"/"&amp;TEXT(B1042,0)&amp;"/"&amp;TEXT(C1042,0)),DATEVALUE(UPDATE!$C$6&amp;"/"&amp;TEXT(B1042,0)&amp;"/"&amp;TEXT(C1042,0))),"")</f>
        <v/>
      </c>
      <c r="E1042" s="83"/>
      <c r="F1042" s="84"/>
      <c r="G1042" s="85"/>
      <c r="H1042" s="86"/>
      <c r="I1042" s="87">
        <f>IF(OR(G1042&lt;&gt;0,H1042&lt;&gt;0),$I$8+SUM($G$11:G1042)-SUM($H$11:H1042),0)</f>
        <v>0</v>
      </c>
      <c r="J1042" s="88"/>
    </row>
    <row r="1043" spans="1:10" ht="18" customHeight="1" x14ac:dyDescent="0.25">
      <c r="A1043" s="3">
        <v>1033</v>
      </c>
      <c r="B1043" s="81"/>
      <c r="C1043" s="82"/>
      <c r="D1043" s="287" t="str">
        <f>IF(AND(B1043&gt;0,C1043&gt;0),IF(B1043&gt;UPDATE!K2,DATEVALUE(UPDATE!$C$4&amp;"/"&amp;TEXT(B1043,0)&amp;"/"&amp;TEXT(C1043,0)),DATEVALUE(UPDATE!$C$6&amp;"/"&amp;TEXT(B1043,0)&amp;"/"&amp;TEXT(C1043,0))),"")</f>
        <v/>
      </c>
      <c r="E1043" s="83"/>
      <c r="F1043" s="84"/>
      <c r="G1043" s="85"/>
      <c r="H1043" s="86"/>
      <c r="I1043" s="87">
        <f>IF(OR(G1043&lt;&gt;0,H1043&lt;&gt;0),$I$8+SUM($G$11:G1043)-SUM($H$11:H1043),0)</f>
        <v>0</v>
      </c>
      <c r="J1043" s="88"/>
    </row>
    <row r="1044" spans="1:10" ht="18" customHeight="1" x14ac:dyDescent="0.25">
      <c r="A1044" s="3">
        <v>1034</v>
      </c>
      <c r="B1044" s="81"/>
      <c r="C1044" s="82"/>
      <c r="D1044" s="287" t="str">
        <f>IF(AND(B1044&gt;0,C1044&gt;0),IF(B1044&gt;UPDATE!K2,DATEVALUE(UPDATE!$C$4&amp;"/"&amp;TEXT(B1044,0)&amp;"/"&amp;TEXT(C1044,0)),DATEVALUE(UPDATE!$C$6&amp;"/"&amp;TEXT(B1044,0)&amp;"/"&amp;TEXT(C1044,0))),"")</f>
        <v/>
      </c>
      <c r="E1044" s="83"/>
      <c r="F1044" s="84"/>
      <c r="G1044" s="85"/>
      <c r="H1044" s="86"/>
      <c r="I1044" s="87">
        <f>IF(OR(G1044&lt;&gt;0,H1044&lt;&gt;0),$I$8+SUM($G$11:G1044)-SUM($H$11:H1044),0)</f>
        <v>0</v>
      </c>
      <c r="J1044" s="88"/>
    </row>
    <row r="1045" spans="1:10" ht="18" customHeight="1" x14ac:dyDescent="0.25">
      <c r="A1045" s="3">
        <v>1035</v>
      </c>
      <c r="B1045" s="81"/>
      <c r="C1045" s="82"/>
      <c r="D1045" s="287" t="str">
        <f>IF(AND(B1045&gt;0,C1045&gt;0),IF(B1045&gt;UPDATE!K2,DATEVALUE(UPDATE!$C$4&amp;"/"&amp;TEXT(B1045,0)&amp;"/"&amp;TEXT(C1045,0)),DATEVALUE(UPDATE!$C$6&amp;"/"&amp;TEXT(B1045,0)&amp;"/"&amp;TEXT(C1045,0))),"")</f>
        <v/>
      </c>
      <c r="E1045" s="83"/>
      <c r="F1045" s="84"/>
      <c r="G1045" s="85"/>
      <c r="H1045" s="86"/>
      <c r="I1045" s="87">
        <f>IF(OR(G1045&lt;&gt;0,H1045&lt;&gt;0),$I$8+SUM($G$11:G1045)-SUM($H$11:H1045),0)</f>
        <v>0</v>
      </c>
      <c r="J1045" s="88"/>
    </row>
    <row r="1046" spans="1:10" ht="18" customHeight="1" x14ac:dyDescent="0.25">
      <c r="A1046" s="3">
        <v>1036</v>
      </c>
      <c r="B1046" s="81"/>
      <c r="C1046" s="82"/>
      <c r="D1046" s="287" t="str">
        <f>IF(AND(B1046&gt;0,C1046&gt;0),IF(B1046&gt;UPDATE!K2,DATEVALUE(UPDATE!$C$4&amp;"/"&amp;TEXT(B1046,0)&amp;"/"&amp;TEXT(C1046,0)),DATEVALUE(UPDATE!$C$6&amp;"/"&amp;TEXT(B1046,0)&amp;"/"&amp;TEXT(C1046,0))),"")</f>
        <v/>
      </c>
      <c r="E1046" s="83"/>
      <c r="F1046" s="84"/>
      <c r="G1046" s="85"/>
      <c r="H1046" s="86"/>
      <c r="I1046" s="87">
        <f>IF(OR(G1046&lt;&gt;0,H1046&lt;&gt;0),$I$8+SUM($G$11:G1046)-SUM($H$11:H1046),0)</f>
        <v>0</v>
      </c>
      <c r="J1046" s="88"/>
    </row>
    <row r="1047" spans="1:10" ht="18" customHeight="1" x14ac:dyDescent="0.25">
      <c r="A1047" s="3">
        <v>1037</v>
      </c>
      <c r="B1047" s="81"/>
      <c r="C1047" s="82"/>
      <c r="D1047" s="287" t="str">
        <f>IF(AND(B1047&gt;0,C1047&gt;0),IF(B1047&gt;UPDATE!K2,DATEVALUE(UPDATE!$C$4&amp;"/"&amp;TEXT(B1047,0)&amp;"/"&amp;TEXT(C1047,0)),DATEVALUE(UPDATE!$C$6&amp;"/"&amp;TEXT(B1047,0)&amp;"/"&amp;TEXT(C1047,0))),"")</f>
        <v/>
      </c>
      <c r="E1047" s="83"/>
      <c r="F1047" s="84"/>
      <c r="G1047" s="85"/>
      <c r="H1047" s="86"/>
      <c r="I1047" s="87">
        <f>IF(OR(G1047&lt;&gt;0,H1047&lt;&gt;0),$I$8+SUM($G$11:G1047)-SUM($H$11:H1047),0)</f>
        <v>0</v>
      </c>
      <c r="J1047" s="88"/>
    </row>
    <row r="1048" spans="1:10" ht="18" customHeight="1" x14ac:dyDescent="0.25">
      <c r="A1048" s="3">
        <v>1038</v>
      </c>
      <c r="B1048" s="81"/>
      <c r="C1048" s="82"/>
      <c r="D1048" s="287" t="str">
        <f>IF(AND(B1048&gt;0,C1048&gt;0),IF(B1048&gt;UPDATE!K2,DATEVALUE(UPDATE!$C$4&amp;"/"&amp;TEXT(B1048,0)&amp;"/"&amp;TEXT(C1048,0)),DATEVALUE(UPDATE!$C$6&amp;"/"&amp;TEXT(B1048,0)&amp;"/"&amp;TEXT(C1048,0))),"")</f>
        <v/>
      </c>
      <c r="E1048" s="83"/>
      <c r="F1048" s="84"/>
      <c r="G1048" s="85"/>
      <c r="H1048" s="86"/>
      <c r="I1048" s="87">
        <f>IF(OR(G1048&lt;&gt;0,H1048&lt;&gt;0),$I$8+SUM($G$11:G1048)-SUM($H$11:H1048),0)</f>
        <v>0</v>
      </c>
      <c r="J1048" s="88"/>
    </row>
    <row r="1049" spans="1:10" ht="18" customHeight="1" x14ac:dyDescent="0.25">
      <c r="A1049" s="3">
        <v>1039</v>
      </c>
      <c r="B1049" s="81"/>
      <c r="C1049" s="82"/>
      <c r="D1049" s="287" t="str">
        <f>IF(AND(B1049&gt;0,C1049&gt;0),IF(B1049&gt;UPDATE!K2,DATEVALUE(UPDATE!$C$4&amp;"/"&amp;TEXT(B1049,0)&amp;"/"&amp;TEXT(C1049,0)),DATEVALUE(UPDATE!$C$6&amp;"/"&amp;TEXT(B1049,0)&amp;"/"&amp;TEXT(C1049,0))),"")</f>
        <v/>
      </c>
      <c r="E1049" s="83"/>
      <c r="F1049" s="84"/>
      <c r="G1049" s="85"/>
      <c r="H1049" s="86"/>
      <c r="I1049" s="87">
        <f>IF(OR(G1049&lt;&gt;0,H1049&lt;&gt;0),$I$8+SUM($G$11:G1049)-SUM($H$11:H1049),0)</f>
        <v>0</v>
      </c>
      <c r="J1049" s="88"/>
    </row>
    <row r="1050" spans="1:10" ht="18" customHeight="1" x14ac:dyDescent="0.25">
      <c r="A1050" s="3">
        <v>1040</v>
      </c>
      <c r="B1050" s="81"/>
      <c r="C1050" s="82"/>
      <c r="D1050" s="287" t="str">
        <f>IF(AND(B1050&gt;0,C1050&gt;0),IF(B1050&gt;UPDATE!K2,DATEVALUE(UPDATE!$C$4&amp;"/"&amp;TEXT(B1050,0)&amp;"/"&amp;TEXT(C1050,0)),DATEVALUE(UPDATE!$C$6&amp;"/"&amp;TEXT(B1050,0)&amp;"/"&amp;TEXT(C1050,0))),"")</f>
        <v/>
      </c>
      <c r="E1050" s="83"/>
      <c r="F1050" s="84"/>
      <c r="G1050" s="85"/>
      <c r="H1050" s="86"/>
      <c r="I1050" s="87">
        <f>IF(OR(G1050&lt;&gt;0,H1050&lt;&gt;0),$I$8+SUM($G$11:G1050)-SUM($H$11:H1050),0)</f>
        <v>0</v>
      </c>
      <c r="J1050" s="88"/>
    </row>
    <row r="1051" spans="1:10" ht="18" customHeight="1" x14ac:dyDescent="0.25">
      <c r="A1051" s="3">
        <v>1041</v>
      </c>
      <c r="B1051" s="81"/>
      <c r="C1051" s="82"/>
      <c r="D1051" s="287" t="str">
        <f>IF(AND(B1051&gt;0,C1051&gt;0),IF(B1051&gt;UPDATE!K2,DATEVALUE(UPDATE!$C$4&amp;"/"&amp;TEXT(B1051,0)&amp;"/"&amp;TEXT(C1051,0)),DATEVALUE(UPDATE!$C$6&amp;"/"&amp;TEXT(B1051,0)&amp;"/"&amp;TEXT(C1051,0))),"")</f>
        <v/>
      </c>
      <c r="E1051" s="83"/>
      <c r="F1051" s="84"/>
      <c r="G1051" s="85"/>
      <c r="H1051" s="86"/>
      <c r="I1051" s="87">
        <f>IF(OR(G1051&lt;&gt;0,H1051&lt;&gt;0),$I$8+SUM($G$11:G1051)-SUM($H$11:H1051),0)</f>
        <v>0</v>
      </c>
      <c r="J1051" s="88"/>
    </row>
    <row r="1052" spans="1:10" ht="18" customHeight="1" x14ac:dyDescent="0.25">
      <c r="A1052" s="3">
        <v>1042</v>
      </c>
      <c r="B1052" s="81"/>
      <c r="C1052" s="82"/>
      <c r="D1052" s="287" t="str">
        <f>IF(AND(B1052&gt;0,C1052&gt;0),IF(B1052&gt;UPDATE!K2,DATEVALUE(UPDATE!$C$4&amp;"/"&amp;TEXT(B1052,0)&amp;"/"&amp;TEXT(C1052,0)),DATEVALUE(UPDATE!$C$6&amp;"/"&amp;TEXT(B1052,0)&amp;"/"&amp;TEXT(C1052,0))),"")</f>
        <v/>
      </c>
      <c r="E1052" s="83"/>
      <c r="F1052" s="84"/>
      <c r="G1052" s="85"/>
      <c r="H1052" s="86"/>
      <c r="I1052" s="87">
        <f>IF(OR(G1052&lt;&gt;0,H1052&lt;&gt;0),$I$8+SUM($G$11:G1052)-SUM($H$11:H1052),0)</f>
        <v>0</v>
      </c>
      <c r="J1052" s="88"/>
    </row>
    <row r="1053" spans="1:10" ht="18" customHeight="1" x14ac:dyDescent="0.25">
      <c r="A1053" s="3">
        <v>1043</v>
      </c>
      <c r="B1053" s="81"/>
      <c r="C1053" s="82"/>
      <c r="D1053" s="287" t="str">
        <f>IF(AND(B1053&gt;0,C1053&gt;0),IF(B1053&gt;UPDATE!K2,DATEVALUE(UPDATE!$C$4&amp;"/"&amp;TEXT(B1053,0)&amp;"/"&amp;TEXT(C1053,0)),DATEVALUE(UPDATE!$C$6&amp;"/"&amp;TEXT(B1053,0)&amp;"/"&amp;TEXT(C1053,0))),"")</f>
        <v/>
      </c>
      <c r="E1053" s="83"/>
      <c r="F1053" s="84"/>
      <c r="G1053" s="85"/>
      <c r="H1053" s="86"/>
      <c r="I1053" s="87">
        <f>IF(OR(G1053&lt;&gt;0,H1053&lt;&gt;0),$I$8+SUM($G$11:G1053)-SUM($H$11:H1053),0)</f>
        <v>0</v>
      </c>
      <c r="J1053" s="88"/>
    </row>
    <row r="1054" spans="1:10" ht="18" customHeight="1" x14ac:dyDescent="0.25">
      <c r="A1054" s="3">
        <v>1044</v>
      </c>
      <c r="B1054" s="81"/>
      <c r="C1054" s="82"/>
      <c r="D1054" s="287" t="str">
        <f>IF(AND(B1054&gt;0,C1054&gt;0),IF(B1054&gt;UPDATE!K2,DATEVALUE(UPDATE!$C$4&amp;"/"&amp;TEXT(B1054,0)&amp;"/"&amp;TEXT(C1054,0)),DATEVALUE(UPDATE!$C$6&amp;"/"&amp;TEXT(B1054,0)&amp;"/"&amp;TEXT(C1054,0))),"")</f>
        <v/>
      </c>
      <c r="E1054" s="83"/>
      <c r="F1054" s="84"/>
      <c r="G1054" s="85"/>
      <c r="H1054" s="86"/>
      <c r="I1054" s="87">
        <f>IF(OR(G1054&lt;&gt;0,H1054&lt;&gt;0),$I$8+SUM($G$11:G1054)-SUM($H$11:H1054),0)</f>
        <v>0</v>
      </c>
      <c r="J1054" s="88"/>
    </row>
    <row r="1055" spans="1:10" ht="18" customHeight="1" x14ac:dyDescent="0.25">
      <c r="A1055" s="3">
        <v>1045</v>
      </c>
      <c r="B1055" s="81"/>
      <c r="C1055" s="82"/>
      <c r="D1055" s="287" t="str">
        <f>IF(AND(B1055&gt;0,C1055&gt;0),IF(B1055&gt;UPDATE!K2,DATEVALUE(UPDATE!$C$4&amp;"/"&amp;TEXT(B1055,0)&amp;"/"&amp;TEXT(C1055,0)),DATEVALUE(UPDATE!$C$6&amp;"/"&amp;TEXT(B1055,0)&amp;"/"&amp;TEXT(C1055,0))),"")</f>
        <v/>
      </c>
      <c r="E1055" s="83"/>
      <c r="F1055" s="84"/>
      <c r="G1055" s="85"/>
      <c r="H1055" s="86"/>
      <c r="I1055" s="87">
        <f>IF(OR(G1055&lt;&gt;0,H1055&lt;&gt;0),$I$8+SUM($G$11:G1055)-SUM($H$11:H1055),0)</f>
        <v>0</v>
      </c>
      <c r="J1055" s="88"/>
    </row>
    <row r="1056" spans="1:10" ht="18" customHeight="1" x14ac:dyDescent="0.25">
      <c r="A1056" s="3">
        <v>1046</v>
      </c>
      <c r="B1056" s="81"/>
      <c r="C1056" s="82"/>
      <c r="D1056" s="287" t="str">
        <f>IF(AND(B1056&gt;0,C1056&gt;0),IF(B1056&gt;UPDATE!K2,DATEVALUE(UPDATE!$C$4&amp;"/"&amp;TEXT(B1056,0)&amp;"/"&amp;TEXT(C1056,0)),DATEVALUE(UPDATE!$C$6&amp;"/"&amp;TEXT(B1056,0)&amp;"/"&amp;TEXT(C1056,0))),"")</f>
        <v/>
      </c>
      <c r="E1056" s="83"/>
      <c r="F1056" s="84"/>
      <c r="G1056" s="85"/>
      <c r="H1056" s="86"/>
      <c r="I1056" s="87">
        <f>IF(OR(G1056&lt;&gt;0,H1056&lt;&gt;0),$I$8+SUM($G$11:G1056)-SUM($H$11:H1056),0)</f>
        <v>0</v>
      </c>
      <c r="J1056" s="88"/>
    </row>
    <row r="1057" spans="1:10" ht="18" customHeight="1" x14ac:dyDescent="0.25">
      <c r="A1057" s="3">
        <v>1047</v>
      </c>
      <c r="B1057" s="81"/>
      <c r="C1057" s="82"/>
      <c r="D1057" s="287" t="str">
        <f>IF(AND(B1057&gt;0,C1057&gt;0),IF(B1057&gt;UPDATE!K2,DATEVALUE(UPDATE!$C$4&amp;"/"&amp;TEXT(B1057,0)&amp;"/"&amp;TEXT(C1057,0)),DATEVALUE(UPDATE!$C$6&amp;"/"&amp;TEXT(B1057,0)&amp;"/"&amp;TEXT(C1057,0))),"")</f>
        <v/>
      </c>
      <c r="E1057" s="83"/>
      <c r="F1057" s="84"/>
      <c r="G1057" s="85"/>
      <c r="H1057" s="86"/>
      <c r="I1057" s="87">
        <f>IF(OR(G1057&lt;&gt;0,H1057&lt;&gt;0),$I$8+SUM($G$11:G1057)-SUM($H$11:H1057),0)</f>
        <v>0</v>
      </c>
      <c r="J1057" s="88"/>
    </row>
    <row r="1058" spans="1:10" ht="18" customHeight="1" x14ac:dyDescent="0.25">
      <c r="A1058" s="3">
        <v>1048</v>
      </c>
      <c r="B1058" s="81"/>
      <c r="C1058" s="82"/>
      <c r="D1058" s="287" t="str">
        <f>IF(AND(B1058&gt;0,C1058&gt;0),IF(B1058&gt;UPDATE!K2,DATEVALUE(UPDATE!$C$4&amp;"/"&amp;TEXT(B1058,0)&amp;"/"&amp;TEXT(C1058,0)),DATEVALUE(UPDATE!$C$6&amp;"/"&amp;TEXT(B1058,0)&amp;"/"&amp;TEXT(C1058,0))),"")</f>
        <v/>
      </c>
      <c r="E1058" s="83"/>
      <c r="F1058" s="84"/>
      <c r="G1058" s="85"/>
      <c r="H1058" s="86"/>
      <c r="I1058" s="87">
        <f>IF(OR(G1058&lt;&gt;0,H1058&lt;&gt;0),$I$8+SUM($G$11:G1058)-SUM($H$11:H1058),0)</f>
        <v>0</v>
      </c>
      <c r="J1058" s="88"/>
    </row>
    <row r="1059" spans="1:10" ht="18" customHeight="1" x14ac:dyDescent="0.25">
      <c r="A1059" s="3">
        <v>1049</v>
      </c>
      <c r="B1059" s="81"/>
      <c r="C1059" s="82"/>
      <c r="D1059" s="287" t="str">
        <f>IF(AND(B1059&gt;0,C1059&gt;0),IF(B1059&gt;UPDATE!K2,DATEVALUE(UPDATE!$C$4&amp;"/"&amp;TEXT(B1059,0)&amp;"/"&amp;TEXT(C1059,0)),DATEVALUE(UPDATE!$C$6&amp;"/"&amp;TEXT(B1059,0)&amp;"/"&amp;TEXT(C1059,0))),"")</f>
        <v/>
      </c>
      <c r="E1059" s="83"/>
      <c r="F1059" s="84"/>
      <c r="G1059" s="85"/>
      <c r="H1059" s="86"/>
      <c r="I1059" s="87">
        <f>IF(OR(G1059&lt;&gt;0,H1059&lt;&gt;0),$I$8+SUM($G$11:G1059)-SUM($H$11:H1059),0)</f>
        <v>0</v>
      </c>
      <c r="J1059" s="88"/>
    </row>
    <row r="1060" spans="1:10" ht="18" customHeight="1" x14ac:dyDescent="0.25">
      <c r="A1060" s="3">
        <v>1050</v>
      </c>
      <c r="B1060" s="81"/>
      <c r="C1060" s="82"/>
      <c r="D1060" s="287" t="str">
        <f>IF(AND(B1060&gt;0,C1060&gt;0),IF(B1060&gt;UPDATE!K2,DATEVALUE(UPDATE!$C$4&amp;"/"&amp;TEXT(B1060,0)&amp;"/"&amp;TEXT(C1060,0)),DATEVALUE(UPDATE!$C$6&amp;"/"&amp;TEXT(B1060,0)&amp;"/"&amp;TEXT(C1060,0))),"")</f>
        <v/>
      </c>
      <c r="E1060" s="83"/>
      <c r="F1060" s="84"/>
      <c r="G1060" s="85"/>
      <c r="H1060" s="86"/>
      <c r="I1060" s="87">
        <f>IF(OR(G1060&lt;&gt;0,H1060&lt;&gt;0),$I$8+SUM($G$11:G1060)-SUM($H$11:H1060),0)</f>
        <v>0</v>
      </c>
      <c r="J1060" s="88"/>
    </row>
    <row r="1061" spans="1:10" ht="18" customHeight="1" x14ac:dyDescent="0.25">
      <c r="A1061" s="3">
        <v>1051</v>
      </c>
      <c r="B1061" s="81"/>
      <c r="C1061" s="82"/>
      <c r="D1061" s="287" t="str">
        <f>IF(AND(B1061&gt;0,C1061&gt;0),IF(B1061&gt;UPDATE!K2,DATEVALUE(UPDATE!$C$4&amp;"/"&amp;TEXT(B1061,0)&amp;"/"&amp;TEXT(C1061,0)),DATEVALUE(UPDATE!$C$6&amp;"/"&amp;TEXT(B1061,0)&amp;"/"&amp;TEXT(C1061,0))),"")</f>
        <v/>
      </c>
      <c r="E1061" s="83"/>
      <c r="F1061" s="84"/>
      <c r="G1061" s="85"/>
      <c r="H1061" s="86"/>
      <c r="I1061" s="87">
        <f>IF(OR(G1061&lt;&gt;0,H1061&lt;&gt;0),$I$8+SUM($G$11:G1061)-SUM($H$11:H1061),0)</f>
        <v>0</v>
      </c>
      <c r="J1061" s="88"/>
    </row>
    <row r="1062" spans="1:10" ht="18" customHeight="1" x14ac:dyDescent="0.25">
      <c r="A1062" s="3">
        <v>1052</v>
      </c>
      <c r="B1062" s="81"/>
      <c r="C1062" s="82"/>
      <c r="D1062" s="287" t="str">
        <f>IF(AND(B1062&gt;0,C1062&gt;0),IF(B1062&gt;UPDATE!K2,DATEVALUE(UPDATE!$C$4&amp;"/"&amp;TEXT(B1062,0)&amp;"/"&amp;TEXT(C1062,0)),DATEVALUE(UPDATE!$C$6&amp;"/"&amp;TEXT(B1062,0)&amp;"/"&amp;TEXT(C1062,0))),"")</f>
        <v/>
      </c>
      <c r="E1062" s="83"/>
      <c r="F1062" s="84"/>
      <c r="G1062" s="85"/>
      <c r="H1062" s="86"/>
      <c r="I1062" s="87">
        <f>IF(OR(G1062&lt;&gt;0,H1062&lt;&gt;0),$I$8+SUM($G$11:G1062)-SUM($H$11:H1062),0)</f>
        <v>0</v>
      </c>
      <c r="J1062" s="88"/>
    </row>
    <row r="1063" spans="1:10" ht="18" customHeight="1" x14ac:dyDescent="0.25">
      <c r="A1063" s="3">
        <v>1053</v>
      </c>
      <c r="B1063" s="81"/>
      <c r="C1063" s="82"/>
      <c r="D1063" s="287" t="str">
        <f>IF(AND(B1063&gt;0,C1063&gt;0),IF(B1063&gt;UPDATE!K2,DATEVALUE(UPDATE!$C$4&amp;"/"&amp;TEXT(B1063,0)&amp;"/"&amp;TEXT(C1063,0)),DATEVALUE(UPDATE!$C$6&amp;"/"&amp;TEXT(B1063,0)&amp;"/"&amp;TEXT(C1063,0))),"")</f>
        <v/>
      </c>
      <c r="E1063" s="83"/>
      <c r="F1063" s="84"/>
      <c r="G1063" s="85"/>
      <c r="H1063" s="86"/>
      <c r="I1063" s="87">
        <f>IF(OR(G1063&lt;&gt;0,H1063&lt;&gt;0),$I$8+SUM($G$11:G1063)-SUM($H$11:H1063),0)</f>
        <v>0</v>
      </c>
      <c r="J1063" s="88"/>
    </row>
    <row r="1064" spans="1:10" ht="18" customHeight="1" x14ac:dyDescent="0.25">
      <c r="A1064" s="3">
        <v>1054</v>
      </c>
      <c r="B1064" s="81"/>
      <c r="C1064" s="82"/>
      <c r="D1064" s="287" t="str">
        <f>IF(AND(B1064&gt;0,C1064&gt;0),IF(B1064&gt;UPDATE!K2,DATEVALUE(UPDATE!$C$4&amp;"/"&amp;TEXT(B1064,0)&amp;"/"&amp;TEXT(C1064,0)),DATEVALUE(UPDATE!$C$6&amp;"/"&amp;TEXT(B1064,0)&amp;"/"&amp;TEXT(C1064,0))),"")</f>
        <v/>
      </c>
      <c r="E1064" s="83"/>
      <c r="F1064" s="84"/>
      <c r="G1064" s="85"/>
      <c r="H1064" s="86"/>
      <c r="I1064" s="87">
        <f>IF(OR(G1064&lt;&gt;0,H1064&lt;&gt;0),$I$8+SUM($G$11:G1064)-SUM($H$11:H1064),0)</f>
        <v>0</v>
      </c>
      <c r="J1064" s="88"/>
    </row>
    <row r="1065" spans="1:10" ht="18" customHeight="1" x14ac:dyDescent="0.25">
      <c r="A1065" s="3">
        <v>1055</v>
      </c>
      <c r="B1065" s="81"/>
      <c r="C1065" s="82"/>
      <c r="D1065" s="287" t="str">
        <f>IF(AND(B1065&gt;0,C1065&gt;0),IF(B1065&gt;UPDATE!K2,DATEVALUE(UPDATE!$C$4&amp;"/"&amp;TEXT(B1065,0)&amp;"/"&amp;TEXT(C1065,0)),DATEVALUE(UPDATE!$C$6&amp;"/"&amp;TEXT(B1065,0)&amp;"/"&amp;TEXT(C1065,0))),"")</f>
        <v/>
      </c>
      <c r="E1065" s="83"/>
      <c r="F1065" s="84"/>
      <c r="G1065" s="85"/>
      <c r="H1065" s="86"/>
      <c r="I1065" s="87">
        <f>IF(OR(G1065&lt;&gt;0,H1065&lt;&gt;0),$I$8+SUM($G$11:G1065)-SUM($H$11:H1065),0)</f>
        <v>0</v>
      </c>
      <c r="J1065" s="88"/>
    </row>
    <row r="1066" spans="1:10" ht="18" customHeight="1" x14ac:dyDescent="0.25">
      <c r="A1066" s="3">
        <v>1056</v>
      </c>
      <c r="B1066" s="81"/>
      <c r="C1066" s="82"/>
      <c r="D1066" s="287" t="str">
        <f>IF(AND(B1066&gt;0,C1066&gt;0),IF(B1066&gt;UPDATE!K2,DATEVALUE(UPDATE!$C$4&amp;"/"&amp;TEXT(B1066,0)&amp;"/"&amp;TEXT(C1066,0)),DATEVALUE(UPDATE!$C$6&amp;"/"&amp;TEXT(B1066,0)&amp;"/"&amp;TEXT(C1066,0))),"")</f>
        <v/>
      </c>
      <c r="E1066" s="83"/>
      <c r="F1066" s="84"/>
      <c r="G1066" s="85"/>
      <c r="H1066" s="86"/>
      <c r="I1066" s="87">
        <f>IF(OR(G1066&lt;&gt;0,H1066&lt;&gt;0),$I$8+SUM($G$11:G1066)-SUM($H$11:H1066),0)</f>
        <v>0</v>
      </c>
      <c r="J1066" s="88"/>
    </row>
    <row r="1067" spans="1:10" ht="18" customHeight="1" x14ac:dyDescent="0.25">
      <c r="A1067" s="3">
        <v>1057</v>
      </c>
      <c r="B1067" s="81"/>
      <c r="C1067" s="82"/>
      <c r="D1067" s="287" t="str">
        <f>IF(AND(B1067&gt;0,C1067&gt;0),IF(B1067&gt;UPDATE!K2,DATEVALUE(UPDATE!$C$4&amp;"/"&amp;TEXT(B1067,0)&amp;"/"&amp;TEXT(C1067,0)),DATEVALUE(UPDATE!$C$6&amp;"/"&amp;TEXT(B1067,0)&amp;"/"&amp;TEXT(C1067,0))),"")</f>
        <v/>
      </c>
      <c r="E1067" s="83"/>
      <c r="F1067" s="84"/>
      <c r="G1067" s="85"/>
      <c r="H1067" s="86"/>
      <c r="I1067" s="87">
        <f>IF(OR(G1067&lt;&gt;0,H1067&lt;&gt;0),$I$8+SUM($G$11:G1067)-SUM($H$11:H1067),0)</f>
        <v>0</v>
      </c>
      <c r="J1067" s="88"/>
    </row>
    <row r="1068" spans="1:10" ht="18" customHeight="1" x14ac:dyDescent="0.25">
      <c r="A1068" s="3">
        <v>1058</v>
      </c>
      <c r="B1068" s="81"/>
      <c r="C1068" s="82"/>
      <c r="D1068" s="287" t="str">
        <f>IF(AND(B1068&gt;0,C1068&gt;0),IF(B1068&gt;UPDATE!K2,DATEVALUE(UPDATE!$C$4&amp;"/"&amp;TEXT(B1068,0)&amp;"/"&amp;TEXT(C1068,0)),DATEVALUE(UPDATE!$C$6&amp;"/"&amp;TEXT(B1068,0)&amp;"/"&amp;TEXT(C1068,0))),"")</f>
        <v/>
      </c>
      <c r="E1068" s="83"/>
      <c r="F1068" s="84"/>
      <c r="G1068" s="85"/>
      <c r="H1068" s="86"/>
      <c r="I1068" s="87">
        <f>IF(OR(G1068&lt;&gt;0,H1068&lt;&gt;0),$I$8+SUM($G$11:G1068)-SUM($H$11:H1068),0)</f>
        <v>0</v>
      </c>
      <c r="J1068" s="88"/>
    </row>
    <row r="1069" spans="1:10" ht="18" customHeight="1" x14ac:dyDescent="0.25">
      <c r="A1069" s="3">
        <v>1059</v>
      </c>
      <c r="B1069" s="81"/>
      <c r="C1069" s="82"/>
      <c r="D1069" s="287" t="str">
        <f>IF(AND(B1069&gt;0,C1069&gt;0),IF(B1069&gt;UPDATE!K2,DATEVALUE(UPDATE!$C$4&amp;"/"&amp;TEXT(B1069,0)&amp;"/"&amp;TEXT(C1069,0)),DATEVALUE(UPDATE!$C$6&amp;"/"&amp;TEXT(B1069,0)&amp;"/"&amp;TEXT(C1069,0))),"")</f>
        <v/>
      </c>
      <c r="E1069" s="83"/>
      <c r="F1069" s="84"/>
      <c r="G1069" s="85"/>
      <c r="H1069" s="86"/>
      <c r="I1069" s="87">
        <f>IF(OR(G1069&lt;&gt;0,H1069&lt;&gt;0),$I$8+SUM($G$11:G1069)-SUM($H$11:H1069),0)</f>
        <v>0</v>
      </c>
      <c r="J1069" s="88"/>
    </row>
    <row r="1070" spans="1:10" ht="18" customHeight="1" x14ac:dyDescent="0.25">
      <c r="A1070" s="3">
        <v>1060</v>
      </c>
      <c r="B1070" s="81"/>
      <c r="C1070" s="82"/>
      <c r="D1070" s="287" t="str">
        <f>IF(AND(B1070&gt;0,C1070&gt;0),IF(B1070&gt;UPDATE!K2,DATEVALUE(UPDATE!$C$4&amp;"/"&amp;TEXT(B1070,0)&amp;"/"&amp;TEXT(C1070,0)),DATEVALUE(UPDATE!$C$6&amp;"/"&amp;TEXT(B1070,0)&amp;"/"&amp;TEXT(C1070,0))),"")</f>
        <v/>
      </c>
      <c r="E1070" s="83"/>
      <c r="F1070" s="84"/>
      <c r="G1070" s="85"/>
      <c r="H1070" s="86"/>
      <c r="I1070" s="87">
        <f>IF(OR(G1070&lt;&gt;0,H1070&lt;&gt;0),$I$8+SUM($G$11:G1070)-SUM($H$11:H1070),0)</f>
        <v>0</v>
      </c>
      <c r="J1070" s="88"/>
    </row>
    <row r="1071" spans="1:10" ht="18" customHeight="1" x14ac:dyDescent="0.25">
      <c r="A1071" s="3">
        <v>1061</v>
      </c>
      <c r="B1071" s="81"/>
      <c r="C1071" s="82"/>
      <c r="D1071" s="287" t="str">
        <f>IF(AND(B1071&gt;0,C1071&gt;0),IF(B1071&gt;UPDATE!K2,DATEVALUE(UPDATE!$C$4&amp;"/"&amp;TEXT(B1071,0)&amp;"/"&amp;TEXT(C1071,0)),DATEVALUE(UPDATE!$C$6&amp;"/"&amp;TEXT(B1071,0)&amp;"/"&amp;TEXT(C1071,0))),"")</f>
        <v/>
      </c>
      <c r="E1071" s="83"/>
      <c r="F1071" s="84"/>
      <c r="G1071" s="85"/>
      <c r="H1071" s="86"/>
      <c r="I1071" s="87">
        <f>IF(OR(G1071&lt;&gt;0,H1071&lt;&gt;0),$I$8+SUM($G$11:G1071)-SUM($H$11:H1071),0)</f>
        <v>0</v>
      </c>
      <c r="J1071" s="88"/>
    </row>
    <row r="1072" spans="1:10" ht="18" customHeight="1" x14ac:dyDescent="0.25">
      <c r="A1072" s="3">
        <v>1062</v>
      </c>
      <c r="B1072" s="81"/>
      <c r="C1072" s="82"/>
      <c r="D1072" s="287" t="str">
        <f>IF(AND(B1072&gt;0,C1072&gt;0),IF(B1072&gt;UPDATE!K2,DATEVALUE(UPDATE!$C$4&amp;"/"&amp;TEXT(B1072,0)&amp;"/"&amp;TEXT(C1072,0)),DATEVALUE(UPDATE!$C$6&amp;"/"&amp;TEXT(B1072,0)&amp;"/"&amp;TEXT(C1072,0))),"")</f>
        <v/>
      </c>
      <c r="E1072" s="83"/>
      <c r="F1072" s="84"/>
      <c r="G1072" s="85"/>
      <c r="H1072" s="86"/>
      <c r="I1072" s="87">
        <f>IF(OR(G1072&lt;&gt;0,H1072&lt;&gt;0),$I$8+SUM($G$11:G1072)-SUM($H$11:H1072),0)</f>
        <v>0</v>
      </c>
      <c r="J1072" s="88"/>
    </row>
    <row r="1073" spans="1:10" ht="18" customHeight="1" x14ac:dyDescent="0.25">
      <c r="A1073" s="3">
        <v>1063</v>
      </c>
      <c r="B1073" s="81"/>
      <c r="C1073" s="82"/>
      <c r="D1073" s="287" t="str">
        <f>IF(AND(B1073&gt;0,C1073&gt;0),IF(B1073&gt;UPDATE!K2,DATEVALUE(UPDATE!$C$4&amp;"/"&amp;TEXT(B1073,0)&amp;"/"&amp;TEXT(C1073,0)),DATEVALUE(UPDATE!$C$6&amp;"/"&amp;TEXT(B1073,0)&amp;"/"&amp;TEXT(C1073,0))),"")</f>
        <v/>
      </c>
      <c r="E1073" s="83"/>
      <c r="F1073" s="84"/>
      <c r="G1073" s="85"/>
      <c r="H1073" s="86"/>
      <c r="I1073" s="87">
        <f>IF(OR(G1073&lt;&gt;0,H1073&lt;&gt;0),$I$8+SUM($G$11:G1073)-SUM($H$11:H1073),0)</f>
        <v>0</v>
      </c>
      <c r="J1073" s="88"/>
    </row>
    <row r="1074" spans="1:10" ht="18" customHeight="1" x14ac:dyDescent="0.25">
      <c r="A1074" s="3">
        <v>1064</v>
      </c>
      <c r="B1074" s="81"/>
      <c r="C1074" s="82"/>
      <c r="D1074" s="287" t="str">
        <f>IF(AND(B1074&gt;0,C1074&gt;0),IF(B1074&gt;UPDATE!K2,DATEVALUE(UPDATE!$C$4&amp;"/"&amp;TEXT(B1074,0)&amp;"/"&amp;TEXT(C1074,0)),DATEVALUE(UPDATE!$C$6&amp;"/"&amp;TEXT(B1074,0)&amp;"/"&amp;TEXT(C1074,0))),"")</f>
        <v/>
      </c>
      <c r="E1074" s="83"/>
      <c r="F1074" s="84"/>
      <c r="G1074" s="85"/>
      <c r="H1074" s="86"/>
      <c r="I1074" s="87">
        <f>IF(OR(G1074&lt;&gt;0,H1074&lt;&gt;0),$I$8+SUM($G$11:G1074)-SUM($H$11:H1074),0)</f>
        <v>0</v>
      </c>
      <c r="J1074" s="88"/>
    </row>
    <row r="1075" spans="1:10" ht="18" customHeight="1" x14ac:dyDescent="0.25">
      <c r="A1075" s="3">
        <v>1065</v>
      </c>
      <c r="B1075" s="81"/>
      <c r="C1075" s="82"/>
      <c r="D1075" s="287" t="str">
        <f>IF(AND(B1075&gt;0,C1075&gt;0),IF(B1075&gt;UPDATE!K2,DATEVALUE(UPDATE!$C$4&amp;"/"&amp;TEXT(B1075,0)&amp;"/"&amp;TEXT(C1075,0)),DATEVALUE(UPDATE!$C$6&amp;"/"&amp;TEXT(B1075,0)&amp;"/"&amp;TEXT(C1075,0))),"")</f>
        <v/>
      </c>
      <c r="E1075" s="83"/>
      <c r="F1075" s="84"/>
      <c r="G1075" s="85"/>
      <c r="H1075" s="86"/>
      <c r="I1075" s="87">
        <f>IF(OR(G1075&lt;&gt;0,H1075&lt;&gt;0),$I$8+SUM($G$11:G1075)-SUM($H$11:H1075),0)</f>
        <v>0</v>
      </c>
      <c r="J1075" s="88"/>
    </row>
    <row r="1076" spans="1:10" ht="18" customHeight="1" x14ac:dyDescent="0.25">
      <c r="A1076" s="3">
        <v>1066</v>
      </c>
      <c r="B1076" s="81"/>
      <c r="C1076" s="82"/>
      <c r="D1076" s="287" t="str">
        <f>IF(AND(B1076&gt;0,C1076&gt;0),IF(B1076&gt;UPDATE!K2,DATEVALUE(UPDATE!$C$4&amp;"/"&amp;TEXT(B1076,0)&amp;"/"&amp;TEXT(C1076,0)),DATEVALUE(UPDATE!$C$6&amp;"/"&amp;TEXT(B1076,0)&amp;"/"&amp;TEXT(C1076,0))),"")</f>
        <v/>
      </c>
      <c r="E1076" s="83"/>
      <c r="F1076" s="84"/>
      <c r="G1076" s="85"/>
      <c r="H1076" s="86"/>
      <c r="I1076" s="87">
        <f>IF(OR(G1076&lt;&gt;0,H1076&lt;&gt;0),$I$8+SUM($G$11:G1076)-SUM($H$11:H1076),0)</f>
        <v>0</v>
      </c>
      <c r="J1076" s="88"/>
    </row>
    <row r="1077" spans="1:10" ht="18" customHeight="1" x14ac:dyDescent="0.25">
      <c r="A1077" s="3">
        <v>1067</v>
      </c>
      <c r="B1077" s="81"/>
      <c r="C1077" s="82"/>
      <c r="D1077" s="287" t="str">
        <f>IF(AND(B1077&gt;0,C1077&gt;0),IF(B1077&gt;UPDATE!K2,DATEVALUE(UPDATE!$C$4&amp;"/"&amp;TEXT(B1077,0)&amp;"/"&amp;TEXT(C1077,0)),DATEVALUE(UPDATE!$C$6&amp;"/"&amp;TEXT(B1077,0)&amp;"/"&amp;TEXT(C1077,0))),"")</f>
        <v/>
      </c>
      <c r="E1077" s="83"/>
      <c r="F1077" s="84"/>
      <c r="G1077" s="85"/>
      <c r="H1077" s="86"/>
      <c r="I1077" s="87">
        <f>IF(OR(G1077&lt;&gt;0,H1077&lt;&gt;0),$I$8+SUM($G$11:G1077)-SUM($H$11:H1077),0)</f>
        <v>0</v>
      </c>
      <c r="J1077" s="88"/>
    </row>
    <row r="1078" spans="1:10" ht="18" customHeight="1" x14ac:dyDescent="0.25">
      <c r="A1078" s="3">
        <v>1068</v>
      </c>
      <c r="B1078" s="81"/>
      <c r="C1078" s="82"/>
      <c r="D1078" s="287" t="str">
        <f>IF(AND(B1078&gt;0,C1078&gt;0),IF(B1078&gt;UPDATE!K2,DATEVALUE(UPDATE!$C$4&amp;"/"&amp;TEXT(B1078,0)&amp;"/"&amp;TEXT(C1078,0)),DATEVALUE(UPDATE!$C$6&amp;"/"&amp;TEXT(B1078,0)&amp;"/"&amp;TEXT(C1078,0))),"")</f>
        <v/>
      </c>
      <c r="E1078" s="83"/>
      <c r="F1078" s="84"/>
      <c r="G1078" s="85"/>
      <c r="H1078" s="86"/>
      <c r="I1078" s="87">
        <f>IF(OR(G1078&lt;&gt;0,H1078&lt;&gt;0),$I$8+SUM($G$11:G1078)-SUM($H$11:H1078),0)</f>
        <v>0</v>
      </c>
      <c r="J1078" s="88"/>
    </row>
    <row r="1079" spans="1:10" ht="18" customHeight="1" x14ac:dyDescent="0.25">
      <c r="A1079" s="3">
        <v>1069</v>
      </c>
      <c r="B1079" s="81"/>
      <c r="C1079" s="82"/>
      <c r="D1079" s="287" t="str">
        <f>IF(AND(B1079&gt;0,C1079&gt;0),IF(B1079&gt;UPDATE!K2,DATEVALUE(UPDATE!$C$4&amp;"/"&amp;TEXT(B1079,0)&amp;"/"&amp;TEXT(C1079,0)),DATEVALUE(UPDATE!$C$6&amp;"/"&amp;TEXT(B1079,0)&amp;"/"&amp;TEXT(C1079,0))),"")</f>
        <v/>
      </c>
      <c r="E1079" s="83"/>
      <c r="F1079" s="84"/>
      <c r="G1079" s="85"/>
      <c r="H1079" s="86"/>
      <c r="I1079" s="87">
        <f>IF(OR(G1079&lt;&gt;0,H1079&lt;&gt;0),$I$8+SUM($G$11:G1079)-SUM($H$11:H1079),0)</f>
        <v>0</v>
      </c>
      <c r="J1079" s="88"/>
    </row>
    <row r="1080" spans="1:10" ht="18" customHeight="1" x14ac:dyDescent="0.25">
      <c r="A1080" s="3">
        <v>1070</v>
      </c>
      <c r="B1080" s="81"/>
      <c r="C1080" s="82"/>
      <c r="D1080" s="287" t="str">
        <f>IF(AND(B1080&gt;0,C1080&gt;0),IF(B1080&gt;UPDATE!K2,DATEVALUE(UPDATE!$C$4&amp;"/"&amp;TEXT(B1080,0)&amp;"/"&amp;TEXT(C1080,0)),DATEVALUE(UPDATE!$C$6&amp;"/"&amp;TEXT(B1080,0)&amp;"/"&amp;TEXT(C1080,0))),"")</f>
        <v/>
      </c>
      <c r="E1080" s="83"/>
      <c r="F1080" s="84"/>
      <c r="G1080" s="85"/>
      <c r="H1080" s="86"/>
      <c r="I1080" s="87">
        <f>IF(OR(G1080&lt;&gt;0,H1080&lt;&gt;0),$I$8+SUM($G$11:G1080)-SUM($H$11:H1080),0)</f>
        <v>0</v>
      </c>
      <c r="J1080" s="88"/>
    </row>
    <row r="1081" spans="1:10" ht="18" customHeight="1" x14ac:dyDescent="0.25">
      <c r="A1081" s="3">
        <v>1071</v>
      </c>
      <c r="B1081" s="81"/>
      <c r="C1081" s="82"/>
      <c r="D1081" s="287" t="str">
        <f>IF(AND(B1081&gt;0,C1081&gt;0),IF(B1081&gt;UPDATE!K2,DATEVALUE(UPDATE!$C$4&amp;"/"&amp;TEXT(B1081,0)&amp;"/"&amp;TEXT(C1081,0)),DATEVALUE(UPDATE!$C$6&amp;"/"&amp;TEXT(B1081,0)&amp;"/"&amp;TEXT(C1081,0))),"")</f>
        <v/>
      </c>
      <c r="E1081" s="83"/>
      <c r="F1081" s="84"/>
      <c r="G1081" s="85"/>
      <c r="H1081" s="86"/>
      <c r="I1081" s="87">
        <f>IF(OR(G1081&lt;&gt;0,H1081&lt;&gt;0),$I$8+SUM($G$11:G1081)-SUM($H$11:H1081),0)</f>
        <v>0</v>
      </c>
      <c r="J1081" s="88"/>
    </row>
    <row r="1082" spans="1:10" ht="18" customHeight="1" x14ac:dyDescent="0.25">
      <c r="A1082" s="3">
        <v>1072</v>
      </c>
      <c r="B1082" s="81"/>
      <c r="C1082" s="82"/>
      <c r="D1082" s="287" t="str">
        <f>IF(AND(B1082&gt;0,C1082&gt;0),IF(B1082&gt;UPDATE!K2,DATEVALUE(UPDATE!$C$4&amp;"/"&amp;TEXT(B1082,0)&amp;"/"&amp;TEXT(C1082,0)),DATEVALUE(UPDATE!$C$6&amp;"/"&amp;TEXT(B1082,0)&amp;"/"&amp;TEXT(C1082,0))),"")</f>
        <v/>
      </c>
      <c r="E1082" s="83"/>
      <c r="F1082" s="84"/>
      <c r="G1082" s="85"/>
      <c r="H1082" s="86"/>
      <c r="I1082" s="87">
        <f>IF(OR(G1082&lt;&gt;0,H1082&lt;&gt;0),$I$8+SUM($G$11:G1082)-SUM($H$11:H1082),0)</f>
        <v>0</v>
      </c>
      <c r="J1082" s="88"/>
    </row>
    <row r="1083" spans="1:10" ht="18" customHeight="1" x14ac:dyDescent="0.25">
      <c r="A1083" s="3">
        <v>1073</v>
      </c>
      <c r="B1083" s="81"/>
      <c r="C1083" s="82"/>
      <c r="D1083" s="287" t="str">
        <f>IF(AND(B1083&gt;0,C1083&gt;0),IF(B1083&gt;UPDATE!K2,DATEVALUE(UPDATE!$C$4&amp;"/"&amp;TEXT(B1083,0)&amp;"/"&amp;TEXT(C1083,0)),DATEVALUE(UPDATE!$C$6&amp;"/"&amp;TEXT(B1083,0)&amp;"/"&amp;TEXT(C1083,0))),"")</f>
        <v/>
      </c>
      <c r="E1083" s="83"/>
      <c r="F1083" s="84"/>
      <c r="G1083" s="85"/>
      <c r="H1083" s="86"/>
      <c r="I1083" s="87">
        <f>IF(OR(G1083&lt;&gt;0,H1083&lt;&gt;0),$I$8+SUM($G$11:G1083)-SUM($H$11:H1083),0)</f>
        <v>0</v>
      </c>
      <c r="J1083" s="88"/>
    </row>
    <row r="1084" spans="1:10" ht="18" customHeight="1" x14ac:dyDescent="0.25">
      <c r="A1084" s="3">
        <v>1074</v>
      </c>
      <c r="B1084" s="81"/>
      <c r="C1084" s="82"/>
      <c r="D1084" s="287" t="str">
        <f>IF(AND(B1084&gt;0,C1084&gt;0),IF(B1084&gt;UPDATE!K2,DATEVALUE(UPDATE!$C$4&amp;"/"&amp;TEXT(B1084,0)&amp;"/"&amp;TEXT(C1084,0)),DATEVALUE(UPDATE!$C$6&amp;"/"&amp;TEXT(B1084,0)&amp;"/"&amp;TEXT(C1084,0))),"")</f>
        <v/>
      </c>
      <c r="E1084" s="83"/>
      <c r="F1084" s="84"/>
      <c r="G1084" s="85"/>
      <c r="H1084" s="86"/>
      <c r="I1084" s="87">
        <f>IF(OR(G1084&lt;&gt;0,H1084&lt;&gt;0),$I$8+SUM($G$11:G1084)-SUM($H$11:H1084),0)</f>
        <v>0</v>
      </c>
      <c r="J1084" s="88"/>
    </row>
    <row r="1085" spans="1:10" ht="18" customHeight="1" x14ac:dyDescent="0.25">
      <c r="A1085" s="3">
        <v>1075</v>
      </c>
      <c r="B1085" s="81"/>
      <c r="C1085" s="82"/>
      <c r="D1085" s="287" t="str">
        <f>IF(AND(B1085&gt;0,C1085&gt;0),IF(B1085&gt;UPDATE!K2,DATEVALUE(UPDATE!$C$4&amp;"/"&amp;TEXT(B1085,0)&amp;"/"&amp;TEXT(C1085,0)),DATEVALUE(UPDATE!$C$6&amp;"/"&amp;TEXT(B1085,0)&amp;"/"&amp;TEXT(C1085,0))),"")</f>
        <v/>
      </c>
      <c r="E1085" s="83"/>
      <c r="F1085" s="84"/>
      <c r="G1085" s="85"/>
      <c r="H1085" s="86"/>
      <c r="I1085" s="87">
        <f>IF(OR(G1085&lt;&gt;0,H1085&lt;&gt;0),$I$8+SUM($G$11:G1085)-SUM($H$11:H1085),0)</f>
        <v>0</v>
      </c>
      <c r="J1085" s="88"/>
    </row>
    <row r="1086" spans="1:10" ht="18" customHeight="1" x14ac:dyDescent="0.25">
      <c r="A1086" s="3">
        <v>1076</v>
      </c>
      <c r="B1086" s="81"/>
      <c r="C1086" s="82"/>
      <c r="D1086" s="287" t="str">
        <f>IF(AND(B1086&gt;0,C1086&gt;0),IF(B1086&gt;UPDATE!K2,DATEVALUE(UPDATE!$C$4&amp;"/"&amp;TEXT(B1086,0)&amp;"/"&amp;TEXT(C1086,0)),DATEVALUE(UPDATE!$C$6&amp;"/"&amp;TEXT(B1086,0)&amp;"/"&amp;TEXT(C1086,0))),"")</f>
        <v/>
      </c>
      <c r="E1086" s="83"/>
      <c r="F1086" s="84"/>
      <c r="G1086" s="85"/>
      <c r="H1086" s="86"/>
      <c r="I1086" s="87">
        <f>IF(OR(G1086&lt;&gt;0,H1086&lt;&gt;0),$I$8+SUM($G$11:G1086)-SUM($H$11:H1086),0)</f>
        <v>0</v>
      </c>
      <c r="J1086" s="88"/>
    </row>
    <row r="1087" spans="1:10" ht="18" customHeight="1" x14ac:dyDescent="0.25">
      <c r="A1087" s="3">
        <v>1077</v>
      </c>
      <c r="B1087" s="81"/>
      <c r="C1087" s="82"/>
      <c r="D1087" s="287" t="str">
        <f>IF(AND(B1087&gt;0,C1087&gt;0),IF(B1087&gt;UPDATE!K2,DATEVALUE(UPDATE!$C$4&amp;"/"&amp;TEXT(B1087,0)&amp;"/"&amp;TEXT(C1087,0)),DATEVALUE(UPDATE!$C$6&amp;"/"&amp;TEXT(B1087,0)&amp;"/"&amp;TEXT(C1087,0))),"")</f>
        <v/>
      </c>
      <c r="E1087" s="83"/>
      <c r="F1087" s="84"/>
      <c r="G1087" s="85"/>
      <c r="H1087" s="86"/>
      <c r="I1087" s="87">
        <f>IF(OR(G1087&lt;&gt;0,H1087&lt;&gt;0),$I$8+SUM($G$11:G1087)-SUM($H$11:H1087),0)</f>
        <v>0</v>
      </c>
      <c r="J1087" s="88"/>
    </row>
    <row r="1088" spans="1:10" ht="18" customHeight="1" x14ac:dyDescent="0.25">
      <c r="A1088" s="3">
        <v>1078</v>
      </c>
      <c r="B1088" s="81"/>
      <c r="C1088" s="82"/>
      <c r="D1088" s="287" t="str">
        <f>IF(AND(B1088&gt;0,C1088&gt;0),IF(B1088&gt;UPDATE!K2,DATEVALUE(UPDATE!$C$4&amp;"/"&amp;TEXT(B1088,0)&amp;"/"&amp;TEXT(C1088,0)),DATEVALUE(UPDATE!$C$6&amp;"/"&amp;TEXT(B1088,0)&amp;"/"&amp;TEXT(C1088,0))),"")</f>
        <v/>
      </c>
      <c r="E1088" s="83"/>
      <c r="F1088" s="84"/>
      <c r="G1088" s="85"/>
      <c r="H1088" s="86"/>
      <c r="I1088" s="87">
        <f>IF(OR(G1088&lt;&gt;0,H1088&lt;&gt;0),$I$8+SUM($G$11:G1088)-SUM($H$11:H1088),0)</f>
        <v>0</v>
      </c>
      <c r="J1088" s="88"/>
    </row>
    <row r="1089" spans="1:10" ht="18" customHeight="1" x14ac:dyDescent="0.25">
      <c r="A1089" s="3">
        <v>1079</v>
      </c>
      <c r="B1089" s="81"/>
      <c r="C1089" s="82"/>
      <c r="D1089" s="287" t="str">
        <f>IF(AND(B1089&gt;0,C1089&gt;0),IF(B1089&gt;UPDATE!K2,DATEVALUE(UPDATE!$C$4&amp;"/"&amp;TEXT(B1089,0)&amp;"/"&amp;TEXT(C1089,0)),DATEVALUE(UPDATE!$C$6&amp;"/"&amp;TEXT(B1089,0)&amp;"/"&amp;TEXT(C1089,0))),"")</f>
        <v/>
      </c>
      <c r="E1089" s="83"/>
      <c r="F1089" s="84"/>
      <c r="G1089" s="85"/>
      <c r="H1089" s="86"/>
      <c r="I1089" s="87">
        <f>IF(OR(G1089&lt;&gt;0,H1089&lt;&gt;0),$I$8+SUM($G$11:G1089)-SUM($H$11:H1089),0)</f>
        <v>0</v>
      </c>
      <c r="J1089" s="88"/>
    </row>
    <row r="1090" spans="1:10" ht="18" customHeight="1" x14ac:dyDescent="0.25">
      <c r="A1090" s="3">
        <v>1080</v>
      </c>
      <c r="B1090" s="81"/>
      <c r="C1090" s="82"/>
      <c r="D1090" s="287" t="str">
        <f>IF(AND(B1090&gt;0,C1090&gt;0),IF(B1090&gt;UPDATE!K2,DATEVALUE(UPDATE!$C$4&amp;"/"&amp;TEXT(B1090,0)&amp;"/"&amp;TEXT(C1090,0)),DATEVALUE(UPDATE!$C$6&amp;"/"&amp;TEXT(B1090,0)&amp;"/"&amp;TEXT(C1090,0))),"")</f>
        <v/>
      </c>
      <c r="E1090" s="83"/>
      <c r="F1090" s="84"/>
      <c r="G1090" s="85"/>
      <c r="H1090" s="86"/>
      <c r="I1090" s="87">
        <f>IF(OR(G1090&lt;&gt;0,H1090&lt;&gt;0),$I$8+SUM($G$11:G1090)-SUM($H$11:H1090),0)</f>
        <v>0</v>
      </c>
      <c r="J1090" s="88"/>
    </row>
    <row r="1091" spans="1:10" ht="18" customHeight="1" x14ac:dyDescent="0.25">
      <c r="A1091" s="3">
        <v>1081</v>
      </c>
      <c r="B1091" s="81"/>
      <c r="C1091" s="82"/>
      <c r="D1091" s="287" t="str">
        <f>IF(AND(B1091&gt;0,C1091&gt;0),IF(B1091&gt;UPDATE!K2,DATEVALUE(UPDATE!$C$4&amp;"/"&amp;TEXT(B1091,0)&amp;"/"&amp;TEXT(C1091,0)),DATEVALUE(UPDATE!$C$6&amp;"/"&amp;TEXT(B1091,0)&amp;"/"&amp;TEXT(C1091,0))),"")</f>
        <v/>
      </c>
      <c r="E1091" s="83"/>
      <c r="F1091" s="84"/>
      <c r="G1091" s="85"/>
      <c r="H1091" s="86"/>
      <c r="I1091" s="87">
        <f>IF(OR(G1091&lt;&gt;0,H1091&lt;&gt;0),$I$8+SUM($G$11:G1091)-SUM($H$11:H1091),0)</f>
        <v>0</v>
      </c>
      <c r="J1091" s="88"/>
    </row>
    <row r="1092" spans="1:10" ht="18" customHeight="1" x14ac:dyDescent="0.25">
      <c r="A1092" s="3">
        <v>1082</v>
      </c>
      <c r="B1092" s="81"/>
      <c r="C1092" s="82"/>
      <c r="D1092" s="287" t="str">
        <f>IF(AND(B1092&gt;0,C1092&gt;0),IF(B1092&gt;UPDATE!K2,DATEVALUE(UPDATE!$C$4&amp;"/"&amp;TEXT(B1092,0)&amp;"/"&amp;TEXT(C1092,0)),DATEVALUE(UPDATE!$C$6&amp;"/"&amp;TEXT(B1092,0)&amp;"/"&amp;TEXT(C1092,0))),"")</f>
        <v/>
      </c>
      <c r="E1092" s="83"/>
      <c r="F1092" s="84"/>
      <c r="G1092" s="85"/>
      <c r="H1092" s="86"/>
      <c r="I1092" s="87">
        <f>IF(OR(G1092&lt;&gt;0,H1092&lt;&gt;0),$I$8+SUM($G$11:G1092)-SUM($H$11:H1092),0)</f>
        <v>0</v>
      </c>
      <c r="J1092" s="88"/>
    </row>
    <row r="1093" spans="1:10" ht="18" customHeight="1" x14ac:dyDescent="0.25">
      <c r="A1093" s="3">
        <v>1083</v>
      </c>
      <c r="B1093" s="81"/>
      <c r="C1093" s="82"/>
      <c r="D1093" s="287" t="str">
        <f>IF(AND(B1093&gt;0,C1093&gt;0),IF(B1093&gt;UPDATE!K2,DATEVALUE(UPDATE!$C$4&amp;"/"&amp;TEXT(B1093,0)&amp;"/"&amp;TEXT(C1093,0)),DATEVALUE(UPDATE!$C$6&amp;"/"&amp;TEXT(B1093,0)&amp;"/"&amp;TEXT(C1093,0))),"")</f>
        <v/>
      </c>
      <c r="E1093" s="83"/>
      <c r="F1093" s="84"/>
      <c r="G1093" s="85"/>
      <c r="H1093" s="86"/>
      <c r="I1093" s="87">
        <f>IF(OR(G1093&lt;&gt;0,H1093&lt;&gt;0),$I$8+SUM($G$11:G1093)-SUM($H$11:H1093),0)</f>
        <v>0</v>
      </c>
      <c r="J1093" s="88"/>
    </row>
    <row r="1094" spans="1:10" ht="18" customHeight="1" x14ac:dyDescent="0.25">
      <c r="A1094" s="3">
        <v>1084</v>
      </c>
      <c r="B1094" s="81"/>
      <c r="C1094" s="82"/>
      <c r="D1094" s="287" t="str">
        <f>IF(AND(B1094&gt;0,C1094&gt;0),IF(B1094&gt;UPDATE!K2,DATEVALUE(UPDATE!$C$4&amp;"/"&amp;TEXT(B1094,0)&amp;"/"&amp;TEXT(C1094,0)),DATEVALUE(UPDATE!$C$6&amp;"/"&amp;TEXT(B1094,0)&amp;"/"&amp;TEXT(C1094,0))),"")</f>
        <v/>
      </c>
      <c r="E1094" s="83"/>
      <c r="F1094" s="84"/>
      <c r="G1094" s="85"/>
      <c r="H1094" s="86"/>
      <c r="I1094" s="87">
        <f>IF(OR(G1094&lt;&gt;0,H1094&lt;&gt;0),$I$8+SUM($G$11:G1094)-SUM($H$11:H1094),0)</f>
        <v>0</v>
      </c>
      <c r="J1094" s="88"/>
    </row>
    <row r="1095" spans="1:10" ht="18" customHeight="1" x14ac:dyDescent="0.25">
      <c r="A1095" s="3">
        <v>1085</v>
      </c>
      <c r="B1095" s="81"/>
      <c r="C1095" s="82"/>
      <c r="D1095" s="287" t="str">
        <f>IF(AND(B1095&gt;0,C1095&gt;0),IF(B1095&gt;UPDATE!K2,DATEVALUE(UPDATE!$C$4&amp;"/"&amp;TEXT(B1095,0)&amp;"/"&amp;TEXT(C1095,0)),DATEVALUE(UPDATE!$C$6&amp;"/"&amp;TEXT(B1095,0)&amp;"/"&amp;TEXT(C1095,0))),"")</f>
        <v/>
      </c>
      <c r="E1095" s="83"/>
      <c r="F1095" s="84"/>
      <c r="G1095" s="85"/>
      <c r="H1095" s="86"/>
      <c r="I1095" s="87">
        <f>IF(OR(G1095&lt;&gt;0,H1095&lt;&gt;0),$I$8+SUM($G$11:G1095)-SUM($H$11:H1095),0)</f>
        <v>0</v>
      </c>
      <c r="J1095" s="88"/>
    </row>
    <row r="1096" spans="1:10" ht="18" customHeight="1" x14ac:dyDescent="0.25">
      <c r="A1096" s="3">
        <v>1086</v>
      </c>
      <c r="B1096" s="81"/>
      <c r="C1096" s="82"/>
      <c r="D1096" s="287" t="str">
        <f>IF(AND(B1096&gt;0,C1096&gt;0),IF(B1096&gt;UPDATE!K2,DATEVALUE(UPDATE!$C$4&amp;"/"&amp;TEXT(B1096,0)&amp;"/"&amp;TEXT(C1096,0)),DATEVALUE(UPDATE!$C$6&amp;"/"&amp;TEXT(B1096,0)&amp;"/"&amp;TEXT(C1096,0))),"")</f>
        <v/>
      </c>
      <c r="E1096" s="83"/>
      <c r="F1096" s="84"/>
      <c r="G1096" s="85"/>
      <c r="H1096" s="86"/>
      <c r="I1096" s="87">
        <f>IF(OR(G1096&lt;&gt;0,H1096&lt;&gt;0),$I$8+SUM($G$11:G1096)-SUM($H$11:H1096),0)</f>
        <v>0</v>
      </c>
      <c r="J1096" s="88"/>
    </row>
    <row r="1097" spans="1:10" ht="18" customHeight="1" x14ac:dyDescent="0.25">
      <c r="A1097" s="3">
        <v>1087</v>
      </c>
      <c r="B1097" s="81"/>
      <c r="C1097" s="82"/>
      <c r="D1097" s="287" t="str">
        <f>IF(AND(B1097&gt;0,C1097&gt;0),IF(B1097&gt;UPDATE!K2,DATEVALUE(UPDATE!$C$4&amp;"/"&amp;TEXT(B1097,0)&amp;"/"&amp;TEXT(C1097,0)),DATEVALUE(UPDATE!$C$6&amp;"/"&amp;TEXT(B1097,0)&amp;"/"&amp;TEXT(C1097,0))),"")</f>
        <v/>
      </c>
      <c r="E1097" s="83"/>
      <c r="F1097" s="84"/>
      <c r="G1097" s="85"/>
      <c r="H1097" s="86"/>
      <c r="I1097" s="87">
        <f>IF(OR(G1097&lt;&gt;0,H1097&lt;&gt;0),$I$8+SUM($G$11:G1097)-SUM($H$11:H1097),0)</f>
        <v>0</v>
      </c>
      <c r="J1097" s="88"/>
    </row>
    <row r="1098" spans="1:10" ht="18" customHeight="1" x14ac:dyDescent="0.25">
      <c r="A1098" s="3">
        <v>1088</v>
      </c>
      <c r="B1098" s="81"/>
      <c r="C1098" s="82"/>
      <c r="D1098" s="287" t="str">
        <f>IF(AND(B1098&gt;0,C1098&gt;0),IF(B1098&gt;UPDATE!K2,DATEVALUE(UPDATE!$C$4&amp;"/"&amp;TEXT(B1098,0)&amp;"/"&amp;TEXT(C1098,0)),DATEVALUE(UPDATE!$C$6&amp;"/"&amp;TEXT(B1098,0)&amp;"/"&amp;TEXT(C1098,0))),"")</f>
        <v/>
      </c>
      <c r="E1098" s="83"/>
      <c r="F1098" s="84"/>
      <c r="G1098" s="85"/>
      <c r="H1098" s="86"/>
      <c r="I1098" s="87">
        <f>IF(OR(G1098&lt;&gt;0,H1098&lt;&gt;0),$I$8+SUM($G$11:G1098)-SUM($H$11:H1098),0)</f>
        <v>0</v>
      </c>
      <c r="J1098" s="88"/>
    </row>
    <row r="1099" spans="1:10" ht="18" customHeight="1" x14ac:dyDescent="0.25">
      <c r="A1099" s="3">
        <v>1089</v>
      </c>
      <c r="B1099" s="81"/>
      <c r="C1099" s="82"/>
      <c r="D1099" s="287" t="str">
        <f>IF(AND(B1099&gt;0,C1099&gt;0),IF(B1099&gt;UPDATE!K2,DATEVALUE(UPDATE!$C$4&amp;"/"&amp;TEXT(B1099,0)&amp;"/"&amp;TEXT(C1099,0)),DATEVALUE(UPDATE!$C$6&amp;"/"&amp;TEXT(B1099,0)&amp;"/"&amp;TEXT(C1099,0))),"")</f>
        <v/>
      </c>
      <c r="E1099" s="83"/>
      <c r="F1099" s="84"/>
      <c r="G1099" s="85"/>
      <c r="H1099" s="86"/>
      <c r="I1099" s="87">
        <f>IF(OR(G1099&lt;&gt;0,H1099&lt;&gt;0),$I$8+SUM($G$11:G1099)-SUM($H$11:H1099),0)</f>
        <v>0</v>
      </c>
      <c r="J1099" s="88"/>
    </row>
    <row r="1100" spans="1:10" ht="18" customHeight="1" x14ac:dyDescent="0.25">
      <c r="A1100" s="3">
        <v>1090</v>
      </c>
      <c r="B1100" s="81"/>
      <c r="C1100" s="82"/>
      <c r="D1100" s="287" t="str">
        <f>IF(AND(B1100&gt;0,C1100&gt;0),IF(B1100&gt;UPDATE!K2,DATEVALUE(UPDATE!$C$4&amp;"/"&amp;TEXT(B1100,0)&amp;"/"&amp;TEXT(C1100,0)),DATEVALUE(UPDATE!$C$6&amp;"/"&amp;TEXT(B1100,0)&amp;"/"&amp;TEXT(C1100,0))),"")</f>
        <v/>
      </c>
      <c r="E1100" s="83"/>
      <c r="F1100" s="84"/>
      <c r="G1100" s="85"/>
      <c r="H1100" s="86"/>
      <c r="I1100" s="87">
        <f>IF(OR(G1100&lt;&gt;0,H1100&lt;&gt;0),$I$8+SUM($G$11:G1100)-SUM($H$11:H1100),0)</f>
        <v>0</v>
      </c>
      <c r="J1100" s="88"/>
    </row>
    <row r="1101" spans="1:10" ht="18" customHeight="1" x14ac:dyDescent="0.25">
      <c r="A1101" s="3">
        <v>1091</v>
      </c>
      <c r="B1101" s="81"/>
      <c r="C1101" s="82"/>
      <c r="D1101" s="287" t="str">
        <f>IF(AND(B1101&gt;0,C1101&gt;0),IF(B1101&gt;UPDATE!K2,DATEVALUE(UPDATE!$C$4&amp;"/"&amp;TEXT(B1101,0)&amp;"/"&amp;TEXT(C1101,0)),DATEVALUE(UPDATE!$C$6&amp;"/"&amp;TEXT(B1101,0)&amp;"/"&amp;TEXT(C1101,0))),"")</f>
        <v/>
      </c>
      <c r="E1101" s="83"/>
      <c r="F1101" s="84"/>
      <c r="G1101" s="85"/>
      <c r="H1101" s="86"/>
      <c r="I1101" s="87">
        <f>IF(OR(G1101&lt;&gt;0,H1101&lt;&gt;0),$I$8+SUM($G$11:G1101)-SUM($H$11:H1101),0)</f>
        <v>0</v>
      </c>
      <c r="J1101" s="88"/>
    </row>
    <row r="1102" spans="1:10" ht="18" customHeight="1" x14ac:dyDescent="0.25">
      <c r="A1102" s="3">
        <v>1092</v>
      </c>
      <c r="B1102" s="81"/>
      <c r="C1102" s="82"/>
      <c r="D1102" s="287" t="str">
        <f>IF(AND(B1102&gt;0,C1102&gt;0),IF(B1102&gt;UPDATE!K2,DATEVALUE(UPDATE!$C$4&amp;"/"&amp;TEXT(B1102,0)&amp;"/"&amp;TEXT(C1102,0)),DATEVALUE(UPDATE!$C$6&amp;"/"&amp;TEXT(B1102,0)&amp;"/"&amp;TEXT(C1102,0))),"")</f>
        <v/>
      </c>
      <c r="E1102" s="83"/>
      <c r="F1102" s="84"/>
      <c r="G1102" s="85"/>
      <c r="H1102" s="86"/>
      <c r="I1102" s="87">
        <f>IF(OR(G1102&lt;&gt;0,H1102&lt;&gt;0),$I$8+SUM($G$11:G1102)-SUM($H$11:H1102),0)</f>
        <v>0</v>
      </c>
      <c r="J1102" s="88"/>
    </row>
    <row r="1103" spans="1:10" ht="18" customHeight="1" x14ac:dyDescent="0.25">
      <c r="A1103" s="3">
        <v>1093</v>
      </c>
      <c r="B1103" s="81"/>
      <c r="C1103" s="82"/>
      <c r="D1103" s="287" t="str">
        <f>IF(AND(B1103&gt;0,C1103&gt;0),IF(B1103&gt;UPDATE!K2,DATEVALUE(UPDATE!$C$4&amp;"/"&amp;TEXT(B1103,0)&amp;"/"&amp;TEXT(C1103,0)),DATEVALUE(UPDATE!$C$6&amp;"/"&amp;TEXT(B1103,0)&amp;"/"&amp;TEXT(C1103,0))),"")</f>
        <v/>
      </c>
      <c r="E1103" s="83"/>
      <c r="F1103" s="84"/>
      <c r="G1103" s="85"/>
      <c r="H1103" s="86"/>
      <c r="I1103" s="87">
        <f>IF(OR(G1103&lt;&gt;0,H1103&lt;&gt;0),$I$8+SUM($G$11:G1103)-SUM($H$11:H1103),0)</f>
        <v>0</v>
      </c>
      <c r="J1103" s="88"/>
    </row>
    <row r="1104" spans="1:10" ht="18" customHeight="1" x14ac:dyDescent="0.25">
      <c r="A1104" s="3">
        <v>1094</v>
      </c>
      <c r="B1104" s="81"/>
      <c r="C1104" s="82"/>
      <c r="D1104" s="287" t="str">
        <f>IF(AND(B1104&gt;0,C1104&gt;0),IF(B1104&gt;UPDATE!K2,DATEVALUE(UPDATE!$C$4&amp;"/"&amp;TEXT(B1104,0)&amp;"/"&amp;TEXT(C1104,0)),DATEVALUE(UPDATE!$C$6&amp;"/"&amp;TEXT(B1104,0)&amp;"/"&amp;TEXT(C1104,0))),"")</f>
        <v/>
      </c>
      <c r="E1104" s="83"/>
      <c r="F1104" s="84"/>
      <c r="G1104" s="85"/>
      <c r="H1104" s="86"/>
      <c r="I1104" s="87">
        <f>IF(OR(G1104&lt;&gt;0,H1104&lt;&gt;0),$I$8+SUM($G$11:G1104)-SUM($H$11:H1104),0)</f>
        <v>0</v>
      </c>
      <c r="J1104" s="88"/>
    </row>
    <row r="1105" spans="1:10" ht="18" customHeight="1" x14ac:dyDescent="0.25">
      <c r="A1105" s="3">
        <v>1095</v>
      </c>
      <c r="B1105" s="81"/>
      <c r="C1105" s="82"/>
      <c r="D1105" s="287" t="str">
        <f>IF(AND(B1105&gt;0,C1105&gt;0),IF(B1105&gt;UPDATE!K2,DATEVALUE(UPDATE!$C$4&amp;"/"&amp;TEXT(B1105,0)&amp;"/"&amp;TEXT(C1105,0)),DATEVALUE(UPDATE!$C$6&amp;"/"&amp;TEXT(B1105,0)&amp;"/"&amp;TEXT(C1105,0))),"")</f>
        <v/>
      </c>
      <c r="E1105" s="83"/>
      <c r="F1105" s="84"/>
      <c r="G1105" s="85"/>
      <c r="H1105" s="86"/>
      <c r="I1105" s="87">
        <f>IF(OR(G1105&lt;&gt;0,H1105&lt;&gt;0),$I$8+SUM($G$11:G1105)-SUM($H$11:H1105),0)</f>
        <v>0</v>
      </c>
      <c r="J1105" s="88"/>
    </row>
    <row r="1106" spans="1:10" ht="18" customHeight="1" x14ac:dyDescent="0.25">
      <c r="A1106" s="3">
        <v>1096</v>
      </c>
      <c r="B1106" s="81"/>
      <c r="C1106" s="82"/>
      <c r="D1106" s="287" t="str">
        <f>IF(AND(B1106&gt;0,C1106&gt;0),IF(B1106&gt;UPDATE!K2,DATEVALUE(UPDATE!$C$4&amp;"/"&amp;TEXT(B1106,0)&amp;"/"&amp;TEXT(C1106,0)),DATEVALUE(UPDATE!$C$6&amp;"/"&amp;TEXT(B1106,0)&amp;"/"&amp;TEXT(C1106,0))),"")</f>
        <v/>
      </c>
      <c r="E1106" s="83"/>
      <c r="F1106" s="84"/>
      <c r="G1106" s="85"/>
      <c r="H1106" s="86"/>
      <c r="I1106" s="87">
        <f>IF(OR(G1106&lt;&gt;0,H1106&lt;&gt;0),$I$8+SUM($G$11:G1106)-SUM($H$11:H1106),0)</f>
        <v>0</v>
      </c>
      <c r="J1106" s="88"/>
    </row>
    <row r="1107" spans="1:10" ht="18" customHeight="1" x14ac:dyDescent="0.25">
      <c r="A1107" s="3">
        <v>1097</v>
      </c>
      <c r="B1107" s="81"/>
      <c r="C1107" s="82"/>
      <c r="D1107" s="287" t="str">
        <f>IF(AND(B1107&gt;0,C1107&gt;0),IF(B1107&gt;UPDATE!K2,DATEVALUE(UPDATE!$C$4&amp;"/"&amp;TEXT(B1107,0)&amp;"/"&amp;TEXT(C1107,0)),DATEVALUE(UPDATE!$C$6&amp;"/"&amp;TEXT(B1107,0)&amp;"/"&amp;TEXT(C1107,0))),"")</f>
        <v/>
      </c>
      <c r="E1107" s="83"/>
      <c r="F1107" s="84"/>
      <c r="G1107" s="85"/>
      <c r="H1107" s="86"/>
      <c r="I1107" s="87">
        <f>IF(OR(G1107&lt;&gt;0,H1107&lt;&gt;0),$I$8+SUM($G$11:G1107)-SUM($H$11:H1107),0)</f>
        <v>0</v>
      </c>
      <c r="J1107" s="88"/>
    </row>
    <row r="1108" spans="1:10" ht="18" customHeight="1" x14ac:dyDescent="0.25">
      <c r="A1108" s="3">
        <v>1098</v>
      </c>
      <c r="B1108" s="81"/>
      <c r="C1108" s="82"/>
      <c r="D1108" s="287" t="str">
        <f>IF(AND(B1108&gt;0,C1108&gt;0),IF(B1108&gt;UPDATE!K2,DATEVALUE(UPDATE!$C$4&amp;"/"&amp;TEXT(B1108,0)&amp;"/"&amp;TEXT(C1108,0)),DATEVALUE(UPDATE!$C$6&amp;"/"&amp;TEXT(B1108,0)&amp;"/"&amp;TEXT(C1108,0))),"")</f>
        <v/>
      </c>
      <c r="E1108" s="83"/>
      <c r="F1108" s="84"/>
      <c r="G1108" s="85"/>
      <c r="H1108" s="86"/>
      <c r="I1108" s="87">
        <f>IF(OR(G1108&lt;&gt;0,H1108&lt;&gt;0),$I$8+SUM($G$11:G1108)-SUM($H$11:H1108),0)</f>
        <v>0</v>
      </c>
      <c r="J1108" s="88"/>
    </row>
    <row r="1109" spans="1:10" ht="18" customHeight="1" x14ac:dyDescent="0.25">
      <c r="A1109" s="3">
        <v>1099</v>
      </c>
      <c r="B1109" s="81"/>
      <c r="C1109" s="82"/>
      <c r="D1109" s="287" t="str">
        <f>IF(AND(B1109&gt;0,C1109&gt;0),IF(B1109&gt;UPDATE!K2,DATEVALUE(UPDATE!$C$4&amp;"/"&amp;TEXT(B1109,0)&amp;"/"&amp;TEXT(C1109,0)),DATEVALUE(UPDATE!$C$6&amp;"/"&amp;TEXT(B1109,0)&amp;"/"&amp;TEXT(C1109,0))),"")</f>
        <v/>
      </c>
      <c r="E1109" s="83"/>
      <c r="F1109" s="84"/>
      <c r="G1109" s="85"/>
      <c r="H1109" s="86"/>
      <c r="I1109" s="87">
        <f>IF(OR(G1109&lt;&gt;0,H1109&lt;&gt;0),$I$8+SUM($G$11:G1109)-SUM($H$11:H1109),0)</f>
        <v>0</v>
      </c>
      <c r="J1109" s="88"/>
    </row>
    <row r="1110" spans="1:10" ht="18" customHeight="1" x14ac:dyDescent="0.25">
      <c r="A1110" s="3">
        <v>1100</v>
      </c>
      <c r="B1110" s="81"/>
      <c r="C1110" s="82"/>
      <c r="D1110" s="287" t="str">
        <f>IF(AND(B1110&gt;0,C1110&gt;0),IF(B1110&gt;UPDATE!K2,DATEVALUE(UPDATE!$C$4&amp;"/"&amp;TEXT(B1110,0)&amp;"/"&amp;TEXT(C1110,0)),DATEVALUE(UPDATE!$C$6&amp;"/"&amp;TEXT(B1110,0)&amp;"/"&amp;TEXT(C1110,0))),"")</f>
        <v/>
      </c>
      <c r="E1110" s="83"/>
      <c r="F1110" s="84"/>
      <c r="G1110" s="85"/>
      <c r="H1110" s="86"/>
      <c r="I1110" s="87">
        <f>IF(OR(G1110&lt;&gt;0,H1110&lt;&gt;0),$I$8+SUM($G$11:G1110)-SUM($H$11:H1110),0)</f>
        <v>0</v>
      </c>
      <c r="J1110" s="88"/>
    </row>
    <row r="1111" spans="1:10" ht="18" customHeight="1" x14ac:dyDescent="0.25">
      <c r="A1111" s="3">
        <v>1101</v>
      </c>
      <c r="B1111" s="81"/>
      <c r="C1111" s="82"/>
      <c r="D1111" s="287" t="str">
        <f>IF(AND(B1111&gt;0,C1111&gt;0),IF(B1111&gt;UPDATE!K2,DATEVALUE(UPDATE!$C$4&amp;"/"&amp;TEXT(B1111,0)&amp;"/"&amp;TEXT(C1111,0)),DATEVALUE(UPDATE!$C$6&amp;"/"&amp;TEXT(B1111,0)&amp;"/"&amp;TEXT(C1111,0))),"")</f>
        <v/>
      </c>
      <c r="E1111" s="83"/>
      <c r="F1111" s="84"/>
      <c r="G1111" s="85"/>
      <c r="H1111" s="86"/>
      <c r="I1111" s="87">
        <f>IF(OR(G1111&lt;&gt;0,H1111&lt;&gt;0),$I$8+SUM($G$11:G1111)-SUM($H$11:H1111),0)</f>
        <v>0</v>
      </c>
      <c r="J1111" s="88"/>
    </row>
    <row r="1112" spans="1:10" ht="18" customHeight="1" x14ac:dyDescent="0.25">
      <c r="A1112" s="3">
        <v>1102</v>
      </c>
      <c r="B1112" s="81"/>
      <c r="C1112" s="82"/>
      <c r="D1112" s="287" t="str">
        <f>IF(AND(B1112&gt;0,C1112&gt;0),IF(B1112&gt;UPDATE!K2,DATEVALUE(UPDATE!$C$4&amp;"/"&amp;TEXT(B1112,0)&amp;"/"&amp;TEXT(C1112,0)),DATEVALUE(UPDATE!$C$6&amp;"/"&amp;TEXT(B1112,0)&amp;"/"&amp;TEXT(C1112,0))),"")</f>
        <v/>
      </c>
      <c r="E1112" s="83"/>
      <c r="F1112" s="84"/>
      <c r="G1112" s="85"/>
      <c r="H1112" s="86"/>
      <c r="I1112" s="87">
        <f>IF(OR(G1112&lt;&gt;0,H1112&lt;&gt;0),$I$8+SUM($G$11:G1112)-SUM($H$11:H1112),0)</f>
        <v>0</v>
      </c>
      <c r="J1112" s="88"/>
    </row>
    <row r="1113" spans="1:10" ht="18" customHeight="1" x14ac:dyDescent="0.25">
      <c r="A1113" s="3">
        <v>1103</v>
      </c>
      <c r="B1113" s="81"/>
      <c r="C1113" s="82"/>
      <c r="D1113" s="287" t="str">
        <f>IF(AND(B1113&gt;0,C1113&gt;0),IF(B1113&gt;UPDATE!K2,DATEVALUE(UPDATE!$C$4&amp;"/"&amp;TEXT(B1113,0)&amp;"/"&amp;TEXT(C1113,0)),DATEVALUE(UPDATE!$C$6&amp;"/"&amp;TEXT(B1113,0)&amp;"/"&amp;TEXT(C1113,0))),"")</f>
        <v/>
      </c>
      <c r="E1113" s="83"/>
      <c r="F1113" s="84"/>
      <c r="G1113" s="85"/>
      <c r="H1113" s="86"/>
      <c r="I1113" s="87">
        <f>IF(OR(G1113&lt;&gt;0,H1113&lt;&gt;0),$I$8+SUM($G$11:G1113)-SUM($H$11:H1113),0)</f>
        <v>0</v>
      </c>
      <c r="J1113" s="88"/>
    </row>
    <row r="1114" spans="1:10" ht="18" customHeight="1" x14ac:dyDescent="0.25">
      <c r="A1114" s="3">
        <v>1104</v>
      </c>
      <c r="B1114" s="81"/>
      <c r="C1114" s="82"/>
      <c r="D1114" s="287" t="str">
        <f>IF(AND(B1114&gt;0,C1114&gt;0),IF(B1114&gt;UPDATE!K2,DATEVALUE(UPDATE!$C$4&amp;"/"&amp;TEXT(B1114,0)&amp;"/"&amp;TEXT(C1114,0)),DATEVALUE(UPDATE!$C$6&amp;"/"&amp;TEXT(B1114,0)&amp;"/"&amp;TEXT(C1114,0))),"")</f>
        <v/>
      </c>
      <c r="E1114" s="83"/>
      <c r="F1114" s="84"/>
      <c r="G1114" s="85"/>
      <c r="H1114" s="86"/>
      <c r="I1114" s="87">
        <f>IF(OR(G1114&lt;&gt;0,H1114&lt;&gt;0),$I$8+SUM($G$11:G1114)-SUM($H$11:H1114),0)</f>
        <v>0</v>
      </c>
      <c r="J1114" s="88"/>
    </row>
    <row r="1115" spans="1:10" ht="18" customHeight="1" x14ac:dyDescent="0.25">
      <c r="A1115" s="3">
        <v>1105</v>
      </c>
      <c r="B1115" s="81"/>
      <c r="C1115" s="82"/>
      <c r="D1115" s="287" t="str">
        <f>IF(AND(B1115&gt;0,C1115&gt;0),IF(B1115&gt;UPDATE!K2,DATEVALUE(UPDATE!$C$4&amp;"/"&amp;TEXT(B1115,0)&amp;"/"&amp;TEXT(C1115,0)),DATEVALUE(UPDATE!$C$6&amp;"/"&amp;TEXT(B1115,0)&amp;"/"&amp;TEXT(C1115,0))),"")</f>
        <v/>
      </c>
      <c r="E1115" s="83"/>
      <c r="F1115" s="84"/>
      <c r="G1115" s="85"/>
      <c r="H1115" s="86"/>
      <c r="I1115" s="87">
        <f>IF(OR(G1115&lt;&gt;0,H1115&lt;&gt;0),$I$8+SUM($G$11:G1115)-SUM($H$11:H1115),0)</f>
        <v>0</v>
      </c>
      <c r="J1115" s="88"/>
    </row>
    <row r="1116" spans="1:10" ht="18" customHeight="1" x14ac:dyDescent="0.25">
      <c r="A1116" s="3">
        <v>1106</v>
      </c>
      <c r="B1116" s="81"/>
      <c r="C1116" s="82"/>
      <c r="D1116" s="287" t="str">
        <f>IF(AND(B1116&gt;0,C1116&gt;0),IF(B1116&gt;UPDATE!K2,DATEVALUE(UPDATE!$C$4&amp;"/"&amp;TEXT(B1116,0)&amp;"/"&amp;TEXT(C1116,0)),DATEVALUE(UPDATE!$C$6&amp;"/"&amp;TEXT(B1116,0)&amp;"/"&amp;TEXT(C1116,0))),"")</f>
        <v/>
      </c>
      <c r="E1116" s="83"/>
      <c r="F1116" s="84"/>
      <c r="G1116" s="85"/>
      <c r="H1116" s="86"/>
      <c r="I1116" s="87">
        <f>IF(OR(G1116&lt;&gt;0,H1116&lt;&gt;0),$I$8+SUM($G$11:G1116)-SUM($H$11:H1116),0)</f>
        <v>0</v>
      </c>
      <c r="J1116" s="88"/>
    </row>
    <row r="1117" spans="1:10" ht="18" customHeight="1" x14ac:dyDescent="0.25">
      <c r="A1117" s="3">
        <v>1107</v>
      </c>
      <c r="B1117" s="81"/>
      <c r="C1117" s="82"/>
      <c r="D1117" s="287" t="str">
        <f>IF(AND(B1117&gt;0,C1117&gt;0),IF(B1117&gt;UPDATE!K2,DATEVALUE(UPDATE!$C$4&amp;"/"&amp;TEXT(B1117,0)&amp;"/"&amp;TEXT(C1117,0)),DATEVALUE(UPDATE!$C$6&amp;"/"&amp;TEXT(B1117,0)&amp;"/"&amp;TEXT(C1117,0))),"")</f>
        <v/>
      </c>
      <c r="E1117" s="83"/>
      <c r="F1117" s="84"/>
      <c r="G1117" s="85"/>
      <c r="H1117" s="86"/>
      <c r="I1117" s="87">
        <f>IF(OR(G1117&lt;&gt;0,H1117&lt;&gt;0),$I$8+SUM($G$11:G1117)-SUM($H$11:H1117),0)</f>
        <v>0</v>
      </c>
      <c r="J1117" s="88"/>
    </row>
    <row r="1118" spans="1:10" ht="18" customHeight="1" x14ac:dyDescent="0.25">
      <c r="A1118" s="3">
        <v>1108</v>
      </c>
      <c r="B1118" s="81"/>
      <c r="C1118" s="82"/>
      <c r="D1118" s="287" t="str">
        <f>IF(AND(B1118&gt;0,C1118&gt;0),IF(B1118&gt;UPDATE!K2,DATEVALUE(UPDATE!$C$4&amp;"/"&amp;TEXT(B1118,0)&amp;"/"&amp;TEXT(C1118,0)),DATEVALUE(UPDATE!$C$6&amp;"/"&amp;TEXT(B1118,0)&amp;"/"&amp;TEXT(C1118,0))),"")</f>
        <v/>
      </c>
      <c r="E1118" s="83"/>
      <c r="F1118" s="84"/>
      <c r="G1118" s="85"/>
      <c r="H1118" s="86"/>
      <c r="I1118" s="87">
        <f>IF(OR(G1118&lt;&gt;0,H1118&lt;&gt;0),$I$8+SUM($G$11:G1118)-SUM($H$11:H1118),0)</f>
        <v>0</v>
      </c>
      <c r="J1118" s="88"/>
    </row>
    <row r="1119" spans="1:10" ht="18" customHeight="1" x14ac:dyDescent="0.25">
      <c r="A1119" s="3">
        <v>1109</v>
      </c>
      <c r="B1119" s="81"/>
      <c r="C1119" s="82"/>
      <c r="D1119" s="287" t="str">
        <f>IF(AND(B1119&gt;0,C1119&gt;0),IF(B1119&gt;UPDATE!K2,DATEVALUE(UPDATE!$C$4&amp;"/"&amp;TEXT(B1119,0)&amp;"/"&amp;TEXT(C1119,0)),DATEVALUE(UPDATE!$C$6&amp;"/"&amp;TEXT(B1119,0)&amp;"/"&amp;TEXT(C1119,0))),"")</f>
        <v/>
      </c>
      <c r="E1119" s="83"/>
      <c r="F1119" s="84"/>
      <c r="G1119" s="85"/>
      <c r="H1119" s="86"/>
      <c r="I1119" s="87">
        <f>IF(OR(G1119&lt;&gt;0,H1119&lt;&gt;0),$I$8+SUM($G$11:G1119)-SUM($H$11:H1119),0)</f>
        <v>0</v>
      </c>
      <c r="J1119" s="88"/>
    </row>
    <row r="1120" spans="1:10" ht="18" customHeight="1" x14ac:dyDescent="0.25">
      <c r="A1120" s="3">
        <v>1110</v>
      </c>
      <c r="B1120" s="81"/>
      <c r="C1120" s="82"/>
      <c r="D1120" s="287" t="str">
        <f>IF(AND(B1120&gt;0,C1120&gt;0),IF(B1120&gt;UPDATE!K2,DATEVALUE(UPDATE!$C$4&amp;"/"&amp;TEXT(B1120,0)&amp;"/"&amp;TEXT(C1120,0)),DATEVALUE(UPDATE!$C$6&amp;"/"&amp;TEXT(B1120,0)&amp;"/"&amp;TEXT(C1120,0))),"")</f>
        <v/>
      </c>
      <c r="E1120" s="83"/>
      <c r="F1120" s="84"/>
      <c r="G1120" s="85"/>
      <c r="H1120" s="86"/>
      <c r="I1120" s="87">
        <f>IF(OR(G1120&lt;&gt;0,H1120&lt;&gt;0),$I$8+SUM($G$11:G1120)-SUM($H$11:H1120),0)</f>
        <v>0</v>
      </c>
      <c r="J1120" s="88"/>
    </row>
    <row r="1121" spans="1:10" ht="18" customHeight="1" x14ac:dyDescent="0.25">
      <c r="A1121" s="3">
        <v>1111</v>
      </c>
      <c r="B1121" s="81"/>
      <c r="C1121" s="82"/>
      <c r="D1121" s="287" t="str">
        <f>IF(AND(B1121&gt;0,C1121&gt;0),IF(B1121&gt;UPDATE!K2,DATEVALUE(UPDATE!$C$4&amp;"/"&amp;TEXT(B1121,0)&amp;"/"&amp;TEXT(C1121,0)),DATEVALUE(UPDATE!$C$6&amp;"/"&amp;TEXT(B1121,0)&amp;"/"&amp;TEXT(C1121,0))),"")</f>
        <v/>
      </c>
      <c r="E1121" s="83"/>
      <c r="F1121" s="84"/>
      <c r="G1121" s="85"/>
      <c r="H1121" s="86"/>
      <c r="I1121" s="87">
        <f>IF(OR(G1121&lt;&gt;0,H1121&lt;&gt;0),$I$8+SUM($G$11:G1121)-SUM($H$11:H1121),0)</f>
        <v>0</v>
      </c>
      <c r="J1121" s="88"/>
    </row>
    <row r="1122" spans="1:10" ht="18" customHeight="1" x14ac:dyDescent="0.25">
      <c r="A1122" s="3">
        <v>1112</v>
      </c>
      <c r="B1122" s="81"/>
      <c r="C1122" s="82"/>
      <c r="D1122" s="287" t="str">
        <f>IF(AND(B1122&gt;0,C1122&gt;0),IF(B1122&gt;UPDATE!K2,DATEVALUE(UPDATE!$C$4&amp;"/"&amp;TEXT(B1122,0)&amp;"/"&amp;TEXT(C1122,0)),DATEVALUE(UPDATE!$C$6&amp;"/"&amp;TEXT(B1122,0)&amp;"/"&amp;TEXT(C1122,0))),"")</f>
        <v/>
      </c>
      <c r="E1122" s="83"/>
      <c r="F1122" s="84"/>
      <c r="G1122" s="85"/>
      <c r="H1122" s="86"/>
      <c r="I1122" s="87">
        <f>IF(OR(G1122&lt;&gt;0,H1122&lt;&gt;0),$I$8+SUM($G$11:G1122)-SUM($H$11:H1122),0)</f>
        <v>0</v>
      </c>
      <c r="J1122" s="88"/>
    </row>
    <row r="1123" spans="1:10" ht="18" customHeight="1" x14ac:dyDescent="0.25">
      <c r="A1123" s="3">
        <v>1113</v>
      </c>
      <c r="B1123" s="81"/>
      <c r="C1123" s="82"/>
      <c r="D1123" s="287" t="str">
        <f>IF(AND(B1123&gt;0,C1123&gt;0),IF(B1123&gt;UPDATE!K2,DATEVALUE(UPDATE!$C$4&amp;"/"&amp;TEXT(B1123,0)&amp;"/"&amp;TEXT(C1123,0)),DATEVALUE(UPDATE!$C$6&amp;"/"&amp;TEXT(B1123,0)&amp;"/"&amp;TEXT(C1123,0))),"")</f>
        <v/>
      </c>
      <c r="E1123" s="83"/>
      <c r="F1123" s="84"/>
      <c r="G1123" s="85"/>
      <c r="H1123" s="86"/>
      <c r="I1123" s="87">
        <f>IF(OR(G1123&lt;&gt;0,H1123&lt;&gt;0),$I$8+SUM($G$11:G1123)-SUM($H$11:H1123),0)</f>
        <v>0</v>
      </c>
      <c r="J1123" s="88"/>
    </row>
    <row r="1124" spans="1:10" ht="18" customHeight="1" x14ac:dyDescent="0.25">
      <c r="A1124" s="3">
        <v>1114</v>
      </c>
      <c r="B1124" s="81"/>
      <c r="C1124" s="82"/>
      <c r="D1124" s="287" t="str">
        <f>IF(AND(B1124&gt;0,C1124&gt;0),IF(B1124&gt;UPDATE!K2,DATEVALUE(UPDATE!$C$4&amp;"/"&amp;TEXT(B1124,0)&amp;"/"&amp;TEXT(C1124,0)),DATEVALUE(UPDATE!$C$6&amp;"/"&amp;TEXT(B1124,0)&amp;"/"&amp;TEXT(C1124,0))),"")</f>
        <v/>
      </c>
      <c r="E1124" s="83"/>
      <c r="F1124" s="84"/>
      <c r="G1124" s="85"/>
      <c r="H1124" s="86"/>
      <c r="I1124" s="87">
        <f>IF(OR(G1124&lt;&gt;0,H1124&lt;&gt;0),$I$8+SUM($G$11:G1124)-SUM($H$11:H1124),0)</f>
        <v>0</v>
      </c>
      <c r="J1124" s="88"/>
    </row>
    <row r="1125" spans="1:10" ht="18" customHeight="1" x14ac:dyDescent="0.25">
      <c r="A1125" s="3">
        <v>1115</v>
      </c>
      <c r="B1125" s="81"/>
      <c r="C1125" s="82"/>
      <c r="D1125" s="287" t="str">
        <f>IF(AND(B1125&gt;0,C1125&gt;0),IF(B1125&gt;UPDATE!K2,DATEVALUE(UPDATE!$C$4&amp;"/"&amp;TEXT(B1125,0)&amp;"/"&amp;TEXT(C1125,0)),DATEVALUE(UPDATE!$C$6&amp;"/"&amp;TEXT(B1125,0)&amp;"/"&amp;TEXT(C1125,0))),"")</f>
        <v/>
      </c>
      <c r="E1125" s="83"/>
      <c r="F1125" s="84"/>
      <c r="G1125" s="85"/>
      <c r="H1125" s="86"/>
      <c r="I1125" s="87">
        <f>IF(OR(G1125&lt;&gt;0,H1125&lt;&gt;0),$I$8+SUM($G$11:G1125)-SUM($H$11:H1125),0)</f>
        <v>0</v>
      </c>
      <c r="J1125" s="88"/>
    </row>
    <row r="1126" spans="1:10" ht="18" customHeight="1" x14ac:dyDescent="0.25">
      <c r="A1126" s="3">
        <v>1116</v>
      </c>
      <c r="B1126" s="81"/>
      <c r="C1126" s="82"/>
      <c r="D1126" s="287" t="str">
        <f>IF(AND(B1126&gt;0,C1126&gt;0),IF(B1126&gt;UPDATE!K2,DATEVALUE(UPDATE!$C$4&amp;"/"&amp;TEXT(B1126,0)&amp;"/"&amp;TEXT(C1126,0)),DATEVALUE(UPDATE!$C$6&amp;"/"&amp;TEXT(B1126,0)&amp;"/"&amp;TEXT(C1126,0))),"")</f>
        <v/>
      </c>
      <c r="E1126" s="83"/>
      <c r="F1126" s="84"/>
      <c r="G1126" s="85"/>
      <c r="H1126" s="86"/>
      <c r="I1126" s="87">
        <f>IF(OR(G1126&lt;&gt;0,H1126&lt;&gt;0),$I$8+SUM($G$11:G1126)-SUM($H$11:H1126),0)</f>
        <v>0</v>
      </c>
      <c r="J1126" s="88"/>
    </row>
    <row r="1127" spans="1:10" ht="18" customHeight="1" x14ac:dyDescent="0.25">
      <c r="A1127" s="3">
        <v>1117</v>
      </c>
      <c r="B1127" s="81"/>
      <c r="C1127" s="82"/>
      <c r="D1127" s="287" t="str">
        <f>IF(AND(B1127&gt;0,C1127&gt;0),IF(B1127&gt;UPDATE!K2,DATEVALUE(UPDATE!$C$4&amp;"/"&amp;TEXT(B1127,0)&amp;"/"&amp;TEXT(C1127,0)),DATEVALUE(UPDATE!$C$6&amp;"/"&amp;TEXT(B1127,0)&amp;"/"&amp;TEXT(C1127,0))),"")</f>
        <v/>
      </c>
      <c r="E1127" s="83"/>
      <c r="F1127" s="84"/>
      <c r="G1127" s="85"/>
      <c r="H1127" s="86"/>
      <c r="I1127" s="87">
        <f>IF(OR(G1127&lt;&gt;0,H1127&lt;&gt;0),$I$8+SUM($G$11:G1127)-SUM($H$11:H1127),0)</f>
        <v>0</v>
      </c>
      <c r="J1127" s="88"/>
    </row>
    <row r="1128" spans="1:10" ht="18" customHeight="1" x14ac:dyDescent="0.25">
      <c r="A1128" s="3">
        <v>1118</v>
      </c>
      <c r="B1128" s="81"/>
      <c r="C1128" s="82"/>
      <c r="D1128" s="287" t="str">
        <f>IF(AND(B1128&gt;0,C1128&gt;0),IF(B1128&gt;UPDATE!K2,DATEVALUE(UPDATE!$C$4&amp;"/"&amp;TEXT(B1128,0)&amp;"/"&amp;TEXT(C1128,0)),DATEVALUE(UPDATE!$C$6&amp;"/"&amp;TEXT(B1128,0)&amp;"/"&amp;TEXT(C1128,0))),"")</f>
        <v/>
      </c>
      <c r="E1128" s="83"/>
      <c r="F1128" s="84"/>
      <c r="G1128" s="85"/>
      <c r="H1128" s="86"/>
      <c r="I1128" s="87">
        <f>IF(OR(G1128&lt;&gt;0,H1128&lt;&gt;0),$I$8+SUM($G$11:G1128)-SUM($H$11:H1128),0)</f>
        <v>0</v>
      </c>
      <c r="J1128" s="88"/>
    </row>
    <row r="1129" spans="1:10" ht="18" customHeight="1" x14ac:dyDescent="0.25">
      <c r="A1129" s="3">
        <v>1119</v>
      </c>
      <c r="B1129" s="81"/>
      <c r="C1129" s="82"/>
      <c r="D1129" s="287" t="str">
        <f>IF(AND(B1129&gt;0,C1129&gt;0),IF(B1129&gt;UPDATE!K2,DATEVALUE(UPDATE!$C$4&amp;"/"&amp;TEXT(B1129,0)&amp;"/"&amp;TEXT(C1129,0)),DATEVALUE(UPDATE!$C$6&amp;"/"&amp;TEXT(B1129,0)&amp;"/"&amp;TEXT(C1129,0))),"")</f>
        <v/>
      </c>
      <c r="E1129" s="83"/>
      <c r="F1129" s="84"/>
      <c r="G1129" s="85"/>
      <c r="H1129" s="86"/>
      <c r="I1129" s="87">
        <f>IF(OR(G1129&lt;&gt;0,H1129&lt;&gt;0),$I$8+SUM($G$11:G1129)-SUM($H$11:H1129),0)</f>
        <v>0</v>
      </c>
      <c r="J1129" s="88"/>
    </row>
    <row r="1130" spans="1:10" ht="18" customHeight="1" x14ac:dyDescent="0.25">
      <c r="A1130" s="3">
        <v>1120</v>
      </c>
      <c r="B1130" s="81"/>
      <c r="C1130" s="82"/>
      <c r="D1130" s="287" t="str">
        <f>IF(AND(B1130&gt;0,C1130&gt;0),IF(B1130&gt;UPDATE!K2,DATEVALUE(UPDATE!$C$4&amp;"/"&amp;TEXT(B1130,0)&amp;"/"&amp;TEXT(C1130,0)),DATEVALUE(UPDATE!$C$6&amp;"/"&amp;TEXT(B1130,0)&amp;"/"&amp;TEXT(C1130,0))),"")</f>
        <v/>
      </c>
      <c r="E1130" s="83"/>
      <c r="F1130" s="84"/>
      <c r="G1130" s="85"/>
      <c r="H1130" s="86"/>
      <c r="I1130" s="87">
        <f>IF(OR(G1130&lt;&gt;0,H1130&lt;&gt;0),$I$8+SUM($G$11:G1130)-SUM($H$11:H1130),0)</f>
        <v>0</v>
      </c>
      <c r="J1130" s="88"/>
    </row>
    <row r="1131" spans="1:10" ht="18" customHeight="1" x14ac:dyDescent="0.25">
      <c r="A1131" s="3">
        <v>1121</v>
      </c>
      <c r="B1131" s="81"/>
      <c r="C1131" s="82"/>
      <c r="D1131" s="287" t="str">
        <f>IF(AND(B1131&gt;0,C1131&gt;0),IF(B1131&gt;UPDATE!K2,DATEVALUE(UPDATE!$C$4&amp;"/"&amp;TEXT(B1131,0)&amp;"/"&amp;TEXT(C1131,0)),DATEVALUE(UPDATE!$C$6&amp;"/"&amp;TEXT(B1131,0)&amp;"/"&amp;TEXT(C1131,0))),"")</f>
        <v/>
      </c>
      <c r="E1131" s="83"/>
      <c r="F1131" s="84"/>
      <c r="G1131" s="85"/>
      <c r="H1131" s="86"/>
      <c r="I1131" s="87">
        <f>IF(OR(G1131&lt;&gt;0,H1131&lt;&gt;0),$I$8+SUM($G$11:G1131)-SUM($H$11:H1131),0)</f>
        <v>0</v>
      </c>
      <c r="J1131" s="88"/>
    </row>
    <row r="1132" spans="1:10" ht="18" customHeight="1" x14ac:dyDescent="0.25">
      <c r="A1132" s="3">
        <v>1122</v>
      </c>
      <c r="B1132" s="81"/>
      <c r="C1132" s="82"/>
      <c r="D1132" s="287" t="str">
        <f>IF(AND(B1132&gt;0,C1132&gt;0),IF(B1132&gt;UPDATE!K2,DATEVALUE(UPDATE!$C$4&amp;"/"&amp;TEXT(B1132,0)&amp;"/"&amp;TEXT(C1132,0)),DATEVALUE(UPDATE!$C$6&amp;"/"&amp;TEXT(B1132,0)&amp;"/"&amp;TEXT(C1132,0))),"")</f>
        <v/>
      </c>
      <c r="E1132" s="83"/>
      <c r="F1132" s="84"/>
      <c r="G1132" s="85"/>
      <c r="H1132" s="86"/>
      <c r="I1132" s="87">
        <f>IF(OR(G1132&lt;&gt;0,H1132&lt;&gt;0),$I$8+SUM($G$11:G1132)-SUM($H$11:H1132),0)</f>
        <v>0</v>
      </c>
      <c r="J1132" s="88"/>
    </row>
    <row r="1133" spans="1:10" ht="18" customHeight="1" x14ac:dyDescent="0.25">
      <c r="A1133" s="3">
        <v>1123</v>
      </c>
      <c r="B1133" s="81"/>
      <c r="C1133" s="82"/>
      <c r="D1133" s="287" t="str">
        <f>IF(AND(B1133&gt;0,C1133&gt;0),IF(B1133&gt;UPDATE!K2,DATEVALUE(UPDATE!$C$4&amp;"/"&amp;TEXT(B1133,0)&amp;"/"&amp;TEXT(C1133,0)),DATEVALUE(UPDATE!$C$6&amp;"/"&amp;TEXT(B1133,0)&amp;"/"&amp;TEXT(C1133,0))),"")</f>
        <v/>
      </c>
      <c r="E1133" s="83"/>
      <c r="F1133" s="84"/>
      <c r="G1133" s="85"/>
      <c r="H1133" s="86"/>
      <c r="I1133" s="87">
        <f>IF(OR(G1133&lt;&gt;0,H1133&lt;&gt;0),$I$8+SUM($G$11:G1133)-SUM($H$11:H1133),0)</f>
        <v>0</v>
      </c>
      <c r="J1133" s="88"/>
    </row>
    <row r="1134" spans="1:10" ht="18" customHeight="1" x14ac:dyDescent="0.25">
      <c r="A1134" s="3">
        <v>1124</v>
      </c>
      <c r="B1134" s="81"/>
      <c r="C1134" s="82"/>
      <c r="D1134" s="287" t="str">
        <f>IF(AND(B1134&gt;0,C1134&gt;0),IF(B1134&gt;UPDATE!K2,DATEVALUE(UPDATE!$C$4&amp;"/"&amp;TEXT(B1134,0)&amp;"/"&amp;TEXT(C1134,0)),DATEVALUE(UPDATE!$C$6&amp;"/"&amp;TEXT(B1134,0)&amp;"/"&amp;TEXT(C1134,0))),"")</f>
        <v/>
      </c>
      <c r="E1134" s="83"/>
      <c r="F1134" s="84"/>
      <c r="G1134" s="85"/>
      <c r="H1134" s="86"/>
      <c r="I1134" s="87">
        <f>IF(OR(G1134&lt;&gt;0,H1134&lt;&gt;0),$I$8+SUM($G$11:G1134)-SUM($H$11:H1134),0)</f>
        <v>0</v>
      </c>
      <c r="J1134" s="88"/>
    </row>
    <row r="1135" spans="1:10" ht="18" customHeight="1" x14ac:dyDescent="0.25">
      <c r="A1135" s="3">
        <v>1125</v>
      </c>
      <c r="B1135" s="81"/>
      <c r="C1135" s="82"/>
      <c r="D1135" s="287" t="str">
        <f>IF(AND(B1135&gt;0,C1135&gt;0),IF(B1135&gt;UPDATE!K2,DATEVALUE(UPDATE!$C$4&amp;"/"&amp;TEXT(B1135,0)&amp;"/"&amp;TEXT(C1135,0)),DATEVALUE(UPDATE!$C$6&amp;"/"&amp;TEXT(B1135,0)&amp;"/"&amp;TEXT(C1135,0))),"")</f>
        <v/>
      </c>
      <c r="E1135" s="83"/>
      <c r="F1135" s="84"/>
      <c r="G1135" s="85"/>
      <c r="H1135" s="86"/>
      <c r="I1135" s="87">
        <f>IF(OR(G1135&lt;&gt;0,H1135&lt;&gt;0),$I$8+SUM($G$11:G1135)-SUM($H$11:H1135),0)</f>
        <v>0</v>
      </c>
      <c r="J1135" s="88"/>
    </row>
    <row r="1136" spans="1:10" ht="18" customHeight="1" x14ac:dyDescent="0.25">
      <c r="A1136" s="3">
        <v>1126</v>
      </c>
      <c r="B1136" s="81"/>
      <c r="C1136" s="82"/>
      <c r="D1136" s="287" t="str">
        <f>IF(AND(B1136&gt;0,C1136&gt;0),IF(B1136&gt;UPDATE!K2,DATEVALUE(UPDATE!$C$4&amp;"/"&amp;TEXT(B1136,0)&amp;"/"&amp;TEXT(C1136,0)),DATEVALUE(UPDATE!$C$6&amp;"/"&amp;TEXT(B1136,0)&amp;"/"&amp;TEXT(C1136,0))),"")</f>
        <v/>
      </c>
      <c r="E1136" s="83"/>
      <c r="F1136" s="84"/>
      <c r="G1136" s="85"/>
      <c r="H1136" s="86"/>
      <c r="I1136" s="87">
        <f>IF(OR(G1136&lt;&gt;0,H1136&lt;&gt;0),$I$8+SUM($G$11:G1136)-SUM($H$11:H1136),0)</f>
        <v>0</v>
      </c>
      <c r="J1136" s="88"/>
    </row>
    <row r="1137" spans="1:10" ht="18" customHeight="1" x14ac:dyDescent="0.25">
      <c r="A1137" s="3">
        <v>1127</v>
      </c>
      <c r="B1137" s="81"/>
      <c r="C1137" s="82"/>
      <c r="D1137" s="287" t="str">
        <f>IF(AND(B1137&gt;0,C1137&gt;0),IF(B1137&gt;UPDATE!K2,DATEVALUE(UPDATE!$C$4&amp;"/"&amp;TEXT(B1137,0)&amp;"/"&amp;TEXT(C1137,0)),DATEVALUE(UPDATE!$C$6&amp;"/"&amp;TEXT(B1137,0)&amp;"/"&amp;TEXT(C1137,0))),"")</f>
        <v/>
      </c>
      <c r="E1137" s="83"/>
      <c r="F1137" s="84"/>
      <c r="G1137" s="85"/>
      <c r="H1137" s="86"/>
      <c r="I1137" s="87">
        <f>IF(OR(G1137&lt;&gt;0,H1137&lt;&gt;0),$I$8+SUM($G$11:G1137)-SUM($H$11:H1137),0)</f>
        <v>0</v>
      </c>
      <c r="J1137" s="88"/>
    </row>
    <row r="1138" spans="1:10" ht="18" customHeight="1" x14ac:dyDescent="0.25">
      <c r="A1138" s="3">
        <v>1128</v>
      </c>
      <c r="B1138" s="81"/>
      <c r="C1138" s="82"/>
      <c r="D1138" s="287" t="str">
        <f>IF(AND(B1138&gt;0,C1138&gt;0),IF(B1138&gt;UPDATE!K2,DATEVALUE(UPDATE!$C$4&amp;"/"&amp;TEXT(B1138,0)&amp;"/"&amp;TEXT(C1138,0)),DATEVALUE(UPDATE!$C$6&amp;"/"&amp;TEXT(B1138,0)&amp;"/"&amp;TEXT(C1138,0))),"")</f>
        <v/>
      </c>
      <c r="E1138" s="83"/>
      <c r="F1138" s="84"/>
      <c r="G1138" s="85"/>
      <c r="H1138" s="86"/>
      <c r="I1138" s="87">
        <f>IF(OR(G1138&lt;&gt;0,H1138&lt;&gt;0),$I$8+SUM($G$11:G1138)-SUM($H$11:H1138),0)</f>
        <v>0</v>
      </c>
      <c r="J1138" s="88"/>
    </row>
    <row r="1139" spans="1:10" ht="18" customHeight="1" x14ac:dyDescent="0.25">
      <c r="A1139" s="3">
        <v>1129</v>
      </c>
      <c r="B1139" s="81"/>
      <c r="C1139" s="82"/>
      <c r="D1139" s="287" t="str">
        <f>IF(AND(B1139&gt;0,C1139&gt;0),IF(B1139&gt;UPDATE!K2,DATEVALUE(UPDATE!$C$4&amp;"/"&amp;TEXT(B1139,0)&amp;"/"&amp;TEXT(C1139,0)),DATEVALUE(UPDATE!$C$6&amp;"/"&amp;TEXT(B1139,0)&amp;"/"&amp;TEXT(C1139,0))),"")</f>
        <v/>
      </c>
      <c r="E1139" s="83"/>
      <c r="F1139" s="84"/>
      <c r="G1139" s="85"/>
      <c r="H1139" s="86"/>
      <c r="I1139" s="87">
        <f>IF(OR(G1139&lt;&gt;0,H1139&lt;&gt;0),$I$8+SUM($G$11:G1139)-SUM($H$11:H1139),0)</f>
        <v>0</v>
      </c>
      <c r="J1139" s="88"/>
    </row>
    <row r="1140" spans="1:10" ht="18" customHeight="1" x14ac:dyDescent="0.25">
      <c r="A1140" s="3">
        <v>1130</v>
      </c>
      <c r="B1140" s="81"/>
      <c r="C1140" s="82"/>
      <c r="D1140" s="287" t="str">
        <f>IF(AND(B1140&gt;0,C1140&gt;0),IF(B1140&gt;UPDATE!K2,DATEVALUE(UPDATE!$C$4&amp;"/"&amp;TEXT(B1140,0)&amp;"/"&amp;TEXT(C1140,0)),DATEVALUE(UPDATE!$C$6&amp;"/"&amp;TEXT(B1140,0)&amp;"/"&amp;TEXT(C1140,0))),"")</f>
        <v/>
      </c>
      <c r="E1140" s="83"/>
      <c r="F1140" s="84"/>
      <c r="G1140" s="85"/>
      <c r="H1140" s="86"/>
      <c r="I1140" s="87">
        <f>IF(OR(G1140&lt;&gt;0,H1140&lt;&gt;0),$I$8+SUM($G$11:G1140)-SUM($H$11:H1140),0)</f>
        <v>0</v>
      </c>
      <c r="J1140" s="88"/>
    </row>
    <row r="1141" spans="1:10" ht="18" customHeight="1" x14ac:dyDescent="0.25">
      <c r="A1141" s="3">
        <v>1131</v>
      </c>
      <c r="B1141" s="81"/>
      <c r="C1141" s="82"/>
      <c r="D1141" s="287" t="str">
        <f>IF(AND(B1141&gt;0,C1141&gt;0),IF(B1141&gt;UPDATE!K2,DATEVALUE(UPDATE!$C$4&amp;"/"&amp;TEXT(B1141,0)&amp;"/"&amp;TEXT(C1141,0)),DATEVALUE(UPDATE!$C$6&amp;"/"&amp;TEXT(B1141,0)&amp;"/"&amp;TEXT(C1141,0))),"")</f>
        <v/>
      </c>
      <c r="E1141" s="83"/>
      <c r="F1141" s="84"/>
      <c r="G1141" s="85"/>
      <c r="H1141" s="86"/>
      <c r="I1141" s="87">
        <f>IF(OR(G1141&lt;&gt;0,H1141&lt;&gt;0),$I$8+SUM($G$11:G1141)-SUM($H$11:H1141),0)</f>
        <v>0</v>
      </c>
      <c r="J1141" s="88"/>
    </row>
    <row r="1142" spans="1:10" ht="18" customHeight="1" x14ac:dyDescent="0.25">
      <c r="A1142" s="3">
        <v>1132</v>
      </c>
      <c r="B1142" s="81"/>
      <c r="C1142" s="82"/>
      <c r="D1142" s="287" t="str">
        <f>IF(AND(B1142&gt;0,C1142&gt;0),IF(B1142&gt;UPDATE!K2,DATEVALUE(UPDATE!$C$4&amp;"/"&amp;TEXT(B1142,0)&amp;"/"&amp;TEXT(C1142,0)),DATEVALUE(UPDATE!$C$6&amp;"/"&amp;TEXT(B1142,0)&amp;"/"&amp;TEXT(C1142,0))),"")</f>
        <v/>
      </c>
      <c r="E1142" s="83"/>
      <c r="F1142" s="84"/>
      <c r="G1142" s="85"/>
      <c r="H1142" s="86"/>
      <c r="I1142" s="87">
        <f>IF(OR(G1142&lt;&gt;0,H1142&lt;&gt;0),$I$8+SUM($G$11:G1142)-SUM($H$11:H1142),0)</f>
        <v>0</v>
      </c>
      <c r="J1142" s="88"/>
    </row>
    <row r="1143" spans="1:10" ht="18" customHeight="1" x14ac:dyDescent="0.25">
      <c r="A1143" s="3">
        <v>1133</v>
      </c>
      <c r="B1143" s="81"/>
      <c r="C1143" s="82"/>
      <c r="D1143" s="287" t="str">
        <f>IF(AND(B1143&gt;0,C1143&gt;0),IF(B1143&gt;UPDATE!K2,DATEVALUE(UPDATE!$C$4&amp;"/"&amp;TEXT(B1143,0)&amp;"/"&amp;TEXT(C1143,0)),DATEVALUE(UPDATE!$C$6&amp;"/"&amp;TEXT(B1143,0)&amp;"/"&amp;TEXT(C1143,0))),"")</f>
        <v/>
      </c>
      <c r="E1143" s="83"/>
      <c r="F1143" s="84"/>
      <c r="G1143" s="85"/>
      <c r="H1143" s="86"/>
      <c r="I1143" s="87">
        <f>IF(OR(G1143&lt;&gt;0,H1143&lt;&gt;0),$I$8+SUM($G$11:G1143)-SUM($H$11:H1143),0)</f>
        <v>0</v>
      </c>
      <c r="J1143" s="88"/>
    </row>
    <row r="1144" spans="1:10" ht="18" customHeight="1" x14ac:dyDescent="0.25">
      <c r="A1144" s="3">
        <v>1134</v>
      </c>
      <c r="B1144" s="81"/>
      <c r="C1144" s="82"/>
      <c r="D1144" s="287" t="str">
        <f>IF(AND(B1144&gt;0,C1144&gt;0),IF(B1144&gt;UPDATE!K2,DATEVALUE(UPDATE!$C$4&amp;"/"&amp;TEXT(B1144,0)&amp;"/"&amp;TEXT(C1144,0)),DATEVALUE(UPDATE!$C$6&amp;"/"&amp;TEXT(B1144,0)&amp;"/"&amp;TEXT(C1144,0))),"")</f>
        <v/>
      </c>
      <c r="E1144" s="83"/>
      <c r="F1144" s="84"/>
      <c r="G1144" s="85"/>
      <c r="H1144" s="86"/>
      <c r="I1144" s="87">
        <f>IF(OR(G1144&lt;&gt;0,H1144&lt;&gt;0),$I$8+SUM($G$11:G1144)-SUM($H$11:H1144),0)</f>
        <v>0</v>
      </c>
      <c r="J1144" s="88"/>
    </row>
    <row r="1145" spans="1:10" ht="18" customHeight="1" x14ac:dyDescent="0.25">
      <c r="A1145" s="3">
        <v>1135</v>
      </c>
      <c r="B1145" s="81"/>
      <c r="C1145" s="82"/>
      <c r="D1145" s="287" t="str">
        <f>IF(AND(B1145&gt;0,C1145&gt;0),IF(B1145&gt;UPDATE!K2,DATEVALUE(UPDATE!$C$4&amp;"/"&amp;TEXT(B1145,0)&amp;"/"&amp;TEXT(C1145,0)),DATEVALUE(UPDATE!$C$6&amp;"/"&amp;TEXT(B1145,0)&amp;"/"&amp;TEXT(C1145,0))),"")</f>
        <v/>
      </c>
      <c r="E1145" s="83"/>
      <c r="F1145" s="84"/>
      <c r="G1145" s="85"/>
      <c r="H1145" s="86"/>
      <c r="I1145" s="87">
        <f>IF(OR(G1145&lt;&gt;0,H1145&lt;&gt;0),$I$8+SUM($G$11:G1145)-SUM($H$11:H1145),0)</f>
        <v>0</v>
      </c>
      <c r="J1145" s="88"/>
    </row>
    <row r="1146" spans="1:10" ht="18" customHeight="1" x14ac:dyDescent="0.25">
      <c r="A1146" s="3">
        <v>1136</v>
      </c>
      <c r="B1146" s="81"/>
      <c r="C1146" s="82"/>
      <c r="D1146" s="287" t="str">
        <f>IF(AND(B1146&gt;0,C1146&gt;0),IF(B1146&gt;UPDATE!K2,DATEVALUE(UPDATE!$C$4&amp;"/"&amp;TEXT(B1146,0)&amp;"/"&amp;TEXT(C1146,0)),DATEVALUE(UPDATE!$C$6&amp;"/"&amp;TEXT(B1146,0)&amp;"/"&amp;TEXT(C1146,0))),"")</f>
        <v/>
      </c>
      <c r="E1146" s="83"/>
      <c r="F1146" s="84"/>
      <c r="G1146" s="85"/>
      <c r="H1146" s="86"/>
      <c r="I1146" s="87">
        <f>IF(OR(G1146&lt;&gt;0,H1146&lt;&gt;0),$I$8+SUM($G$11:G1146)-SUM($H$11:H1146),0)</f>
        <v>0</v>
      </c>
      <c r="J1146" s="88"/>
    </row>
    <row r="1147" spans="1:10" ht="18" customHeight="1" x14ac:dyDescent="0.25">
      <c r="A1147" s="3">
        <v>1137</v>
      </c>
      <c r="B1147" s="81"/>
      <c r="C1147" s="82"/>
      <c r="D1147" s="287" t="str">
        <f>IF(AND(B1147&gt;0,C1147&gt;0),IF(B1147&gt;UPDATE!K2,DATEVALUE(UPDATE!$C$4&amp;"/"&amp;TEXT(B1147,0)&amp;"/"&amp;TEXT(C1147,0)),DATEVALUE(UPDATE!$C$6&amp;"/"&amp;TEXT(B1147,0)&amp;"/"&amp;TEXT(C1147,0))),"")</f>
        <v/>
      </c>
      <c r="E1147" s="83"/>
      <c r="F1147" s="84"/>
      <c r="G1147" s="85"/>
      <c r="H1147" s="86"/>
      <c r="I1147" s="87">
        <f>IF(OR(G1147&lt;&gt;0,H1147&lt;&gt;0),$I$8+SUM($G$11:G1147)-SUM($H$11:H1147),0)</f>
        <v>0</v>
      </c>
      <c r="J1147" s="88"/>
    </row>
    <row r="1148" spans="1:10" ht="18" customHeight="1" x14ac:dyDescent="0.25">
      <c r="A1148" s="3">
        <v>1138</v>
      </c>
      <c r="B1148" s="81"/>
      <c r="C1148" s="82"/>
      <c r="D1148" s="287" t="str">
        <f>IF(AND(B1148&gt;0,C1148&gt;0),IF(B1148&gt;UPDATE!K2,DATEVALUE(UPDATE!$C$4&amp;"/"&amp;TEXT(B1148,0)&amp;"/"&amp;TEXT(C1148,0)),DATEVALUE(UPDATE!$C$6&amp;"/"&amp;TEXT(B1148,0)&amp;"/"&amp;TEXT(C1148,0))),"")</f>
        <v/>
      </c>
      <c r="E1148" s="83"/>
      <c r="F1148" s="84"/>
      <c r="G1148" s="85"/>
      <c r="H1148" s="86"/>
      <c r="I1148" s="87">
        <f>IF(OR(G1148&lt;&gt;0,H1148&lt;&gt;0),$I$8+SUM($G$11:G1148)-SUM($H$11:H1148),0)</f>
        <v>0</v>
      </c>
      <c r="J1148" s="88"/>
    </row>
    <row r="1149" spans="1:10" ht="18" customHeight="1" x14ac:dyDescent="0.25">
      <c r="A1149" s="3">
        <v>1139</v>
      </c>
      <c r="B1149" s="81"/>
      <c r="C1149" s="82"/>
      <c r="D1149" s="287" t="str">
        <f>IF(AND(B1149&gt;0,C1149&gt;0),IF(B1149&gt;UPDATE!K2,DATEVALUE(UPDATE!$C$4&amp;"/"&amp;TEXT(B1149,0)&amp;"/"&amp;TEXT(C1149,0)),DATEVALUE(UPDATE!$C$6&amp;"/"&amp;TEXT(B1149,0)&amp;"/"&amp;TEXT(C1149,0))),"")</f>
        <v/>
      </c>
      <c r="E1149" s="83"/>
      <c r="F1149" s="84"/>
      <c r="G1149" s="85"/>
      <c r="H1149" s="86"/>
      <c r="I1149" s="87">
        <f>IF(OR(G1149&lt;&gt;0,H1149&lt;&gt;0),$I$8+SUM($G$11:G1149)-SUM($H$11:H1149),0)</f>
        <v>0</v>
      </c>
      <c r="J1149" s="88"/>
    </row>
    <row r="1150" spans="1:10" ht="18" customHeight="1" x14ac:dyDescent="0.25">
      <c r="A1150" s="3">
        <v>1140</v>
      </c>
      <c r="B1150" s="81"/>
      <c r="C1150" s="82"/>
      <c r="D1150" s="287" t="str">
        <f>IF(AND(B1150&gt;0,C1150&gt;0),IF(B1150&gt;UPDATE!K2,DATEVALUE(UPDATE!$C$4&amp;"/"&amp;TEXT(B1150,0)&amp;"/"&amp;TEXT(C1150,0)),DATEVALUE(UPDATE!$C$6&amp;"/"&amp;TEXT(B1150,0)&amp;"/"&amp;TEXT(C1150,0))),"")</f>
        <v/>
      </c>
      <c r="E1150" s="83"/>
      <c r="F1150" s="84"/>
      <c r="G1150" s="85"/>
      <c r="H1150" s="86"/>
      <c r="I1150" s="87">
        <f>IF(OR(G1150&lt;&gt;0,H1150&lt;&gt;0),$I$8+SUM($G$11:G1150)-SUM($H$11:H1150),0)</f>
        <v>0</v>
      </c>
      <c r="J1150" s="88"/>
    </row>
    <row r="1151" spans="1:10" ht="18" customHeight="1" x14ac:dyDescent="0.25">
      <c r="A1151" s="3">
        <v>1141</v>
      </c>
      <c r="B1151" s="81"/>
      <c r="C1151" s="82"/>
      <c r="D1151" s="287" t="str">
        <f>IF(AND(B1151&gt;0,C1151&gt;0),IF(B1151&gt;UPDATE!K2,DATEVALUE(UPDATE!$C$4&amp;"/"&amp;TEXT(B1151,0)&amp;"/"&amp;TEXT(C1151,0)),DATEVALUE(UPDATE!$C$6&amp;"/"&amp;TEXT(B1151,0)&amp;"/"&amp;TEXT(C1151,0))),"")</f>
        <v/>
      </c>
      <c r="E1151" s="83"/>
      <c r="F1151" s="84"/>
      <c r="G1151" s="85"/>
      <c r="H1151" s="86"/>
      <c r="I1151" s="87">
        <f>IF(OR(G1151&lt;&gt;0,H1151&lt;&gt;0),$I$8+SUM($G$11:G1151)-SUM($H$11:H1151),0)</f>
        <v>0</v>
      </c>
      <c r="J1151" s="88"/>
    </row>
    <row r="1152" spans="1:10" ht="18" customHeight="1" x14ac:dyDescent="0.25">
      <c r="A1152" s="3">
        <v>1142</v>
      </c>
      <c r="B1152" s="81"/>
      <c r="C1152" s="82"/>
      <c r="D1152" s="287" t="str">
        <f>IF(AND(B1152&gt;0,C1152&gt;0),IF(B1152&gt;UPDATE!K2,DATEVALUE(UPDATE!$C$4&amp;"/"&amp;TEXT(B1152,0)&amp;"/"&amp;TEXT(C1152,0)),DATEVALUE(UPDATE!$C$6&amp;"/"&amp;TEXT(B1152,0)&amp;"/"&amp;TEXT(C1152,0))),"")</f>
        <v/>
      </c>
      <c r="E1152" s="83"/>
      <c r="F1152" s="84"/>
      <c r="G1152" s="85"/>
      <c r="H1152" s="86"/>
      <c r="I1152" s="87">
        <f>IF(OR(G1152&lt;&gt;0,H1152&lt;&gt;0),$I$8+SUM($G$11:G1152)-SUM($H$11:H1152),0)</f>
        <v>0</v>
      </c>
      <c r="J1152" s="88"/>
    </row>
    <row r="1153" spans="1:10" ht="18" customHeight="1" x14ac:dyDescent="0.25">
      <c r="A1153" s="3">
        <v>1143</v>
      </c>
      <c r="B1153" s="81"/>
      <c r="C1153" s="82"/>
      <c r="D1153" s="287" t="str">
        <f>IF(AND(B1153&gt;0,C1153&gt;0),IF(B1153&gt;UPDATE!K2,DATEVALUE(UPDATE!$C$4&amp;"/"&amp;TEXT(B1153,0)&amp;"/"&amp;TEXT(C1153,0)),DATEVALUE(UPDATE!$C$6&amp;"/"&amp;TEXT(B1153,0)&amp;"/"&amp;TEXT(C1153,0))),"")</f>
        <v/>
      </c>
      <c r="E1153" s="83"/>
      <c r="F1153" s="84"/>
      <c r="G1153" s="85"/>
      <c r="H1153" s="86"/>
      <c r="I1153" s="87">
        <f>IF(OR(G1153&lt;&gt;0,H1153&lt;&gt;0),$I$8+SUM($G$11:G1153)-SUM($H$11:H1153),0)</f>
        <v>0</v>
      </c>
      <c r="J1153" s="88"/>
    </row>
    <row r="1154" spans="1:10" ht="18" customHeight="1" x14ac:dyDescent="0.25">
      <c r="A1154" s="3">
        <v>1144</v>
      </c>
      <c r="B1154" s="81"/>
      <c r="C1154" s="82"/>
      <c r="D1154" s="287" t="str">
        <f>IF(AND(B1154&gt;0,C1154&gt;0),IF(B1154&gt;UPDATE!K2,DATEVALUE(UPDATE!$C$4&amp;"/"&amp;TEXT(B1154,0)&amp;"/"&amp;TEXT(C1154,0)),DATEVALUE(UPDATE!$C$6&amp;"/"&amp;TEXT(B1154,0)&amp;"/"&amp;TEXT(C1154,0))),"")</f>
        <v/>
      </c>
      <c r="E1154" s="83"/>
      <c r="F1154" s="84"/>
      <c r="G1154" s="85"/>
      <c r="H1154" s="86"/>
      <c r="I1154" s="87">
        <f>IF(OR(G1154&lt;&gt;0,H1154&lt;&gt;0),$I$8+SUM($G$11:G1154)-SUM($H$11:H1154),0)</f>
        <v>0</v>
      </c>
      <c r="J1154" s="88"/>
    </row>
    <row r="1155" spans="1:10" ht="18" customHeight="1" x14ac:dyDescent="0.25">
      <c r="A1155" s="3">
        <v>1145</v>
      </c>
      <c r="B1155" s="81"/>
      <c r="C1155" s="82"/>
      <c r="D1155" s="287" t="str">
        <f>IF(AND(B1155&gt;0,C1155&gt;0),IF(B1155&gt;UPDATE!K2,DATEVALUE(UPDATE!$C$4&amp;"/"&amp;TEXT(B1155,0)&amp;"/"&amp;TEXT(C1155,0)),DATEVALUE(UPDATE!$C$6&amp;"/"&amp;TEXT(B1155,0)&amp;"/"&amp;TEXT(C1155,0))),"")</f>
        <v/>
      </c>
      <c r="E1155" s="83"/>
      <c r="F1155" s="84"/>
      <c r="G1155" s="85"/>
      <c r="H1155" s="86"/>
      <c r="I1155" s="87">
        <f>IF(OR(G1155&lt;&gt;0,H1155&lt;&gt;0),$I$8+SUM($G$11:G1155)-SUM($H$11:H1155),0)</f>
        <v>0</v>
      </c>
      <c r="J1155" s="88"/>
    </row>
    <row r="1156" spans="1:10" ht="18" customHeight="1" x14ac:dyDescent="0.25">
      <c r="A1156" s="3">
        <v>1146</v>
      </c>
      <c r="B1156" s="81"/>
      <c r="C1156" s="82"/>
      <c r="D1156" s="287" t="str">
        <f>IF(AND(B1156&gt;0,C1156&gt;0),IF(B1156&gt;UPDATE!K2,DATEVALUE(UPDATE!$C$4&amp;"/"&amp;TEXT(B1156,0)&amp;"/"&amp;TEXT(C1156,0)),DATEVALUE(UPDATE!$C$6&amp;"/"&amp;TEXT(B1156,0)&amp;"/"&amp;TEXT(C1156,0))),"")</f>
        <v/>
      </c>
      <c r="E1156" s="83"/>
      <c r="F1156" s="84"/>
      <c r="G1156" s="85"/>
      <c r="H1156" s="86"/>
      <c r="I1156" s="87">
        <f>IF(OR(G1156&lt;&gt;0,H1156&lt;&gt;0),$I$8+SUM($G$11:G1156)-SUM($H$11:H1156),0)</f>
        <v>0</v>
      </c>
      <c r="J1156" s="88"/>
    </row>
    <row r="1157" spans="1:10" ht="18" customHeight="1" x14ac:dyDescent="0.25">
      <c r="A1157" s="3">
        <v>1147</v>
      </c>
      <c r="B1157" s="81"/>
      <c r="C1157" s="82"/>
      <c r="D1157" s="287" t="str">
        <f>IF(AND(B1157&gt;0,C1157&gt;0),IF(B1157&gt;UPDATE!K2,DATEVALUE(UPDATE!$C$4&amp;"/"&amp;TEXT(B1157,0)&amp;"/"&amp;TEXT(C1157,0)),DATEVALUE(UPDATE!$C$6&amp;"/"&amp;TEXT(B1157,0)&amp;"/"&amp;TEXT(C1157,0))),"")</f>
        <v/>
      </c>
      <c r="E1157" s="83"/>
      <c r="F1157" s="84"/>
      <c r="G1157" s="85"/>
      <c r="H1157" s="86"/>
      <c r="I1157" s="87">
        <f>IF(OR(G1157&lt;&gt;0,H1157&lt;&gt;0),$I$8+SUM($G$11:G1157)-SUM($H$11:H1157),0)</f>
        <v>0</v>
      </c>
      <c r="J1157" s="88"/>
    </row>
    <row r="1158" spans="1:10" ht="18" customHeight="1" x14ac:dyDescent="0.25">
      <c r="A1158" s="3">
        <v>1148</v>
      </c>
      <c r="B1158" s="81"/>
      <c r="C1158" s="82"/>
      <c r="D1158" s="287" t="str">
        <f>IF(AND(B1158&gt;0,C1158&gt;0),IF(B1158&gt;UPDATE!K2,DATEVALUE(UPDATE!$C$4&amp;"/"&amp;TEXT(B1158,0)&amp;"/"&amp;TEXT(C1158,0)),DATEVALUE(UPDATE!$C$6&amp;"/"&amp;TEXT(B1158,0)&amp;"/"&amp;TEXT(C1158,0))),"")</f>
        <v/>
      </c>
      <c r="E1158" s="83"/>
      <c r="F1158" s="84"/>
      <c r="G1158" s="85"/>
      <c r="H1158" s="86"/>
      <c r="I1158" s="87">
        <f>IF(OR(G1158&lt;&gt;0,H1158&lt;&gt;0),$I$8+SUM($G$11:G1158)-SUM($H$11:H1158),0)</f>
        <v>0</v>
      </c>
      <c r="J1158" s="88"/>
    </row>
    <row r="1159" spans="1:10" ht="18" customHeight="1" x14ac:dyDescent="0.25">
      <c r="A1159" s="3">
        <v>1149</v>
      </c>
      <c r="B1159" s="81"/>
      <c r="C1159" s="82"/>
      <c r="D1159" s="287" t="str">
        <f>IF(AND(B1159&gt;0,C1159&gt;0),IF(B1159&gt;UPDATE!K2,DATEVALUE(UPDATE!$C$4&amp;"/"&amp;TEXT(B1159,0)&amp;"/"&amp;TEXT(C1159,0)),DATEVALUE(UPDATE!$C$6&amp;"/"&amp;TEXT(B1159,0)&amp;"/"&amp;TEXT(C1159,0))),"")</f>
        <v/>
      </c>
      <c r="E1159" s="83"/>
      <c r="F1159" s="84"/>
      <c r="G1159" s="85"/>
      <c r="H1159" s="86"/>
      <c r="I1159" s="87">
        <f>IF(OR(G1159&lt;&gt;0,H1159&lt;&gt;0),$I$8+SUM($G$11:G1159)-SUM($H$11:H1159),0)</f>
        <v>0</v>
      </c>
      <c r="J1159" s="88"/>
    </row>
    <row r="1160" spans="1:10" ht="18" customHeight="1" x14ac:dyDescent="0.25">
      <c r="A1160" s="3">
        <v>1150</v>
      </c>
      <c r="B1160" s="81"/>
      <c r="C1160" s="82"/>
      <c r="D1160" s="287" t="str">
        <f>IF(AND(B1160&gt;0,C1160&gt;0),IF(B1160&gt;UPDATE!K2,DATEVALUE(UPDATE!$C$4&amp;"/"&amp;TEXT(B1160,0)&amp;"/"&amp;TEXT(C1160,0)),DATEVALUE(UPDATE!$C$6&amp;"/"&amp;TEXT(B1160,0)&amp;"/"&amp;TEXT(C1160,0))),"")</f>
        <v/>
      </c>
      <c r="E1160" s="83"/>
      <c r="F1160" s="84"/>
      <c r="G1160" s="85"/>
      <c r="H1160" s="86"/>
      <c r="I1160" s="87">
        <f>IF(OR(G1160&lt;&gt;0,H1160&lt;&gt;0),$I$8+SUM($G$11:G1160)-SUM($H$11:H1160),0)</f>
        <v>0</v>
      </c>
      <c r="J1160" s="88"/>
    </row>
    <row r="1161" spans="1:10" ht="18" customHeight="1" x14ac:dyDescent="0.25">
      <c r="A1161" s="3">
        <v>1151</v>
      </c>
      <c r="B1161" s="81"/>
      <c r="C1161" s="82"/>
      <c r="D1161" s="287" t="str">
        <f>IF(AND(B1161&gt;0,C1161&gt;0),IF(B1161&gt;UPDATE!K2,DATEVALUE(UPDATE!$C$4&amp;"/"&amp;TEXT(B1161,0)&amp;"/"&amp;TEXT(C1161,0)),DATEVALUE(UPDATE!$C$6&amp;"/"&amp;TEXT(B1161,0)&amp;"/"&amp;TEXT(C1161,0))),"")</f>
        <v/>
      </c>
      <c r="E1161" s="83"/>
      <c r="F1161" s="84"/>
      <c r="G1161" s="85"/>
      <c r="H1161" s="86"/>
      <c r="I1161" s="87">
        <f>IF(OR(G1161&lt;&gt;0,H1161&lt;&gt;0),$I$8+SUM($G$11:G1161)-SUM($H$11:H1161),0)</f>
        <v>0</v>
      </c>
      <c r="J1161" s="88"/>
    </row>
    <row r="1162" spans="1:10" ht="18" customHeight="1" x14ac:dyDescent="0.25">
      <c r="A1162" s="3">
        <v>1152</v>
      </c>
      <c r="B1162" s="81"/>
      <c r="C1162" s="82"/>
      <c r="D1162" s="287" t="str">
        <f>IF(AND(B1162&gt;0,C1162&gt;0),IF(B1162&gt;UPDATE!K2,DATEVALUE(UPDATE!$C$4&amp;"/"&amp;TEXT(B1162,0)&amp;"/"&amp;TEXT(C1162,0)),DATEVALUE(UPDATE!$C$6&amp;"/"&amp;TEXT(B1162,0)&amp;"/"&amp;TEXT(C1162,0))),"")</f>
        <v/>
      </c>
      <c r="E1162" s="83"/>
      <c r="F1162" s="84"/>
      <c r="G1162" s="85"/>
      <c r="H1162" s="86"/>
      <c r="I1162" s="87">
        <f>IF(OR(G1162&lt;&gt;0,H1162&lt;&gt;0),$I$8+SUM($G$11:G1162)-SUM($H$11:H1162),0)</f>
        <v>0</v>
      </c>
      <c r="J1162" s="88"/>
    </row>
    <row r="1163" spans="1:10" ht="18" customHeight="1" x14ac:dyDescent="0.25">
      <c r="A1163" s="3">
        <v>1153</v>
      </c>
      <c r="B1163" s="81"/>
      <c r="C1163" s="82"/>
      <c r="D1163" s="287" t="str">
        <f>IF(AND(B1163&gt;0,C1163&gt;0),IF(B1163&gt;UPDATE!K2,DATEVALUE(UPDATE!$C$4&amp;"/"&amp;TEXT(B1163,0)&amp;"/"&amp;TEXT(C1163,0)),DATEVALUE(UPDATE!$C$6&amp;"/"&amp;TEXT(B1163,0)&amp;"/"&amp;TEXT(C1163,0))),"")</f>
        <v/>
      </c>
      <c r="E1163" s="83"/>
      <c r="F1163" s="84"/>
      <c r="G1163" s="85"/>
      <c r="H1163" s="86"/>
      <c r="I1163" s="87">
        <f>IF(OR(G1163&lt;&gt;0,H1163&lt;&gt;0),$I$8+SUM($G$11:G1163)-SUM($H$11:H1163),0)</f>
        <v>0</v>
      </c>
      <c r="J1163" s="88"/>
    </row>
    <row r="1164" spans="1:10" ht="18" customHeight="1" x14ac:dyDescent="0.25">
      <c r="A1164" s="3">
        <v>1154</v>
      </c>
      <c r="B1164" s="81"/>
      <c r="C1164" s="82"/>
      <c r="D1164" s="287" t="str">
        <f>IF(AND(B1164&gt;0,C1164&gt;0),IF(B1164&gt;UPDATE!K2,DATEVALUE(UPDATE!$C$4&amp;"/"&amp;TEXT(B1164,0)&amp;"/"&amp;TEXT(C1164,0)),DATEVALUE(UPDATE!$C$6&amp;"/"&amp;TEXT(B1164,0)&amp;"/"&amp;TEXT(C1164,0))),"")</f>
        <v/>
      </c>
      <c r="E1164" s="83"/>
      <c r="F1164" s="84"/>
      <c r="G1164" s="85"/>
      <c r="H1164" s="86"/>
      <c r="I1164" s="87">
        <f>IF(OR(G1164&lt;&gt;0,H1164&lt;&gt;0),$I$8+SUM($G$11:G1164)-SUM($H$11:H1164),0)</f>
        <v>0</v>
      </c>
      <c r="J1164" s="88"/>
    </row>
    <row r="1165" spans="1:10" ht="18" customHeight="1" x14ac:dyDescent="0.25">
      <c r="A1165" s="3">
        <v>1155</v>
      </c>
      <c r="B1165" s="81"/>
      <c r="C1165" s="82"/>
      <c r="D1165" s="287" t="str">
        <f>IF(AND(B1165&gt;0,C1165&gt;0),IF(B1165&gt;UPDATE!K2,DATEVALUE(UPDATE!$C$4&amp;"/"&amp;TEXT(B1165,0)&amp;"/"&amp;TEXT(C1165,0)),DATEVALUE(UPDATE!$C$6&amp;"/"&amp;TEXT(B1165,0)&amp;"/"&amp;TEXT(C1165,0))),"")</f>
        <v/>
      </c>
      <c r="E1165" s="83"/>
      <c r="F1165" s="84"/>
      <c r="G1165" s="85"/>
      <c r="H1165" s="86"/>
      <c r="I1165" s="87">
        <f>IF(OR(G1165&lt;&gt;0,H1165&lt;&gt;0),$I$8+SUM($G$11:G1165)-SUM($H$11:H1165),0)</f>
        <v>0</v>
      </c>
      <c r="J1165" s="88"/>
    </row>
    <row r="1166" spans="1:10" ht="18" customHeight="1" x14ac:dyDescent="0.25">
      <c r="A1166" s="3">
        <v>1156</v>
      </c>
      <c r="B1166" s="81"/>
      <c r="C1166" s="82"/>
      <c r="D1166" s="287" t="str">
        <f>IF(AND(B1166&gt;0,C1166&gt;0),IF(B1166&gt;UPDATE!K2,DATEVALUE(UPDATE!$C$4&amp;"/"&amp;TEXT(B1166,0)&amp;"/"&amp;TEXT(C1166,0)),DATEVALUE(UPDATE!$C$6&amp;"/"&amp;TEXT(B1166,0)&amp;"/"&amp;TEXT(C1166,0))),"")</f>
        <v/>
      </c>
      <c r="E1166" s="83"/>
      <c r="F1166" s="84"/>
      <c r="G1166" s="85"/>
      <c r="H1166" s="86"/>
      <c r="I1166" s="87">
        <f>IF(OR(G1166&lt;&gt;0,H1166&lt;&gt;0),$I$8+SUM($G$11:G1166)-SUM($H$11:H1166),0)</f>
        <v>0</v>
      </c>
      <c r="J1166" s="88"/>
    </row>
    <row r="1167" spans="1:10" ht="18" customHeight="1" x14ac:dyDescent="0.25">
      <c r="A1167" s="3">
        <v>1157</v>
      </c>
      <c r="B1167" s="81"/>
      <c r="C1167" s="82"/>
      <c r="D1167" s="287" t="str">
        <f>IF(AND(B1167&gt;0,C1167&gt;0),IF(B1167&gt;UPDATE!K2,DATEVALUE(UPDATE!$C$4&amp;"/"&amp;TEXT(B1167,0)&amp;"/"&amp;TEXT(C1167,0)),DATEVALUE(UPDATE!$C$6&amp;"/"&amp;TEXT(B1167,0)&amp;"/"&amp;TEXT(C1167,0))),"")</f>
        <v/>
      </c>
      <c r="E1167" s="83"/>
      <c r="F1167" s="84"/>
      <c r="G1167" s="85"/>
      <c r="H1167" s="86"/>
      <c r="I1167" s="87">
        <f>IF(OR(G1167&lt;&gt;0,H1167&lt;&gt;0),$I$8+SUM($G$11:G1167)-SUM($H$11:H1167),0)</f>
        <v>0</v>
      </c>
      <c r="J1167" s="88"/>
    </row>
    <row r="1168" spans="1:10" ht="18" customHeight="1" x14ac:dyDescent="0.25">
      <c r="A1168" s="3">
        <v>1158</v>
      </c>
      <c r="B1168" s="81"/>
      <c r="C1168" s="82"/>
      <c r="D1168" s="287" t="str">
        <f>IF(AND(B1168&gt;0,C1168&gt;0),IF(B1168&gt;UPDATE!K2,DATEVALUE(UPDATE!$C$4&amp;"/"&amp;TEXT(B1168,0)&amp;"/"&amp;TEXT(C1168,0)),DATEVALUE(UPDATE!$C$6&amp;"/"&amp;TEXT(B1168,0)&amp;"/"&amp;TEXT(C1168,0))),"")</f>
        <v/>
      </c>
      <c r="E1168" s="83"/>
      <c r="F1168" s="84"/>
      <c r="G1168" s="85"/>
      <c r="H1168" s="86"/>
      <c r="I1168" s="87">
        <f>IF(OR(G1168&lt;&gt;0,H1168&lt;&gt;0),$I$8+SUM($G$11:G1168)-SUM($H$11:H1168),0)</f>
        <v>0</v>
      </c>
      <c r="J1168" s="88"/>
    </row>
    <row r="1169" spans="1:10" ht="18" customHeight="1" x14ac:dyDescent="0.25">
      <c r="A1169" s="3">
        <v>1159</v>
      </c>
      <c r="B1169" s="81"/>
      <c r="C1169" s="82"/>
      <c r="D1169" s="287" t="str">
        <f>IF(AND(B1169&gt;0,C1169&gt;0),IF(B1169&gt;UPDATE!K2,DATEVALUE(UPDATE!$C$4&amp;"/"&amp;TEXT(B1169,0)&amp;"/"&amp;TEXT(C1169,0)),DATEVALUE(UPDATE!$C$6&amp;"/"&amp;TEXT(B1169,0)&amp;"/"&amp;TEXT(C1169,0))),"")</f>
        <v/>
      </c>
      <c r="E1169" s="83"/>
      <c r="F1169" s="84"/>
      <c r="G1169" s="85"/>
      <c r="H1169" s="86"/>
      <c r="I1169" s="87">
        <f>IF(OR(G1169&lt;&gt;0,H1169&lt;&gt;0),$I$8+SUM($G$11:G1169)-SUM($H$11:H1169),0)</f>
        <v>0</v>
      </c>
      <c r="J1169" s="88"/>
    </row>
    <row r="1170" spans="1:10" ht="18" customHeight="1" x14ac:dyDescent="0.25">
      <c r="A1170" s="3">
        <v>1160</v>
      </c>
      <c r="B1170" s="81"/>
      <c r="C1170" s="82"/>
      <c r="D1170" s="287" t="str">
        <f>IF(AND(B1170&gt;0,C1170&gt;0),IF(B1170&gt;UPDATE!K2,DATEVALUE(UPDATE!$C$4&amp;"/"&amp;TEXT(B1170,0)&amp;"/"&amp;TEXT(C1170,0)),DATEVALUE(UPDATE!$C$6&amp;"/"&amp;TEXT(B1170,0)&amp;"/"&amp;TEXT(C1170,0))),"")</f>
        <v/>
      </c>
      <c r="E1170" s="83"/>
      <c r="F1170" s="84"/>
      <c r="G1170" s="85"/>
      <c r="H1170" s="86"/>
      <c r="I1170" s="87">
        <f>IF(OR(G1170&lt;&gt;0,H1170&lt;&gt;0),$I$8+SUM($G$11:G1170)-SUM($H$11:H1170),0)</f>
        <v>0</v>
      </c>
      <c r="J1170" s="88"/>
    </row>
    <row r="1171" spans="1:10" ht="18" customHeight="1" x14ac:dyDescent="0.25">
      <c r="A1171" s="3">
        <v>1161</v>
      </c>
      <c r="B1171" s="81"/>
      <c r="C1171" s="82"/>
      <c r="D1171" s="287" t="str">
        <f>IF(AND(B1171&gt;0,C1171&gt;0),IF(B1171&gt;UPDATE!K2,DATEVALUE(UPDATE!$C$4&amp;"/"&amp;TEXT(B1171,0)&amp;"/"&amp;TEXT(C1171,0)),DATEVALUE(UPDATE!$C$6&amp;"/"&amp;TEXT(B1171,0)&amp;"/"&amp;TEXT(C1171,0))),"")</f>
        <v/>
      </c>
      <c r="E1171" s="83"/>
      <c r="F1171" s="84"/>
      <c r="G1171" s="85"/>
      <c r="H1171" s="86"/>
      <c r="I1171" s="87">
        <f>IF(OR(G1171&lt;&gt;0,H1171&lt;&gt;0),$I$8+SUM($G$11:G1171)-SUM($H$11:H1171),0)</f>
        <v>0</v>
      </c>
      <c r="J1171" s="88"/>
    </row>
    <row r="1172" spans="1:10" ht="18" customHeight="1" x14ac:dyDescent="0.25">
      <c r="A1172" s="3">
        <v>1162</v>
      </c>
      <c r="B1172" s="81"/>
      <c r="C1172" s="82"/>
      <c r="D1172" s="287" t="str">
        <f>IF(AND(B1172&gt;0,C1172&gt;0),IF(B1172&gt;UPDATE!K2,DATEVALUE(UPDATE!$C$4&amp;"/"&amp;TEXT(B1172,0)&amp;"/"&amp;TEXT(C1172,0)),DATEVALUE(UPDATE!$C$6&amp;"/"&amp;TEXT(B1172,0)&amp;"/"&amp;TEXT(C1172,0))),"")</f>
        <v/>
      </c>
      <c r="E1172" s="83"/>
      <c r="F1172" s="84"/>
      <c r="G1172" s="85"/>
      <c r="H1172" s="86"/>
      <c r="I1172" s="87">
        <f>IF(OR(G1172&lt;&gt;0,H1172&lt;&gt;0),$I$8+SUM($G$11:G1172)-SUM($H$11:H1172),0)</f>
        <v>0</v>
      </c>
      <c r="J1172" s="88"/>
    </row>
    <row r="1173" spans="1:10" ht="18" customHeight="1" x14ac:dyDescent="0.25">
      <c r="A1173" s="3">
        <v>1163</v>
      </c>
      <c r="B1173" s="81"/>
      <c r="C1173" s="82"/>
      <c r="D1173" s="287" t="str">
        <f>IF(AND(B1173&gt;0,C1173&gt;0),IF(B1173&gt;UPDATE!K2,DATEVALUE(UPDATE!$C$4&amp;"/"&amp;TEXT(B1173,0)&amp;"/"&amp;TEXT(C1173,0)),DATEVALUE(UPDATE!$C$6&amp;"/"&amp;TEXT(B1173,0)&amp;"/"&amp;TEXT(C1173,0))),"")</f>
        <v/>
      </c>
      <c r="E1173" s="83"/>
      <c r="F1173" s="84"/>
      <c r="G1173" s="85"/>
      <c r="H1173" s="86"/>
      <c r="I1173" s="87">
        <f>IF(OR(G1173&lt;&gt;0,H1173&lt;&gt;0),$I$8+SUM($G$11:G1173)-SUM($H$11:H1173),0)</f>
        <v>0</v>
      </c>
      <c r="J1173" s="88"/>
    </row>
    <row r="1174" spans="1:10" ht="18" customHeight="1" x14ac:dyDescent="0.25">
      <c r="A1174" s="3">
        <v>1164</v>
      </c>
      <c r="B1174" s="81"/>
      <c r="C1174" s="82"/>
      <c r="D1174" s="287" t="str">
        <f>IF(AND(B1174&gt;0,C1174&gt;0),IF(B1174&gt;UPDATE!K2,DATEVALUE(UPDATE!$C$4&amp;"/"&amp;TEXT(B1174,0)&amp;"/"&amp;TEXT(C1174,0)),DATEVALUE(UPDATE!$C$6&amp;"/"&amp;TEXT(B1174,0)&amp;"/"&amp;TEXT(C1174,0))),"")</f>
        <v/>
      </c>
      <c r="E1174" s="83"/>
      <c r="F1174" s="84"/>
      <c r="G1174" s="85"/>
      <c r="H1174" s="86"/>
      <c r="I1174" s="87">
        <f>IF(OR(G1174&lt;&gt;0,H1174&lt;&gt;0),$I$8+SUM($G$11:G1174)-SUM($H$11:H1174),0)</f>
        <v>0</v>
      </c>
      <c r="J1174" s="88"/>
    </row>
    <row r="1175" spans="1:10" ht="18" customHeight="1" x14ac:dyDescent="0.25">
      <c r="A1175" s="3">
        <v>1165</v>
      </c>
      <c r="B1175" s="81"/>
      <c r="C1175" s="82"/>
      <c r="D1175" s="287" t="str">
        <f>IF(AND(B1175&gt;0,C1175&gt;0),IF(B1175&gt;UPDATE!K2,DATEVALUE(UPDATE!$C$4&amp;"/"&amp;TEXT(B1175,0)&amp;"/"&amp;TEXT(C1175,0)),DATEVALUE(UPDATE!$C$6&amp;"/"&amp;TEXT(B1175,0)&amp;"/"&amp;TEXT(C1175,0))),"")</f>
        <v/>
      </c>
      <c r="E1175" s="83"/>
      <c r="F1175" s="84"/>
      <c r="G1175" s="85"/>
      <c r="H1175" s="86"/>
      <c r="I1175" s="87">
        <f>IF(OR(G1175&lt;&gt;0,H1175&lt;&gt;0),$I$8+SUM($G$11:G1175)-SUM($H$11:H1175),0)</f>
        <v>0</v>
      </c>
      <c r="J1175" s="88"/>
    </row>
    <row r="1176" spans="1:10" ht="18" customHeight="1" x14ac:dyDescent="0.25">
      <c r="A1176" s="3">
        <v>1166</v>
      </c>
      <c r="B1176" s="81"/>
      <c r="C1176" s="82"/>
      <c r="D1176" s="287" t="str">
        <f>IF(AND(B1176&gt;0,C1176&gt;0),IF(B1176&gt;UPDATE!K2,DATEVALUE(UPDATE!$C$4&amp;"/"&amp;TEXT(B1176,0)&amp;"/"&amp;TEXT(C1176,0)),DATEVALUE(UPDATE!$C$6&amp;"/"&amp;TEXT(B1176,0)&amp;"/"&amp;TEXT(C1176,0))),"")</f>
        <v/>
      </c>
      <c r="E1176" s="83"/>
      <c r="F1176" s="84"/>
      <c r="G1176" s="85"/>
      <c r="H1176" s="86"/>
      <c r="I1176" s="87">
        <f>IF(OR(G1176&lt;&gt;0,H1176&lt;&gt;0),$I$8+SUM($G$11:G1176)-SUM($H$11:H1176),0)</f>
        <v>0</v>
      </c>
      <c r="J1176" s="88"/>
    </row>
    <row r="1177" spans="1:10" ht="18" customHeight="1" x14ac:dyDescent="0.25">
      <c r="A1177" s="3">
        <v>1167</v>
      </c>
      <c r="B1177" s="81"/>
      <c r="C1177" s="82"/>
      <c r="D1177" s="287" t="str">
        <f>IF(AND(B1177&gt;0,C1177&gt;0),IF(B1177&gt;UPDATE!K2,DATEVALUE(UPDATE!$C$4&amp;"/"&amp;TEXT(B1177,0)&amp;"/"&amp;TEXT(C1177,0)),DATEVALUE(UPDATE!$C$6&amp;"/"&amp;TEXT(B1177,0)&amp;"/"&amp;TEXT(C1177,0))),"")</f>
        <v/>
      </c>
      <c r="E1177" s="83"/>
      <c r="F1177" s="84"/>
      <c r="G1177" s="85"/>
      <c r="H1177" s="86"/>
      <c r="I1177" s="87">
        <f>IF(OR(G1177&lt;&gt;0,H1177&lt;&gt;0),$I$8+SUM($G$11:G1177)-SUM($H$11:H1177),0)</f>
        <v>0</v>
      </c>
      <c r="J1177" s="88"/>
    </row>
    <row r="1178" spans="1:10" ht="18" customHeight="1" x14ac:dyDescent="0.25">
      <c r="A1178" s="3">
        <v>1168</v>
      </c>
      <c r="B1178" s="81"/>
      <c r="C1178" s="82"/>
      <c r="D1178" s="287" t="str">
        <f>IF(AND(B1178&gt;0,C1178&gt;0),IF(B1178&gt;UPDATE!K2,DATEVALUE(UPDATE!$C$4&amp;"/"&amp;TEXT(B1178,0)&amp;"/"&amp;TEXT(C1178,0)),DATEVALUE(UPDATE!$C$6&amp;"/"&amp;TEXT(B1178,0)&amp;"/"&amp;TEXT(C1178,0))),"")</f>
        <v/>
      </c>
      <c r="E1178" s="83"/>
      <c r="F1178" s="84"/>
      <c r="G1178" s="85"/>
      <c r="H1178" s="86"/>
      <c r="I1178" s="87">
        <f>IF(OR(G1178&lt;&gt;0,H1178&lt;&gt;0),$I$8+SUM($G$11:G1178)-SUM($H$11:H1178),0)</f>
        <v>0</v>
      </c>
      <c r="J1178" s="88"/>
    </row>
    <row r="1179" spans="1:10" ht="18" customHeight="1" x14ac:dyDescent="0.25">
      <c r="A1179" s="3">
        <v>1169</v>
      </c>
      <c r="B1179" s="81"/>
      <c r="C1179" s="82"/>
      <c r="D1179" s="287" t="str">
        <f>IF(AND(B1179&gt;0,C1179&gt;0),IF(B1179&gt;UPDATE!K2,DATEVALUE(UPDATE!$C$4&amp;"/"&amp;TEXT(B1179,0)&amp;"/"&amp;TEXT(C1179,0)),DATEVALUE(UPDATE!$C$6&amp;"/"&amp;TEXT(B1179,0)&amp;"/"&amp;TEXT(C1179,0))),"")</f>
        <v/>
      </c>
      <c r="E1179" s="83"/>
      <c r="F1179" s="84"/>
      <c r="G1179" s="85"/>
      <c r="H1179" s="86"/>
      <c r="I1179" s="87">
        <f>IF(OR(G1179&lt;&gt;0,H1179&lt;&gt;0),$I$8+SUM($G$11:G1179)-SUM($H$11:H1179),0)</f>
        <v>0</v>
      </c>
      <c r="J1179" s="88"/>
    </row>
    <row r="1180" spans="1:10" ht="18" customHeight="1" x14ac:dyDescent="0.25">
      <c r="A1180" s="3">
        <v>1170</v>
      </c>
      <c r="B1180" s="81"/>
      <c r="C1180" s="82"/>
      <c r="D1180" s="287" t="str">
        <f>IF(AND(B1180&gt;0,C1180&gt;0),IF(B1180&gt;UPDATE!K2,DATEVALUE(UPDATE!$C$4&amp;"/"&amp;TEXT(B1180,0)&amp;"/"&amp;TEXT(C1180,0)),DATEVALUE(UPDATE!$C$6&amp;"/"&amp;TEXT(B1180,0)&amp;"/"&amp;TEXT(C1180,0))),"")</f>
        <v/>
      </c>
      <c r="E1180" s="83"/>
      <c r="F1180" s="84"/>
      <c r="G1180" s="85"/>
      <c r="H1180" s="86"/>
      <c r="I1180" s="87">
        <f>IF(OR(G1180&lt;&gt;0,H1180&lt;&gt;0),$I$8+SUM($G$11:G1180)-SUM($H$11:H1180),0)</f>
        <v>0</v>
      </c>
      <c r="J1180" s="88"/>
    </row>
    <row r="1181" spans="1:10" ht="18" customHeight="1" x14ac:dyDescent="0.25">
      <c r="A1181" s="3">
        <v>1171</v>
      </c>
      <c r="B1181" s="81"/>
      <c r="C1181" s="82"/>
      <c r="D1181" s="287" t="str">
        <f>IF(AND(B1181&gt;0,C1181&gt;0),IF(B1181&gt;UPDATE!K2,DATEVALUE(UPDATE!$C$4&amp;"/"&amp;TEXT(B1181,0)&amp;"/"&amp;TEXT(C1181,0)),DATEVALUE(UPDATE!$C$6&amp;"/"&amp;TEXT(B1181,0)&amp;"/"&amp;TEXT(C1181,0))),"")</f>
        <v/>
      </c>
      <c r="E1181" s="83"/>
      <c r="F1181" s="84"/>
      <c r="G1181" s="85"/>
      <c r="H1181" s="86"/>
      <c r="I1181" s="87">
        <f>IF(OR(G1181&lt;&gt;0,H1181&lt;&gt;0),$I$8+SUM($G$11:G1181)-SUM($H$11:H1181),0)</f>
        <v>0</v>
      </c>
      <c r="J1181" s="88"/>
    </row>
    <row r="1182" spans="1:10" ht="18" customHeight="1" x14ac:dyDescent="0.25">
      <c r="A1182" s="3">
        <v>1172</v>
      </c>
      <c r="B1182" s="81"/>
      <c r="C1182" s="82"/>
      <c r="D1182" s="287" t="str">
        <f>IF(AND(B1182&gt;0,C1182&gt;0),IF(B1182&gt;UPDATE!K2,DATEVALUE(UPDATE!$C$4&amp;"/"&amp;TEXT(B1182,0)&amp;"/"&amp;TEXT(C1182,0)),DATEVALUE(UPDATE!$C$6&amp;"/"&amp;TEXT(B1182,0)&amp;"/"&amp;TEXT(C1182,0))),"")</f>
        <v/>
      </c>
      <c r="E1182" s="83"/>
      <c r="F1182" s="84"/>
      <c r="G1182" s="85"/>
      <c r="H1182" s="86"/>
      <c r="I1182" s="87">
        <f>IF(OR(G1182&lt;&gt;0,H1182&lt;&gt;0),$I$8+SUM($G$11:G1182)-SUM($H$11:H1182),0)</f>
        <v>0</v>
      </c>
      <c r="J1182" s="88"/>
    </row>
    <row r="1183" spans="1:10" ht="18" customHeight="1" x14ac:dyDescent="0.25">
      <c r="A1183" s="3">
        <v>1173</v>
      </c>
      <c r="B1183" s="81"/>
      <c r="C1183" s="82"/>
      <c r="D1183" s="287" t="str">
        <f>IF(AND(B1183&gt;0,C1183&gt;0),IF(B1183&gt;UPDATE!K2,DATEVALUE(UPDATE!$C$4&amp;"/"&amp;TEXT(B1183,0)&amp;"/"&amp;TEXT(C1183,0)),DATEVALUE(UPDATE!$C$6&amp;"/"&amp;TEXT(B1183,0)&amp;"/"&amp;TEXT(C1183,0))),"")</f>
        <v/>
      </c>
      <c r="E1183" s="83"/>
      <c r="F1183" s="84"/>
      <c r="G1183" s="85"/>
      <c r="H1183" s="86"/>
      <c r="I1183" s="87">
        <f>IF(OR(G1183&lt;&gt;0,H1183&lt;&gt;0),$I$8+SUM($G$11:G1183)-SUM($H$11:H1183),0)</f>
        <v>0</v>
      </c>
      <c r="J1183" s="88"/>
    </row>
    <row r="1184" spans="1:10" ht="18" customHeight="1" x14ac:dyDescent="0.25">
      <c r="A1184" s="3">
        <v>1174</v>
      </c>
      <c r="B1184" s="81"/>
      <c r="C1184" s="82"/>
      <c r="D1184" s="287" t="str">
        <f>IF(AND(B1184&gt;0,C1184&gt;0),IF(B1184&gt;UPDATE!K2,DATEVALUE(UPDATE!$C$4&amp;"/"&amp;TEXT(B1184,0)&amp;"/"&amp;TEXT(C1184,0)),DATEVALUE(UPDATE!$C$6&amp;"/"&amp;TEXT(B1184,0)&amp;"/"&amp;TEXT(C1184,0))),"")</f>
        <v/>
      </c>
      <c r="E1184" s="83"/>
      <c r="F1184" s="84"/>
      <c r="G1184" s="85"/>
      <c r="H1184" s="86"/>
      <c r="I1184" s="87">
        <f>IF(OR(G1184&lt;&gt;0,H1184&lt;&gt;0),$I$8+SUM($G$11:G1184)-SUM($H$11:H1184),0)</f>
        <v>0</v>
      </c>
      <c r="J1184" s="88"/>
    </row>
    <row r="1185" spans="1:10" ht="18" customHeight="1" x14ac:dyDescent="0.25">
      <c r="A1185" s="3">
        <v>1175</v>
      </c>
      <c r="B1185" s="81"/>
      <c r="C1185" s="82"/>
      <c r="D1185" s="287" t="str">
        <f>IF(AND(B1185&gt;0,C1185&gt;0),IF(B1185&gt;UPDATE!K2,DATEVALUE(UPDATE!$C$4&amp;"/"&amp;TEXT(B1185,0)&amp;"/"&amp;TEXT(C1185,0)),DATEVALUE(UPDATE!$C$6&amp;"/"&amp;TEXT(B1185,0)&amp;"/"&amp;TEXT(C1185,0))),"")</f>
        <v/>
      </c>
      <c r="E1185" s="83"/>
      <c r="F1185" s="84"/>
      <c r="G1185" s="85"/>
      <c r="H1185" s="86"/>
      <c r="I1185" s="87">
        <f>IF(OR(G1185&lt;&gt;0,H1185&lt;&gt;0),$I$8+SUM($G$11:G1185)-SUM($H$11:H1185),0)</f>
        <v>0</v>
      </c>
      <c r="J1185" s="88"/>
    </row>
    <row r="1186" spans="1:10" ht="18" customHeight="1" x14ac:dyDescent="0.25">
      <c r="A1186" s="3">
        <v>1176</v>
      </c>
      <c r="B1186" s="81"/>
      <c r="C1186" s="82"/>
      <c r="D1186" s="287" t="str">
        <f>IF(AND(B1186&gt;0,C1186&gt;0),IF(B1186&gt;UPDATE!K2,DATEVALUE(UPDATE!$C$4&amp;"/"&amp;TEXT(B1186,0)&amp;"/"&amp;TEXT(C1186,0)),DATEVALUE(UPDATE!$C$6&amp;"/"&amp;TEXT(B1186,0)&amp;"/"&amp;TEXT(C1186,0))),"")</f>
        <v/>
      </c>
      <c r="E1186" s="83"/>
      <c r="F1186" s="84"/>
      <c r="G1186" s="85"/>
      <c r="H1186" s="86"/>
      <c r="I1186" s="87">
        <f>IF(OR(G1186&lt;&gt;0,H1186&lt;&gt;0),$I$8+SUM($G$11:G1186)-SUM($H$11:H1186),0)</f>
        <v>0</v>
      </c>
      <c r="J1186" s="88"/>
    </row>
    <row r="1187" spans="1:10" ht="18" customHeight="1" x14ac:dyDescent="0.25">
      <c r="A1187" s="3">
        <v>1177</v>
      </c>
      <c r="B1187" s="81"/>
      <c r="C1187" s="82"/>
      <c r="D1187" s="287" t="str">
        <f>IF(AND(B1187&gt;0,C1187&gt;0),IF(B1187&gt;UPDATE!K2,DATEVALUE(UPDATE!$C$4&amp;"/"&amp;TEXT(B1187,0)&amp;"/"&amp;TEXT(C1187,0)),DATEVALUE(UPDATE!$C$6&amp;"/"&amp;TEXT(B1187,0)&amp;"/"&amp;TEXT(C1187,0))),"")</f>
        <v/>
      </c>
      <c r="E1187" s="83"/>
      <c r="F1187" s="84"/>
      <c r="G1187" s="85"/>
      <c r="H1187" s="86"/>
      <c r="I1187" s="87">
        <f>IF(OR(G1187&lt;&gt;0,H1187&lt;&gt;0),$I$8+SUM($G$11:G1187)-SUM($H$11:H1187),0)</f>
        <v>0</v>
      </c>
      <c r="J1187" s="88"/>
    </row>
    <row r="1188" spans="1:10" ht="18" customHeight="1" x14ac:dyDescent="0.25">
      <c r="A1188" s="3">
        <v>1178</v>
      </c>
      <c r="B1188" s="81"/>
      <c r="C1188" s="82"/>
      <c r="D1188" s="287" t="str">
        <f>IF(AND(B1188&gt;0,C1188&gt;0),IF(B1188&gt;UPDATE!K2,DATEVALUE(UPDATE!$C$4&amp;"/"&amp;TEXT(B1188,0)&amp;"/"&amp;TEXT(C1188,0)),DATEVALUE(UPDATE!$C$6&amp;"/"&amp;TEXT(B1188,0)&amp;"/"&amp;TEXT(C1188,0))),"")</f>
        <v/>
      </c>
      <c r="E1188" s="83"/>
      <c r="F1188" s="84"/>
      <c r="G1188" s="85"/>
      <c r="H1188" s="86"/>
      <c r="I1188" s="87">
        <f>IF(OR(G1188&lt;&gt;0,H1188&lt;&gt;0),$I$8+SUM($G$11:G1188)-SUM($H$11:H1188),0)</f>
        <v>0</v>
      </c>
      <c r="J1188" s="88"/>
    </row>
    <row r="1189" spans="1:10" ht="18" customHeight="1" x14ac:dyDescent="0.25">
      <c r="A1189" s="3">
        <v>1179</v>
      </c>
      <c r="B1189" s="81"/>
      <c r="C1189" s="82"/>
      <c r="D1189" s="287" t="str">
        <f>IF(AND(B1189&gt;0,C1189&gt;0),IF(B1189&gt;UPDATE!K2,DATEVALUE(UPDATE!$C$4&amp;"/"&amp;TEXT(B1189,0)&amp;"/"&amp;TEXT(C1189,0)),DATEVALUE(UPDATE!$C$6&amp;"/"&amp;TEXT(B1189,0)&amp;"/"&amp;TEXT(C1189,0))),"")</f>
        <v/>
      </c>
      <c r="E1189" s="83"/>
      <c r="F1189" s="84"/>
      <c r="G1189" s="85"/>
      <c r="H1189" s="86"/>
      <c r="I1189" s="87">
        <f>IF(OR(G1189&lt;&gt;0,H1189&lt;&gt;0),$I$8+SUM($G$11:G1189)-SUM($H$11:H1189),0)</f>
        <v>0</v>
      </c>
      <c r="J1189" s="88"/>
    </row>
    <row r="1190" spans="1:10" ht="18" customHeight="1" x14ac:dyDescent="0.25">
      <c r="A1190" s="3">
        <v>1180</v>
      </c>
      <c r="B1190" s="81"/>
      <c r="C1190" s="82"/>
      <c r="D1190" s="287" t="str">
        <f>IF(AND(B1190&gt;0,C1190&gt;0),IF(B1190&gt;UPDATE!K2,DATEVALUE(UPDATE!$C$4&amp;"/"&amp;TEXT(B1190,0)&amp;"/"&amp;TEXT(C1190,0)),DATEVALUE(UPDATE!$C$6&amp;"/"&amp;TEXT(B1190,0)&amp;"/"&amp;TEXT(C1190,0))),"")</f>
        <v/>
      </c>
      <c r="E1190" s="83"/>
      <c r="F1190" s="84"/>
      <c r="G1190" s="85"/>
      <c r="H1190" s="86"/>
      <c r="I1190" s="87">
        <f>IF(OR(G1190&lt;&gt;0,H1190&lt;&gt;0),$I$8+SUM($G$11:G1190)-SUM($H$11:H1190),0)</f>
        <v>0</v>
      </c>
      <c r="J1190" s="88"/>
    </row>
    <row r="1191" spans="1:10" ht="18" customHeight="1" x14ac:dyDescent="0.25">
      <c r="A1191" s="3">
        <v>1181</v>
      </c>
      <c r="B1191" s="81"/>
      <c r="C1191" s="82"/>
      <c r="D1191" s="287" t="str">
        <f>IF(AND(B1191&gt;0,C1191&gt;0),IF(B1191&gt;UPDATE!K2,DATEVALUE(UPDATE!$C$4&amp;"/"&amp;TEXT(B1191,0)&amp;"/"&amp;TEXT(C1191,0)),DATEVALUE(UPDATE!$C$6&amp;"/"&amp;TEXT(B1191,0)&amp;"/"&amp;TEXT(C1191,0))),"")</f>
        <v/>
      </c>
      <c r="E1191" s="83"/>
      <c r="F1191" s="84"/>
      <c r="G1191" s="85"/>
      <c r="H1191" s="86"/>
      <c r="I1191" s="87">
        <f>IF(OR(G1191&lt;&gt;0,H1191&lt;&gt;0),$I$8+SUM($G$11:G1191)-SUM($H$11:H1191),0)</f>
        <v>0</v>
      </c>
      <c r="J1191" s="88"/>
    </row>
    <row r="1192" spans="1:10" ht="18" customHeight="1" x14ac:dyDescent="0.25">
      <c r="A1192" s="3">
        <v>1182</v>
      </c>
      <c r="B1192" s="81"/>
      <c r="C1192" s="82"/>
      <c r="D1192" s="287" t="str">
        <f>IF(AND(B1192&gt;0,C1192&gt;0),IF(B1192&gt;UPDATE!K2,DATEVALUE(UPDATE!$C$4&amp;"/"&amp;TEXT(B1192,0)&amp;"/"&amp;TEXT(C1192,0)),DATEVALUE(UPDATE!$C$6&amp;"/"&amp;TEXT(B1192,0)&amp;"/"&amp;TEXT(C1192,0))),"")</f>
        <v/>
      </c>
      <c r="E1192" s="83"/>
      <c r="F1192" s="84"/>
      <c r="G1192" s="85"/>
      <c r="H1192" s="86"/>
      <c r="I1192" s="87">
        <f>IF(OR(G1192&lt;&gt;0,H1192&lt;&gt;0),$I$8+SUM($G$11:G1192)-SUM($H$11:H1192),0)</f>
        <v>0</v>
      </c>
      <c r="J1192" s="88"/>
    </row>
    <row r="1193" spans="1:10" ht="18" customHeight="1" x14ac:dyDescent="0.25">
      <c r="A1193" s="3">
        <v>1183</v>
      </c>
      <c r="B1193" s="81"/>
      <c r="C1193" s="82"/>
      <c r="D1193" s="287" t="str">
        <f>IF(AND(B1193&gt;0,C1193&gt;0),IF(B1193&gt;UPDATE!K2,DATEVALUE(UPDATE!$C$4&amp;"/"&amp;TEXT(B1193,0)&amp;"/"&amp;TEXT(C1193,0)),DATEVALUE(UPDATE!$C$6&amp;"/"&amp;TEXT(B1193,0)&amp;"/"&amp;TEXT(C1193,0))),"")</f>
        <v/>
      </c>
      <c r="E1193" s="83"/>
      <c r="F1193" s="84"/>
      <c r="G1193" s="85"/>
      <c r="H1193" s="86"/>
      <c r="I1193" s="87">
        <f>IF(OR(G1193&lt;&gt;0,H1193&lt;&gt;0),$I$8+SUM($G$11:G1193)-SUM($H$11:H1193),0)</f>
        <v>0</v>
      </c>
      <c r="J1193" s="88"/>
    </row>
    <row r="1194" spans="1:10" ht="18" customHeight="1" x14ac:dyDescent="0.25">
      <c r="A1194" s="3">
        <v>1184</v>
      </c>
      <c r="B1194" s="81"/>
      <c r="C1194" s="82"/>
      <c r="D1194" s="287" t="str">
        <f>IF(AND(B1194&gt;0,C1194&gt;0),IF(B1194&gt;UPDATE!K2,DATEVALUE(UPDATE!$C$4&amp;"/"&amp;TEXT(B1194,0)&amp;"/"&amp;TEXT(C1194,0)),DATEVALUE(UPDATE!$C$6&amp;"/"&amp;TEXT(B1194,0)&amp;"/"&amp;TEXT(C1194,0))),"")</f>
        <v/>
      </c>
      <c r="E1194" s="83"/>
      <c r="F1194" s="84"/>
      <c r="G1194" s="85"/>
      <c r="H1194" s="86"/>
      <c r="I1194" s="87">
        <f>IF(OR(G1194&lt;&gt;0,H1194&lt;&gt;0),$I$8+SUM($G$11:G1194)-SUM($H$11:H1194),0)</f>
        <v>0</v>
      </c>
      <c r="J1194" s="88"/>
    </row>
    <row r="1195" spans="1:10" ht="18" customHeight="1" x14ac:dyDescent="0.25">
      <c r="A1195" s="3">
        <v>1185</v>
      </c>
      <c r="B1195" s="81"/>
      <c r="C1195" s="82"/>
      <c r="D1195" s="287" t="str">
        <f>IF(AND(B1195&gt;0,C1195&gt;0),IF(B1195&gt;UPDATE!K2,DATEVALUE(UPDATE!$C$4&amp;"/"&amp;TEXT(B1195,0)&amp;"/"&amp;TEXT(C1195,0)),DATEVALUE(UPDATE!$C$6&amp;"/"&amp;TEXT(B1195,0)&amp;"/"&amp;TEXT(C1195,0))),"")</f>
        <v/>
      </c>
      <c r="E1195" s="83"/>
      <c r="F1195" s="84"/>
      <c r="G1195" s="85"/>
      <c r="H1195" s="86"/>
      <c r="I1195" s="87">
        <f>IF(OR(G1195&lt;&gt;0,H1195&lt;&gt;0),$I$8+SUM($G$11:G1195)-SUM($H$11:H1195),0)</f>
        <v>0</v>
      </c>
      <c r="J1195" s="88"/>
    </row>
    <row r="1196" spans="1:10" ht="18" customHeight="1" x14ac:dyDescent="0.25">
      <c r="A1196" s="3">
        <v>1186</v>
      </c>
      <c r="B1196" s="81"/>
      <c r="C1196" s="82"/>
      <c r="D1196" s="287" t="str">
        <f>IF(AND(B1196&gt;0,C1196&gt;0),IF(B1196&gt;UPDATE!K2,DATEVALUE(UPDATE!$C$4&amp;"/"&amp;TEXT(B1196,0)&amp;"/"&amp;TEXT(C1196,0)),DATEVALUE(UPDATE!$C$6&amp;"/"&amp;TEXT(B1196,0)&amp;"/"&amp;TEXT(C1196,0))),"")</f>
        <v/>
      </c>
      <c r="E1196" s="83"/>
      <c r="F1196" s="84"/>
      <c r="G1196" s="85"/>
      <c r="H1196" s="86"/>
      <c r="I1196" s="87">
        <f>IF(OR(G1196&lt;&gt;0,H1196&lt;&gt;0),$I$8+SUM($G$11:G1196)-SUM($H$11:H1196),0)</f>
        <v>0</v>
      </c>
      <c r="J1196" s="88"/>
    </row>
    <row r="1197" spans="1:10" ht="18" customHeight="1" x14ac:dyDescent="0.25">
      <c r="A1197" s="3">
        <v>1187</v>
      </c>
      <c r="B1197" s="81"/>
      <c r="C1197" s="82"/>
      <c r="D1197" s="287" t="str">
        <f>IF(AND(B1197&gt;0,C1197&gt;0),IF(B1197&gt;UPDATE!K2,DATEVALUE(UPDATE!$C$4&amp;"/"&amp;TEXT(B1197,0)&amp;"/"&amp;TEXT(C1197,0)),DATEVALUE(UPDATE!$C$6&amp;"/"&amp;TEXT(B1197,0)&amp;"/"&amp;TEXT(C1197,0))),"")</f>
        <v/>
      </c>
      <c r="E1197" s="83"/>
      <c r="F1197" s="84"/>
      <c r="G1197" s="85"/>
      <c r="H1197" s="86"/>
      <c r="I1197" s="87">
        <f>IF(OR(G1197&lt;&gt;0,H1197&lt;&gt;0),$I$8+SUM($G$11:G1197)-SUM($H$11:H1197),0)</f>
        <v>0</v>
      </c>
      <c r="J1197" s="88"/>
    </row>
    <row r="1198" spans="1:10" ht="18" customHeight="1" x14ac:dyDescent="0.25">
      <c r="A1198" s="3">
        <v>1188</v>
      </c>
      <c r="B1198" s="81"/>
      <c r="C1198" s="82"/>
      <c r="D1198" s="287" t="str">
        <f>IF(AND(B1198&gt;0,C1198&gt;0),IF(B1198&gt;UPDATE!K2,DATEVALUE(UPDATE!$C$4&amp;"/"&amp;TEXT(B1198,0)&amp;"/"&amp;TEXT(C1198,0)),DATEVALUE(UPDATE!$C$6&amp;"/"&amp;TEXT(B1198,0)&amp;"/"&amp;TEXT(C1198,0))),"")</f>
        <v/>
      </c>
      <c r="E1198" s="83"/>
      <c r="F1198" s="84"/>
      <c r="G1198" s="85"/>
      <c r="H1198" s="86"/>
      <c r="I1198" s="87">
        <f>IF(OR(G1198&lt;&gt;0,H1198&lt;&gt;0),$I$8+SUM($G$11:G1198)-SUM($H$11:H1198),0)</f>
        <v>0</v>
      </c>
      <c r="J1198" s="88"/>
    </row>
    <row r="1199" spans="1:10" ht="18" customHeight="1" x14ac:dyDescent="0.25">
      <c r="A1199" s="3">
        <v>1189</v>
      </c>
      <c r="B1199" s="81"/>
      <c r="C1199" s="82"/>
      <c r="D1199" s="287" t="str">
        <f>IF(AND(B1199&gt;0,C1199&gt;0),IF(B1199&gt;UPDATE!K2,DATEVALUE(UPDATE!$C$4&amp;"/"&amp;TEXT(B1199,0)&amp;"/"&amp;TEXT(C1199,0)),DATEVALUE(UPDATE!$C$6&amp;"/"&amp;TEXT(B1199,0)&amp;"/"&amp;TEXT(C1199,0))),"")</f>
        <v/>
      </c>
      <c r="E1199" s="83"/>
      <c r="F1199" s="84"/>
      <c r="G1199" s="85"/>
      <c r="H1199" s="86"/>
      <c r="I1199" s="87">
        <f>IF(OR(G1199&lt;&gt;0,H1199&lt;&gt;0),$I$8+SUM($G$11:G1199)-SUM($H$11:H1199),0)</f>
        <v>0</v>
      </c>
      <c r="J1199" s="88"/>
    </row>
    <row r="1200" spans="1:10" ht="18" customHeight="1" x14ac:dyDescent="0.25">
      <c r="A1200" s="3">
        <v>1190</v>
      </c>
      <c r="B1200" s="81"/>
      <c r="C1200" s="82"/>
      <c r="D1200" s="287" t="str">
        <f>IF(AND(B1200&gt;0,C1200&gt;0),IF(B1200&gt;UPDATE!K2,DATEVALUE(UPDATE!$C$4&amp;"/"&amp;TEXT(B1200,0)&amp;"/"&amp;TEXT(C1200,0)),DATEVALUE(UPDATE!$C$6&amp;"/"&amp;TEXT(B1200,0)&amp;"/"&amp;TEXT(C1200,0))),"")</f>
        <v/>
      </c>
      <c r="E1200" s="83"/>
      <c r="F1200" s="84"/>
      <c r="G1200" s="85"/>
      <c r="H1200" s="86"/>
      <c r="I1200" s="87">
        <f>IF(OR(G1200&lt;&gt;0,H1200&lt;&gt;0),$I$8+SUM($G$11:G1200)-SUM($H$11:H1200),0)</f>
        <v>0</v>
      </c>
      <c r="J1200" s="88"/>
    </row>
    <row r="1201" spans="1:10" ht="18" customHeight="1" x14ac:dyDescent="0.25">
      <c r="A1201" s="3">
        <v>1191</v>
      </c>
      <c r="B1201" s="81"/>
      <c r="C1201" s="82"/>
      <c r="D1201" s="287" t="str">
        <f>IF(AND(B1201&gt;0,C1201&gt;0),IF(B1201&gt;UPDATE!K2,DATEVALUE(UPDATE!$C$4&amp;"/"&amp;TEXT(B1201,0)&amp;"/"&amp;TEXT(C1201,0)),DATEVALUE(UPDATE!$C$6&amp;"/"&amp;TEXT(B1201,0)&amp;"/"&amp;TEXT(C1201,0))),"")</f>
        <v/>
      </c>
      <c r="E1201" s="83"/>
      <c r="F1201" s="84"/>
      <c r="G1201" s="85"/>
      <c r="H1201" s="86"/>
      <c r="I1201" s="87">
        <f>IF(OR(G1201&lt;&gt;0,H1201&lt;&gt;0),$I$8+SUM($G$11:G1201)-SUM($H$11:H1201),0)</f>
        <v>0</v>
      </c>
      <c r="J1201" s="88"/>
    </row>
    <row r="1202" spans="1:10" ht="18" customHeight="1" x14ac:dyDescent="0.25">
      <c r="A1202" s="3">
        <v>1192</v>
      </c>
      <c r="B1202" s="81"/>
      <c r="C1202" s="82"/>
      <c r="D1202" s="287" t="str">
        <f>IF(AND(B1202&gt;0,C1202&gt;0),IF(B1202&gt;UPDATE!K2,DATEVALUE(UPDATE!$C$4&amp;"/"&amp;TEXT(B1202,0)&amp;"/"&amp;TEXT(C1202,0)),DATEVALUE(UPDATE!$C$6&amp;"/"&amp;TEXT(B1202,0)&amp;"/"&amp;TEXT(C1202,0))),"")</f>
        <v/>
      </c>
      <c r="E1202" s="83"/>
      <c r="F1202" s="84"/>
      <c r="G1202" s="85"/>
      <c r="H1202" s="86"/>
      <c r="I1202" s="87">
        <f>IF(OR(G1202&lt;&gt;0,H1202&lt;&gt;0),$I$8+SUM($G$11:G1202)-SUM($H$11:H1202),0)</f>
        <v>0</v>
      </c>
      <c r="J1202" s="88"/>
    </row>
    <row r="1203" spans="1:10" ht="18" customHeight="1" x14ac:dyDescent="0.25">
      <c r="A1203" s="3">
        <v>1193</v>
      </c>
      <c r="B1203" s="81"/>
      <c r="C1203" s="82"/>
      <c r="D1203" s="287" t="str">
        <f>IF(AND(B1203&gt;0,C1203&gt;0),IF(B1203&gt;UPDATE!K2,DATEVALUE(UPDATE!$C$4&amp;"/"&amp;TEXT(B1203,0)&amp;"/"&amp;TEXT(C1203,0)),DATEVALUE(UPDATE!$C$6&amp;"/"&amp;TEXT(B1203,0)&amp;"/"&amp;TEXT(C1203,0))),"")</f>
        <v/>
      </c>
      <c r="E1203" s="83"/>
      <c r="F1203" s="84"/>
      <c r="G1203" s="85"/>
      <c r="H1203" s="86"/>
      <c r="I1203" s="87">
        <f>IF(OR(G1203&lt;&gt;0,H1203&lt;&gt;0),$I$8+SUM($G$11:G1203)-SUM($H$11:H1203),0)</f>
        <v>0</v>
      </c>
      <c r="J1203" s="88"/>
    </row>
    <row r="1204" spans="1:10" ht="18" customHeight="1" x14ac:dyDescent="0.25">
      <c r="A1204" s="3">
        <v>1194</v>
      </c>
      <c r="B1204" s="81"/>
      <c r="C1204" s="82"/>
      <c r="D1204" s="287" t="str">
        <f>IF(AND(B1204&gt;0,C1204&gt;0),IF(B1204&gt;UPDATE!K2,DATEVALUE(UPDATE!$C$4&amp;"/"&amp;TEXT(B1204,0)&amp;"/"&amp;TEXT(C1204,0)),DATEVALUE(UPDATE!$C$6&amp;"/"&amp;TEXT(B1204,0)&amp;"/"&amp;TEXT(C1204,0))),"")</f>
        <v/>
      </c>
      <c r="E1204" s="83"/>
      <c r="F1204" s="84"/>
      <c r="G1204" s="85"/>
      <c r="H1204" s="86"/>
      <c r="I1204" s="87">
        <f>IF(OR(G1204&lt;&gt;0,H1204&lt;&gt;0),$I$8+SUM($G$11:G1204)-SUM($H$11:H1204),0)</f>
        <v>0</v>
      </c>
      <c r="J1204" s="88"/>
    </row>
    <row r="1205" spans="1:10" ht="18" customHeight="1" x14ac:dyDescent="0.25">
      <c r="A1205" s="3">
        <v>1195</v>
      </c>
      <c r="B1205" s="81"/>
      <c r="C1205" s="82"/>
      <c r="D1205" s="287" t="str">
        <f>IF(AND(B1205&gt;0,C1205&gt;0),IF(B1205&gt;UPDATE!K2,DATEVALUE(UPDATE!$C$4&amp;"/"&amp;TEXT(B1205,0)&amp;"/"&amp;TEXT(C1205,0)),DATEVALUE(UPDATE!$C$6&amp;"/"&amp;TEXT(B1205,0)&amp;"/"&amp;TEXT(C1205,0))),"")</f>
        <v/>
      </c>
      <c r="E1205" s="83"/>
      <c r="F1205" s="84"/>
      <c r="G1205" s="85"/>
      <c r="H1205" s="86"/>
      <c r="I1205" s="87">
        <f>IF(OR(G1205&lt;&gt;0,H1205&lt;&gt;0),$I$8+SUM($G$11:G1205)-SUM($H$11:H1205),0)</f>
        <v>0</v>
      </c>
      <c r="J1205" s="88"/>
    </row>
    <row r="1206" spans="1:10" ht="18" customHeight="1" x14ac:dyDescent="0.25">
      <c r="A1206" s="3">
        <v>1196</v>
      </c>
      <c r="B1206" s="81"/>
      <c r="C1206" s="82"/>
      <c r="D1206" s="287" t="str">
        <f>IF(AND(B1206&gt;0,C1206&gt;0),IF(B1206&gt;UPDATE!K2,DATEVALUE(UPDATE!$C$4&amp;"/"&amp;TEXT(B1206,0)&amp;"/"&amp;TEXT(C1206,0)),DATEVALUE(UPDATE!$C$6&amp;"/"&amp;TEXT(B1206,0)&amp;"/"&amp;TEXT(C1206,0))),"")</f>
        <v/>
      </c>
      <c r="E1206" s="83"/>
      <c r="F1206" s="84"/>
      <c r="G1206" s="85"/>
      <c r="H1206" s="86"/>
      <c r="I1206" s="87">
        <f>IF(OR(G1206&lt;&gt;0,H1206&lt;&gt;0),$I$8+SUM($G$11:G1206)-SUM($H$11:H1206),0)</f>
        <v>0</v>
      </c>
      <c r="J1206" s="88"/>
    </row>
    <row r="1207" spans="1:10" ht="18" customHeight="1" x14ac:dyDescent="0.25">
      <c r="A1207" s="3">
        <v>1197</v>
      </c>
      <c r="B1207" s="81"/>
      <c r="C1207" s="82"/>
      <c r="D1207" s="287" t="str">
        <f>IF(AND(B1207&gt;0,C1207&gt;0),IF(B1207&gt;UPDATE!K2,DATEVALUE(UPDATE!$C$4&amp;"/"&amp;TEXT(B1207,0)&amp;"/"&amp;TEXT(C1207,0)),DATEVALUE(UPDATE!$C$6&amp;"/"&amp;TEXT(B1207,0)&amp;"/"&amp;TEXT(C1207,0))),"")</f>
        <v/>
      </c>
      <c r="E1207" s="83"/>
      <c r="F1207" s="84"/>
      <c r="G1207" s="85"/>
      <c r="H1207" s="86"/>
      <c r="I1207" s="87">
        <f>IF(OR(G1207&lt;&gt;0,H1207&lt;&gt;0),$I$8+SUM($G$11:G1207)-SUM($H$11:H1207),0)</f>
        <v>0</v>
      </c>
      <c r="J1207" s="88"/>
    </row>
    <row r="1208" spans="1:10" ht="18" customHeight="1" x14ac:dyDescent="0.25">
      <c r="A1208" s="3">
        <v>1198</v>
      </c>
      <c r="B1208" s="81"/>
      <c r="C1208" s="82"/>
      <c r="D1208" s="287" t="str">
        <f>IF(AND(B1208&gt;0,C1208&gt;0),IF(B1208&gt;UPDATE!K2,DATEVALUE(UPDATE!$C$4&amp;"/"&amp;TEXT(B1208,0)&amp;"/"&amp;TEXT(C1208,0)),DATEVALUE(UPDATE!$C$6&amp;"/"&amp;TEXT(B1208,0)&amp;"/"&amp;TEXT(C1208,0))),"")</f>
        <v/>
      </c>
      <c r="E1208" s="83"/>
      <c r="F1208" s="84"/>
      <c r="G1208" s="85"/>
      <c r="H1208" s="86"/>
      <c r="I1208" s="87">
        <f>IF(OR(G1208&lt;&gt;0,H1208&lt;&gt;0),$I$8+SUM($G$11:G1208)-SUM($H$11:H1208),0)</f>
        <v>0</v>
      </c>
      <c r="J1208" s="88"/>
    </row>
    <row r="1209" spans="1:10" ht="18" customHeight="1" x14ac:dyDescent="0.25">
      <c r="A1209" s="3">
        <v>1199</v>
      </c>
      <c r="B1209" s="81"/>
      <c r="C1209" s="82"/>
      <c r="D1209" s="287" t="str">
        <f>IF(AND(B1209&gt;0,C1209&gt;0),IF(B1209&gt;UPDATE!K2,DATEVALUE(UPDATE!$C$4&amp;"/"&amp;TEXT(B1209,0)&amp;"/"&amp;TEXT(C1209,0)),DATEVALUE(UPDATE!$C$6&amp;"/"&amp;TEXT(B1209,0)&amp;"/"&amp;TEXT(C1209,0))),"")</f>
        <v/>
      </c>
      <c r="E1209" s="83"/>
      <c r="F1209" s="84"/>
      <c r="G1209" s="85"/>
      <c r="H1209" s="86"/>
      <c r="I1209" s="87">
        <f>IF(OR(G1209&lt;&gt;0,H1209&lt;&gt;0),$I$8+SUM($G$11:G1209)-SUM($H$11:H1209),0)</f>
        <v>0</v>
      </c>
      <c r="J1209" s="88"/>
    </row>
    <row r="1210" spans="1:10" ht="18" customHeight="1" thickBot="1" x14ac:dyDescent="0.3">
      <c r="A1210" s="3">
        <v>1200</v>
      </c>
      <c r="B1210" s="71"/>
      <c r="C1210" s="72"/>
      <c r="D1210" s="288" t="str">
        <f>IF(AND(B1210&gt;0,C1210&gt;0),IF(B1210&gt;UPDATE!K2,DATEVALUE(UPDATE!$C$4&amp;"/"&amp;TEXT(B1210,0)&amp;"/"&amp;TEXT(C1210,0)),DATEVALUE(UPDATE!$C$6&amp;"/"&amp;TEXT(B1210,0)&amp;"/"&amp;TEXT(C1210,0))),"")</f>
        <v/>
      </c>
      <c r="E1210" s="74"/>
      <c r="F1210" s="75"/>
      <c r="G1210" s="80"/>
      <c r="H1210" s="77"/>
      <c r="I1210" s="7">
        <f>IF(OR(G1210&lt;&gt;0,H1210&lt;&gt;0),$I$8+SUM($G$11:G1210)-SUM($H$11:H1210),0)</f>
        <v>0</v>
      </c>
      <c r="J1210" s="79"/>
    </row>
    <row r="1211" spans="1:10" x14ac:dyDescent="0.25">
      <c r="B1211" s="34"/>
      <c r="C1211" s="34"/>
      <c r="D1211" s="35"/>
      <c r="E1211" s="36"/>
      <c r="F1211" s="37"/>
      <c r="G1211" s="38"/>
      <c r="H1211" s="38"/>
      <c r="I1211" s="38"/>
      <c r="J1211" s="36"/>
    </row>
  </sheetData>
  <sheetProtection algorithmName="SHA-512" hashValue="EvYm3sYiY3k6Pqorxl5LLEQ386Zt060uLvMhTfcAx43sSvMrYqXwkQ8GhudpYCjTfeibLXfDNEZhTXofm7BYAw==" saltValue="w4MS3f2lziu27KEk025fMQ==" spinCount="100000" sheet="1" selectLockedCells="1"/>
  <dataConsolidate/>
  <mergeCells count="2">
    <mergeCell ref="G8:H8"/>
    <mergeCell ref="D8:F9"/>
  </mergeCells>
  <phoneticPr fontId="13"/>
  <conditionalFormatting sqref="B11:J1210">
    <cfRule type="expression" dxfId="22" priority="8">
      <formula>MOD(ROW(),2)=0</formula>
    </cfRule>
  </conditionalFormatting>
  <conditionalFormatting sqref="D11:D1210">
    <cfRule type="expression" dxfId="21" priority="9">
      <formula>WEEKDAY(D11)=7</formula>
    </cfRule>
    <cfRule type="expression" dxfId="20" priority="12">
      <formula>WEEKDAY(D11)=1</formula>
    </cfRule>
  </conditionalFormatting>
  <dataValidations count="5">
    <dataValidation imeMode="on" allowBlank="1" showInputMessage="1" showErrorMessage="1" sqref="J11:J1048576" xr:uid="{00000000-0002-0000-0200-000000000000}"/>
    <dataValidation type="whole" errorStyle="warning" imeMode="off" allowBlank="1" showInputMessage="1" showErrorMessage="1" error="月には１～１２を入力します。" sqref="B11:B1048576" xr:uid="{00000000-0002-0000-0200-000001000000}">
      <formula1>1</formula1>
      <formula2>12</formula2>
    </dataValidation>
    <dataValidation type="whole" errorStyle="warning" imeMode="off" allowBlank="1" showInputMessage="1" showErrorMessage="1" error="日には１から３１を入力します。_x000a_" sqref="C11:C1048576" xr:uid="{00000000-0002-0000-0200-000002000000}">
      <formula1>1</formula1>
      <formula2>31</formula2>
    </dataValidation>
    <dataValidation type="whole" imeMode="off" allowBlank="1" showInputMessage="1" showErrorMessage="1" sqref="G11:H1048576" xr:uid="{00000000-0002-0000-0200-000003000000}">
      <formula1>0</formula1>
      <formula2>999999999</formula2>
    </dataValidation>
    <dataValidation type="whole" allowBlank="1" showInputMessage="1" showErrorMessage="1" sqref="I8 I11:I1048576" xr:uid="{00000000-0002-0000-0200-000004000000}">
      <formula1>0</formula1>
      <formula2>999999999</formula2>
    </dataValidation>
  </dataValidations>
  <printOptions horizontalCentered="1"/>
  <pageMargins left="0.39370078740157483" right="0.19685039370078741" top="0.39370078740157483" bottom="0.39370078740157483" header="0.11811023622047245" footer="0.11811023622047245"/>
  <pageSetup paperSize="9" fitToHeight="0" orientation="portrait" horizontalDpi="4294967293" verticalDpi="300" r:id="rId1"/>
  <headerFooter>
    <oddHeader xml:space="preserve">&amp;R&amp;P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項目" error="リストから入力してください。" xr:uid="{00000000-0002-0000-0200-000008000000}">
          <x14:formula1>
            <xm:f>科目設定!$AJ$11:$AJ$40</xm:f>
          </x14:formula1>
          <xm:sqref>E11:E1048576</xm:sqref>
        </x14:dataValidation>
        <x14:dataValidation type="list" errorStyle="warning" allowBlank="1" showInputMessage="1" showErrorMessage="1" errorTitle="明細" error="リストから入力してください。" xr:uid="{00000000-0002-0000-0200-000007000000}">
          <x14:formula1>
            <xm:f>科目設定!$AK$11:$AK$50</xm:f>
          </x14:formula1>
          <xm:sqref>F11:F1048576 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92D050"/>
  </sheetPr>
  <dimension ref="A1:BW611"/>
  <sheetViews>
    <sheetView showZeros="0" workbookViewId="0">
      <pane xSplit="1" ySplit="10" topLeftCell="B11" activePane="bottomRight" state="frozen"/>
      <selection pane="topRight" activeCell="B1" sqref="B1"/>
      <selection pane="bottomLeft" activeCell="A11" sqref="A11"/>
      <selection pane="bottomRight" activeCell="B11" sqref="B11"/>
    </sheetView>
  </sheetViews>
  <sheetFormatPr defaultColWidth="9" defaultRowHeight="12.75" x14ac:dyDescent="0.25"/>
  <cols>
    <col min="1" max="3" width="4.6640625" style="3" customWidth="1"/>
    <col min="4" max="4" width="4.6640625" style="26" customWidth="1"/>
    <col min="5" max="5" width="12.6640625" style="23" customWidth="1"/>
    <col min="6" max="6" width="12.6640625" style="27" customWidth="1"/>
    <col min="7" max="9" width="12.6640625" style="4" customWidth="1"/>
    <col min="10" max="10" width="16.6640625" style="23" customWidth="1"/>
    <col min="11" max="11" width="5.86328125" style="3" customWidth="1"/>
    <col min="12" max="15" width="9" style="3"/>
    <col min="16" max="16" width="9" style="3" customWidth="1"/>
    <col min="17" max="16384" width="9" style="3"/>
  </cols>
  <sheetData>
    <row r="1" spans="1:75" ht="12" customHeight="1" thickBot="1" x14ac:dyDescent="0.3">
      <c r="A1" s="153"/>
      <c r="B1" s="155"/>
      <c r="C1" s="155"/>
      <c r="D1" s="154"/>
      <c r="E1" s="154"/>
      <c r="F1" s="154"/>
      <c r="G1" s="154"/>
      <c r="H1" s="154"/>
      <c r="I1" s="154"/>
      <c r="J1" s="154"/>
      <c r="K1" s="154"/>
      <c r="L1" s="154"/>
      <c r="M1" s="154"/>
      <c r="N1" s="154"/>
      <c r="O1" s="154"/>
      <c r="P1" s="154"/>
      <c r="Q1" s="154"/>
      <c r="R1" s="154"/>
      <c r="S1" s="154"/>
      <c r="T1" s="154"/>
      <c r="U1" s="154"/>
      <c r="V1" s="154"/>
      <c r="W1" s="154"/>
      <c r="X1" s="154"/>
      <c r="Y1" s="154"/>
      <c r="Z1" s="154"/>
      <c r="AA1" s="154"/>
      <c r="AB1" s="203"/>
      <c r="AC1" s="203"/>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6"/>
    </row>
    <row r="2" spans="1:75" ht="12" customHeight="1" x14ac:dyDescent="0.25">
      <c r="A2" s="157"/>
      <c r="B2" s="158"/>
      <c r="C2" s="158"/>
      <c r="D2" s="158"/>
      <c r="E2" s="158"/>
      <c r="F2" s="158" t="s">
        <v>42</v>
      </c>
      <c r="G2" s="158"/>
      <c r="H2" s="158"/>
      <c r="I2" s="158"/>
      <c r="J2" s="158" t="s">
        <v>383</v>
      </c>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c r="BP2" s="158"/>
      <c r="BQ2" s="158"/>
      <c r="BR2" s="158"/>
      <c r="BS2" s="158"/>
      <c r="BT2" s="158"/>
      <c r="BU2" s="158"/>
      <c r="BV2" s="158"/>
      <c r="BW2" s="159"/>
    </row>
    <row r="3" spans="1:75" ht="12" customHeight="1" x14ac:dyDescent="0.25">
      <c r="A3" s="160"/>
      <c r="B3" s="161"/>
      <c r="C3" s="161"/>
      <c r="D3" s="161"/>
      <c r="E3" s="161"/>
      <c r="F3" s="161" t="s">
        <v>218</v>
      </c>
      <c r="G3" s="161"/>
      <c r="H3" s="161"/>
      <c r="I3" s="161"/>
      <c r="J3" s="161" t="s">
        <v>378</v>
      </c>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1"/>
      <c r="BW3" s="162"/>
    </row>
    <row r="4" spans="1:75" ht="12" customHeight="1" thickBot="1" x14ac:dyDescent="0.3">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4"/>
      <c r="BW4" s="165"/>
    </row>
    <row r="5" spans="1:75" ht="12" customHeight="1" x14ac:dyDescent="0.25">
      <c r="F5" s="3"/>
      <c r="G5" s="17" t="s">
        <v>41</v>
      </c>
      <c r="H5" s="3"/>
      <c r="I5" s="3"/>
      <c r="J5" s="3"/>
    </row>
    <row r="6" spans="1:75" ht="12" customHeight="1" x14ac:dyDescent="0.25">
      <c r="B6" s="444" t="str">
        <f>メニュー!A2</f>
        <v>SIMPLE 会計報告 ２０２６</v>
      </c>
      <c r="C6" s="5"/>
      <c r="D6" s="5"/>
      <c r="E6" s="5"/>
      <c r="F6" s="3"/>
      <c r="G6" s="17" t="s">
        <v>40</v>
      </c>
      <c r="H6" s="3"/>
      <c r="I6" s="3"/>
      <c r="J6" s="3"/>
    </row>
    <row r="7" spans="1:75" ht="12" customHeight="1" thickBot="1" x14ac:dyDescent="0.3">
      <c r="B7" s="5" t="s">
        <v>362</v>
      </c>
      <c r="C7" s="5"/>
      <c r="D7" s="5"/>
      <c r="E7" s="5"/>
    </row>
    <row r="8" spans="1:75" ht="20.100000000000001" customHeight="1" thickBot="1" x14ac:dyDescent="0.3">
      <c r="D8" s="510">
        <f>科目設定!$I$11</f>
        <v>0</v>
      </c>
      <c r="E8" s="510"/>
      <c r="F8" s="510"/>
      <c r="G8" s="512" t="s">
        <v>33</v>
      </c>
      <c r="H8" s="513"/>
      <c r="I8" s="289">
        <f>科目設定!F12</f>
        <v>0</v>
      </c>
    </row>
    <row r="9" spans="1:75" ht="12" customHeight="1" thickBot="1" x14ac:dyDescent="0.3">
      <c r="D9" s="514"/>
      <c r="E9" s="514"/>
      <c r="F9" s="514"/>
    </row>
    <row r="10" spans="1:75" ht="18" customHeight="1" thickBot="1" x14ac:dyDescent="0.3">
      <c r="B10" s="6" t="s">
        <v>2</v>
      </c>
      <c r="C10" s="21" t="s">
        <v>22</v>
      </c>
      <c r="D10" s="20" t="s">
        <v>37</v>
      </c>
      <c r="E10" s="28" t="s">
        <v>82</v>
      </c>
      <c r="F10" s="29" t="s">
        <v>25</v>
      </c>
      <c r="G10" s="150" t="s">
        <v>1</v>
      </c>
      <c r="H10" s="151" t="s">
        <v>0</v>
      </c>
      <c r="I10" s="152" t="s">
        <v>34</v>
      </c>
      <c r="J10" s="24" t="s">
        <v>27</v>
      </c>
    </row>
    <row r="11" spans="1:75" ht="18" customHeight="1" thickTop="1" x14ac:dyDescent="0.25">
      <c r="A11" s="3">
        <v>1</v>
      </c>
      <c r="B11" s="71"/>
      <c r="C11" s="72"/>
      <c r="D11" s="73" t="str">
        <f>IF(AND(B11&gt;0,C11&gt;0),IF(B11&gt;UPDATE!K2,DATEVALUE(UPDATE!$C$4&amp;"/"&amp;TEXT(B11,0)&amp;"/"&amp;TEXT(C11,0)),DATEVALUE(UPDATE!$C$6&amp;"/"&amp;TEXT(B11,0)&amp;"/"&amp;TEXT(C11,0))),"")</f>
        <v/>
      </c>
      <c r="E11" s="74"/>
      <c r="F11" s="75"/>
      <c r="G11" s="76"/>
      <c r="H11" s="77"/>
      <c r="I11" s="78">
        <f>IF(OR(G11&lt;&gt;0,H11&lt;&gt;0),$I$8+SUM($G$11:G11)-SUM($H$11:H11),0)</f>
        <v>0</v>
      </c>
      <c r="J11" s="79"/>
    </row>
    <row r="12" spans="1:75" ht="18" customHeight="1" x14ac:dyDescent="0.25">
      <c r="A12" s="3">
        <v>2</v>
      </c>
      <c r="B12" s="81"/>
      <c r="C12" s="82"/>
      <c r="D12" s="287" t="str">
        <f>IF(AND(B12&gt;0,C12&gt;0),IF(B12&gt;UPDATE!K2,DATEVALUE(UPDATE!$C$4&amp;"/"&amp;TEXT(B12,0)&amp;"/"&amp;TEXT(C12,0)),DATEVALUE(UPDATE!$C$6&amp;"/"&amp;TEXT(B12,0)&amp;"/"&amp;TEXT(C12,0))),"")</f>
        <v/>
      </c>
      <c r="E12" s="83"/>
      <c r="F12" s="84"/>
      <c r="G12" s="85"/>
      <c r="H12" s="86"/>
      <c r="I12" s="87">
        <f>IF(OR(G12&lt;&gt;0,H12&lt;&gt;0),$I$8+SUM($G$11:G12)-SUM($H$11:H12),0)</f>
        <v>0</v>
      </c>
      <c r="J12" s="88"/>
    </row>
    <row r="13" spans="1:75" ht="18" customHeight="1" x14ac:dyDescent="0.25">
      <c r="A13" s="3">
        <v>3</v>
      </c>
      <c r="B13" s="81"/>
      <c r="C13" s="82"/>
      <c r="D13" s="287" t="str">
        <f>IF(AND(B13&gt;0,C13&gt;0),IF(B13&gt;UPDATE!K2,DATEVALUE(UPDATE!$C$4&amp;"/"&amp;TEXT(B13,0)&amp;"/"&amp;TEXT(C13,0)),DATEVALUE(UPDATE!$C$6&amp;"/"&amp;TEXT(B13,0)&amp;"/"&amp;TEXT(C13,0))),"")</f>
        <v/>
      </c>
      <c r="E13" s="83"/>
      <c r="F13" s="84"/>
      <c r="G13" s="85"/>
      <c r="H13" s="86"/>
      <c r="I13" s="87">
        <f>IF(OR(G13&lt;&gt;0,H13&lt;&gt;0),$I$8+SUM($G$11:G13)-SUM($H$11:H13),0)</f>
        <v>0</v>
      </c>
      <c r="J13" s="88"/>
    </row>
    <row r="14" spans="1:75" ht="18" customHeight="1" x14ac:dyDescent="0.25">
      <c r="A14" s="3">
        <v>4</v>
      </c>
      <c r="B14" s="81"/>
      <c r="C14" s="82"/>
      <c r="D14" s="287" t="str">
        <f>IF(AND(B14&gt;0,C14&gt;0),IF(B14&gt;UPDATE!K2,DATEVALUE(UPDATE!$C$4&amp;"/"&amp;TEXT(B14,0)&amp;"/"&amp;TEXT(C14,0)),DATEVALUE(UPDATE!$C$6&amp;"/"&amp;TEXT(B14,0)&amp;"/"&amp;TEXT(C14,0))),"")</f>
        <v/>
      </c>
      <c r="E14" s="83"/>
      <c r="F14" s="84"/>
      <c r="G14" s="85"/>
      <c r="H14" s="86"/>
      <c r="I14" s="87">
        <f>IF(OR(G14&lt;&gt;0,H14&lt;&gt;0),$I$8+SUM($G$11:G14)-SUM($H$11:H14),0)</f>
        <v>0</v>
      </c>
      <c r="J14" s="88"/>
    </row>
    <row r="15" spans="1:75" ht="18" customHeight="1" x14ac:dyDescent="0.25">
      <c r="A15" s="3">
        <v>5</v>
      </c>
      <c r="B15" s="81"/>
      <c r="C15" s="82"/>
      <c r="D15" s="287" t="str">
        <f>IF(AND(B15&gt;0,C15&gt;0),IF(B15&gt;UPDATE!K2,DATEVALUE(UPDATE!$C$4&amp;"/"&amp;TEXT(B15,0)&amp;"/"&amp;TEXT(C15,0)),DATEVALUE(UPDATE!$C$6&amp;"/"&amp;TEXT(B15,0)&amp;"/"&amp;TEXT(C15,0))),"")</f>
        <v/>
      </c>
      <c r="E15" s="83"/>
      <c r="F15" s="84"/>
      <c r="G15" s="85"/>
      <c r="H15" s="86"/>
      <c r="I15" s="87">
        <f>IF(OR(G15&lt;&gt;0,H15&lt;&gt;0),$I$8+SUM($G$11:G15)-SUM($H$11:H15),0)</f>
        <v>0</v>
      </c>
      <c r="J15" s="88"/>
    </row>
    <row r="16" spans="1:75" ht="18" customHeight="1" x14ac:dyDescent="0.25">
      <c r="A16" s="3">
        <v>6</v>
      </c>
      <c r="B16" s="81"/>
      <c r="C16" s="82"/>
      <c r="D16" s="287" t="str">
        <f>IF(AND(B16&gt;0,C16&gt;0),IF(B16&gt;UPDATE!K2,DATEVALUE(UPDATE!$C$4&amp;"/"&amp;TEXT(B16,0)&amp;"/"&amp;TEXT(C16,0)),DATEVALUE(UPDATE!$C$6&amp;"/"&amp;TEXT(B16,0)&amp;"/"&amp;TEXT(C16,0))),"")</f>
        <v/>
      </c>
      <c r="E16" s="83"/>
      <c r="F16" s="84"/>
      <c r="G16" s="85"/>
      <c r="H16" s="86"/>
      <c r="I16" s="87">
        <f>IF(OR(G16&lt;&gt;0,H16&lt;&gt;0),$I$8+SUM($G$11:G16)-SUM($H$11:H16),0)</f>
        <v>0</v>
      </c>
      <c r="J16" s="88"/>
    </row>
    <row r="17" spans="1:10" ht="18" customHeight="1" x14ac:dyDescent="0.25">
      <c r="A17" s="3">
        <v>7</v>
      </c>
      <c r="B17" s="81"/>
      <c r="C17" s="82"/>
      <c r="D17" s="287" t="str">
        <f>IF(AND(B17&gt;0,C17&gt;0),IF(B17&gt;UPDATE!K2,DATEVALUE(UPDATE!$C$4&amp;"/"&amp;TEXT(B17,0)&amp;"/"&amp;TEXT(C17,0)),DATEVALUE(UPDATE!$C$6&amp;"/"&amp;TEXT(B17,0)&amp;"/"&amp;TEXT(C17,0))),"")</f>
        <v/>
      </c>
      <c r="E17" s="83"/>
      <c r="F17" s="84"/>
      <c r="G17" s="85"/>
      <c r="H17" s="86"/>
      <c r="I17" s="87">
        <f>IF(OR(G17&lt;&gt;0,H17&lt;&gt;0),$I$8+SUM($G$11:G17)-SUM($H$11:H17),0)</f>
        <v>0</v>
      </c>
      <c r="J17" s="88"/>
    </row>
    <row r="18" spans="1:10" ht="18" customHeight="1" x14ac:dyDescent="0.25">
      <c r="A18" s="3">
        <v>8</v>
      </c>
      <c r="B18" s="81"/>
      <c r="C18" s="82"/>
      <c r="D18" s="287" t="str">
        <f>IF(AND(B18&gt;0,C18&gt;0),IF(B18&gt;UPDATE!K2,DATEVALUE(UPDATE!$C$4&amp;"/"&amp;TEXT(B18,0)&amp;"/"&amp;TEXT(C18,0)),DATEVALUE(UPDATE!$C$6&amp;"/"&amp;TEXT(B18,0)&amp;"/"&amp;TEXT(C18,0))),"")</f>
        <v/>
      </c>
      <c r="E18" s="83"/>
      <c r="F18" s="84"/>
      <c r="G18" s="85"/>
      <c r="H18" s="86"/>
      <c r="I18" s="87">
        <f>IF(OR(G18&lt;&gt;0,H18&lt;&gt;0),$I$8+SUM($G$11:G18)-SUM($H$11:H18),0)</f>
        <v>0</v>
      </c>
      <c r="J18" s="88"/>
    </row>
    <row r="19" spans="1:10" ht="18" customHeight="1" x14ac:dyDescent="0.25">
      <c r="A19" s="3">
        <v>9</v>
      </c>
      <c r="B19" s="81"/>
      <c r="C19" s="82"/>
      <c r="D19" s="287" t="str">
        <f>IF(AND(B19&gt;0,C19&gt;0),IF(B19&gt;UPDATE!K2,DATEVALUE(UPDATE!$C$4&amp;"/"&amp;TEXT(B19,0)&amp;"/"&amp;TEXT(C19,0)),DATEVALUE(UPDATE!$C$6&amp;"/"&amp;TEXT(B19,0)&amp;"/"&amp;TEXT(C19,0))),"")</f>
        <v/>
      </c>
      <c r="E19" s="83"/>
      <c r="F19" s="84"/>
      <c r="G19" s="85"/>
      <c r="H19" s="86"/>
      <c r="I19" s="87">
        <f>IF(OR(G19&lt;&gt;0,H19&lt;&gt;0),$I$8+SUM($G$11:G19)-SUM($H$11:H19),0)</f>
        <v>0</v>
      </c>
      <c r="J19" s="88"/>
    </row>
    <row r="20" spans="1:10" ht="18" customHeight="1" x14ac:dyDescent="0.25">
      <c r="A20" s="3">
        <v>10</v>
      </c>
      <c r="B20" s="81"/>
      <c r="C20" s="82"/>
      <c r="D20" s="287" t="str">
        <f>IF(AND(B20&gt;0,C20&gt;0),IF(B20&gt;UPDATE!K2,DATEVALUE(UPDATE!$C$4&amp;"/"&amp;TEXT(B20,0)&amp;"/"&amp;TEXT(C20,0)),DATEVALUE(UPDATE!$C$6&amp;"/"&amp;TEXT(B20,0)&amp;"/"&amp;TEXT(C20,0))),"")</f>
        <v/>
      </c>
      <c r="E20" s="83"/>
      <c r="F20" s="84"/>
      <c r="G20" s="85"/>
      <c r="H20" s="86"/>
      <c r="I20" s="87">
        <f>IF(OR(G20&lt;&gt;0,H20&lt;&gt;0),$I$8+SUM($G$11:G20)-SUM($H$11:H20),0)</f>
        <v>0</v>
      </c>
      <c r="J20" s="88"/>
    </row>
    <row r="21" spans="1:10" ht="18" customHeight="1" x14ac:dyDescent="0.25">
      <c r="A21" s="3">
        <v>11</v>
      </c>
      <c r="B21" s="81"/>
      <c r="C21" s="82"/>
      <c r="D21" s="287" t="str">
        <f>IF(AND(B21&gt;0,C21&gt;0),IF(B21&gt;UPDATE!K2,DATEVALUE(UPDATE!$C$4&amp;"/"&amp;TEXT(B21,0)&amp;"/"&amp;TEXT(C21,0)),DATEVALUE(UPDATE!$C$6&amp;"/"&amp;TEXT(B21,0)&amp;"/"&amp;TEXT(C21,0))),"")</f>
        <v/>
      </c>
      <c r="E21" s="83"/>
      <c r="F21" s="84"/>
      <c r="G21" s="85"/>
      <c r="H21" s="86"/>
      <c r="I21" s="87">
        <f>IF(OR(G21&lt;&gt;0,H21&lt;&gt;0),$I$8+SUM($G$11:G21)-SUM($H$11:H21),0)</f>
        <v>0</v>
      </c>
      <c r="J21" s="88"/>
    </row>
    <row r="22" spans="1:10" ht="18" customHeight="1" x14ac:dyDescent="0.25">
      <c r="A22" s="3">
        <v>12</v>
      </c>
      <c r="B22" s="81"/>
      <c r="C22" s="82"/>
      <c r="D22" s="287" t="str">
        <f>IF(AND(B22&gt;0,C22&gt;0),IF(B22&gt;UPDATE!K2,DATEVALUE(UPDATE!$C$4&amp;"/"&amp;TEXT(B22,0)&amp;"/"&amp;TEXT(C22,0)),DATEVALUE(UPDATE!$C$6&amp;"/"&amp;TEXT(B22,0)&amp;"/"&amp;TEXT(C22,0))),"")</f>
        <v/>
      </c>
      <c r="E22" s="83"/>
      <c r="F22" s="84"/>
      <c r="G22" s="85"/>
      <c r="H22" s="86"/>
      <c r="I22" s="87">
        <f>IF(OR(G22&lt;&gt;0,H22&lt;&gt;0),$I$8+SUM($G$11:G22)-SUM($H$11:H22),0)</f>
        <v>0</v>
      </c>
      <c r="J22" s="88"/>
    </row>
    <row r="23" spans="1:10" ht="18" customHeight="1" x14ac:dyDescent="0.25">
      <c r="A23" s="3">
        <v>13</v>
      </c>
      <c r="B23" s="81"/>
      <c r="C23" s="82"/>
      <c r="D23" s="287" t="str">
        <f>IF(AND(B23&gt;0,C23&gt;0),IF(B23&gt;UPDATE!K2,DATEVALUE(UPDATE!$C$4&amp;"/"&amp;TEXT(B23,0)&amp;"/"&amp;TEXT(C23,0)),DATEVALUE(UPDATE!$C$6&amp;"/"&amp;TEXT(B23,0)&amp;"/"&amp;TEXT(C23,0))),"")</f>
        <v/>
      </c>
      <c r="E23" s="83"/>
      <c r="F23" s="84"/>
      <c r="G23" s="85"/>
      <c r="H23" s="86"/>
      <c r="I23" s="87">
        <f>IF(OR(G23&lt;&gt;0,H23&lt;&gt;0),$I$8+SUM($G$11:G23)-SUM($H$11:H23),0)</f>
        <v>0</v>
      </c>
      <c r="J23" s="88"/>
    </row>
    <row r="24" spans="1:10" ht="18" customHeight="1" x14ac:dyDescent="0.25">
      <c r="A24" s="3">
        <v>14</v>
      </c>
      <c r="B24" s="81"/>
      <c r="C24" s="82"/>
      <c r="D24" s="287" t="str">
        <f>IF(AND(B24&gt;0,C24&gt;0),IF(B24&gt;UPDATE!K2,DATEVALUE(UPDATE!$C$4&amp;"/"&amp;TEXT(B24,0)&amp;"/"&amp;TEXT(C24,0)),DATEVALUE(UPDATE!$C$6&amp;"/"&amp;TEXT(B24,0)&amp;"/"&amp;TEXT(C24,0))),"")</f>
        <v/>
      </c>
      <c r="E24" s="83"/>
      <c r="F24" s="84"/>
      <c r="G24" s="85"/>
      <c r="H24" s="86"/>
      <c r="I24" s="87">
        <f>IF(OR(G24&lt;&gt;0,H24&lt;&gt;0),$I$8+SUM($G$11:G24)-SUM($H$11:H24),0)</f>
        <v>0</v>
      </c>
      <c r="J24" s="88"/>
    </row>
    <row r="25" spans="1:10" ht="18" customHeight="1" x14ac:dyDescent="0.25">
      <c r="A25" s="3">
        <v>15</v>
      </c>
      <c r="B25" s="81"/>
      <c r="C25" s="82"/>
      <c r="D25" s="287" t="str">
        <f>IF(AND(B25&gt;0,C25&gt;0),IF(B25&gt;UPDATE!K2,DATEVALUE(UPDATE!$C$4&amp;"/"&amp;TEXT(B25,0)&amp;"/"&amp;TEXT(C25,0)),DATEVALUE(UPDATE!$C$6&amp;"/"&amp;TEXT(B25,0)&amp;"/"&amp;TEXT(C25,0))),"")</f>
        <v/>
      </c>
      <c r="E25" s="83"/>
      <c r="F25" s="84"/>
      <c r="G25" s="85"/>
      <c r="H25" s="86"/>
      <c r="I25" s="87">
        <f>IF(OR(G25&lt;&gt;0,H25&lt;&gt;0),$I$8+SUM($G$11:G25)-SUM($H$11:H25),0)</f>
        <v>0</v>
      </c>
      <c r="J25" s="88"/>
    </row>
    <row r="26" spans="1:10" ht="18" customHeight="1" x14ac:dyDescent="0.25">
      <c r="A26" s="3">
        <v>16</v>
      </c>
      <c r="B26" s="81"/>
      <c r="C26" s="82"/>
      <c r="D26" s="287" t="str">
        <f>IF(AND(B26&gt;0,C26&gt;0),IF(B26&gt;UPDATE!K2,DATEVALUE(UPDATE!$C$4&amp;"/"&amp;TEXT(B26,0)&amp;"/"&amp;TEXT(C26,0)),DATEVALUE(UPDATE!$C$6&amp;"/"&amp;TEXT(B26,0)&amp;"/"&amp;TEXT(C26,0))),"")</f>
        <v/>
      </c>
      <c r="E26" s="83"/>
      <c r="F26" s="84"/>
      <c r="G26" s="85"/>
      <c r="H26" s="86"/>
      <c r="I26" s="87">
        <f>IF(OR(G26&lt;&gt;0,H26&lt;&gt;0),$I$8+SUM($G$11:G26)-SUM($H$11:H26),0)</f>
        <v>0</v>
      </c>
      <c r="J26" s="88"/>
    </row>
    <row r="27" spans="1:10" ht="18" customHeight="1" x14ac:dyDescent="0.25">
      <c r="A27" s="3">
        <v>17</v>
      </c>
      <c r="B27" s="81"/>
      <c r="C27" s="82"/>
      <c r="D27" s="287" t="str">
        <f>IF(AND(B27&gt;0,C27&gt;0),IF(B27&gt;UPDATE!K2,DATEVALUE(UPDATE!$C$4&amp;"/"&amp;TEXT(B27,0)&amp;"/"&amp;TEXT(C27,0)),DATEVALUE(UPDATE!$C$6&amp;"/"&amp;TEXT(B27,0)&amp;"/"&amp;TEXT(C27,0))),"")</f>
        <v/>
      </c>
      <c r="E27" s="83"/>
      <c r="F27" s="84"/>
      <c r="G27" s="85"/>
      <c r="H27" s="86"/>
      <c r="I27" s="87">
        <f>IF(OR(G27&lt;&gt;0,H27&lt;&gt;0),$I$8+SUM($G$11:G27)-SUM($H$11:H27),0)</f>
        <v>0</v>
      </c>
      <c r="J27" s="88"/>
    </row>
    <row r="28" spans="1:10" ht="18" customHeight="1" x14ac:dyDescent="0.25">
      <c r="A28" s="3">
        <v>18</v>
      </c>
      <c r="B28" s="81"/>
      <c r="C28" s="82"/>
      <c r="D28" s="287" t="str">
        <f>IF(AND(B28&gt;0,C28&gt;0),IF(B28&gt;UPDATE!K2,DATEVALUE(UPDATE!$C$4&amp;"/"&amp;TEXT(B28,0)&amp;"/"&amp;TEXT(C28,0)),DATEVALUE(UPDATE!$C$6&amp;"/"&amp;TEXT(B28,0)&amp;"/"&amp;TEXT(C28,0))),"")</f>
        <v/>
      </c>
      <c r="E28" s="83"/>
      <c r="F28" s="84"/>
      <c r="G28" s="85"/>
      <c r="H28" s="86"/>
      <c r="I28" s="87">
        <f>IF(OR(G28&lt;&gt;0,H28&lt;&gt;0),$I$8+SUM($G$11:G28)-SUM($H$11:H28),0)</f>
        <v>0</v>
      </c>
      <c r="J28" s="88"/>
    </row>
    <row r="29" spans="1:10" ht="18" customHeight="1" x14ac:dyDescent="0.25">
      <c r="A29" s="3">
        <v>19</v>
      </c>
      <c r="B29" s="81"/>
      <c r="C29" s="82"/>
      <c r="D29" s="287" t="str">
        <f>IF(AND(B29&gt;0,C29&gt;0),IF(B29&gt;UPDATE!K2,DATEVALUE(UPDATE!$C$4&amp;"/"&amp;TEXT(B29,0)&amp;"/"&amp;TEXT(C29,0)),DATEVALUE(UPDATE!$C$6&amp;"/"&amp;TEXT(B29,0)&amp;"/"&amp;TEXT(C29,0))),"")</f>
        <v/>
      </c>
      <c r="E29" s="83"/>
      <c r="F29" s="84"/>
      <c r="G29" s="85"/>
      <c r="H29" s="86"/>
      <c r="I29" s="87">
        <f>IF(OR(G29&lt;&gt;0,H29&lt;&gt;0),$I$8+SUM($G$11:G29)-SUM($H$11:H29),0)</f>
        <v>0</v>
      </c>
      <c r="J29" s="88"/>
    </row>
    <row r="30" spans="1:10" ht="18" customHeight="1" x14ac:dyDescent="0.25">
      <c r="A30" s="3">
        <v>20</v>
      </c>
      <c r="B30" s="81"/>
      <c r="C30" s="82"/>
      <c r="D30" s="287" t="str">
        <f>IF(AND(B30&gt;0,C30&gt;0),IF(B30&gt;UPDATE!K2,DATEVALUE(UPDATE!$C$4&amp;"/"&amp;TEXT(B30,0)&amp;"/"&amp;TEXT(C30,0)),DATEVALUE(UPDATE!$C$6&amp;"/"&amp;TEXT(B30,0)&amp;"/"&amp;TEXT(C30,0))),"")</f>
        <v/>
      </c>
      <c r="E30" s="83"/>
      <c r="F30" s="84"/>
      <c r="G30" s="85"/>
      <c r="H30" s="86"/>
      <c r="I30" s="87">
        <f>IF(OR(G30&lt;&gt;0,H30&lt;&gt;0),$I$8+SUM($G$11:G30)-SUM($H$11:H30),0)</f>
        <v>0</v>
      </c>
      <c r="J30" s="88"/>
    </row>
    <row r="31" spans="1:10" ht="18" customHeight="1" x14ac:dyDescent="0.25">
      <c r="A31" s="3">
        <v>21</v>
      </c>
      <c r="B31" s="81"/>
      <c r="C31" s="82"/>
      <c r="D31" s="287" t="str">
        <f>IF(AND(B31&gt;0,C31&gt;0),IF(B31&gt;UPDATE!K2,DATEVALUE(UPDATE!$C$4&amp;"/"&amp;TEXT(B31,0)&amp;"/"&amp;TEXT(C31,0)),DATEVALUE(UPDATE!$C$6&amp;"/"&amp;TEXT(B31,0)&amp;"/"&amp;TEXT(C31,0))),"")</f>
        <v/>
      </c>
      <c r="E31" s="83"/>
      <c r="F31" s="84"/>
      <c r="G31" s="85"/>
      <c r="H31" s="86"/>
      <c r="I31" s="87">
        <f>IF(OR(G31&lt;&gt;0,H31&lt;&gt;0),$I$8+SUM($G$11:G31)-SUM($H$11:H31),0)</f>
        <v>0</v>
      </c>
      <c r="J31" s="88"/>
    </row>
    <row r="32" spans="1:10" ht="18" customHeight="1" x14ac:dyDescent="0.25">
      <c r="A32" s="3">
        <v>22</v>
      </c>
      <c r="B32" s="81"/>
      <c r="C32" s="82"/>
      <c r="D32" s="287" t="str">
        <f>IF(AND(B32&gt;0,C32&gt;0),IF(B32&gt;UPDATE!K2,DATEVALUE(UPDATE!$C$4&amp;"/"&amp;TEXT(B32,0)&amp;"/"&amp;TEXT(C32,0)),DATEVALUE(UPDATE!$C$6&amp;"/"&amp;TEXT(B32,0)&amp;"/"&amp;TEXT(C32,0))),"")</f>
        <v/>
      </c>
      <c r="E32" s="83"/>
      <c r="F32" s="84"/>
      <c r="G32" s="85"/>
      <c r="H32" s="86"/>
      <c r="I32" s="87">
        <f>IF(OR(G32&lt;&gt;0,H32&lt;&gt;0),$I$8+SUM($G$11:G32)-SUM($H$11:H32),0)</f>
        <v>0</v>
      </c>
      <c r="J32" s="88"/>
    </row>
    <row r="33" spans="1:13" ht="18" customHeight="1" x14ac:dyDescent="0.25">
      <c r="A33" s="3">
        <v>23</v>
      </c>
      <c r="B33" s="81"/>
      <c r="C33" s="82"/>
      <c r="D33" s="287" t="str">
        <f>IF(AND(B33&gt;0,C33&gt;0),IF(B33&gt;UPDATE!K2,DATEVALUE(UPDATE!$C$4&amp;"/"&amp;TEXT(B33,0)&amp;"/"&amp;TEXT(C33,0)),DATEVALUE(UPDATE!$C$6&amp;"/"&amp;TEXT(B33,0)&amp;"/"&amp;TEXT(C33,0))),"")</f>
        <v/>
      </c>
      <c r="E33" s="83"/>
      <c r="F33" s="84"/>
      <c r="G33" s="85"/>
      <c r="H33" s="86"/>
      <c r="I33" s="87">
        <f>IF(OR(G33&lt;&gt;0,H33&lt;&gt;0),$I$8+SUM($G$11:G33)-SUM($H$11:H33),0)</f>
        <v>0</v>
      </c>
      <c r="J33" s="88"/>
    </row>
    <row r="34" spans="1:13" ht="18" customHeight="1" x14ac:dyDescent="0.25">
      <c r="A34" s="3">
        <v>24</v>
      </c>
      <c r="B34" s="81"/>
      <c r="C34" s="82"/>
      <c r="D34" s="287" t="str">
        <f>IF(AND(B34&gt;0,C34&gt;0),IF(B34&gt;UPDATE!K2,DATEVALUE(UPDATE!$C$4&amp;"/"&amp;TEXT(B34,0)&amp;"/"&amp;TEXT(C34,0)),DATEVALUE(UPDATE!$C$6&amp;"/"&amp;TEXT(B34,0)&amp;"/"&amp;TEXT(C34,0))),"")</f>
        <v/>
      </c>
      <c r="E34" s="83"/>
      <c r="F34" s="84"/>
      <c r="G34" s="85"/>
      <c r="H34" s="86"/>
      <c r="I34" s="87">
        <f>IF(OR(G34&lt;&gt;0,H34&lt;&gt;0),$I$8+SUM($G$11:G34)-SUM($H$11:H34),0)</f>
        <v>0</v>
      </c>
      <c r="J34" s="88"/>
    </row>
    <row r="35" spans="1:13" ht="18" customHeight="1" x14ac:dyDescent="0.25">
      <c r="A35" s="3">
        <v>25</v>
      </c>
      <c r="B35" s="81"/>
      <c r="C35" s="82"/>
      <c r="D35" s="287" t="str">
        <f>IF(AND(B35&gt;0,C35&gt;0),IF(B35&gt;UPDATE!K2,DATEVALUE(UPDATE!$C$4&amp;"/"&amp;TEXT(B35,0)&amp;"/"&amp;TEXT(C35,0)),DATEVALUE(UPDATE!$C$6&amp;"/"&amp;TEXT(B35,0)&amp;"/"&amp;TEXT(C35,0))),"")</f>
        <v/>
      </c>
      <c r="E35" s="83"/>
      <c r="F35" s="84"/>
      <c r="G35" s="85"/>
      <c r="H35" s="86"/>
      <c r="I35" s="87">
        <f>IF(OR(G35&lt;&gt;0,H35&lt;&gt;0),$I$8+SUM($G$11:G35)-SUM($H$11:H35),0)</f>
        <v>0</v>
      </c>
      <c r="J35" s="88"/>
      <c r="M35" s="308"/>
    </row>
    <row r="36" spans="1:13" ht="18" customHeight="1" x14ac:dyDescent="0.25">
      <c r="A36" s="3">
        <v>26</v>
      </c>
      <c r="B36" s="81"/>
      <c r="C36" s="82"/>
      <c r="D36" s="287" t="str">
        <f>IF(AND(B36&gt;0,C36&gt;0),IF(B36&gt;UPDATE!K2,DATEVALUE(UPDATE!$C$4&amp;"/"&amp;TEXT(B36,0)&amp;"/"&amp;TEXT(C36,0)),DATEVALUE(UPDATE!$C$6&amp;"/"&amp;TEXT(B36,0)&amp;"/"&amp;TEXT(C36,0))),"")</f>
        <v/>
      </c>
      <c r="E36" s="83"/>
      <c r="F36" s="84"/>
      <c r="G36" s="85"/>
      <c r="H36" s="86"/>
      <c r="I36" s="87">
        <f>IF(OR(G36&lt;&gt;0,H36&lt;&gt;0),$I$8+SUM($G$11:G36)-SUM($H$11:H36),0)</f>
        <v>0</v>
      </c>
      <c r="J36" s="88"/>
    </row>
    <row r="37" spans="1:13" ht="18" customHeight="1" x14ac:dyDescent="0.25">
      <c r="A37" s="3">
        <v>27</v>
      </c>
      <c r="B37" s="81"/>
      <c r="C37" s="82"/>
      <c r="D37" s="287" t="str">
        <f>IF(AND(B37&gt;0,C37&gt;0),IF(B37&gt;UPDATE!K2,DATEVALUE(UPDATE!$C$4&amp;"/"&amp;TEXT(B37,0)&amp;"/"&amp;TEXT(C37,0)),DATEVALUE(UPDATE!$C$6&amp;"/"&amp;TEXT(B37,0)&amp;"/"&amp;TEXT(C37,0))),"")</f>
        <v/>
      </c>
      <c r="E37" s="83"/>
      <c r="F37" s="84"/>
      <c r="G37" s="85"/>
      <c r="H37" s="86"/>
      <c r="I37" s="87">
        <f>IF(OR(G37&lt;&gt;0,H37&lt;&gt;0),$I$8+SUM($G$11:G37)-SUM($H$11:H37),0)</f>
        <v>0</v>
      </c>
      <c r="J37" s="88"/>
    </row>
    <row r="38" spans="1:13" ht="18" customHeight="1" x14ac:dyDescent="0.25">
      <c r="A38" s="3">
        <v>28</v>
      </c>
      <c r="B38" s="81"/>
      <c r="C38" s="82"/>
      <c r="D38" s="287" t="str">
        <f>IF(AND(B38&gt;0,C38&gt;0),IF(B38&gt;UPDATE!K2,DATEVALUE(UPDATE!$C$4&amp;"/"&amp;TEXT(B38,0)&amp;"/"&amp;TEXT(C38,0)),DATEVALUE(UPDATE!$C$6&amp;"/"&amp;TEXT(B38,0)&amp;"/"&amp;TEXT(C38,0))),"")</f>
        <v/>
      </c>
      <c r="E38" s="83"/>
      <c r="F38" s="84"/>
      <c r="G38" s="85"/>
      <c r="H38" s="86"/>
      <c r="I38" s="87">
        <f>IF(OR(G38&lt;&gt;0,H38&lt;&gt;0),$I$8+SUM($G$11:G38)-SUM($H$11:H38),0)</f>
        <v>0</v>
      </c>
      <c r="J38" s="88"/>
    </row>
    <row r="39" spans="1:13" ht="18" customHeight="1" x14ac:dyDescent="0.25">
      <c r="A39" s="3">
        <v>29</v>
      </c>
      <c r="B39" s="81"/>
      <c r="C39" s="82"/>
      <c r="D39" s="287" t="str">
        <f>IF(AND(B39&gt;0,C39&gt;0),IF(B39&gt;UPDATE!K2,DATEVALUE(UPDATE!$C$4&amp;"/"&amp;TEXT(B39,0)&amp;"/"&amp;TEXT(C39,0)),DATEVALUE(UPDATE!$C$6&amp;"/"&amp;TEXT(B39,0)&amp;"/"&amp;TEXT(C39,0))),"")</f>
        <v/>
      </c>
      <c r="E39" s="83"/>
      <c r="F39" s="84"/>
      <c r="G39" s="85"/>
      <c r="H39" s="86"/>
      <c r="I39" s="87">
        <f>IF(OR(G39&lt;&gt;0,H39&lt;&gt;0),$I$8+SUM($G$11:G39)-SUM($H$11:H39),0)</f>
        <v>0</v>
      </c>
      <c r="J39" s="88"/>
    </row>
    <row r="40" spans="1:13" ht="18" customHeight="1" x14ac:dyDescent="0.25">
      <c r="A40" s="3">
        <v>30</v>
      </c>
      <c r="B40" s="81"/>
      <c r="C40" s="82"/>
      <c r="D40" s="287" t="str">
        <f>IF(AND(B40&gt;0,C40&gt;0),IF(B40&gt;UPDATE!K2,DATEVALUE(UPDATE!$C$4&amp;"/"&amp;TEXT(B40,0)&amp;"/"&amp;TEXT(C40,0)),DATEVALUE(UPDATE!$C$6&amp;"/"&amp;TEXT(B40,0)&amp;"/"&amp;TEXT(C40,0))),"")</f>
        <v/>
      </c>
      <c r="E40" s="83"/>
      <c r="F40" s="84"/>
      <c r="G40" s="85"/>
      <c r="H40" s="86"/>
      <c r="I40" s="87">
        <f>IF(OR(G40&lt;&gt;0,H40&lt;&gt;0),$I$8+SUM($G$11:G40)-SUM($H$11:H40),0)</f>
        <v>0</v>
      </c>
      <c r="J40" s="88"/>
    </row>
    <row r="41" spans="1:13" ht="18" customHeight="1" x14ac:dyDescent="0.25">
      <c r="A41" s="3">
        <v>31</v>
      </c>
      <c r="B41" s="81"/>
      <c r="C41" s="82"/>
      <c r="D41" s="287" t="str">
        <f>IF(AND(B41&gt;0,C41&gt;0),IF(B41&gt;UPDATE!K2,DATEVALUE(UPDATE!$C$4&amp;"/"&amp;TEXT(B41,0)&amp;"/"&amp;TEXT(C41,0)),DATEVALUE(UPDATE!$C$6&amp;"/"&amp;TEXT(B41,0)&amp;"/"&amp;TEXT(C41,0))),"")</f>
        <v/>
      </c>
      <c r="E41" s="83"/>
      <c r="F41" s="84"/>
      <c r="G41" s="85"/>
      <c r="H41" s="86"/>
      <c r="I41" s="87">
        <f>IF(OR(G41&lt;&gt;0,H41&lt;&gt;0),$I$8+SUM($G$11:G41)-SUM($H$11:H41),0)</f>
        <v>0</v>
      </c>
      <c r="J41" s="88"/>
    </row>
    <row r="42" spans="1:13" ht="18" customHeight="1" x14ac:dyDescent="0.25">
      <c r="A42" s="3">
        <v>32</v>
      </c>
      <c r="B42" s="81"/>
      <c r="C42" s="82"/>
      <c r="D42" s="287" t="str">
        <f>IF(AND(B42&gt;0,C42&gt;0),IF(B42&gt;UPDATE!K2,DATEVALUE(UPDATE!$C$4&amp;"/"&amp;TEXT(B42,0)&amp;"/"&amp;TEXT(C42,0)),DATEVALUE(UPDATE!$C$6&amp;"/"&amp;TEXT(B42,0)&amp;"/"&amp;TEXT(C42,0))),"")</f>
        <v/>
      </c>
      <c r="E42" s="83"/>
      <c r="F42" s="84"/>
      <c r="G42" s="85"/>
      <c r="H42" s="86"/>
      <c r="I42" s="87">
        <f>IF(OR(G42&lt;&gt;0,H42&lt;&gt;0),$I$8+SUM($G$11:G42)-SUM($H$11:H42),0)</f>
        <v>0</v>
      </c>
      <c r="J42" s="88"/>
    </row>
    <row r="43" spans="1:13" ht="18" customHeight="1" x14ac:dyDescent="0.25">
      <c r="A43" s="3">
        <v>33</v>
      </c>
      <c r="B43" s="81"/>
      <c r="C43" s="82"/>
      <c r="D43" s="287" t="str">
        <f>IF(AND(B43&gt;0,C43&gt;0),IF(B43&gt;UPDATE!K2,DATEVALUE(UPDATE!$C$4&amp;"/"&amp;TEXT(B43,0)&amp;"/"&amp;TEXT(C43,0)),DATEVALUE(UPDATE!$C$6&amp;"/"&amp;TEXT(B43,0)&amp;"/"&amp;TEXT(C43,0))),"")</f>
        <v/>
      </c>
      <c r="E43" s="83"/>
      <c r="F43" s="84"/>
      <c r="G43" s="85"/>
      <c r="H43" s="86"/>
      <c r="I43" s="87">
        <f>IF(OR(G43&lt;&gt;0,H43&lt;&gt;0),$I$8+SUM($G$11:G43)-SUM($H$11:H43),0)</f>
        <v>0</v>
      </c>
      <c r="J43" s="88"/>
    </row>
    <row r="44" spans="1:13" ht="18" customHeight="1" x14ac:dyDescent="0.25">
      <c r="A44" s="3">
        <v>34</v>
      </c>
      <c r="B44" s="81"/>
      <c r="C44" s="82"/>
      <c r="D44" s="287" t="str">
        <f>IF(AND(B44&gt;0,C44&gt;0),IF(B44&gt;UPDATE!K2,DATEVALUE(UPDATE!$C$4&amp;"/"&amp;TEXT(B44,0)&amp;"/"&amp;TEXT(C44,0)),DATEVALUE(UPDATE!$C$6&amp;"/"&amp;TEXT(B44,0)&amp;"/"&amp;TEXT(C44,0))),"")</f>
        <v/>
      </c>
      <c r="E44" s="83"/>
      <c r="F44" s="84"/>
      <c r="G44" s="85"/>
      <c r="H44" s="86"/>
      <c r="I44" s="87">
        <f>IF(OR(G44&lt;&gt;0,H44&lt;&gt;0),$I$8+SUM($G$11:G44)-SUM($H$11:H44),0)</f>
        <v>0</v>
      </c>
      <c r="J44" s="88"/>
    </row>
    <row r="45" spans="1:13" ht="18" customHeight="1" x14ac:dyDescent="0.25">
      <c r="A45" s="3">
        <v>35</v>
      </c>
      <c r="B45" s="81"/>
      <c r="C45" s="82"/>
      <c r="D45" s="287" t="str">
        <f>IF(AND(B45&gt;0,C45&gt;0),IF(B45&gt;UPDATE!K2,DATEVALUE(UPDATE!$C$4&amp;"/"&amp;TEXT(B45,0)&amp;"/"&amp;TEXT(C45,0)),DATEVALUE(UPDATE!$C$6&amp;"/"&amp;TEXT(B45,0)&amp;"/"&amp;TEXT(C45,0))),"")</f>
        <v/>
      </c>
      <c r="E45" s="83"/>
      <c r="F45" s="84"/>
      <c r="G45" s="85"/>
      <c r="H45" s="86"/>
      <c r="I45" s="87">
        <f>IF(OR(G45&lt;&gt;0,H45&lt;&gt;0),$I$8+SUM($G$11:G45)-SUM($H$11:H45),0)</f>
        <v>0</v>
      </c>
      <c r="J45" s="88"/>
    </row>
    <row r="46" spans="1:13" ht="18" customHeight="1" x14ac:dyDescent="0.25">
      <c r="A46" s="3">
        <v>36</v>
      </c>
      <c r="B46" s="81"/>
      <c r="C46" s="82"/>
      <c r="D46" s="287" t="str">
        <f>IF(AND(B46&gt;0,C46&gt;0),IF(B46&gt;UPDATE!K2,DATEVALUE(UPDATE!$C$4&amp;"/"&amp;TEXT(B46,0)&amp;"/"&amp;TEXT(C46,0)),DATEVALUE(UPDATE!$C$6&amp;"/"&amp;TEXT(B46,0)&amp;"/"&amp;TEXT(C46,0))),"")</f>
        <v/>
      </c>
      <c r="E46" s="83"/>
      <c r="F46" s="84"/>
      <c r="G46" s="85"/>
      <c r="H46" s="86"/>
      <c r="I46" s="87">
        <f>IF(OR(G46&lt;&gt;0,H46&lt;&gt;0),$I$8+SUM($G$11:G46)-SUM($H$11:H46),0)</f>
        <v>0</v>
      </c>
      <c r="J46" s="88"/>
    </row>
    <row r="47" spans="1:13" ht="18" customHeight="1" x14ac:dyDescent="0.25">
      <c r="A47" s="3">
        <v>37</v>
      </c>
      <c r="B47" s="81"/>
      <c r="C47" s="82"/>
      <c r="D47" s="287" t="str">
        <f>IF(AND(B47&gt;0,C47&gt;0),IF(B47&gt;UPDATE!K2,DATEVALUE(UPDATE!$C$4&amp;"/"&amp;TEXT(B47,0)&amp;"/"&amp;TEXT(C47,0)),DATEVALUE(UPDATE!$C$6&amp;"/"&amp;TEXT(B47,0)&amp;"/"&amp;TEXT(C47,0))),"")</f>
        <v/>
      </c>
      <c r="E47" s="83"/>
      <c r="F47" s="84"/>
      <c r="G47" s="85"/>
      <c r="H47" s="86"/>
      <c r="I47" s="87">
        <f>IF(OR(G47&lt;&gt;0,H47&lt;&gt;0),$I$8+SUM($G$11:G47)-SUM($H$11:H47),0)</f>
        <v>0</v>
      </c>
      <c r="J47" s="88"/>
    </row>
    <row r="48" spans="1:13" ht="18" customHeight="1" x14ac:dyDescent="0.25">
      <c r="A48" s="3">
        <v>38</v>
      </c>
      <c r="B48" s="81"/>
      <c r="C48" s="82"/>
      <c r="D48" s="287" t="str">
        <f>IF(AND(B48&gt;0,C48&gt;0),IF(B48&gt;UPDATE!K2,DATEVALUE(UPDATE!$C$4&amp;"/"&amp;TEXT(B48,0)&amp;"/"&amp;TEXT(C48,0)),DATEVALUE(UPDATE!$C$6&amp;"/"&amp;TEXT(B48,0)&amp;"/"&amp;TEXT(C48,0))),"")</f>
        <v/>
      </c>
      <c r="E48" s="83"/>
      <c r="F48" s="84"/>
      <c r="G48" s="85"/>
      <c r="H48" s="86"/>
      <c r="I48" s="87">
        <f>IF(OR(G48&lt;&gt;0,H48&lt;&gt;0),$I$8+SUM($G$11:G48)-SUM($H$11:H48),0)</f>
        <v>0</v>
      </c>
      <c r="J48" s="88"/>
    </row>
    <row r="49" spans="1:10" ht="18" customHeight="1" x14ac:dyDescent="0.25">
      <c r="A49" s="3">
        <v>39</v>
      </c>
      <c r="B49" s="81"/>
      <c r="C49" s="82"/>
      <c r="D49" s="287" t="str">
        <f>IF(AND(B49&gt;0,C49&gt;0),IF(B49&gt;UPDATE!K2,DATEVALUE(UPDATE!$C$4&amp;"/"&amp;TEXT(B49,0)&amp;"/"&amp;TEXT(C49,0)),DATEVALUE(UPDATE!$C$6&amp;"/"&amp;TEXT(B49,0)&amp;"/"&amp;TEXT(C49,0))),"")</f>
        <v/>
      </c>
      <c r="E49" s="83"/>
      <c r="F49" s="84"/>
      <c r="G49" s="85"/>
      <c r="H49" s="86"/>
      <c r="I49" s="87">
        <f>IF(OR(G49&lt;&gt;0,H49&lt;&gt;0),$I$8+SUM($G$11:G49)-SUM($H$11:H49),0)</f>
        <v>0</v>
      </c>
      <c r="J49" s="88"/>
    </row>
    <row r="50" spans="1:10" ht="18" customHeight="1" x14ac:dyDescent="0.25">
      <c r="A50" s="3">
        <v>40</v>
      </c>
      <c r="B50" s="81"/>
      <c r="C50" s="82"/>
      <c r="D50" s="287" t="str">
        <f>IF(AND(B50&gt;0,C50&gt;0),IF(B50&gt;UPDATE!K2,DATEVALUE(UPDATE!$C$4&amp;"/"&amp;TEXT(B50,0)&amp;"/"&amp;TEXT(C50,0)),DATEVALUE(UPDATE!$C$6&amp;"/"&amp;TEXT(B50,0)&amp;"/"&amp;TEXT(C50,0))),"")</f>
        <v/>
      </c>
      <c r="E50" s="83"/>
      <c r="F50" s="84"/>
      <c r="G50" s="85"/>
      <c r="H50" s="86"/>
      <c r="I50" s="87">
        <f>IF(OR(G50&lt;&gt;0,H50&lt;&gt;0),$I$8+SUM($G$11:G50)-SUM($H$11:H50),0)</f>
        <v>0</v>
      </c>
      <c r="J50" s="88"/>
    </row>
    <row r="51" spans="1:10" ht="18" customHeight="1" x14ac:dyDescent="0.25">
      <c r="A51" s="3">
        <v>41</v>
      </c>
      <c r="B51" s="81"/>
      <c r="C51" s="82"/>
      <c r="D51" s="287" t="str">
        <f>IF(AND(B51&gt;0,C51&gt;0),IF(B51&gt;UPDATE!K2,DATEVALUE(UPDATE!$C$4&amp;"/"&amp;TEXT(B51,0)&amp;"/"&amp;TEXT(C51,0)),DATEVALUE(UPDATE!$C$6&amp;"/"&amp;TEXT(B51,0)&amp;"/"&amp;TEXT(C51,0))),"")</f>
        <v/>
      </c>
      <c r="E51" s="83"/>
      <c r="F51" s="84"/>
      <c r="G51" s="85"/>
      <c r="H51" s="86"/>
      <c r="I51" s="87">
        <f>IF(OR(G51&lt;&gt;0,H51&lt;&gt;0),$I$8+SUM($G$11:G51)-SUM($H$11:H51),0)</f>
        <v>0</v>
      </c>
      <c r="J51" s="88"/>
    </row>
    <row r="52" spans="1:10" ht="18" customHeight="1" x14ac:dyDescent="0.25">
      <c r="A52" s="3">
        <v>42</v>
      </c>
      <c r="B52" s="81"/>
      <c r="C52" s="82"/>
      <c r="D52" s="287" t="str">
        <f>IF(AND(B52&gt;0,C52&gt;0),IF(B52&gt;UPDATE!K2,DATEVALUE(UPDATE!$C$4&amp;"/"&amp;TEXT(B52,0)&amp;"/"&amp;TEXT(C52,0)),DATEVALUE(UPDATE!$C$6&amp;"/"&amp;TEXT(B52,0)&amp;"/"&amp;TEXT(C52,0))),"")</f>
        <v/>
      </c>
      <c r="E52" s="83"/>
      <c r="F52" s="84"/>
      <c r="G52" s="85"/>
      <c r="H52" s="86"/>
      <c r="I52" s="87">
        <f>IF(OR(G52&lt;&gt;0,H52&lt;&gt;0),$I$8+SUM($G$11:G52)-SUM($H$11:H52),0)</f>
        <v>0</v>
      </c>
      <c r="J52" s="88"/>
    </row>
    <row r="53" spans="1:10" ht="18" customHeight="1" x14ac:dyDescent="0.25">
      <c r="A53" s="3">
        <v>43</v>
      </c>
      <c r="B53" s="81"/>
      <c r="C53" s="82"/>
      <c r="D53" s="287" t="str">
        <f>IF(AND(B53&gt;0,C53&gt;0),IF(B53&gt;UPDATE!K2,DATEVALUE(UPDATE!$C$4&amp;"/"&amp;TEXT(B53,0)&amp;"/"&amp;TEXT(C53,0)),DATEVALUE(UPDATE!$C$6&amp;"/"&amp;TEXT(B53,0)&amp;"/"&amp;TEXT(C53,0))),"")</f>
        <v/>
      </c>
      <c r="E53" s="83"/>
      <c r="F53" s="84"/>
      <c r="G53" s="85"/>
      <c r="H53" s="86"/>
      <c r="I53" s="87">
        <f>IF(OR(G53&lt;&gt;0,H53&lt;&gt;0),$I$8+SUM($G$11:G53)-SUM($H$11:H53),0)</f>
        <v>0</v>
      </c>
      <c r="J53" s="88"/>
    </row>
    <row r="54" spans="1:10" ht="18" customHeight="1" x14ac:dyDescent="0.25">
      <c r="A54" s="3">
        <v>44</v>
      </c>
      <c r="B54" s="81"/>
      <c r="C54" s="82"/>
      <c r="D54" s="287" t="str">
        <f>IF(AND(B54&gt;0,C54&gt;0),IF(B54&gt;UPDATE!K2,DATEVALUE(UPDATE!$C$4&amp;"/"&amp;TEXT(B54,0)&amp;"/"&amp;TEXT(C54,0)),DATEVALUE(UPDATE!$C$6&amp;"/"&amp;TEXT(B54,0)&amp;"/"&amp;TEXT(C54,0))),"")</f>
        <v/>
      </c>
      <c r="E54" s="83"/>
      <c r="F54" s="84"/>
      <c r="G54" s="85"/>
      <c r="H54" s="86"/>
      <c r="I54" s="87">
        <f>IF(OR(G54&lt;&gt;0,H54&lt;&gt;0),$I$8+SUM($G$11:G54)-SUM($H$11:H54),0)</f>
        <v>0</v>
      </c>
      <c r="J54" s="88"/>
    </row>
    <row r="55" spans="1:10" ht="18" customHeight="1" x14ac:dyDescent="0.25">
      <c r="A55" s="3">
        <v>45</v>
      </c>
      <c r="B55" s="81"/>
      <c r="C55" s="82"/>
      <c r="D55" s="287" t="str">
        <f>IF(AND(B55&gt;0,C55&gt;0),IF(B55&gt;UPDATE!K2,DATEVALUE(UPDATE!$C$4&amp;"/"&amp;TEXT(B55,0)&amp;"/"&amp;TEXT(C55,0)),DATEVALUE(UPDATE!$C$6&amp;"/"&amp;TEXT(B55,0)&amp;"/"&amp;TEXT(C55,0))),"")</f>
        <v/>
      </c>
      <c r="E55" s="83"/>
      <c r="F55" s="84"/>
      <c r="G55" s="85"/>
      <c r="H55" s="86"/>
      <c r="I55" s="87">
        <f>IF(OR(G55&lt;&gt;0,H55&lt;&gt;0),$I$8+SUM($G$11:G55)-SUM($H$11:H55),0)</f>
        <v>0</v>
      </c>
      <c r="J55" s="88"/>
    </row>
    <row r="56" spans="1:10" ht="18" customHeight="1" x14ac:dyDescent="0.25">
      <c r="A56" s="3">
        <v>46</v>
      </c>
      <c r="B56" s="81"/>
      <c r="C56" s="82"/>
      <c r="D56" s="287" t="str">
        <f>IF(AND(B56&gt;0,C56&gt;0),IF(B56&gt;UPDATE!K2,DATEVALUE(UPDATE!$C$4&amp;"/"&amp;TEXT(B56,0)&amp;"/"&amp;TEXT(C56,0)),DATEVALUE(UPDATE!$C$6&amp;"/"&amp;TEXT(B56,0)&amp;"/"&amp;TEXT(C56,0))),"")</f>
        <v/>
      </c>
      <c r="E56" s="83"/>
      <c r="F56" s="84"/>
      <c r="G56" s="85"/>
      <c r="H56" s="86"/>
      <c r="I56" s="87">
        <f>IF(OR(G56&lt;&gt;0,H56&lt;&gt;0),$I$8+SUM($G$11:G56)-SUM($H$11:H56),0)</f>
        <v>0</v>
      </c>
      <c r="J56" s="88"/>
    </row>
    <row r="57" spans="1:10" ht="18" customHeight="1" x14ac:dyDescent="0.25">
      <c r="A57" s="3">
        <v>47</v>
      </c>
      <c r="B57" s="81"/>
      <c r="C57" s="82"/>
      <c r="D57" s="287" t="str">
        <f>IF(AND(B57&gt;0,C57&gt;0),IF(B57&gt;UPDATE!K2,DATEVALUE(UPDATE!$C$4&amp;"/"&amp;TEXT(B57,0)&amp;"/"&amp;TEXT(C57,0)),DATEVALUE(UPDATE!$C$6&amp;"/"&amp;TEXT(B57,0)&amp;"/"&amp;TEXT(C57,0))),"")</f>
        <v/>
      </c>
      <c r="E57" s="83"/>
      <c r="F57" s="84"/>
      <c r="G57" s="85"/>
      <c r="H57" s="86"/>
      <c r="I57" s="87">
        <f>IF(OR(G57&lt;&gt;0,H57&lt;&gt;0),$I$8+SUM($G$11:G57)-SUM($H$11:H57),0)</f>
        <v>0</v>
      </c>
      <c r="J57" s="88"/>
    </row>
    <row r="58" spans="1:10" ht="18" customHeight="1" x14ac:dyDescent="0.25">
      <c r="A58" s="3">
        <v>48</v>
      </c>
      <c r="B58" s="81"/>
      <c r="C58" s="82"/>
      <c r="D58" s="287" t="str">
        <f>IF(AND(B58&gt;0,C58&gt;0),IF(B58&gt;UPDATE!K2,DATEVALUE(UPDATE!$C$4&amp;"/"&amp;TEXT(B58,0)&amp;"/"&amp;TEXT(C58,0)),DATEVALUE(UPDATE!$C$6&amp;"/"&amp;TEXT(B58,0)&amp;"/"&amp;TEXT(C58,0))),"")</f>
        <v/>
      </c>
      <c r="E58" s="83"/>
      <c r="F58" s="84"/>
      <c r="G58" s="85"/>
      <c r="H58" s="86"/>
      <c r="I58" s="87">
        <f>IF(OR(G58&lt;&gt;0,H58&lt;&gt;0),$I$8+SUM($G$11:G58)-SUM($H$11:H58),0)</f>
        <v>0</v>
      </c>
      <c r="J58" s="88"/>
    </row>
    <row r="59" spans="1:10" ht="18" customHeight="1" x14ac:dyDescent="0.25">
      <c r="A59" s="3">
        <v>49</v>
      </c>
      <c r="B59" s="81"/>
      <c r="C59" s="82"/>
      <c r="D59" s="287" t="str">
        <f>IF(AND(B59&gt;0,C59&gt;0),IF(B59&gt;UPDATE!K2,DATEVALUE(UPDATE!$C$4&amp;"/"&amp;TEXT(B59,0)&amp;"/"&amp;TEXT(C59,0)),DATEVALUE(UPDATE!$C$6&amp;"/"&amp;TEXT(B59,0)&amp;"/"&amp;TEXT(C59,0))),"")</f>
        <v/>
      </c>
      <c r="E59" s="83"/>
      <c r="F59" s="84"/>
      <c r="G59" s="85"/>
      <c r="H59" s="86"/>
      <c r="I59" s="87">
        <f>IF(OR(G59&lt;&gt;0,H59&lt;&gt;0),$I$8+SUM($G$11:G59)-SUM($H$11:H59),0)</f>
        <v>0</v>
      </c>
      <c r="J59" s="88"/>
    </row>
    <row r="60" spans="1:10" ht="18" customHeight="1" x14ac:dyDescent="0.25">
      <c r="A60" s="3">
        <v>50</v>
      </c>
      <c r="B60" s="81"/>
      <c r="C60" s="82"/>
      <c r="D60" s="287" t="str">
        <f>IF(AND(B60&gt;0,C60&gt;0),IF(B60&gt;UPDATE!K2,DATEVALUE(UPDATE!$C$4&amp;"/"&amp;TEXT(B60,0)&amp;"/"&amp;TEXT(C60,0)),DATEVALUE(UPDATE!$C$6&amp;"/"&amp;TEXT(B60,0)&amp;"/"&amp;TEXT(C60,0))),"")</f>
        <v/>
      </c>
      <c r="E60" s="83"/>
      <c r="F60" s="84"/>
      <c r="G60" s="85"/>
      <c r="H60" s="86"/>
      <c r="I60" s="87">
        <f>IF(OR(G60&lt;&gt;0,H60&lt;&gt;0),$I$8+SUM($G$11:G60)-SUM($H$11:H60),0)</f>
        <v>0</v>
      </c>
      <c r="J60" s="88"/>
    </row>
    <row r="61" spans="1:10" ht="18" customHeight="1" x14ac:dyDescent="0.25">
      <c r="A61" s="3">
        <v>51</v>
      </c>
      <c r="B61" s="81"/>
      <c r="C61" s="82"/>
      <c r="D61" s="287" t="str">
        <f>IF(AND(B61&gt;0,C61&gt;0),IF(B61&gt;UPDATE!K2,DATEVALUE(UPDATE!$C$4&amp;"/"&amp;TEXT(B61,0)&amp;"/"&amp;TEXT(C61,0)),DATEVALUE(UPDATE!$C$6&amp;"/"&amp;TEXT(B61,0)&amp;"/"&amp;TEXT(C61,0))),"")</f>
        <v/>
      </c>
      <c r="E61" s="83"/>
      <c r="F61" s="84"/>
      <c r="G61" s="85"/>
      <c r="H61" s="86"/>
      <c r="I61" s="87">
        <f>IF(OR(G61&lt;&gt;0,H61&lt;&gt;0),$I$8+SUM($G$11:G61)-SUM($H$11:H61),0)</f>
        <v>0</v>
      </c>
      <c r="J61" s="88"/>
    </row>
    <row r="62" spans="1:10" ht="18" customHeight="1" x14ac:dyDescent="0.25">
      <c r="A62" s="3">
        <v>52</v>
      </c>
      <c r="B62" s="81"/>
      <c r="C62" s="82"/>
      <c r="D62" s="287" t="str">
        <f>IF(AND(B62&gt;0,C62&gt;0),IF(B62&gt;UPDATE!K2,DATEVALUE(UPDATE!$C$4&amp;"/"&amp;TEXT(B62,0)&amp;"/"&amp;TEXT(C62,0)),DATEVALUE(UPDATE!$C$6&amp;"/"&amp;TEXT(B62,0)&amp;"/"&amp;TEXT(C62,0))),"")</f>
        <v/>
      </c>
      <c r="E62" s="83"/>
      <c r="F62" s="84"/>
      <c r="G62" s="85"/>
      <c r="H62" s="86"/>
      <c r="I62" s="87">
        <f>IF(OR(G62&lt;&gt;0,H62&lt;&gt;0),$I$8+SUM($G$11:G62)-SUM($H$11:H62),0)</f>
        <v>0</v>
      </c>
      <c r="J62" s="88"/>
    </row>
    <row r="63" spans="1:10" ht="18" customHeight="1" x14ac:dyDescent="0.25">
      <c r="A63" s="3">
        <v>53</v>
      </c>
      <c r="B63" s="81"/>
      <c r="C63" s="82"/>
      <c r="D63" s="287" t="str">
        <f>IF(AND(B63&gt;0,C63&gt;0),IF(B63&gt;UPDATE!K2,DATEVALUE(UPDATE!$C$4&amp;"/"&amp;TEXT(B63,0)&amp;"/"&amp;TEXT(C63,0)),DATEVALUE(UPDATE!$C$6&amp;"/"&amp;TEXT(B63,0)&amp;"/"&amp;TEXT(C63,0))),"")</f>
        <v/>
      </c>
      <c r="E63" s="83"/>
      <c r="F63" s="84"/>
      <c r="G63" s="85"/>
      <c r="H63" s="86"/>
      <c r="I63" s="87">
        <f>IF(OR(G63&lt;&gt;0,H63&lt;&gt;0),$I$8+SUM($G$11:G63)-SUM($H$11:H63),0)</f>
        <v>0</v>
      </c>
      <c r="J63" s="88"/>
    </row>
    <row r="64" spans="1:10" ht="18" customHeight="1" x14ac:dyDescent="0.25">
      <c r="A64" s="3">
        <v>54</v>
      </c>
      <c r="B64" s="81"/>
      <c r="C64" s="82"/>
      <c r="D64" s="287" t="str">
        <f>IF(AND(B64&gt;0,C64&gt;0),IF(B64&gt;UPDATE!K2,DATEVALUE(UPDATE!$C$4&amp;"/"&amp;TEXT(B64,0)&amp;"/"&amp;TEXT(C64,0)),DATEVALUE(UPDATE!$C$6&amp;"/"&amp;TEXT(B64,0)&amp;"/"&amp;TEXT(C64,0))),"")</f>
        <v/>
      </c>
      <c r="E64" s="83"/>
      <c r="F64" s="84"/>
      <c r="G64" s="85"/>
      <c r="H64" s="86"/>
      <c r="I64" s="87">
        <f>IF(OR(G64&lt;&gt;0,H64&lt;&gt;0),$I$8+SUM($G$11:G64)-SUM($H$11:H64),0)</f>
        <v>0</v>
      </c>
      <c r="J64" s="88"/>
    </row>
    <row r="65" spans="1:10" ht="18" customHeight="1" x14ac:dyDescent="0.25">
      <c r="A65" s="3">
        <v>55</v>
      </c>
      <c r="B65" s="81"/>
      <c r="C65" s="82"/>
      <c r="D65" s="287" t="str">
        <f>IF(AND(B65&gt;0,C65&gt;0),IF(B65&gt;UPDATE!K2,DATEVALUE(UPDATE!$C$4&amp;"/"&amp;TEXT(B65,0)&amp;"/"&amp;TEXT(C65,0)),DATEVALUE(UPDATE!$C$6&amp;"/"&amp;TEXT(B65,0)&amp;"/"&amp;TEXT(C65,0))),"")</f>
        <v/>
      </c>
      <c r="E65" s="83"/>
      <c r="F65" s="84"/>
      <c r="G65" s="85"/>
      <c r="H65" s="86"/>
      <c r="I65" s="87">
        <f>IF(OR(G65&lt;&gt;0,H65&lt;&gt;0),$I$8+SUM($G$11:G65)-SUM($H$11:H65),0)</f>
        <v>0</v>
      </c>
      <c r="J65" s="88"/>
    </row>
    <row r="66" spans="1:10" ht="18" customHeight="1" x14ac:dyDescent="0.25">
      <c r="A66" s="3">
        <v>56</v>
      </c>
      <c r="B66" s="81"/>
      <c r="C66" s="82"/>
      <c r="D66" s="287" t="str">
        <f>IF(AND(B66&gt;0,C66&gt;0),IF(B66&gt;UPDATE!K2,DATEVALUE(UPDATE!$C$4&amp;"/"&amp;TEXT(B66,0)&amp;"/"&amp;TEXT(C66,0)),DATEVALUE(UPDATE!$C$6&amp;"/"&amp;TEXT(B66,0)&amp;"/"&amp;TEXT(C66,0))),"")</f>
        <v/>
      </c>
      <c r="E66" s="83"/>
      <c r="F66" s="84"/>
      <c r="G66" s="85"/>
      <c r="H66" s="86"/>
      <c r="I66" s="87">
        <f>IF(OR(G66&lt;&gt;0,H66&lt;&gt;0),$I$8+SUM($G$11:G66)-SUM($H$11:H66),0)</f>
        <v>0</v>
      </c>
      <c r="J66" s="88"/>
    </row>
    <row r="67" spans="1:10" ht="18" customHeight="1" x14ac:dyDescent="0.25">
      <c r="A67" s="3">
        <v>57</v>
      </c>
      <c r="B67" s="81"/>
      <c r="C67" s="82"/>
      <c r="D67" s="287" t="str">
        <f>IF(AND(B67&gt;0,C67&gt;0),IF(B67&gt;UPDATE!K2,DATEVALUE(UPDATE!$C$4&amp;"/"&amp;TEXT(B67,0)&amp;"/"&amp;TEXT(C67,0)),DATEVALUE(UPDATE!$C$6&amp;"/"&amp;TEXT(B67,0)&amp;"/"&amp;TEXT(C67,0))),"")</f>
        <v/>
      </c>
      <c r="E67" s="83"/>
      <c r="F67" s="84"/>
      <c r="G67" s="85"/>
      <c r="H67" s="86"/>
      <c r="I67" s="87">
        <f>IF(OR(G67&lt;&gt;0,H67&lt;&gt;0),$I$8+SUM($G$11:G67)-SUM($H$11:H67),0)</f>
        <v>0</v>
      </c>
      <c r="J67" s="88"/>
    </row>
    <row r="68" spans="1:10" ht="18" customHeight="1" x14ac:dyDescent="0.25">
      <c r="A68" s="3">
        <v>58</v>
      </c>
      <c r="B68" s="81"/>
      <c r="C68" s="82"/>
      <c r="D68" s="287" t="str">
        <f>IF(AND(B68&gt;0,C68&gt;0),IF(B68&gt;UPDATE!K2,DATEVALUE(UPDATE!$C$4&amp;"/"&amp;TEXT(B68,0)&amp;"/"&amp;TEXT(C68,0)),DATEVALUE(UPDATE!$C$6&amp;"/"&amp;TEXT(B68,0)&amp;"/"&amp;TEXT(C68,0))),"")</f>
        <v/>
      </c>
      <c r="E68" s="83"/>
      <c r="F68" s="84"/>
      <c r="G68" s="85"/>
      <c r="H68" s="86"/>
      <c r="I68" s="87">
        <f>IF(OR(G68&lt;&gt;0,H68&lt;&gt;0),$I$8+SUM($G$11:G68)-SUM($H$11:H68),0)</f>
        <v>0</v>
      </c>
      <c r="J68" s="88"/>
    </row>
    <row r="69" spans="1:10" ht="18" customHeight="1" x14ac:dyDescent="0.25">
      <c r="A69" s="3">
        <v>59</v>
      </c>
      <c r="B69" s="81"/>
      <c r="C69" s="82"/>
      <c r="D69" s="287" t="str">
        <f>IF(AND(B69&gt;0,C69&gt;0),IF(B69&gt;UPDATE!K2,DATEVALUE(UPDATE!$C$4&amp;"/"&amp;TEXT(B69,0)&amp;"/"&amp;TEXT(C69,0)),DATEVALUE(UPDATE!$C$6&amp;"/"&amp;TEXT(B69,0)&amp;"/"&amp;TEXT(C69,0))),"")</f>
        <v/>
      </c>
      <c r="E69" s="83"/>
      <c r="F69" s="84"/>
      <c r="G69" s="85"/>
      <c r="H69" s="86"/>
      <c r="I69" s="87">
        <f>IF(OR(G69&lt;&gt;0,H69&lt;&gt;0),$I$8+SUM($G$11:G69)-SUM($H$11:H69),0)</f>
        <v>0</v>
      </c>
      <c r="J69" s="88"/>
    </row>
    <row r="70" spans="1:10" ht="18" customHeight="1" x14ac:dyDescent="0.25">
      <c r="A70" s="3">
        <v>60</v>
      </c>
      <c r="B70" s="81"/>
      <c r="C70" s="82"/>
      <c r="D70" s="287" t="str">
        <f>IF(AND(B70&gt;0,C70&gt;0),IF(B70&gt;UPDATE!K2,DATEVALUE(UPDATE!$C$4&amp;"/"&amp;TEXT(B70,0)&amp;"/"&amp;TEXT(C70,0)),DATEVALUE(UPDATE!$C$6&amp;"/"&amp;TEXT(B70,0)&amp;"/"&amp;TEXT(C70,0))),"")</f>
        <v/>
      </c>
      <c r="E70" s="83"/>
      <c r="F70" s="84"/>
      <c r="G70" s="85"/>
      <c r="H70" s="86"/>
      <c r="I70" s="87">
        <f>IF(OR(G70&lt;&gt;0,H70&lt;&gt;0),$I$8+SUM($G$11:G70)-SUM($H$11:H70),0)</f>
        <v>0</v>
      </c>
      <c r="J70" s="88"/>
    </row>
    <row r="71" spans="1:10" ht="18" customHeight="1" x14ac:dyDescent="0.25">
      <c r="A71" s="3">
        <v>61</v>
      </c>
      <c r="B71" s="81"/>
      <c r="C71" s="82"/>
      <c r="D71" s="287" t="str">
        <f>IF(AND(B71&gt;0,C71&gt;0),IF(B71&gt;UPDATE!K2,DATEVALUE(UPDATE!$C$4&amp;"/"&amp;TEXT(B71,0)&amp;"/"&amp;TEXT(C71,0)),DATEVALUE(UPDATE!$C$6&amp;"/"&amp;TEXT(B71,0)&amp;"/"&amp;TEXT(C71,0))),"")</f>
        <v/>
      </c>
      <c r="E71" s="83"/>
      <c r="F71" s="84"/>
      <c r="G71" s="85"/>
      <c r="H71" s="86"/>
      <c r="I71" s="87">
        <f>IF(OR(G71&lt;&gt;0,H71&lt;&gt;0),$I$8+SUM($G$11:G71)-SUM($H$11:H71),0)</f>
        <v>0</v>
      </c>
      <c r="J71" s="88"/>
    </row>
    <row r="72" spans="1:10" ht="18" customHeight="1" x14ac:dyDescent="0.25">
      <c r="A72" s="3">
        <v>62</v>
      </c>
      <c r="B72" s="81"/>
      <c r="C72" s="82"/>
      <c r="D72" s="287" t="str">
        <f>IF(AND(B72&gt;0,C72&gt;0),IF(B72&gt;UPDATE!K2,DATEVALUE(UPDATE!$C$4&amp;"/"&amp;TEXT(B72,0)&amp;"/"&amp;TEXT(C72,0)),DATEVALUE(UPDATE!$C$6&amp;"/"&amp;TEXT(B72,0)&amp;"/"&amp;TEXT(C72,0))),"")</f>
        <v/>
      </c>
      <c r="E72" s="83"/>
      <c r="F72" s="84"/>
      <c r="G72" s="85"/>
      <c r="H72" s="86"/>
      <c r="I72" s="87">
        <f>IF(OR(G72&lt;&gt;0,H72&lt;&gt;0),$I$8+SUM($G$11:G72)-SUM($H$11:H72),0)</f>
        <v>0</v>
      </c>
      <c r="J72" s="88"/>
    </row>
    <row r="73" spans="1:10" ht="18" customHeight="1" x14ac:dyDescent="0.25">
      <c r="A73" s="3">
        <v>63</v>
      </c>
      <c r="B73" s="81"/>
      <c r="C73" s="82"/>
      <c r="D73" s="287" t="str">
        <f>IF(AND(B73&gt;0,C73&gt;0),IF(B73&gt;UPDATE!K2,DATEVALUE(UPDATE!$C$4&amp;"/"&amp;TEXT(B73,0)&amp;"/"&amp;TEXT(C73,0)),DATEVALUE(UPDATE!$C$6&amp;"/"&amp;TEXT(B73,0)&amp;"/"&amp;TEXT(C73,0))),"")</f>
        <v/>
      </c>
      <c r="E73" s="83"/>
      <c r="F73" s="84"/>
      <c r="G73" s="85"/>
      <c r="H73" s="86"/>
      <c r="I73" s="87">
        <f>IF(OR(G73&lt;&gt;0,H73&lt;&gt;0),$I$8+SUM($G$11:G73)-SUM($H$11:H73),0)</f>
        <v>0</v>
      </c>
      <c r="J73" s="88"/>
    </row>
    <row r="74" spans="1:10" ht="18" customHeight="1" x14ac:dyDescent="0.25">
      <c r="A74" s="3">
        <v>64</v>
      </c>
      <c r="B74" s="81"/>
      <c r="C74" s="82"/>
      <c r="D74" s="287" t="str">
        <f>IF(AND(B74&gt;0,C74&gt;0),IF(B74&gt;UPDATE!K2,DATEVALUE(UPDATE!$C$4&amp;"/"&amp;TEXT(B74,0)&amp;"/"&amp;TEXT(C74,0)),DATEVALUE(UPDATE!$C$6&amp;"/"&amp;TEXT(B74,0)&amp;"/"&amp;TEXT(C74,0))),"")</f>
        <v/>
      </c>
      <c r="E74" s="83"/>
      <c r="F74" s="84"/>
      <c r="G74" s="85"/>
      <c r="H74" s="86"/>
      <c r="I74" s="87">
        <f>IF(OR(G74&lt;&gt;0,H74&lt;&gt;0),$I$8+SUM($G$11:G74)-SUM($H$11:H74),0)</f>
        <v>0</v>
      </c>
      <c r="J74" s="88"/>
    </row>
    <row r="75" spans="1:10" ht="18" customHeight="1" x14ac:dyDescent="0.25">
      <c r="A75" s="3">
        <v>65</v>
      </c>
      <c r="B75" s="81"/>
      <c r="C75" s="82"/>
      <c r="D75" s="287" t="str">
        <f>IF(AND(B75&gt;0,C75&gt;0),IF(B75&gt;UPDATE!K2,DATEVALUE(UPDATE!$C$4&amp;"/"&amp;TEXT(B75,0)&amp;"/"&amp;TEXT(C75,0)),DATEVALUE(UPDATE!$C$6&amp;"/"&amp;TEXT(B75,0)&amp;"/"&amp;TEXT(C75,0))),"")</f>
        <v/>
      </c>
      <c r="E75" s="83"/>
      <c r="F75" s="84"/>
      <c r="G75" s="85"/>
      <c r="H75" s="86"/>
      <c r="I75" s="87">
        <f>IF(OR(G75&lt;&gt;0,H75&lt;&gt;0),$I$8+SUM($G$11:G75)-SUM($H$11:H75),0)</f>
        <v>0</v>
      </c>
      <c r="J75" s="88"/>
    </row>
    <row r="76" spans="1:10" ht="18" customHeight="1" x14ac:dyDescent="0.25">
      <c r="A76" s="3">
        <v>66</v>
      </c>
      <c r="B76" s="81"/>
      <c r="C76" s="82"/>
      <c r="D76" s="287" t="str">
        <f>IF(AND(B76&gt;0,C76&gt;0),IF(B76&gt;UPDATE!K2,DATEVALUE(UPDATE!$C$4&amp;"/"&amp;TEXT(B76,0)&amp;"/"&amp;TEXT(C76,0)),DATEVALUE(UPDATE!$C$6&amp;"/"&amp;TEXT(B76,0)&amp;"/"&amp;TEXT(C76,0))),"")</f>
        <v/>
      </c>
      <c r="E76" s="83"/>
      <c r="F76" s="84"/>
      <c r="G76" s="85"/>
      <c r="H76" s="86"/>
      <c r="I76" s="87">
        <f>IF(OR(G76&lt;&gt;0,H76&lt;&gt;0),$I$8+SUM($G$11:G76)-SUM($H$11:H76),0)</f>
        <v>0</v>
      </c>
      <c r="J76" s="88"/>
    </row>
    <row r="77" spans="1:10" ht="18" customHeight="1" x14ac:dyDescent="0.25">
      <c r="A77" s="3">
        <v>67</v>
      </c>
      <c r="B77" s="81"/>
      <c r="C77" s="82"/>
      <c r="D77" s="287" t="str">
        <f>IF(AND(B77&gt;0,C77&gt;0),IF(B77&gt;UPDATE!K2,DATEVALUE(UPDATE!$C$4&amp;"/"&amp;TEXT(B77,0)&amp;"/"&amp;TEXT(C77,0)),DATEVALUE(UPDATE!$C$6&amp;"/"&amp;TEXT(B77,0)&amp;"/"&amp;TEXT(C77,0))),"")</f>
        <v/>
      </c>
      <c r="E77" s="83"/>
      <c r="F77" s="84"/>
      <c r="G77" s="85"/>
      <c r="H77" s="86"/>
      <c r="I77" s="87">
        <f>IF(OR(G77&lt;&gt;0,H77&lt;&gt;0),$I$8+SUM($G$11:G77)-SUM($H$11:H77),0)</f>
        <v>0</v>
      </c>
      <c r="J77" s="88"/>
    </row>
    <row r="78" spans="1:10" ht="18" customHeight="1" x14ac:dyDescent="0.25">
      <c r="A78" s="3">
        <v>68</v>
      </c>
      <c r="B78" s="81"/>
      <c r="C78" s="82"/>
      <c r="D78" s="287" t="str">
        <f>IF(AND(B78&gt;0,C78&gt;0),IF(B78&gt;UPDATE!K2,DATEVALUE(UPDATE!$C$4&amp;"/"&amp;TEXT(B78,0)&amp;"/"&amp;TEXT(C78,0)),DATEVALUE(UPDATE!$C$6&amp;"/"&amp;TEXT(B78,0)&amp;"/"&amp;TEXT(C78,0))),"")</f>
        <v/>
      </c>
      <c r="E78" s="83"/>
      <c r="F78" s="84"/>
      <c r="G78" s="85"/>
      <c r="H78" s="86"/>
      <c r="I78" s="87">
        <f>IF(OR(G78&lt;&gt;0,H78&lt;&gt;0),$I$8+SUM($G$11:G78)-SUM($H$11:H78),0)</f>
        <v>0</v>
      </c>
      <c r="J78" s="88"/>
    </row>
    <row r="79" spans="1:10" ht="18" customHeight="1" x14ac:dyDescent="0.25">
      <c r="A79" s="3">
        <v>69</v>
      </c>
      <c r="B79" s="81"/>
      <c r="C79" s="82"/>
      <c r="D79" s="287" t="str">
        <f>IF(AND(B79&gt;0,C79&gt;0),IF(B79&gt;UPDATE!K2,DATEVALUE(UPDATE!$C$4&amp;"/"&amp;TEXT(B79,0)&amp;"/"&amp;TEXT(C79,0)),DATEVALUE(UPDATE!$C$6&amp;"/"&amp;TEXT(B79,0)&amp;"/"&amp;TEXT(C79,0))),"")</f>
        <v/>
      </c>
      <c r="E79" s="83"/>
      <c r="F79" s="84"/>
      <c r="G79" s="85"/>
      <c r="H79" s="86"/>
      <c r="I79" s="87">
        <f>IF(OR(G79&lt;&gt;0,H79&lt;&gt;0),$I$8+SUM($G$11:G79)-SUM($H$11:H79),0)</f>
        <v>0</v>
      </c>
      <c r="J79" s="88"/>
    </row>
    <row r="80" spans="1:10" ht="18" customHeight="1" x14ac:dyDescent="0.25">
      <c r="A80" s="3">
        <v>70</v>
      </c>
      <c r="B80" s="81"/>
      <c r="C80" s="82"/>
      <c r="D80" s="287" t="str">
        <f>IF(AND(B80&gt;0,C80&gt;0),IF(B80&gt;UPDATE!K2,DATEVALUE(UPDATE!$C$4&amp;"/"&amp;TEXT(B80,0)&amp;"/"&amp;TEXT(C80,0)),DATEVALUE(UPDATE!$C$6&amp;"/"&amp;TEXT(B80,0)&amp;"/"&amp;TEXT(C80,0))),"")</f>
        <v/>
      </c>
      <c r="E80" s="83"/>
      <c r="F80" s="84"/>
      <c r="G80" s="85"/>
      <c r="H80" s="86"/>
      <c r="I80" s="87">
        <f>IF(OR(G80&lt;&gt;0,H80&lt;&gt;0),$I$8+SUM($G$11:G80)-SUM($H$11:H80),0)</f>
        <v>0</v>
      </c>
      <c r="J80" s="88"/>
    </row>
    <row r="81" spans="1:10" ht="18" customHeight="1" x14ac:dyDescent="0.25">
      <c r="A81" s="3">
        <v>71</v>
      </c>
      <c r="B81" s="81"/>
      <c r="C81" s="82"/>
      <c r="D81" s="287" t="str">
        <f>IF(AND(B81&gt;0,C81&gt;0),IF(B81&gt;UPDATE!K2,DATEVALUE(UPDATE!$C$4&amp;"/"&amp;TEXT(B81,0)&amp;"/"&amp;TEXT(C81,0)),DATEVALUE(UPDATE!$C$6&amp;"/"&amp;TEXT(B81,0)&amp;"/"&amp;TEXT(C81,0))),"")</f>
        <v/>
      </c>
      <c r="E81" s="83"/>
      <c r="F81" s="84"/>
      <c r="G81" s="85"/>
      <c r="H81" s="86"/>
      <c r="I81" s="87">
        <f>IF(OR(G81&lt;&gt;0,H81&lt;&gt;0),$I$8+SUM($G$11:G81)-SUM($H$11:H81),0)</f>
        <v>0</v>
      </c>
      <c r="J81" s="88"/>
    </row>
    <row r="82" spans="1:10" ht="18" customHeight="1" x14ac:dyDescent="0.25">
      <c r="A82" s="3">
        <v>72</v>
      </c>
      <c r="B82" s="81"/>
      <c r="C82" s="82"/>
      <c r="D82" s="287" t="str">
        <f>IF(AND(B82&gt;0,C82&gt;0),IF(B82&gt;UPDATE!K2,DATEVALUE(UPDATE!$C$4&amp;"/"&amp;TEXT(B82,0)&amp;"/"&amp;TEXT(C82,0)),DATEVALUE(UPDATE!$C$6&amp;"/"&amp;TEXT(B82,0)&amp;"/"&amp;TEXT(C82,0))),"")</f>
        <v/>
      </c>
      <c r="E82" s="83"/>
      <c r="F82" s="84"/>
      <c r="G82" s="85"/>
      <c r="H82" s="86"/>
      <c r="I82" s="87">
        <f>IF(OR(G82&lt;&gt;0,H82&lt;&gt;0),$I$8+SUM($G$11:G82)-SUM($H$11:H82),0)</f>
        <v>0</v>
      </c>
      <c r="J82" s="88"/>
    </row>
    <row r="83" spans="1:10" ht="18" customHeight="1" x14ac:dyDescent="0.25">
      <c r="A83" s="3">
        <v>73</v>
      </c>
      <c r="B83" s="81"/>
      <c r="C83" s="82"/>
      <c r="D83" s="287" t="str">
        <f>IF(AND(B83&gt;0,C83&gt;0),IF(B83&gt;UPDATE!K2,DATEVALUE(UPDATE!$C$4&amp;"/"&amp;TEXT(B83,0)&amp;"/"&amp;TEXT(C83,0)),DATEVALUE(UPDATE!$C$6&amp;"/"&amp;TEXT(B83,0)&amp;"/"&amp;TEXT(C83,0))),"")</f>
        <v/>
      </c>
      <c r="E83" s="83"/>
      <c r="F83" s="84"/>
      <c r="G83" s="85"/>
      <c r="H83" s="86"/>
      <c r="I83" s="87">
        <f>IF(OR(G83&lt;&gt;0,H83&lt;&gt;0),$I$8+SUM($G$11:G83)-SUM($H$11:H83),0)</f>
        <v>0</v>
      </c>
      <c r="J83" s="88"/>
    </row>
    <row r="84" spans="1:10" ht="18" customHeight="1" x14ac:dyDescent="0.25">
      <c r="A84" s="3">
        <v>74</v>
      </c>
      <c r="B84" s="81"/>
      <c r="C84" s="82"/>
      <c r="D84" s="287" t="str">
        <f>IF(AND(B84&gt;0,C84&gt;0),IF(B84&gt;UPDATE!K2,DATEVALUE(UPDATE!$C$4&amp;"/"&amp;TEXT(B84,0)&amp;"/"&amp;TEXT(C84,0)),DATEVALUE(UPDATE!$C$6&amp;"/"&amp;TEXT(B84,0)&amp;"/"&amp;TEXT(C84,0))),"")</f>
        <v/>
      </c>
      <c r="E84" s="83"/>
      <c r="F84" s="84"/>
      <c r="G84" s="85"/>
      <c r="H84" s="86"/>
      <c r="I84" s="87">
        <f>IF(OR(G84&lt;&gt;0,H84&lt;&gt;0),$I$8+SUM($G$11:G84)-SUM($H$11:H84),0)</f>
        <v>0</v>
      </c>
      <c r="J84" s="88"/>
    </row>
    <row r="85" spans="1:10" ht="18" customHeight="1" x14ac:dyDescent="0.25">
      <c r="A85" s="3">
        <v>75</v>
      </c>
      <c r="B85" s="81"/>
      <c r="C85" s="82"/>
      <c r="D85" s="287" t="str">
        <f>IF(AND(B85&gt;0,C85&gt;0),IF(B85&gt;UPDATE!K2,DATEVALUE(UPDATE!$C$4&amp;"/"&amp;TEXT(B85,0)&amp;"/"&amp;TEXT(C85,0)),DATEVALUE(UPDATE!$C$6&amp;"/"&amp;TEXT(B85,0)&amp;"/"&amp;TEXT(C85,0))),"")</f>
        <v/>
      </c>
      <c r="E85" s="83"/>
      <c r="F85" s="84"/>
      <c r="G85" s="85"/>
      <c r="H85" s="86"/>
      <c r="I85" s="87">
        <f>IF(OR(G85&lt;&gt;0,H85&lt;&gt;0),$I$8+SUM($G$11:G85)-SUM($H$11:H85),0)</f>
        <v>0</v>
      </c>
      <c r="J85" s="88"/>
    </row>
    <row r="86" spans="1:10" ht="18" customHeight="1" x14ac:dyDescent="0.25">
      <c r="A86" s="3">
        <v>76</v>
      </c>
      <c r="B86" s="81"/>
      <c r="C86" s="82"/>
      <c r="D86" s="287" t="str">
        <f>IF(AND(B86&gt;0,C86&gt;0),IF(B86&gt;UPDATE!K2,DATEVALUE(UPDATE!$C$4&amp;"/"&amp;TEXT(B86,0)&amp;"/"&amp;TEXT(C86,0)),DATEVALUE(UPDATE!$C$6&amp;"/"&amp;TEXT(B86,0)&amp;"/"&amp;TEXT(C86,0))),"")</f>
        <v/>
      </c>
      <c r="E86" s="83"/>
      <c r="F86" s="84"/>
      <c r="G86" s="85"/>
      <c r="H86" s="86"/>
      <c r="I86" s="87">
        <f>IF(OR(G86&lt;&gt;0,H86&lt;&gt;0),$I$8+SUM($G$11:G86)-SUM($H$11:H86),0)</f>
        <v>0</v>
      </c>
      <c r="J86" s="88"/>
    </row>
    <row r="87" spans="1:10" ht="18" customHeight="1" x14ac:dyDescent="0.25">
      <c r="A87" s="3">
        <v>77</v>
      </c>
      <c r="B87" s="81"/>
      <c r="C87" s="82"/>
      <c r="D87" s="287" t="str">
        <f>IF(AND(B87&gt;0,C87&gt;0),IF(B87&gt;UPDATE!K2,DATEVALUE(UPDATE!$C$4&amp;"/"&amp;TEXT(B87,0)&amp;"/"&amp;TEXT(C87,0)),DATEVALUE(UPDATE!$C$6&amp;"/"&amp;TEXT(B87,0)&amp;"/"&amp;TEXT(C87,0))),"")</f>
        <v/>
      </c>
      <c r="E87" s="83"/>
      <c r="F87" s="84"/>
      <c r="G87" s="85"/>
      <c r="H87" s="86"/>
      <c r="I87" s="87">
        <f>IF(OR(G87&lt;&gt;0,H87&lt;&gt;0),$I$8+SUM($G$11:G87)-SUM($H$11:H87),0)</f>
        <v>0</v>
      </c>
      <c r="J87" s="88"/>
    </row>
    <row r="88" spans="1:10" ht="18" customHeight="1" x14ac:dyDescent="0.25">
      <c r="A88" s="3">
        <v>78</v>
      </c>
      <c r="B88" s="81"/>
      <c r="C88" s="82"/>
      <c r="D88" s="287" t="str">
        <f>IF(AND(B88&gt;0,C88&gt;0),IF(B88&gt;UPDATE!K2,DATEVALUE(UPDATE!$C$4&amp;"/"&amp;TEXT(B88,0)&amp;"/"&amp;TEXT(C88,0)),DATEVALUE(UPDATE!$C$6&amp;"/"&amp;TEXT(B88,0)&amp;"/"&amp;TEXT(C88,0))),"")</f>
        <v/>
      </c>
      <c r="E88" s="83"/>
      <c r="F88" s="84"/>
      <c r="G88" s="85"/>
      <c r="H88" s="86"/>
      <c r="I88" s="87">
        <f>IF(OR(G88&lt;&gt;0,H88&lt;&gt;0),$I$8+SUM($G$11:G88)-SUM($H$11:H88),0)</f>
        <v>0</v>
      </c>
      <c r="J88" s="88"/>
    </row>
    <row r="89" spans="1:10" ht="18" customHeight="1" x14ac:dyDescent="0.25">
      <c r="A89" s="3">
        <v>79</v>
      </c>
      <c r="B89" s="81"/>
      <c r="C89" s="82"/>
      <c r="D89" s="287" t="str">
        <f>IF(AND(B89&gt;0,C89&gt;0),IF(B89&gt;UPDATE!K2,DATEVALUE(UPDATE!$C$4&amp;"/"&amp;TEXT(B89,0)&amp;"/"&amp;TEXT(C89,0)),DATEVALUE(UPDATE!$C$6&amp;"/"&amp;TEXT(B89,0)&amp;"/"&amp;TEXT(C89,0))),"")</f>
        <v/>
      </c>
      <c r="E89" s="83"/>
      <c r="F89" s="84"/>
      <c r="G89" s="85"/>
      <c r="H89" s="86"/>
      <c r="I89" s="87">
        <f>IF(OR(G89&lt;&gt;0,H89&lt;&gt;0),$I$8+SUM($G$11:G89)-SUM($H$11:H89),0)</f>
        <v>0</v>
      </c>
      <c r="J89" s="88"/>
    </row>
    <row r="90" spans="1:10" ht="18" customHeight="1" x14ac:dyDescent="0.25">
      <c r="A90" s="3">
        <v>80</v>
      </c>
      <c r="B90" s="81"/>
      <c r="C90" s="82"/>
      <c r="D90" s="287" t="str">
        <f>IF(AND(B90&gt;0,C90&gt;0),IF(B90&gt;UPDATE!K2,DATEVALUE(UPDATE!$C$4&amp;"/"&amp;TEXT(B90,0)&amp;"/"&amp;TEXT(C90,0)),DATEVALUE(UPDATE!$C$6&amp;"/"&amp;TEXT(B90,0)&amp;"/"&amp;TEXT(C90,0))),"")</f>
        <v/>
      </c>
      <c r="E90" s="83"/>
      <c r="F90" s="84"/>
      <c r="G90" s="85"/>
      <c r="H90" s="86"/>
      <c r="I90" s="87">
        <f>IF(OR(G90&lt;&gt;0,H90&lt;&gt;0),$I$8+SUM($G$11:G90)-SUM($H$11:H90),0)</f>
        <v>0</v>
      </c>
      <c r="J90" s="88"/>
    </row>
    <row r="91" spans="1:10" ht="18" customHeight="1" x14ac:dyDescent="0.25">
      <c r="A91" s="3">
        <v>81</v>
      </c>
      <c r="B91" s="81"/>
      <c r="C91" s="82"/>
      <c r="D91" s="287" t="str">
        <f>IF(AND(B91&gt;0,C91&gt;0),IF(B91&gt;UPDATE!K2,DATEVALUE(UPDATE!$C$4&amp;"/"&amp;TEXT(B91,0)&amp;"/"&amp;TEXT(C91,0)),DATEVALUE(UPDATE!$C$6&amp;"/"&amp;TEXT(B91,0)&amp;"/"&amp;TEXT(C91,0))),"")</f>
        <v/>
      </c>
      <c r="E91" s="83"/>
      <c r="F91" s="84"/>
      <c r="G91" s="85"/>
      <c r="H91" s="86"/>
      <c r="I91" s="87">
        <f>IF(OR(G91&lt;&gt;0,H91&lt;&gt;0),$I$8+SUM($G$11:G91)-SUM($H$11:H91),0)</f>
        <v>0</v>
      </c>
      <c r="J91" s="88"/>
    </row>
    <row r="92" spans="1:10" ht="18" customHeight="1" x14ac:dyDescent="0.25">
      <c r="A92" s="3">
        <v>82</v>
      </c>
      <c r="B92" s="81"/>
      <c r="C92" s="82"/>
      <c r="D92" s="287" t="str">
        <f>IF(AND(B92&gt;0,C92&gt;0),IF(B92&gt;UPDATE!K2,DATEVALUE(UPDATE!$C$4&amp;"/"&amp;TEXT(B92,0)&amp;"/"&amp;TEXT(C92,0)),DATEVALUE(UPDATE!$C$6&amp;"/"&amp;TEXT(B92,0)&amp;"/"&amp;TEXT(C92,0))),"")</f>
        <v/>
      </c>
      <c r="E92" s="83"/>
      <c r="F92" s="84"/>
      <c r="G92" s="85"/>
      <c r="H92" s="86"/>
      <c r="I92" s="87">
        <f>IF(OR(G92&lt;&gt;0,H92&lt;&gt;0),$I$8+SUM($G$11:G92)-SUM($H$11:H92),0)</f>
        <v>0</v>
      </c>
      <c r="J92" s="88"/>
    </row>
    <row r="93" spans="1:10" ht="18" customHeight="1" x14ac:dyDescent="0.25">
      <c r="A93" s="3">
        <v>83</v>
      </c>
      <c r="B93" s="81"/>
      <c r="C93" s="82"/>
      <c r="D93" s="287" t="str">
        <f>IF(AND(B93&gt;0,C93&gt;0),IF(B93&gt;UPDATE!K2,DATEVALUE(UPDATE!$C$4&amp;"/"&amp;TEXT(B93,0)&amp;"/"&amp;TEXT(C93,0)),DATEVALUE(UPDATE!$C$6&amp;"/"&amp;TEXT(B93,0)&amp;"/"&amp;TEXT(C93,0))),"")</f>
        <v/>
      </c>
      <c r="E93" s="83"/>
      <c r="F93" s="84"/>
      <c r="G93" s="85"/>
      <c r="H93" s="86"/>
      <c r="I93" s="87">
        <f>IF(OR(G93&lt;&gt;0,H93&lt;&gt;0),$I$8+SUM($G$11:G93)-SUM($H$11:H93),0)</f>
        <v>0</v>
      </c>
      <c r="J93" s="88"/>
    </row>
    <row r="94" spans="1:10" ht="18" customHeight="1" x14ac:dyDescent="0.25">
      <c r="A94" s="3">
        <v>84</v>
      </c>
      <c r="B94" s="81"/>
      <c r="C94" s="82"/>
      <c r="D94" s="287" t="str">
        <f>IF(AND(B94&gt;0,C94&gt;0),IF(B94&gt;UPDATE!K2,DATEVALUE(UPDATE!$C$4&amp;"/"&amp;TEXT(B94,0)&amp;"/"&amp;TEXT(C94,0)),DATEVALUE(UPDATE!$C$6&amp;"/"&amp;TEXT(B94,0)&amp;"/"&amp;TEXT(C94,0))),"")</f>
        <v/>
      </c>
      <c r="E94" s="83"/>
      <c r="F94" s="84"/>
      <c r="G94" s="85"/>
      <c r="H94" s="86"/>
      <c r="I94" s="87">
        <f>IF(OR(G94&lt;&gt;0,H94&lt;&gt;0),$I$8+SUM($G$11:G94)-SUM($H$11:H94),0)</f>
        <v>0</v>
      </c>
      <c r="J94" s="88"/>
    </row>
    <row r="95" spans="1:10" ht="18" customHeight="1" x14ac:dyDescent="0.25">
      <c r="A95" s="3">
        <v>85</v>
      </c>
      <c r="B95" s="81"/>
      <c r="C95" s="82"/>
      <c r="D95" s="287" t="str">
        <f>IF(AND(B95&gt;0,C95&gt;0),IF(B95&gt;UPDATE!K2,DATEVALUE(UPDATE!$C$4&amp;"/"&amp;TEXT(B95,0)&amp;"/"&amp;TEXT(C95,0)),DATEVALUE(UPDATE!$C$6&amp;"/"&amp;TEXT(B95,0)&amp;"/"&amp;TEXT(C95,0))),"")</f>
        <v/>
      </c>
      <c r="E95" s="83"/>
      <c r="F95" s="84"/>
      <c r="G95" s="85"/>
      <c r="H95" s="86"/>
      <c r="I95" s="87">
        <f>IF(OR(G95&lt;&gt;0,H95&lt;&gt;0),$I$8+SUM($G$11:G95)-SUM($H$11:H95),0)</f>
        <v>0</v>
      </c>
      <c r="J95" s="88"/>
    </row>
    <row r="96" spans="1:10" ht="18" customHeight="1" x14ac:dyDescent="0.25">
      <c r="A96" s="3">
        <v>86</v>
      </c>
      <c r="B96" s="81"/>
      <c r="C96" s="82"/>
      <c r="D96" s="287" t="str">
        <f>IF(AND(B96&gt;0,C96&gt;0),IF(B96&gt;UPDATE!K2,DATEVALUE(UPDATE!$C$4&amp;"/"&amp;TEXT(B96,0)&amp;"/"&amp;TEXT(C96,0)),DATEVALUE(UPDATE!$C$6&amp;"/"&amp;TEXT(B96,0)&amp;"/"&amp;TEXT(C96,0))),"")</f>
        <v/>
      </c>
      <c r="E96" s="83"/>
      <c r="F96" s="84"/>
      <c r="G96" s="85"/>
      <c r="H96" s="86"/>
      <c r="I96" s="87">
        <f>IF(OR(G96&lt;&gt;0,H96&lt;&gt;0),$I$8+SUM($G$11:G96)-SUM($H$11:H96),0)</f>
        <v>0</v>
      </c>
      <c r="J96" s="88"/>
    </row>
    <row r="97" spans="1:10" ht="18" customHeight="1" x14ac:dyDescent="0.25">
      <c r="A97" s="3">
        <v>87</v>
      </c>
      <c r="B97" s="81"/>
      <c r="C97" s="82"/>
      <c r="D97" s="287" t="str">
        <f>IF(AND(B97&gt;0,C97&gt;0),IF(B97&gt;UPDATE!K2,DATEVALUE(UPDATE!$C$4&amp;"/"&amp;TEXT(B97,0)&amp;"/"&amp;TEXT(C97,0)),DATEVALUE(UPDATE!$C$6&amp;"/"&amp;TEXT(B97,0)&amp;"/"&amp;TEXT(C97,0))),"")</f>
        <v/>
      </c>
      <c r="E97" s="83"/>
      <c r="F97" s="84"/>
      <c r="G97" s="85"/>
      <c r="H97" s="86"/>
      <c r="I97" s="87">
        <f>IF(OR(G97&lt;&gt;0,H97&lt;&gt;0),$I$8+SUM($G$11:G97)-SUM($H$11:H97),0)</f>
        <v>0</v>
      </c>
      <c r="J97" s="88"/>
    </row>
    <row r="98" spans="1:10" ht="18" customHeight="1" x14ac:dyDescent="0.25">
      <c r="A98" s="3">
        <v>88</v>
      </c>
      <c r="B98" s="81"/>
      <c r="C98" s="82"/>
      <c r="D98" s="287" t="str">
        <f>IF(AND(B98&gt;0,C98&gt;0),IF(B98&gt;UPDATE!K2,DATEVALUE(UPDATE!$C$4&amp;"/"&amp;TEXT(B98,0)&amp;"/"&amp;TEXT(C98,0)),DATEVALUE(UPDATE!$C$6&amp;"/"&amp;TEXT(B98,0)&amp;"/"&amp;TEXT(C98,0))),"")</f>
        <v/>
      </c>
      <c r="E98" s="83"/>
      <c r="F98" s="84"/>
      <c r="G98" s="85"/>
      <c r="H98" s="86"/>
      <c r="I98" s="87">
        <f>IF(OR(G98&lt;&gt;0,H98&lt;&gt;0),$I$8+SUM($G$11:G98)-SUM($H$11:H98),0)</f>
        <v>0</v>
      </c>
      <c r="J98" s="88"/>
    </row>
    <row r="99" spans="1:10" ht="18" customHeight="1" x14ac:dyDescent="0.25">
      <c r="A99" s="3">
        <v>89</v>
      </c>
      <c r="B99" s="81"/>
      <c r="C99" s="82"/>
      <c r="D99" s="287" t="str">
        <f>IF(AND(B99&gt;0,C99&gt;0),IF(B99&gt;UPDATE!K2,DATEVALUE(UPDATE!$C$4&amp;"/"&amp;TEXT(B99,0)&amp;"/"&amp;TEXT(C99,0)),DATEVALUE(UPDATE!$C$6&amp;"/"&amp;TEXT(B99,0)&amp;"/"&amp;TEXT(C99,0))),"")</f>
        <v/>
      </c>
      <c r="E99" s="83"/>
      <c r="F99" s="84"/>
      <c r="G99" s="85"/>
      <c r="H99" s="86"/>
      <c r="I99" s="87">
        <f>IF(OR(G99&lt;&gt;0,H99&lt;&gt;0),$I$8+SUM($G$11:G99)-SUM($H$11:H99),0)</f>
        <v>0</v>
      </c>
      <c r="J99" s="88"/>
    </row>
    <row r="100" spans="1:10" ht="18" customHeight="1" x14ac:dyDescent="0.25">
      <c r="A100" s="3">
        <v>90</v>
      </c>
      <c r="B100" s="81"/>
      <c r="C100" s="82"/>
      <c r="D100" s="287" t="str">
        <f>IF(AND(B100&gt;0,C100&gt;0),IF(B100&gt;UPDATE!K2,DATEVALUE(UPDATE!$C$4&amp;"/"&amp;TEXT(B100,0)&amp;"/"&amp;TEXT(C100,0)),DATEVALUE(UPDATE!$C$6&amp;"/"&amp;TEXT(B100,0)&amp;"/"&amp;TEXT(C100,0))),"")</f>
        <v/>
      </c>
      <c r="E100" s="83"/>
      <c r="F100" s="84"/>
      <c r="G100" s="85"/>
      <c r="H100" s="86"/>
      <c r="I100" s="87">
        <f>IF(OR(G100&lt;&gt;0,H100&lt;&gt;0),$I$8+SUM($G$11:G100)-SUM($H$11:H100),0)</f>
        <v>0</v>
      </c>
      <c r="J100" s="88"/>
    </row>
    <row r="101" spans="1:10" ht="18" customHeight="1" x14ac:dyDescent="0.25">
      <c r="A101" s="3">
        <v>91</v>
      </c>
      <c r="B101" s="81"/>
      <c r="C101" s="82"/>
      <c r="D101" s="287" t="str">
        <f>IF(AND(B101&gt;0,C101&gt;0),IF(B101&gt;UPDATE!K2,DATEVALUE(UPDATE!$C$4&amp;"/"&amp;TEXT(B101,0)&amp;"/"&amp;TEXT(C101,0)),DATEVALUE(UPDATE!$C$6&amp;"/"&amp;TEXT(B101,0)&amp;"/"&amp;TEXT(C101,0))),"")</f>
        <v/>
      </c>
      <c r="E101" s="83"/>
      <c r="F101" s="84"/>
      <c r="G101" s="85"/>
      <c r="H101" s="86"/>
      <c r="I101" s="87">
        <f>IF(OR(G101&lt;&gt;0,H101&lt;&gt;0),$I$8+SUM($G$11:G101)-SUM($H$11:H101),0)</f>
        <v>0</v>
      </c>
      <c r="J101" s="88"/>
    </row>
    <row r="102" spans="1:10" ht="18" customHeight="1" x14ac:dyDescent="0.25">
      <c r="A102" s="3">
        <v>92</v>
      </c>
      <c r="B102" s="81"/>
      <c r="C102" s="82"/>
      <c r="D102" s="287" t="str">
        <f>IF(AND(B102&gt;0,C102&gt;0),IF(B102&gt;UPDATE!K2,DATEVALUE(UPDATE!$C$4&amp;"/"&amp;TEXT(B102,0)&amp;"/"&amp;TEXT(C102,0)),DATEVALUE(UPDATE!$C$6&amp;"/"&amp;TEXT(B102,0)&amp;"/"&amp;TEXT(C102,0))),"")</f>
        <v/>
      </c>
      <c r="E102" s="83"/>
      <c r="F102" s="84"/>
      <c r="G102" s="85"/>
      <c r="H102" s="86"/>
      <c r="I102" s="87">
        <f>IF(OR(G102&lt;&gt;0,H102&lt;&gt;0),$I$8+SUM($G$11:G102)-SUM($H$11:H102),0)</f>
        <v>0</v>
      </c>
      <c r="J102" s="88"/>
    </row>
    <row r="103" spans="1:10" ht="18" customHeight="1" x14ac:dyDescent="0.25">
      <c r="A103" s="3">
        <v>93</v>
      </c>
      <c r="B103" s="81"/>
      <c r="C103" s="82"/>
      <c r="D103" s="287" t="str">
        <f>IF(AND(B103&gt;0,C103&gt;0),IF(B103&gt;UPDATE!K2,DATEVALUE(UPDATE!$C$4&amp;"/"&amp;TEXT(B103,0)&amp;"/"&amp;TEXT(C103,0)),DATEVALUE(UPDATE!$C$6&amp;"/"&amp;TEXT(B103,0)&amp;"/"&amp;TEXT(C103,0))),"")</f>
        <v/>
      </c>
      <c r="E103" s="83"/>
      <c r="F103" s="84"/>
      <c r="G103" s="85"/>
      <c r="H103" s="86"/>
      <c r="I103" s="87">
        <f>IF(OR(G103&lt;&gt;0,H103&lt;&gt;0),$I$8+SUM($G$11:G103)-SUM($H$11:H103),0)</f>
        <v>0</v>
      </c>
      <c r="J103" s="88"/>
    </row>
    <row r="104" spans="1:10" ht="18" customHeight="1" x14ac:dyDescent="0.25">
      <c r="A104" s="3">
        <v>94</v>
      </c>
      <c r="B104" s="81"/>
      <c r="C104" s="82"/>
      <c r="D104" s="287" t="str">
        <f>IF(AND(B104&gt;0,C104&gt;0),IF(B104&gt;UPDATE!K2,DATEVALUE(UPDATE!$C$4&amp;"/"&amp;TEXT(B104,0)&amp;"/"&amp;TEXT(C104,0)),DATEVALUE(UPDATE!$C$6&amp;"/"&amp;TEXT(B104,0)&amp;"/"&amp;TEXT(C104,0))),"")</f>
        <v/>
      </c>
      <c r="E104" s="83"/>
      <c r="F104" s="84"/>
      <c r="G104" s="85"/>
      <c r="H104" s="86"/>
      <c r="I104" s="87">
        <f>IF(OR(G104&lt;&gt;0,H104&lt;&gt;0),$I$8+SUM($G$11:G104)-SUM($H$11:H104),0)</f>
        <v>0</v>
      </c>
      <c r="J104" s="88"/>
    </row>
    <row r="105" spans="1:10" ht="18" customHeight="1" x14ac:dyDescent="0.25">
      <c r="A105" s="3">
        <v>95</v>
      </c>
      <c r="B105" s="81"/>
      <c r="C105" s="82"/>
      <c r="D105" s="287" t="str">
        <f>IF(AND(B105&gt;0,C105&gt;0),IF(B105&gt;UPDATE!K2,DATEVALUE(UPDATE!$C$4&amp;"/"&amp;TEXT(B105,0)&amp;"/"&amp;TEXT(C105,0)),DATEVALUE(UPDATE!$C$6&amp;"/"&amp;TEXT(B105,0)&amp;"/"&amp;TEXT(C105,0))),"")</f>
        <v/>
      </c>
      <c r="E105" s="83"/>
      <c r="F105" s="84"/>
      <c r="G105" s="85"/>
      <c r="H105" s="86"/>
      <c r="I105" s="87">
        <f>IF(OR(G105&lt;&gt;0,H105&lt;&gt;0),$I$8+SUM($G$11:G105)-SUM($H$11:H105),0)</f>
        <v>0</v>
      </c>
      <c r="J105" s="88"/>
    </row>
    <row r="106" spans="1:10" ht="18" customHeight="1" x14ac:dyDescent="0.25">
      <c r="A106" s="3">
        <v>96</v>
      </c>
      <c r="B106" s="81"/>
      <c r="C106" s="82"/>
      <c r="D106" s="287" t="str">
        <f>IF(AND(B106&gt;0,C106&gt;0),IF(B106&gt;UPDATE!K2,DATEVALUE(UPDATE!$C$4&amp;"/"&amp;TEXT(B106,0)&amp;"/"&amp;TEXT(C106,0)),DATEVALUE(UPDATE!$C$6&amp;"/"&amp;TEXT(B106,0)&amp;"/"&amp;TEXT(C106,0))),"")</f>
        <v/>
      </c>
      <c r="E106" s="83"/>
      <c r="F106" s="84"/>
      <c r="G106" s="85"/>
      <c r="H106" s="86"/>
      <c r="I106" s="87">
        <f>IF(OR(G106&lt;&gt;0,H106&lt;&gt;0),$I$8+SUM($G$11:G106)-SUM($H$11:H106),0)</f>
        <v>0</v>
      </c>
      <c r="J106" s="88"/>
    </row>
    <row r="107" spans="1:10" ht="18" customHeight="1" x14ac:dyDescent="0.25">
      <c r="A107" s="3">
        <v>97</v>
      </c>
      <c r="B107" s="81"/>
      <c r="C107" s="82"/>
      <c r="D107" s="287" t="str">
        <f>IF(AND(B107&gt;0,C107&gt;0),IF(B107&gt;UPDATE!K2,DATEVALUE(UPDATE!$C$4&amp;"/"&amp;TEXT(B107,0)&amp;"/"&amp;TEXT(C107,0)),DATEVALUE(UPDATE!$C$6&amp;"/"&amp;TEXT(B107,0)&amp;"/"&amp;TEXT(C107,0))),"")</f>
        <v/>
      </c>
      <c r="E107" s="83"/>
      <c r="F107" s="84"/>
      <c r="G107" s="85"/>
      <c r="H107" s="86"/>
      <c r="I107" s="87">
        <f>IF(OR(G107&lt;&gt;0,H107&lt;&gt;0),$I$8+SUM($G$11:G107)-SUM($H$11:H107),0)</f>
        <v>0</v>
      </c>
      <c r="J107" s="88"/>
    </row>
    <row r="108" spans="1:10" ht="18" customHeight="1" x14ac:dyDescent="0.25">
      <c r="A108" s="3">
        <v>98</v>
      </c>
      <c r="B108" s="81"/>
      <c r="C108" s="82"/>
      <c r="D108" s="287" t="str">
        <f>IF(AND(B108&gt;0,C108&gt;0),IF(B108&gt;UPDATE!K2,DATEVALUE(UPDATE!$C$4&amp;"/"&amp;TEXT(B108,0)&amp;"/"&amp;TEXT(C108,0)),DATEVALUE(UPDATE!$C$6&amp;"/"&amp;TEXT(B108,0)&amp;"/"&amp;TEXT(C108,0))),"")</f>
        <v/>
      </c>
      <c r="E108" s="83"/>
      <c r="F108" s="84"/>
      <c r="G108" s="85"/>
      <c r="H108" s="86"/>
      <c r="I108" s="87">
        <f>IF(OR(G108&lt;&gt;0,H108&lt;&gt;0),$I$8+SUM($G$11:G108)-SUM($H$11:H108),0)</f>
        <v>0</v>
      </c>
      <c r="J108" s="88"/>
    </row>
    <row r="109" spans="1:10" ht="18" customHeight="1" x14ac:dyDescent="0.25">
      <c r="A109" s="3">
        <v>99</v>
      </c>
      <c r="B109" s="81"/>
      <c r="C109" s="82"/>
      <c r="D109" s="287" t="str">
        <f>IF(AND(B109&gt;0,C109&gt;0),IF(B109&gt;UPDATE!K2,DATEVALUE(UPDATE!$C$4&amp;"/"&amp;TEXT(B109,0)&amp;"/"&amp;TEXT(C109,0)),DATEVALUE(UPDATE!$C$6&amp;"/"&amp;TEXT(B109,0)&amp;"/"&amp;TEXT(C109,0))),"")</f>
        <v/>
      </c>
      <c r="E109" s="83"/>
      <c r="F109" s="84"/>
      <c r="G109" s="85"/>
      <c r="H109" s="86"/>
      <c r="I109" s="87">
        <f>IF(OR(G109&lt;&gt;0,H109&lt;&gt;0),$I$8+SUM($G$11:G109)-SUM($H$11:H109),0)</f>
        <v>0</v>
      </c>
      <c r="J109" s="88"/>
    </row>
    <row r="110" spans="1:10" ht="18" customHeight="1" x14ac:dyDescent="0.25">
      <c r="A110" s="3">
        <v>100</v>
      </c>
      <c r="B110" s="81"/>
      <c r="C110" s="82"/>
      <c r="D110" s="287" t="str">
        <f>IF(AND(B110&gt;0,C110&gt;0),IF(B110&gt;UPDATE!K2,DATEVALUE(UPDATE!$C$4&amp;"/"&amp;TEXT(B110,0)&amp;"/"&amp;TEXT(C110,0)),DATEVALUE(UPDATE!$C$6&amp;"/"&amp;TEXT(B110,0)&amp;"/"&amp;TEXT(C110,0))),"")</f>
        <v/>
      </c>
      <c r="E110" s="83"/>
      <c r="F110" s="84"/>
      <c r="G110" s="85"/>
      <c r="H110" s="86"/>
      <c r="I110" s="87">
        <f>IF(OR(G110&lt;&gt;0,H110&lt;&gt;0),$I$8+SUM($G$11:G110)-SUM($H$11:H110),0)</f>
        <v>0</v>
      </c>
      <c r="J110" s="88"/>
    </row>
    <row r="111" spans="1:10" ht="18" customHeight="1" x14ac:dyDescent="0.25">
      <c r="A111" s="3">
        <v>101</v>
      </c>
      <c r="B111" s="81"/>
      <c r="C111" s="82"/>
      <c r="D111" s="287" t="str">
        <f>IF(AND(B111&gt;0,C111&gt;0),IF(B111&gt;UPDATE!K2,DATEVALUE(UPDATE!$C$4&amp;"/"&amp;TEXT(B111,0)&amp;"/"&amp;TEXT(C111,0)),DATEVALUE(UPDATE!$C$6&amp;"/"&amp;TEXT(B111,0)&amp;"/"&amp;TEXT(C111,0))),"")</f>
        <v/>
      </c>
      <c r="E111" s="83"/>
      <c r="F111" s="84"/>
      <c r="G111" s="85"/>
      <c r="H111" s="86"/>
      <c r="I111" s="87">
        <f>IF(OR(G111&lt;&gt;0,H111&lt;&gt;0),$I$8+SUM($G$11:G111)-SUM($H$11:H111),0)</f>
        <v>0</v>
      </c>
      <c r="J111" s="88"/>
    </row>
    <row r="112" spans="1:10" ht="18" customHeight="1" x14ac:dyDescent="0.25">
      <c r="A112" s="3">
        <v>102</v>
      </c>
      <c r="B112" s="81"/>
      <c r="C112" s="82"/>
      <c r="D112" s="287" t="str">
        <f>IF(AND(B112&gt;0,C112&gt;0),IF(B112&gt;UPDATE!K2,DATEVALUE(UPDATE!$C$4&amp;"/"&amp;TEXT(B112,0)&amp;"/"&amp;TEXT(C112,0)),DATEVALUE(UPDATE!$C$6&amp;"/"&amp;TEXT(B112,0)&amp;"/"&amp;TEXT(C112,0))),"")</f>
        <v/>
      </c>
      <c r="E112" s="83"/>
      <c r="F112" s="84"/>
      <c r="G112" s="85"/>
      <c r="H112" s="86"/>
      <c r="I112" s="87">
        <f>IF(OR(G112&lt;&gt;0,H112&lt;&gt;0),$I$8+SUM($G$11:G112)-SUM($H$11:H112),0)</f>
        <v>0</v>
      </c>
      <c r="J112" s="88"/>
    </row>
    <row r="113" spans="1:10" ht="18" customHeight="1" x14ac:dyDescent="0.25">
      <c r="A113" s="3">
        <v>103</v>
      </c>
      <c r="B113" s="81"/>
      <c r="C113" s="82"/>
      <c r="D113" s="287" t="str">
        <f>IF(AND(B113&gt;0,C113&gt;0),IF(B113&gt;UPDATE!K2,DATEVALUE(UPDATE!$C$4&amp;"/"&amp;TEXT(B113,0)&amp;"/"&amp;TEXT(C113,0)),DATEVALUE(UPDATE!$C$6&amp;"/"&amp;TEXT(B113,0)&amp;"/"&amp;TEXT(C113,0))),"")</f>
        <v/>
      </c>
      <c r="E113" s="83"/>
      <c r="F113" s="84"/>
      <c r="G113" s="85"/>
      <c r="H113" s="86"/>
      <c r="I113" s="87">
        <f>IF(OR(G113&lt;&gt;0,H113&lt;&gt;0),$I$8+SUM($G$11:G113)-SUM($H$11:H113),0)</f>
        <v>0</v>
      </c>
      <c r="J113" s="88"/>
    </row>
    <row r="114" spans="1:10" ht="18" customHeight="1" x14ac:dyDescent="0.25">
      <c r="A114" s="3">
        <v>104</v>
      </c>
      <c r="B114" s="81"/>
      <c r="C114" s="82"/>
      <c r="D114" s="287" t="str">
        <f>IF(AND(B114&gt;0,C114&gt;0),IF(B114&gt;UPDATE!K2,DATEVALUE(UPDATE!$C$4&amp;"/"&amp;TEXT(B114,0)&amp;"/"&amp;TEXT(C114,0)),DATEVALUE(UPDATE!$C$6&amp;"/"&amp;TEXT(B114,0)&amp;"/"&amp;TEXT(C114,0))),"")</f>
        <v/>
      </c>
      <c r="E114" s="83"/>
      <c r="F114" s="84"/>
      <c r="G114" s="85"/>
      <c r="H114" s="86"/>
      <c r="I114" s="87">
        <f>IF(OR(G114&lt;&gt;0,H114&lt;&gt;0),$I$8+SUM($G$11:G114)-SUM($H$11:H114),0)</f>
        <v>0</v>
      </c>
      <c r="J114" s="88"/>
    </row>
    <row r="115" spans="1:10" ht="18" customHeight="1" x14ac:dyDescent="0.25">
      <c r="A115" s="3">
        <v>105</v>
      </c>
      <c r="B115" s="81"/>
      <c r="C115" s="82"/>
      <c r="D115" s="287" t="str">
        <f>IF(AND(B115&gt;0,C115&gt;0),IF(B115&gt;UPDATE!K2,DATEVALUE(UPDATE!$C$4&amp;"/"&amp;TEXT(B115,0)&amp;"/"&amp;TEXT(C115,0)),DATEVALUE(UPDATE!$C$6&amp;"/"&amp;TEXT(B115,0)&amp;"/"&amp;TEXT(C115,0))),"")</f>
        <v/>
      </c>
      <c r="E115" s="83"/>
      <c r="F115" s="84"/>
      <c r="G115" s="85"/>
      <c r="H115" s="86"/>
      <c r="I115" s="87">
        <f>IF(OR(G115&lt;&gt;0,H115&lt;&gt;0),$I$8+SUM($G$11:G115)-SUM($H$11:H115),0)</f>
        <v>0</v>
      </c>
      <c r="J115" s="88"/>
    </row>
    <row r="116" spans="1:10" ht="18" customHeight="1" x14ac:dyDescent="0.25">
      <c r="A116" s="3">
        <v>106</v>
      </c>
      <c r="B116" s="81"/>
      <c r="C116" s="82"/>
      <c r="D116" s="287" t="str">
        <f>IF(AND(B116&gt;0,C116&gt;0),IF(B116&gt;UPDATE!K2,DATEVALUE(UPDATE!$C$4&amp;"/"&amp;TEXT(B116,0)&amp;"/"&amp;TEXT(C116,0)),DATEVALUE(UPDATE!$C$6&amp;"/"&amp;TEXT(B116,0)&amp;"/"&amp;TEXT(C116,0))),"")</f>
        <v/>
      </c>
      <c r="E116" s="83"/>
      <c r="F116" s="84"/>
      <c r="G116" s="85"/>
      <c r="H116" s="86"/>
      <c r="I116" s="87">
        <f>IF(OR(G116&lt;&gt;0,H116&lt;&gt;0),$I$8+SUM($G$11:G116)-SUM($H$11:H116),0)</f>
        <v>0</v>
      </c>
      <c r="J116" s="88"/>
    </row>
    <row r="117" spans="1:10" ht="18" customHeight="1" x14ac:dyDescent="0.25">
      <c r="A117" s="3">
        <v>107</v>
      </c>
      <c r="B117" s="81"/>
      <c r="C117" s="82"/>
      <c r="D117" s="287" t="str">
        <f>IF(AND(B117&gt;0,C117&gt;0),IF(B117&gt;UPDATE!K2,DATEVALUE(UPDATE!$C$4&amp;"/"&amp;TEXT(B117,0)&amp;"/"&amp;TEXT(C117,0)),DATEVALUE(UPDATE!$C$6&amp;"/"&amp;TEXT(B117,0)&amp;"/"&amp;TEXT(C117,0))),"")</f>
        <v/>
      </c>
      <c r="E117" s="83"/>
      <c r="F117" s="84"/>
      <c r="G117" s="85"/>
      <c r="H117" s="86"/>
      <c r="I117" s="87">
        <f>IF(OR(G117&lt;&gt;0,H117&lt;&gt;0),$I$8+SUM($G$11:G117)-SUM($H$11:H117),0)</f>
        <v>0</v>
      </c>
      <c r="J117" s="88"/>
    </row>
    <row r="118" spans="1:10" ht="18" customHeight="1" x14ac:dyDescent="0.25">
      <c r="A118" s="3">
        <v>108</v>
      </c>
      <c r="B118" s="81"/>
      <c r="C118" s="82"/>
      <c r="D118" s="287" t="str">
        <f>IF(AND(B118&gt;0,C118&gt;0),IF(B118&gt;UPDATE!K2,DATEVALUE(UPDATE!$C$4&amp;"/"&amp;TEXT(B118,0)&amp;"/"&amp;TEXT(C118,0)),DATEVALUE(UPDATE!$C$6&amp;"/"&amp;TEXT(B118,0)&amp;"/"&amp;TEXT(C118,0))),"")</f>
        <v/>
      </c>
      <c r="E118" s="83"/>
      <c r="F118" s="84"/>
      <c r="G118" s="85"/>
      <c r="H118" s="86"/>
      <c r="I118" s="87">
        <f>IF(OR(G118&lt;&gt;0,H118&lt;&gt;0),$I$8+SUM($G$11:G118)-SUM($H$11:H118),0)</f>
        <v>0</v>
      </c>
      <c r="J118" s="88"/>
    </row>
    <row r="119" spans="1:10" ht="18" customHeight="1" x14ac:dyDescent="0.25">
      <c r="A119" s="3">
        <v>109</v>
      </c>
      <c r="B119" s="81"/>
      <c r="C119" s="82"/>
      <c r="D119" s="287" t="str">
        <f>IF(AND(B119&gt;0,C119&gt;0),IF(B119&gt;UPDATE!K2,DATEVALUE(UPDATE!$C$4&amp;"/"&amp;TEXT(B119,0)&amp;"/"&amp;TEXT(C119,0)),DATEVALUE(UPDATE!$C$6&amp;"/"&amp;TEXT(B119,0)&amp;"/"&amp;TEXT(C119,0))),"")</f>
        <v/>
      </c>
      <c r="E119" s="83"/>
      <c r="F119" s="84"/>
      <c r="G119" s="85"/>
      <c r="H119" s="86"/>
      <c r="I119" s="87">
        <f>IF(OR(G119&lt;&gt;0,H119&lt;&gt;0),$I$8+SUM($G$11:G119)-SUM($H$11:H119),0)</f>
        <v>0</v>
      </c>
      <c r="J119" s="88"/>
    </row>
    <row r="120" spans="1:10" ht="18" customHeight="1" x14ac:dyDescent="0.25">
      <c r="A120" s="3">
        <v>110</v>
      </c>
      <c r="B120" s="81"/>
      <c r="C120" s="82"/>
      <c r="D120" s="287" t="str">
        <f>IF(AND(B120&gt;0,C120&gt;0),IF(B120&gt;UPDATE!K2,DATEVALUE(UPDATE!$C$4&amp;"/"&amp;TEXT(B120,0)&amp;"/"&amp;TEXT(C120,0)),DATEVALUE(UPDATE!$C$6&amp;"/"&amp;TEXT(B120,0)&amp;"/"&amp;TEXT(C120,0))),"")</f>
        <v/>
      </c>
      <c r="E120" s="83"/>
      <c r="F120" s="84"/>
      <c r="G120" s="85"/>
      <c r="H120" s="86"/>
      <c r="I120" s="87">
        <f>IF(OR(G120&lt;&gt;0,H120&lt;&gt;0),$I$8+SUM($G$11:G120)-SUM($H$11:H120),0)</f>
        <v>0</v>
      </c>
      <c r="J120" s="88"/>
    </row>
    <row r="121" spans="1:10" ht="18" customHeight="1" x14ac:dyDescent="0.25">
      <c r="A121" s="3">
        <v>111</v>
      </c>
      <c r="B121" s="81"/>
      <c r="C121" s="82"/>
      <c r="D121" s="287" t="str">
        <f>IF(AND(B121&gt;0,C121&gt;0),IF(B121&gt;UPDATE!K2,DATEVALUE(UPDATE!$C$4&amp;"/"&amp;TEXT(B121,0)&amp;"/"&amp;TEXT(C121,0)),DATEVALUE(UPDATE!$C$6&amp;"/"&amp;TEXT(B121,0)&amp;"/"&amp;TEXT(C121,0))),"")</f>
        <v/>
      </c>
      <c r="E121" s="83"/>
      <c r="F121" s="84"/>
      <c r="G121" s="85"/>
      <c r="H121" s="86"/>
      <c r="I121" s="87">
        <f>IF(OR(G121&lt;&gt;0,H121&lt;&gt;0),$I$8+SUM($G$11:G121)-SUM($H$11:H121),0)</f>
        <v>0</v>
      </c>
      <c r="J121" s="88"/>
    </row>
    <row r="122" spans="1:10" ht="18" customHeight="1" x14ac:dyDescent="0.25">
      <c r="A122" s="3">
        <v>112</v>
      </c>
      <c r="B122" s="81"/>
      <c r="C122" s="82"/>
      <c r="D122" s="287" t="str">
        <f>IF(AND(B122&gt;0,C122&gt;0),IF(B122&gt;UPDATE!K2,DATEVALUE(UPDATE!$C$4&amp;"/"&amp;TEXT(B122,0)&amp;"/"&amp;TEXT(C122,0)),DATEVALUE(UPDATE!$C$6&amp;"/"&amp;TEXT(B122,0)&amp;"/"&amp;TEXT(C122,0))),"")</f>
        <v/>
      </c>
      <c r="E122" s="83"/>
      <c r="F122" s="84"/>
      <c r="G122" s="85"/>
      <c r="H122" s="86"/>
      <c r="I122" s="87">
        <f>IF(OR(G122&lt;&gt;0,H122&lt;&gt;0),$I$8+SUM($G$11:G122)-SUM($H$11:H122),0)</f>
        <v>0</v>
      </c>
      <c r="J122" s="88"/>
    </row>
    <row r="123" spans="1:10" ht="18" customHeight="1" x14ac:dyDescent="0.25">
      <c r="A123" s="3">
        <v>113</v>
      </c>
      <c r="B123" s="81"/>
      <c r="C123" s="82"/>
      <c r="D123" s="287" t="str">
        <f>IF(AND(B123&gt;0,C123&gt;0),IF(B123&gt;UPDATE!K2,DATEVALUE(UPDATE!$C$4&amp;"/"&amp;TEXT(B123,0)&amp;"/"&amp;TEXT(C123,0)),DATEVALUE(UPDATE!$C$6&amp;"/"&amp;TEXT(B123,0)&amp;"/"&amp;TEXT(C123,0))),"")</f>
        <v/>
      </c>
      <c r="E123" s="83"/>
      <c r="F123" s="84"/>
      <c r="G123" s="85"/>
      <c r="H123" s="86"/>
      <c r="I123" s="87">
        <f>IF(OR(G123&lt;&gt;0,H123&lt;&gt;0),$I$8+SUM($G$11:G123)-SUM($H$11:H123),0)</f>
        <v>0</v>
      </c>
      <c r="J123" s="88"/>
    </row>
    <row r="124" spans="1:10" ht="18" customHeight="1" x14ac:dyDescent="0.25">
      <c r="A124" s="3">
        <v>114</v>
      </c>
      <c r="B124" s="81"/>
      <c r="C124" s="82"/>
      <c r="D124" s="287" t="str">
        <f>IF(AND(B124&gt;0,C124&gt;0),IF(B124&gt;UPDATE!K2,DATEVALUE(UPDATE!$C$4&amp;"/"&amp;TEXT(B124,0)&amp;"/"&amp;TEXT(C124,0)),DATEVALUE(UPDATE!$C$6&amp;"/"&amp;TEXT(B124,0)&amp;"/"&amp;TEXT(C124,0))),"")</f>
        <v/>
      </c>
      <c r="E124" s="83"/>
      <c r="F124" s="84"/>
      <c r="G124" s="85"/>
      <c r="H124" s="86"/>
      <c r="I124" s="87">
        <f>IF(OR(G124&lt;&gt;0,H124&lt;&gt;0),$I$8+SUM($G$11:G124)-SUM($H$11:H124),0)</f>
        <v>0</v>
      </c>
      <c r="J124" s="88"/>
    </row>
    <row r="125" spans="1:10" ht="18" customHeight="1" x14ac:dyDescent="0.25">
      <c r="A125" s="3">
        <v>115</v>
      </c>
      <c r="B125" s="81"/>
      <c r="C125" s="82"/>
      <c r="D125" s="287" t="str">
        <f>IF(AND(B125&gt;0,C125&gt;0),IF(B125&gt;UPDATE!K2,DATEVALUE(UPDATE!$C$4&amp;"/"&amp;TEXT(B125,0)&amp;"/"&amp;TEXT(C125,0)),DATEVALUE(UPDATE!$C$6&amp;"/"&amp;TEXT(B125,0)&amp;"/"&amp;TEXT(C125,0))),"")</f>
        <v/>
      </c>
      <c r="E125" s="83"/>
      <c r="F125" s="84"/>
      <c r="G125" s="85"/>
      <c r="H125" s="86"/>
      <c r="I125" s="87">
        <f>IF(OR(G125&lt;&gt;0,H125&lt;&gt;0),$I$8+SUM($G$11:G125)-SUM($H$11:H125),0)</f>
        <v>0</v>
      </c>
      <c r="J125" s="88"/>
    </row>
    <row r="126" spans="1:10" ht="18" customHeight="1" x14ac:dyDescent="0.25">
      <c r="A126" s="3">
        <v>116</v>
      </c>
      <c r="B126" s="81"/>
      <c r="C126" s="82"/>
      <c r="D126" s="287" t="str">
        <f>IF(AND(B126&gt;0,C126&gt;0),IF(B126&gt;UPDATE!K2,DATEVALUE(UPDATE!$C$4&amp;"/"&amp;TEXT(B126,0)&amp;"/"&amp;TEXT(C126,0)),DATEVALUE(UPDATE!$C$6&amp;"/"&amp;TEXT(B126,0)&amp;"/"&amp;TEXT(C126,0))),"")</f>
        <v/>
      </c>
      <c r="E126" s="83"/>
      <c r="F126" s="84"/>
      <c r="G126" s="85"/>
      <c r="H126" s="86"/>
      <c r="I126" s="87">
        <f>IF(OR(G126&lt;&gt;0,H126&lt;&gt;0),$I$8+SUM($G$11:G126)-SUM($H$11:H126),0)</f>
        <v>0</v>
      </c>
      <c r="J126" s="88"/>
    </row>
    <row r="127" spans="1:10" ht="18" customHeight="1" x14ac:dyDescent="0.25">
      <c r="A127" s="3">
        <v>117</v>
      </c>
      <c r="B127" s="81"/>
      <c r="C127" s="82"/>
      <c r="D127" s="287" t="str">
        <f>IF(AND(B127&gt;0,C127&gt;0),IF(B127&gt;UPDATE!K2,DATEVALUE(UPDATE!$C$4&amp;"/"&amp;TEXT(B127,0)&amp;"/"&amp;TEXT(C127,0)),DATEVALUE(UPDATE!$C$6&amp;"/"&amp;TEXT(B127,0)&amp;"/"&amp;TEXT(C127,0))),"")</f>
        <v/>
      </c>
      <c r="E127" s="83"/>
      <c r="F127" s="84"/>
      <c r="G127" s="85"/>
      <c r="H127" s="86"/>
      <c r="I127" s="87">
        <f>IF(OR(G127&lt;&gt;0,H127&lt;&gt;0),$I$8+SUM($G$11:G127)-SUM($H$11:H127),0)</f>
        <v>0</v>
      </c>
      <c r="J127" s="88"/>
    </row>
    <row r="128" spans="1:10" ht="18" customHeight="1" x14ac:dyDescent="0.25">
      <c r="A128" s="3">
        <v>118</v>
      </c>
      <c r="B128" s="81"/>
      <c r="C128" s="82"/>
      <c r="D128" s="287" t="str">
        <f>IF(AND(B128&gt;0,C128&gt;0),IF(B128&gt;UPDATE!K2,DATEVALUE(UPDATE!$C$4&amp;"/"&amp;TEXT(B128,0)&amp;"/"&amp;TEXT(C128,0)),DATEVALUE(UPDATE!$C$6&amp;"/"&amp;TEXT(B128,0)&amp;"/"&amp;TEXT(C128,0))),"")</f>
        <v/>
      </c>
      <c r="E128" s="83"/>
      <c r="F128" s="84"/>
      <c r="G128" s="85"/>
      <c r="H128" s="86"/>
      <c r="I128" s="87">
        <f>IF(OR(G128&lt;&gt;0,H128&lt;&gt;0),$I$8+SUM($G$11:G128)-SUM($H$11:H128),0)</f>
        <v>0</v>
      </c>
      <c r="J128" s="88"/>
    </row>
    <row r="129" spans="1:10" ht="18" customHeight="1" x14ac:dyDescent="0.25">
      <c r="A129" s="3">
        <v>119</v>
      </c>
      <c r="B129" s="81"/>
      <c r="C129" s="82"/>
      <c r="D129" s="287" t="str">
        <f>IF(AND(B129&gt;0,C129&gt;0),IF(B129&gt;UPDATE!K2,DATEVALUE(UPDATE!$C$4&amp;"/"&amp;TEXT(B129,0)&amp;"/"&amp;TEXT(C129,0)),DATEVALUE(UPDATE!$C$6&amp;"/"&amp;TEXT(B129,0)&amp;"/"&amp;TEXT(C129,0))),"")</f>
        <v/>
      </c>
      <c r="E129" s="83"/>
      <c r="F129" s="84"/>
      <c r="G129" s="85"/>
      <c r="H129" s="86"/>
      <c r="I129" s="87">
        <f>IF(OR(G129&lt;&gt;0,H129&lt;&gt;0),$I$8+SUM($G$11:G129)-SUM($H$11:H129),0)</f>
        <v>0</v>
      </c>
      <c r="J129" s="88"/>
    </row>
    <row r="130" spans="1:10" ht="18" customHeight="1" x14ac:dyDescent="0.25">
      <c r="A130" s="3">
        <v>120</v>
      </c>
      <c r="B130" s="81"/>
      <c r="C130" s="82"/>
      <c r="D130" s="287" t="str">
        <f>IF(AND(B130&gt;0,C130&gt;0),IF(B130&gt;UPDATE!K2,DATEVALUE(UPDATE!$C$4&amp;"/"&amp;TEXT(B130,0)&amp;"/"&amp;TEXT(C130,0)),DATEVALUE(UPDATE!$C$6&amp;"/"&amp;TEXT(B130,0)&amp;"/"&amp;TEXT(C130,0))),"")</f>
        <v/>
      </c>
      <c r="E130" s="83"/>
      <c r="F130" s="84"/>
      <c r="G130" s="85"/>
      <c r="H130" s="86"/>
      <c r="I130" s="87">
        <f>IF(OR(G130&lt;&gt;0,H130&lt;&gt;0),$I$8+SUM($G$11:G130)-SUM($H$11:H130),0)</f>
        <v>0</v>
      </c>
      <c r="J130" s="88"/>
    </row>
    <row r="131" spans="1:10" ht="18" customHeight="1" x14ac:dyDescent="0.25">
      <c r="A131" s="3">
        <v>121</v>
      </c>
      <c r="B131" s="81"/>
      <c r="C131" s="82"/>
      <c r="D131" s="287" t="str">
        <f>IF(AND(B131&gt;0,C131&gt;0),IF(B131&gt;UPDATE!K2,DATEVALUE(UPDATE!$C$4&amp;"/"&amp;TEXT(B131,0)&amp;"/"&amp;TEXT(C131,0)),DATEVALUE(UPDATE!$C$6&amp;"/"&amp;TEXT(B131,0)&amp;"/"&amp;TEXT(C131,0))),"")</f>
        <v/>
      </c>
      <c r="E131" s="83"/>
      <c r="F131" s="84"/>
      <c r="G131" s="85"/>
      <c r="H131" s="86"/>
      <c r="I131" s="87">
        <f>IF(OR(G131&lt;&gt;0,H131&lt;&gt;0),$I$8+SUM($G$11:G131)-SUM($H$11:H131),0)</f>
        <v>0</v>
      </c>
      <c r="J131" s="88"/>
    </row>
    <row r="132" spans="1:10" ht="18" customHeight="1" x14ac:dyDescent="0.25">
      <c r="A132" s="3">
        <v>122</v>
      </c>
      <c r="B132" s="81"/>
      <c r="C132" s="82"/>
      <c r="D132" s="287" t="str">
        <f>IF(AND(B132&gt;0,C132&gt;0),IF(B132&gt;UPDATE!K2,DATEVALUE(UPDATE!$C$4&amp;"/"&amp;TEXT(B132,0)&amp;"/"&amp;TEXT(C132,0)),DATEVALUE(UPDATE!$C$6&amp;"/"&amp;TEXT(B132,0)&amp;"/"&amp;TEXT(C132,0))),"")</f>
        <v/>
      </c>
      <c r="E132" s="83"/>
      <c r="F132" s="84"/>
      <c r="G132" s="85"/>
      <c r="H132" s="86"/>
      <c r="I132" s="87">
        <f>IF(OR(G132&lt;&gt;0,H132&lt;&gt;0),$I$8+SUM($G$11:G132)-SUM($H$11:H132),0)</f>
        <v>0</v>
      </c>
      <c r="J132" s="88"/>
    </row>
    <row r="133" spans="1:10" ht="18" customHeight="1" x14ac:dyDescent="0.25">
      <c r="A133" s="3">
        <v>123</v>
      </c>
      <c r="B133" s="81"/>
      <c r="C133" s="82"/>
      <c r="D133" s="287" t="str">
        <f>IF(AND(B133&gt;0,C133&gt;0),IF(B133&gt;UPDATE!K2,DATEVALUE(UPDATE!$C$4&amp;"/"&amp;TEXT(B133,0)&amp;"/"&amp;TEXT(C133,0)),DATEVALUE(UPDATE!$C$6&amp;"/"&amp;TEXT(B133,0)&amp;"/"&amp;TEXT(C133,0))),"")</f>
        <v/>
      </c>
      <c r="E133" s="83"/>
      <c r="F133" s="84"/>
      <c r="G133" s="85"/>
      <c r="H133" s="86"/>
      <c r="I133" s="87">
        <f>IF(OR(G133&lt;&gt;0,H133&lt;&gt;0),$I$8+SUM($G$11:G133)-SUM($H$11:H133),0)</f>
        <v>0</v>
      </c>
      <c r="J133" s="88"/>
    </row>
    <row r="134" spans="1:10" ht="18" customHeight="1" x14ac:dyDescent="0.25">
      <c r="A134" s="3">
        <v>124</v>
      </c>
      <c r="B134" s="81"/>
      <c r="C134" s="82"/>
      <c r="D134" s="287" t="str">
        <f>IF(AND(B134&gt;0,C134&gt;0),IF(B134&gt;UPDATE!K2,DATEVALUE(UPDATE!$C$4&amp;"/"&amp;TEXT(B134,0)&amp;"/"&amp;TEXT(C134,0)),DATEVALUE(UPDATE!$C$6&amp;"/"&amp;TEXT(B134,0)&amp;"/"&amp;TEXT(C134,0))),"")</f>
        <v/>
      </c>
      <c r="E134" s="83"/>
      <c r="F134" s="84"/>
      <c r="G134" s="85"/>
      <c r="H134" s="86"/>
      <c r="I134" s="87">
        <f>IF(OR(G134&lt;&gt;0,H134&lt;&gt;0),$I$8+SUM($G$11:G134)-SUM($H$11:H134),0)</f>
        <v>0</v>
      </c>
      <c r="J134" s="88"/>
    </row>
    <row r="135" spans="1:10" ht="18" customHeight="1" x14ac:dyDescent="0.25">
      <c r="A135" s="3">
        <v>125</v>
      </c>
      <c r="B135" s="81"/>
      <c r="C135" s="82"/>
      <c r="D135" s="287" t="str">
        <f>IF(AND(B135&gt;0,C135&gt;0),IF(B135&gt;UPDATE!K2,DATEVALUE(UPDATE!$C$4&amp;"/"&amp;TEXT(B135,0)&amp;"/"&amp;TEXT(C135,0)),DATEVALUE(UPDATE!$C$6&amp;"/"&amp;TEXT(B135,0)&amp;"/"&amp;TEXT(C135,0))),"")</f>
        <v/>
      </c>
      <c r="E135" s="83"/>
      <c r="F135" s="84"/>
      <c r="G135" s="85"/>
      <c r="H135" s="86"/>
      <c r="I135" s="87">
        <f>IF(OR(G135&lt;&gt;0,H135&lt;&gt;0),$I$8+SUM($G$11:G135)-SUM($H$11:H135),0)</f>
        <v>0</v>
      </c>
      <c r="J135" s="88"/>
    </row>
    <row r="136" spans="1:10" ht="18" customHeight="1" x14ac:dyDescent="0.25">
      <c r="A136" s="3">
        <v>126</v>
      </c>
      <c r="B136" s="81"/>
      <c r="C136" s="82"/>
      <c r="D136" s="287" t="str">
        <f>IF(AND(B136&gt;0,C136&gt;0),IF(B136&gt;UPDATE!K2,DATEVALUE(UPDATE!$C$4&amp;"/"&amp;TEXT(B136,0)&amp;"/"&amp;TEXT(C136,0)),DATEVALUE(UPDATE!$C$6&amp;"/"&amp;TEXT(B136,0)&amp;"/"&amp;TEXT(C136,0))),"")</f>
        <v/>
      </c>
      <c r="E136" s="83"/>
      <c r="F136" s="84"/>
      <c r="G136" s="85"/>
      <c r="H136" s="86"/>
      <c r="I136" s="87">
        <f>IF(OR(G136&lt;&gt;0,H136&lt;&gt;0),$I$8+SUM($G$11:G136)-SUM($H$11:H136),0)</f>
        <v>0</v>
      </c>
      <c r="J136" s="88"/>
    </row>
    <row r="137" spans="1:10" ht="18" customHeight="1" x14ac:dyDescent="0.25">
      <c r="A137" s="3">
        <v>127</v>
      </c>
      <c r="B137" s="81"/>
      <c r="C137" s="82"/>
      <c r="D137" s="287" t="str">
        <f>IF(AND(B137&gt;0,C137&gt;0),IF(B137&gt;UPDATE!K2,DATEVALUE(UPDATE!$C$4&amp;"/"&amp;TEXT(B137,0)&amp;"/"&amp;TEXT(C137,0)),DATEVALUE(UPDATE!$C$6&amp;"/"&amp;TEXT(B137,0)&amp;"/"&amp;TEXT(C137,0))),"")</f>
        <v/>
      </c>
      <c r="E137" s="83"/>
      <c r="F137" s="84"/>
      <c r="G137" s="85"/>
      <c r="H137" s="86"/>
      <c r="I137" s="87">
        <f>IF(OR(G137&lt;&gt;0,H137&lt;&gt;0),$I$8+SUM($G$11:G137)-SUM($H$11:H137),0)</f>
        <v>0</v>
      </c>
      <c r="J137" s="88"/>
    </row>
    <row r="138" spans="1:10" ht="18" customHeight="1" x14ac:dyDescent="0.25">
      <c r="A138" s="3">
        <v>128</v>
      </c>
      <c r="B138" s="81"/>
      <c r="C138" s="82"/>
      <c r="D138" s="287" t="str">
        <f>IF(AND(B138&gt;0,C138&gt;0),IF(B138&gt;UPDATE!K2,DATEVALUE(UPDATE!$C$4&amp;"/"&amp;TEXT(B138,0)&amp;"/"&amp;TEXT(C138,0)),DATEVALUE(UPDATE!$C$6&amp;"/"&amp;TEXT(B138,0)&amp;"/"&amp;TEXT(C138,0))),"")</f>
        <v/>
      </c>
      <c r="E138" s="83"/>
      <c r="F138" s="84"/>
      <c r="G138" s="85"/>
      <c r="H138" s="86"/>
      <c r="I138" s="87">
        <f>IF(OR(G138&lt;&gt;0,H138&lt;&gt;0),$I$8+SUM($G$11:G138)-SUM($H$11:H138),0)</f>
        <v>0</v>
      </c>
      <c r="J138" s="88"/>
    </row>
    <row r="139" spans="1:10" ht="18" customHeight="1" x14ac:dyDescent="0.25">
      <c r="A139" s="3">
        <v>129</v>
      </c>
      <c r="B139" s="81"/>
      <c r="C139" s="82"/>
      <c r="D139" s="287" t="str">
        <f>IF(AND(B139&gt;0,C139&gt;0),IF(B139&gt;UPDATE!K2,DATEVALUE(UPDATE!$C$4&amp;"/"&amp;TEXT(B139,0)&amp;"/"&amp;TEXT(C139,0)),DATEVALUE(UPDATE!$C$6&amp;"/"&amp;TEXT(B139,0)&amp;"/"&amp;TEXT(C139,0))),"")</f>
        <v/>
      </c>
      <c r="E139" s="83"/>
      <c r="F139" s="84"/>
      <c r="G139" s="85"/>
      <c r="H139" s="86"/>
      <c r="I139" s="87">
        <f>IF(OR(G139&lt;&gt;0,H139&lt;&gt;0),$I$8+SUM($G$11:G139)-SUM($H$11:H139),0)</f>
        <v>0</v>
      </c>
      <c r="J139" s="88"/>
    </row>
    <row r="140" spans="1:10" ht="18" customHeight="1" x14ac:dyDescent="0.25">
      <c r="A140" s="3">
        <v>130</v>
      </c>
      <c r="B140" s="81"/>
      <c r="C140" s="82"/>
      <c r="D140" s="287" t="str">
        <f>IF(AND(B140&gt;0,C140&gt;0),IF(B140&gt;UPDATE!K2,DATEVALUE(UPDATE!$C$4&amp;"/"&amp;TEXT(B140,0)&amp;"/"&amp;TEXT(C140,0)),DATEVALUE(UPDATE!$C$6&amp;"/"&amp;TEXT(B140,0)&amp;"/"&amp;TEXT(C140,0))),"")</f>
        <v/>
      </c>
      <c r="E140" s="83"/>
      <c r="F140" s="84"/>
      <c r="G140" s="85"/>
      <c r="H140" s="86"/>
      <c r="I140" s="87">
        <f>IF(OR(G140&lt;&gt;0,H140&lt;&gt;0),$I$8+SUM($G$11:G140)-SUM($H$11:H140),0)</f>
        <v>0</v>
      </c>
      <c r="J140" s="88"/>
    </row>
    <row r="141" spans="1:10" ht="18" customHeight="1" x14ac:dyDescent="0.25">
      <c r="A141" s="3">
        <v>131</v>
      </c>
      <c r="B141" s="81"/>
      <c r="C141" s="82"/>
      <c r="D141" s="287" t="str">
        <f>IF(AND(B141&gt;0,C141&gt;0),IF(B141&gt;UPDATE!K2,DATEVALUE(UPDATE!$C$4&amp;"/"&amp;TEXT(B141,0)&amp;"/"&amp;TEXT(C141,0)),DATEVALUE(UPDATE!$C$6&amp;"/"&amp;TEXT(B141,0)&amp;"/"&amp;TEXT(C141,0))),"")</f>
        <v/>
      </c>
      <c r="E141" s="83"/>
      <c r="F141" s="84"/>
      <c r="G141" s="85"/>
      <c r="H141" s="86"/>
      <c r="I141" s="87">
        <f>IF(OR(G141&lt;&gt;0,H141&lt;&gt;0),$I$8+SUM($G$11:G141)-SUM($H$11:H141),0)</f>
        <v>0</v>
      </c>
      <c r="J141" s="88"/>
    </row>
    <row r="142" spans="1:10" ht="18" customHeight="1" x14ac:dyDescent="0.25">
      <c r="A142" s="3">
        <v>132</v>
      </c>
      <c r="B142" s="81"/>
      <c r="C142" s="82"/>
      <c r="D142" s="287" t="str">
        <f>IF(AND(B142&gt;0,C142&gt;0),IF(B142&gt;UPDATE!K2,DATEVALUE(UPDATE!$C$4&amp;"/"&amp;TEXT(B142,0)&amp;"/"&amp;TEXT(C142,0)),DATEVALUE(UPDATE!$C$6&amp;"/"&amp;TEXT(B142,0)&amp;"/"&amp;TEXT(C142,0))),"")</f>
        <v/>
      </c>
      <c r="E142" s="83"/>
      <c r="F142" s="84"/>
      <c r="G142" s="85"/>
      <c r="H142" s="86"/>
      <c r="I142" s="87">
        <f>IF(OR(G142&lt;&gt;0,H142&lt;&gt;0),$I$8+SUM($G$11:G142)-SUM($H$11:H142),0)</f>
        <v>0</v>
      </c>
      <c r="J142" s="88"/>
    </row>
    <row r="143" spans="1:10" ht="18" customHeight="1" x14ac:dyDescent="0.25">
      <c r="A143" s="3">
        <v>133</v>
      </c>
      <c r="B143" s="81"/>
      <c r="C143" s="82"/>
      <c r="D143" s="287" t="str">
        <f>IF(AND(B143&gt;0,C143&gt;0),IF(B143&gt;UPDATE!K2,DATEVALUE(UPDATE!$C$4&amp;"/"&amp;TEXT(B143,0)&amp;"/"&amp;TEXT(C143,0)),DATEVALUE(UPDATE!$C$6&amp;"/"&amp;TEXT(B143,0)&amp;"/"&amp;TEXT(C143,0))),"")</f>
        <v/>
      </c>
      <c r="E143" s="83"/>
      <c r="F143" s="84"/>
      <c r="G143" s="85"/>
      <c r="H143" s="86"/>
      <c r="I143" s="87">
        <f>IF(OR(G143&lt;&gt;0,H143&lt;&gt;0),$I$8+SUM($G$11:G143)-SUM($H$11:H143),0)</f>
        <v>0</v>
      </c>
      <c r="J143" s="88"/>
    </row>
    <row r="144" spans="1:10" ht="18" customHeight="1" x14ac:dyDescent="0.25">
      <c r="A144" s="3">
        <v>134</v>
      </c>
      <c r="B144" s="81"/>
      <c r="C144" s="82"/>
      <c r="D144" s="287" t="str">
        <f>IF(AND(B144&gt;0,C144&gt;0),IF(B144&gt;UPDATE!K2,DATEVALUE(UPDATE!$C$4&amp;"/"&amp;TEXT(B144,0)&amp;"/"&amp;TEXT(C144,0)),DATEVALUE(UPDATE!$C$6&amp;"/"&amp;TEXT(B144,0)&amp;"/"&amp;TEXT(C144,0))),"")</f>
        <v/>
      </c>
      <c r="E144" s="83"/>
      <c r="F144" s="84"/>
      <c r="G144" s="85"/>
      <c r="H144" s="86"/>
      <c r="I144" s="87">
        <f>IF(OR(G144&lt;&gt;0,H144&lt;&gt;0),$I$8+SUM($G$11:G144)-SUM($H$11:H144),0)</f>
        <v>0</v>
      </c>
      <c r="J144" s="88"/>
    </row>
    <row r="145" spans="1:10" ht="18" customHeight="1" x14ac:dyDescent="0.25">
      <c r="A145" s="3">
        <v>135</v>
      </c>
      <c r="B145" s="81"/>
      <c r="C145" s="82"/>
      <c r="D145" s="287" t="str">
        <f>IF(AND(B145&gt;0,C145&gt;0),IF(B145&gt;UPDATE!K2,DATEVALUE(UPDATE!$C$4&amp;"/"&amp;TEXT(B145,0)&amp;"/"&amp;TEXT(C145,0)),DATEVALUE(UPDATE!$C$6&amp;"/"&amp;TEXT(B145,0)&amp;"/"&amp;TEXT(C145,0))),"")</f>
        <v/>
      </c>
      <c r="E145" s="83"/>
      <c r="F145" s="84"/>
      <c r="G145" s="85"/>
      <c r="H145" s="86"/>
      <c r="I145" s="87">
        <f>IF(OR(G145&lt;&gt;0,H145&lt;&gt;0),$I$8+SUM($G$11:G145)-SUM($H$11:H145),0)</f>
        <v>0</v>
      </c>
      <c r="J145" s="88"/>
    </row>
    <row r="146" spans="1:10" ht="18" customHeight="1" x14ac:dyDescent="0.25">
      <c r="A146" s="3">
        <v>136</v>
      </c>
      <c r="B146" s="81"/>
      <c r="C146" s="82"/>
      <c r="D146" s="287" t="str">
        <f>IF(AND(B146&gt;0,C146&gt;0),IF(B146&gt;UPDATE!K2,DATEVALUE(UPDATE!$C$4&amp;"/"&amp;TEXT(B146,0)&amp;"/"&amp;TEXT(C146,0)),DATEVALUE(UPDATE!$C$6&amp;"/"&amp;TEXT(B146,0)&amp;"/"&amp;TEXT(C146,0))),"")</f>
        <v/>
      </c>
      <c r="E146" s="83"/>
      <c r="F146" s="84"/>
      <c r="G146" s="85"/>
      <c r="H146" s="86"/>
      <c r="I146" s="87">
        <f>IF(OR(G146&lt;&gt;0,H146&lt;&gt;0),$I$8+SUM($G$11:G146)-SUM($H$11:H146),0)</f>
        <v>0</v>
      </c>
      <c r="J146" s="88"/>
    </row>
    <row r="147" spans="1:10" ht="18" customHeight="1" x14ac:dyDescent="0.25">
      <c r="A147" s="3">
        <v>137</v>
      </c>
      <c r="B147" s="81"/>
      <c r="C147" s="82"/>
      <c r="D147" s="287" t="str">
        <f>IF(AND(B147&gt;0,C147&gt;0),IF(B147&gt;UPDATE!K2,DATEVALUE(UPDATE!$C$4&amp;"/"&amp;TEXT(B147,0)&amp;"/"&amp;TEXT(C147,0)),DATEVALUE(UPDATE!$C$6&amp;"/"&amp;TEXT(B147,0)&amp;"/"&amp;TEXT(C147,0))),"")</f>
        <v/>
      </c>
      <c r="E147" s="83"/>
      <c r="F147" s="84"/>
      <c r="G147" s="85"/>
      <c r="H147" s="86"/>
      <c r="I147" s="87">
        <f>IF(OR(G147&lt;&gt;0,H147&lt;&gt;0),$I$8+SUM($G$11:G147)-SUM($H$11:H147),0)</f>
        <v>0</v>
      </c>
      <c r="J147" s="88"/>
    </row>
    <row r="148" spans="1:10" ht="18" customHeight="1" x14ac:dyDescent="0.25">
      <c r="A148" s="3">
        <v>138</v>
      </c>
      <c r="B148" s="81"/>
      <c r="C148" s="82"/>
      <c r="D148" s="287" t="str">
        <f>IF(AND(B148&gt;0,C148&gt;0),IF(B148&gt;UPDATE!K2,DATEVALUE(UPDATE!$C$4&amp;"/"&amp;TEXT(B148,0)&amp;"/"&amp;TEXT(C148,0)),DATEVALUE(UPDATE!$C$6&amp;"/"&amp;TEXT(B148,0)&amp;"/"&amp;TEXT(C148,0))),"")</f>
        <v/>
      </c>
      <c r="E148" s="83"/>
      <c r="F148" s="84"/>
      <c r="G148" s="85"/>
      <c r="H148" s="86"/>
      <c r="I148" s="87">
        <f>IF(OR(G148&lt;&gt;0,H148&lt;&gt;0),$I$8+SUM($G$11:G148)-SUM($H$11:H148),0)</f>
        <v>0</v>
      </c>
      <c r="J148" s="88"/>
    </row>
    <row r="149" spans="1:10" ht="18" customHeight="1" x14ac:dyDescent="0.25">
      <c r="A149" s="3">
        <v>139</v>
      </c>
      <c r="B149" s="81"/>
      <c r="C149" s="82"/>
      <c r="D149" s="287" t="str">
        <f>IF(AND(B149&gt;0,C149&gt;0),IF(B149&gt;UPDATE!K2,DATEVALUE(UPDATE!$C$4&amp;"/"&amp;TEXT(B149,0)&amp;"/"&amp;TEXT(C149,0)),DATEVALUE(UPDATE!$C$6&amp;"/"&amp;TEXT(B149,0)&amp;"/"&amp;TEXT(C149,0))),"")</f>
        <v/>
      </c>
      <c r="E149" s="83"/>
      <c r="F149" s="84"/>
      <c r="G149" s="85"/>
      <c r="H149" s="86"/>
      <c r="I149" s="87">
        <f>IF(OR(G149&lt;&gt;0,H149&lt;&gt;0),$I$8+SUM($G$11:G149)-SUM($H$11:H149),0)</f>
        <v>0</v>
      </c>
      <c r="J149" s="88"/>
    </row>
    <row r="150" spans="1:10" ht="18" customHeight="1" x14ac:dyDescent="0.25">
      <c r="A150" s="3">
        <v>140</v>
      </c>
      <c r="B150" s="81"/>
      <c r="C150" s="82"/>
      <c r="D150" s="287" t="str">
        <f>IF(AND(B150&gt;0,C150&gt;0),IF(B150&gt;UPDATE!K2,DATEVALUE(UPDATE!$C$4&amp;"/"&amp;TEXT(B150,0)&amp;"/"&amp;TEXT(C150,0)),DATEVALUE(UPDATE!$C$6&amp;"/"&amp;TEXT(B150,0)&amp;"/"&amp;TEXT(C150,0))),"")</f>
        <v/>
      </c>
      <c r="E150" s="83"/>
      <c r="F150" s="84"/>
      <c r="G150" s="85"/>
      <c r="H150" s="86"/>
      <c r="I150" s="87">
        <f>IF(OR(G150&lt;&gt;0,H150&lt;&gt;0),$I$8+SUM($G$11:G150)-SUM($H$11:H150),0)</f>
        <v>0</v>
      </c>
      <c r="J150" s="88"/>
    </row>
    <row r="151" spans="1:10" ht="18" customHeight="1" x14ac:dyDescent="0.25">
      <c r="A151" s="3">
        <v>141</v>
      </c>
      <c r="B151" s="81"/>
      <c r="C151" s="82"/>
      <c r="D151" s="287" t="str">
        <f>IF(AND(B151&gt;0,C151&gt;0),IF(B151&gt;UPDATE!K2,DATEVALUE(UPDATE!$C$4&amp;"/"&amp;TEXT(B151,0)&amp;"/"&amp;TEXT(C151,0)),DATEVALUE(UPDATE!$C$6&amp;"/"&amp;TEXT(B151,0)&amp;"/"&amp;TEXT(C151,0))),"")</f>
        <v/>
      </c>
      <c r="E151" s="83"/>
      <c r="F151" s="84"/>
      <c r="G151" s="85"/>
      <c r="H151" s="86"/>
      <c r="I151" s="87">
        <f>IF(OR(G151&lt;&gt;0,H151&lt;&gt;0),$I$8+SUM($G$11:G151)-SUM($H$11:H151),0)</f>
        <v>0</v>
      </c>
      <c r="J151" s="88"/>
    </row>
    <row r="152" spans="1:10" ht="18" customHeight="1" x14ac:dyDescent="0.25">
      <c r="A152" s="3">
        <v>142</v>
      </c>
      <c r="B152" s="81"/>
      <c r="C152" s="82"/>
      <c r="D152" s="287" t="str">
        <f>IF(AND(B152&gt;0,C152&gt;0),IF(B152&gt;UPDATE!K2,DATEVALUE(UPDATE!$C$4&amp;"/"&amp;TEXT(B152,0)&amp;"/"&amp;TEXT(C152,0)),DATEVALUE(UPDATE!$C$6&amp;"/"&amp;TEXT(B152,0)&amp;"/"&amp;TEXT(C152,0))),"")</f>
        <v/>
      </c>
      <c r="E152" s="83"/>
      <c r="F152" s="84"/>
      <c r="G152" s="85"/>
      <c r="H152" s="86"/>
      <c r="I152" s="87">
        <f>IF(OR(G152&lt;&gt;0,H152&lt;&gt;0),$I$8+SUM($G$11:G152)-SUM($H$11:H152),0)</f>
        <v>0</v>
      </c>
      <c r="J152" s="88"/>
    </row>
    <row r="153" spans="1:10" ht="18" customHeight="1" x14ac:dyDescent="0.25">
      <c r="A153" s="3">
        <v>143</v>
      </c>
      <c r="B153" s="81"/>
      <c r="C153" s="82"/>
      <c r="D153" s="287" t="str">
        <f>IF(AND(B153&gt;0,C153&gt;0),IF(B153&gt;UPDATE!K2,DATEVALUE(UPDATE!$C$4&amp;"/"&amp;TEXT(B153,0)&amp;"/"&amp;TEXT(C153,0)),DATEVALUE(UPDATE!$C$6&amp;"/"&amp;TEXT(B153,0)&amp;"/"&amp;TEXT(C153,0))),"")</f>
        <v/>
      </c>
      <c r="E153" s="83"/>
      <c r="F153" s="84"/>
      <c r="G153" s="85"/>
      <c r="H153" s="86"/>
      <c r="I153" s="87">
        <f>IF(OR(G153&lt;&gt;0,H153&lt;&gt;0),$I$8+SUM($G$11:G153)-SUM($H$11:H153),0)</f>
        <v>0</v>
      </c>
      <c r="J153" s="88"/>
    </row>
    <row r="154" spans="1:10" ht="18" customHeight="1" x14ac:dyDescent="0.25">
      <c r="A154" s="3">
        <v>144</v>
      </c>
      <c r="B154" s="81"/>
      <c r="C154" s="82"/>
      <c r="D154" s="287" t="str">
        <f>IF(AND(B154&gt;0,C154&gt;0),IF(B154&gt;UPDATE!K2,DATEVALUE(UPDATE!$C$4&amp;"/"&amp;TEXT(B154,0)&amp;"/"&amp;TEXT(C154,0)),DATEVALUE(UPDATE!$C$6&amp;"/"&amp;TEXT(B154,0)&amp;"/"&amp;TEXT(C154,0))),"")</f>
        <v/>
      </c>
      <c r="E154" s="83"/>
      <c r="F154" s="84"/>
      <c r="G154" s="85"/>
      <c r="H154" s="86"/>
      <c r="I154" s="87">
        <f>IF(OR(G154&lt;&gt;0,H154&lt;&gt;0),$I$8+SUM($G$11:G154)-SUM($H$11:H154),0)</f>
        <v>0</v>
      </c>
      <c r="J154" s="88"/>
    </row>
    <row r="155" spans="1:10" ht="18" customHeight="1" x14ac:dyDescent="0.25">
      <c r="A155" s="3">
        <v>145</v>
      </c>
      <c r="B155" s="81"/>
      <c r="C155" s="82"/>
      <c r="D155" s="287" t="str">
        <f>IF(AND(B155&gt;0,C155&gt;0),IF(B155&gt;UPDATE!K2,DATEVALUE(UPDATE!$C$4&amp;"/"&amp;TEXT(B155,0)&amp;"/"&amp;TEXT(C155,0)),DATEVALUE(UPDATE!$C$6&amp;"/"&amp;TEXT(B155,0)&amp;"/"&amp;TEXT(C155,0))),"")</f>
        <v/>
      </c>
      <c r="E155" s="83"/>
      <c r="F155" s="84"/>
      <c r="G155" s="85"/>
      <c r="H155" s="86"/>
      <c r="I155" s="87">
        <f>IF(OR(G155&lt;&gt;0,H155&lt;&gt;0),$I$8+SUM($G$11:G155)-SUM($H$11:H155),0)</f>
        <v>0</v>
      </c>
      <c r="J155" s="88"/>
    </row>
    <row r="156" spans="1:10" ht="18" customHeight="1" x14ac:dyDescent="0.25">
      <c r="A156" s="3">
        <v>146</v>
      </c>
      <c r="B156" s="81"/>
      <c r="C156" s="82"/>
      <c r="D156" s="287" t="str">
        <f>IF(AND(B156&gt;0,C156&gt;0),IF(B156&gt;UPDATE!K2,DATEVALUE(UPDATE!$C$4&amp;"/"&amp;TEXT(B156,0)&amp;"/"&amp;TEXT(C156,0)),DATEVALUE(UPDATE!$C$6&amp;"/"&amp;TEXT(B156,0)&amp;"/"&amp;TEXT(C156,0))),"")</f>
        <v/>
      </c>
      <c r="E156" s="83"/>
      <c r="F156" s="84"/>
      <c r="G156" s="85"/>
      <c r="H156" s="86"/>
      <c r="I156" s="87">
        <f>IF(OR(G156&lt;&gt;0,H156&lt;&gt;0),$I$8+SUM($G$11:G156)-SUM($H$11:H156),0)</f>
        <v>0</v>
      </c>
      <c r="J156" s="88"/>
    </row>
    <row r="157" spans="1:10" ht="18" customHeight="1" x14ac:dyDescent="0.25">
      <c r="A157" s="3">
        <v>147</v>
      </c>
      <c r="B157" s="81"/>
      <c r="C157" s="82"/>
      <c r="D157" s="287" t="str">
        <f>IF(AND(B157&gt;0,C157&gt;0),IF(B157&gt;UPDATE!K2,DATEVALUE(UPDATE!$C$4&amp;"/"&amp;TEXT(B157,0)&amp;"/"&amp;TEXT(C157,0)),DATEVALUE(UPDATE!$C$6&amp;"/"&amp;TEXT(B157,0)&amp;"/"&amp;TEXT(C157,0))),"")</f>
        <v/>
      </c>
      <c r="E157" s="83"/>
      <c r="F157" s="84"/>
      <c r="G157" s="85"/>
      <c r="H157" s="86"/>
      <c r="I157" s="87">
        <f>IF(OR(G157&lt;&gt;0,H157&lt;&gt;0),$I$8+SUM($G$11:G157)-SUM($H$11:H157),0)</f>
        <v>0</v>
      </c>
      <c r="J157" s="88"/>
    </row>
    <row r="158" spans="1:10" ht="18" customHeight="1" x14ac:dyDescent="0.25">
      <c r="A158" s="3">
        <v>148</v>
      </c>
      <c r="B158" s="81"/>
      <c r="C158" s="82"/>
      <c r="D158" s="287" t="str">
        <f>IF(AND(B158&gt;0,C158&gt;0),IF(B158&gt;UPDATE!K2,DATEVALUE(UPDATE!$C$4&amp;"/"&amp;TEXT(B158,0)&amp;"/"&amp;TEXT(C158,0)),DATEVALUE(UPDATE!$C$6&amp;"/"&amp;TEXT(B158,0)&amp;"/"&amp;TEXT(C158,0))),"")</f>
        <v/>
      </c>
      <c r="E158" s="83"/>
      <c r="F158" s="84"/>
      <c r="G158" s="85"/>
      <c r="H158" s="86"/>
      <c r="I158" s="87">
        <f>IF(OR(G158&lt;&gt;0,H158&lt;&gt;0),$I$8+SUM($G$11:G158)-SUM($H$11:H158),0)</f>
        <v>0</v>
      </c>
      <c r="J158" s="88"/>
    </row>
    <row r="159" spans="1:10" ht="18" customHeight="1" x14ac:dyDescent="0.25">
      <c r="A159" s="3">
        <v>149</v>
      </c>
      <c r="B159" s="81"/>
      <c r="C159" s="82"/>
      <c r="D159" s="287" t="str">
        <f>IF(AND(B159&gt;0,C159&gt;0),IF(B159&gt;UPDATE!K2,DATEVALUE(UPDATE!$C$4&amp;"/"&amp;TEXT(B159,0)&amp;"/"&amp;TEXT(C159,0)),DATEVALUE(UPDATE!$C$6&amp;"/"&amp;TEXT(B159,0)&amp;"/"&amp;TEXT(C159,0))),"")</f>
        <v/>
      </c>
      <c r="E159" s="83"/>
      <c r="F159" s="84"/>
      <c r="G159" s="85"/>
      <c r="H159" s="86"/>
      <c r="I159" s="87">
        <f>IF(OR(G159&lt;&gt;0,H159&lt;&gt;0),$I$8+SUM($G$11:G159)-SUM($H$11:H159),0)</f>
        <v>0</v>
      </c>
      <c r="J159" s="88"/>
    </row>
    <row r="160" spans="1:10" ht="18" customHeight="1" x14ac:dyDescent="0.25">
      <c r="A160" s="3">
        <v>150</v>
      </c>
      <c r="B160" s="81"/>
      <c r="C160" s="82"/>
      <c r="D160" s="287" t="str">
        <f>IF(AND(B160&gt;0,C160&gt;0),IF(B160&gt;UPDATE!K2,DATEVALUE(UPDATE!$C$4&amp;"/"&amp;TEXT(B160,0)&amp;"/"&amp;TEXT(C160,0)),DATEVALUE(UPDATE!$C$6&amp;"/"&amp;TEXT(B160,0)&amp;"/"&amp;TEXT(C160,0))),"")</f>
        <v/>
      </c>
      <c r="E160" s="83"/>
      <c r="F160" s="84"/>
      <c r="G160" s="85"/>
      <c r="H160" s="86"/>
      <c r="I160" s="87">
        <f>IF(OR(G160&lt;&gt;0,H160&lt;&gt;0),$I$8+SUM($G$11:G160)-SUM($H$11:H160),0)</f>
        <v>0</v>
      </c>
      <c r="J160" s="88"/>
    </row>
    <row r="161" spans="1:10" ht="18" customHeight="1" x14ac:dyDescent="0.25">
      <c r="A161" s="3">
        <v>151</v>
      </c>
      <c r="B161" s="81"/>
      <c r="C161" s="82"/>
      <c r="D161" s="287" t="str">
        <f>IF(AND(B161&gt;0,C161&gt;0),IF(B161&gt;UPDATE!K2,DATEVALUE(UPDATE!$C$4&amp;"/"&amp;TEXT(B161,0)&amp;"/"&amp;TEXT(C161,0)),DATEVALUE(UPDATE!$C$6&amp;"/"&amp;TEXT(B161,0)&amp;"/"&amp;TEXT(C161,0))),"")</f>
        <v/>
      </c>
      <c r="E161" s="83"/>
      <c r="F161" s="84"/>
      <c r="G161" s="85"/>
      <c r="H161" s="86"/>
      <c r="I161" s="87">
        <f>IF(OR(G161&lt;&gt;0,H161&lt;&gt;0),$I$8+SUM($G$11:G161)-SUM($H$11:H161),0)</f>
        <v>0</v>
      </c>
      <c r="J161" s="88"/>
    </row>
    <row r="162" spans="1:10" ht="18" customHeight="1" x14ac:dyDescent="0.25">
      <c r="A162" s="3">
        <v>152</v>
      </c>
      <c r="B162" s="81"/>
      <c r="C162" s="82"/>
      <c r="D162" s="287" t="str">
        <f>IF(AND(B162&gt;0,C162&gt;0),IF(B162&gt;UPDATE!K2,DATEVALUE(UPDATE!$C$4&amp;"/"&amp;TEXT(B162,0)&amp;"/"&amp;TEXT(C162,0)),DATEVALUE(UPDATE!$C$6&amp;"/"&amp;TEXT(B162,0)&amp;"/"&amp;TEXT(C162,0))),"")</f>
        <v/>
      </c>
      <c r="E162" s="83"/>
      <c r="F162" s="84"/>
      <c r="G162" s="85"/>
      <c r="H162" s="86"/>
      <c r="I162" s="87">
        <f>IF(OR(G162&lt;&gt;0,H162&lt;&gt;0),$I$8+SUM($G$11:G162)-SUM($H$11:H162),0)</f>
        <v>0</v>
      </c>
      <c r="J162" s="88"/>
    </row>
    <row r="163" spans="1:10" ht="18" customHeight="1" x14ac:dyDescent="0.25">
      <c r="A163" s="3">
        <v>153</v>
      </c>
      <c r="B163" s="81"/>
      <c r="C163" s="82"/>
      <c r="D163" s="287" t="str">
        <f>IF(AND(B163&gt;0,C163&gt;0),IF(B163&gt;UPDATE!K2,DATEVALUE(UPDATE!$C$4&amp;"/"&amp;TEXT(B163,0)&amp;"/"&amp;TEXT(C163,0)),DATEVALUE(UPDATE!$C$6&amp;"/"&amp;TEXT(B163,0)&amp;"/"&amp;TEXT(C163,0))),"")</f>
        <v/>
      </c>
      <c r="E163" s="83"/>
      <c r="F163" s="84"/>
      <c r="G163" s="85"/>
      <c r="H163" s="86"/>
      <c r="I163" s="87">
        <f>IF(OR(G163&lt;&gt;0,H163&lt;&gt;0),$I$8+SUM($G$11:G163)-SUM($H$11:H163),0)</f>
        <v>0</v>
      </c>
      <c r="J163" s="88"/>
    </row>
    <row r="164" spans="1:10" ht="18" customHeight="1" x14ac:dyDescent="0.25">
      <c r="A164" s="3">
        <v>154</v>
      </c>
      <c r="B164" s="81"/>
      <c r="C164" s="82"/>
      <c r="D164" s="287" t="str">
        <f>IF(AND(B164&gt;0,C164&gt;0),IF(B164&gt;UPDATE!K2,DATEVALUE(UPDATE!$C$4&amp;"/"&amp;TEXT(B164,0)&amp;"/"&amp;TEXT(C164,0)),DATEVALUE(UPDATE!$C$6&amp;"/"&amp;TEXT(B164,0)&amp;"/"&amp;TEXT(C164,0))),"")</f>
        <v/>
      </c>
      <c r="E164" s="83"/>
      <c r="F164" s="84"/>
      <c r="G164" s="85"/>
      <c r="H164" s="86"/>
      <c r="I164" s="87">
        <f>IF(OR(G164&lt;&gt;0,H164&lt;&gt;0),$I$8+SUM($G$11:G164)-SUM($H$11:H164),0)</f>
        <v>0</v>
      </c>
      <c r="J164" s="88"/>
    </row>
    <row r="165" spans="1:10" ht="18" customHeight="1" x14ac:dyDescent="0.25">
      <c r="A165" s="3">
        <v>155</v>
      </c>
      <c r="B165" s="81"/>
      <c r="C165" s="82"/>
      <c r="D165" s="287" t="str">
        <f>IF(AND(B165&gt;0,C165&gt;0),IF(B165&gt;UPDATE!K2,DATEVALUE(UPDATE!$C$4&amp;"/"&amp;TEXT(B165,0)&amp;"/"&amp;TEXT(C165,0)),DATEVALUE(UPDATE!$C$6&amp;"/"&amp;TEXT(B165,0)&amp;"/"&amp;TEXT(C165,0))),"")</f>
        <v/>
      </c>
      <c r="E165" s="83"/>
      <c r="F165" s="84"/>
      <c r="G165" s="85"/>
      <c r="H165" s="86"/>
      <c r="I165" s="87">
        <f>IF(OR(G165&lt;&gt;0,H165&lt;&gt;0),$I$8+SUM($G$11:G165)-SUM($H$11:H165),0)</f>
        <v>0</v>
      </c>
      <c r="J165" s="88"/>
    </row>
    <row r="166" spans="1:10" ht="18" customHeight="1" x14ac:dyDescent="0.25">
      <c r="A166" s="3">
        <v>156</v>
      </c>
      <c r="B166" s="81"/>
      <c r="C166" s="82"/>
      <c r="D166" s="287" t="str">
        <f>IF(AND(B166&gt;0,C166&gt;0),IF(B166&gt;UPDATE!K2,DATEVALUE(UPDATE!$C$4&amp;"/"&amp;TEXT(B166,0)&amp;"/"&amp;TEXT(C166,0)),DATEVALUE(UPDATE!$C$6&amp;"/"&amp;TEXT(B166,0)&amp;"/"&amp;TEXT(C166,0))),"")</f>
        <v/>
      </c>
      <c r="E166" s="83"/>
      <c r="F166" s="84"/>
      <c r="G166" s="85"/>
      <c r="H166" s="86"/>
      <c r="I166" s="87">
        <f>IF(OR(G166&lt;&gt;0,H166&lt;&gt;0),$I$8+SUM($G$11:G166)-SUM($H$11:H166),0)</f>
        <v>0</v>
      </c>
      <c r="J166" s="88"/>
    </row>
    <row r="167" spans="1:10" ht="18" customHeight="1" x14ac:dyDescent="0.25">
      <c r="A167" s="3">
        <v>157</v>
      </c>
      <c r="B167" s="81"/>
      <c r="C167" s="82"/>
      <c r="D167" s="287" t="str">
        <f>IF(AND(B167&gt;0,C167&gt;0),IF(B167&gt;UPDATE!K2,DATEVALUE(UPDATE!$C$4&amp;"/"&amp;TEXT(B167,0)&amp;"/"&amp;TEXT(C167,0)),DATEVALUE(UPDATE!$C$6&amp;"/"&amp;TEXT(B167,0)&amp;"/"&amp;TEXT(C167,0))),"")</f>
        <v/>
      </c>
      <c r="E167" s="83"/>
      <c r="F167" s="84"/>
      <c r="G167" s="85"/>
      <c r="H167" s="86"/>
      <c r="I167" s="87">
        <f>IF(OR(G167&lt;&gt;0,H167&lt;&gt;0),$I$8+SUM($G$11:G167)-SUM($H$11:H167),0)</f>
        <v>0</v>
      </c>
      <c r="J167" s="88"/>
    </row>
    <row r="168" spans="1:10" ht="18" customHeight="1" x14ac:dyDescent="0.25">
      <c r="A168" s="3">
        <v>158</v>
      </c>
      <c r="B168" s="81"/>
      <c r="C168" s="82"/>
      <c r="D168" s="287" t="str">
        <f>IF(AND(B168&gt;0,C168&gt;0),IF(B168&gt;UPDATE!K2,DATEVALUE(UPDATE!$C$4&amp;"/"&amp;TEXT(B168,0)&amp;"/"&amp;TEXT(C168,0)),DATEVALUE(UPDATE!$C$6&amp;"/"&amp;TEXT(B168,0)&amp;"/"&amp;TEXT(C168,0))),"")</f>
        <v/>
      </c>
      <c r="E168" s="83"/>
      <c r="F168" s="84"/>
      <c r="G168" s="85"/>
      <c r="H168" s="86"/>
      <c r="I168" s="87">
        <f>IF(OR(G168&lt;&gt;0,H168&lt;&gt;0),$I$8+SUM($G$11:G168)-SUM($H$11:H168),0)</f>
        <v>0</v>
      </c>
      <c r="J168" s="88"/>
    </row>
    <row r="169" spans="1:10" ht="18" customHeight="1" x14ac:dyDescent="0.25">
      <c r="A169" s="3">
        <v>159</v>
      </c>
      <c r="B169" s="81"/>
      <c r="C169" s="82"/>
      <c r="D169" s="287" t="str">
        <f>IF(AND(B169&gt;0,C169&gt;0),IF(B169&gt;UPDATE!K2,DATEVALUE(UPDATE!$C$4&amp;"/"&amp;TEXT(B169,0)&amp;"/"&amp;TEXT(C169,0)),DATEVALUE(UPDATE!$C$6&amp;"/"&amp;TEXT(B169,0)&amp;"/"&amp;TEXT(C169,0))),"")</f>
        <v/>
      </c>
      <c r="E169" s="83"/>
      <c r="F169" s="84"/>
      <c r="G169" s="85"/>
      <c r="H169" s="86"/>
      <c r="I169" s="87">
        <f>IF(OR(G169&lt;&gt;0,H169&lt;&gt;0),$I$8+SUM($G$11:G169)-SUM($H$11:H169),0)</f>
        <v>0</v>
      </c>
      <c r="J169" s="88"/>
    </row>
    <row r="170" spans="1:10" ht="18" customHeight="1" x14ac:dyDescent="0.25">
      <c r="A170" s="3">
        <v>160</v>
      </c>
      <c r="B170" s="81"/>
      <c r="C170" s="82"/>
      <c r="D170" s="287" t="str">
        <f>IF(AND(B170&gt;0,C170&gt;0),IF(B170&gt;UPDATE!K2,DATEVALUE(UPDATE!$C$4&amp;"/"&amp;TEXT(B170,0)&amp;"/"&amp;TEXT(C170,0)),DATEVALUE(UPDATE!$C$6&amp;"/"&amp;TEXT(B170,0)&amp;"/"&amp;TEXT(C170,0))),"")</f>
        <v/>
      </c>
      <c r="E170" s="83"/>
      <c r="F170" s="84"/>
      <c r="G170" s="85"/>
      <c r="H170" s="86"/>
      <c r="I170" s="87">
        <f>IF(OR(G170&lt;&gt;0,H170&lt;&gt;0),$I$8+SUM($G$11:G170)-SUM($H$11:H170),0)</f>
        <v>0</v>
      </c>
      <c r="J170" s="88"/>
    </row>
    <row r="171" spans="1:10" ht="18" customHeight="1" x14ac:dyDescent="0.25">
      <c r="A171" s="3">
        <v>161</v>
      </c>
      <c r="B171" s="81"/>
      <c r="C171" s="82"/>
      <c r="D171" s="287" t="str">
        <f>IF(AND(B171&gt;0,C171&gt;0),IF(B171&gt;UPDATE!K2,DATEVALUE(UPDATE!$C$4&amp;"/"&amp;TEXT(B171,0)&amp;"/"&amp;TEXT(C171,0)),DATEVALUE(UPDATE!$C$6&amp;"/"&amp;TEXT(B171,0)&amp;"/"&amp;TEXT(C171,0))),"")</f>
        <v/>
      </c>
      <c r="E171" s="83"/>
      <c r="F171" s="84"/>
      <c r="G171" s="85"/>
      <c r="H171" s="86"/>
      <c r="I171" s="87">
        <f>IF(OR(G171&lt;&gt;0,H171&lt;&gt;0),$I$8+SUM($G$11:G171)-SUM($H$11:H171),0)</f>
        <v>0</v>
      </c>
      <c r="J171" s="88"/>
    </row>
    <row r="172" spans="1:10" ht="18" customHeight="1" x14ac:dyDescent="0.25">
      <c r="A172" s="3">
        <v>162</v>
      </c>
      <c r="B172" s="81"/>
      <c r="C172" s="82"/>
      <c r="D172" s="287" t="str">
        <f>IF(AND(B172&gt;0,C172&gt;0),IF(B172&gt;UPDATE!K2,DATEVALUE(UPDATE!$C$4&amp;"/"&amp;TEXT(B172,0)&amp;"/"&amp;TEXT(C172,0)),DATEVALUE(UPDATE!$C$6&amp;"/"&amp;TEXT(B172,0)&amp;"/"&amp;TEXT(C172,0))),"")</f>
        <v/>
      </c>
      <c r="E172" s="83"/>
      <c r="F172" s="84"/>
      <c r="G172" s="85"/>
      <c r="H172" s="86"/>
      <c r="I172" s="87">
        <f>IF(OR(G172&lt;&gt;0,H172&lt;&gt;0),$I$8+SUM($G$11:G172)-SUM($H$11:H172),0)</f>
        <v>0</v>
      </c>
      <c r="J172" s="88"/>
    </row>
    <row r="173" spans="1:10" ht="18" customHeight="1" x14ac:dyDescent="0.25">
      <c r="A173" s="3">
        <v>163</v>
      </c>
      <c r="B173" s="81"/>
      <c r="C173" s="82"/>
      <c r="D173" s="287" t="str">
        <f>IF(AND(B173&gt;0,C173&gt;0),IF(B173&gt;UPDATE!K2,DATEVALUE(UPDATE!$C$4&amp;"/"&amp;TEXT(B173,0)&amp;"/"&amp;TEXT(C173,0)),DATEVALUE(UPDATE!$C$6&amp;"/"&amp;TEXT(B173,0)&amp;"/"&amp;TEXT(C173,0))),"")</f>
        <v/>
      </c>
      <c r="E173" s="83"/>
      <c r="F173" s="84"/>
      <c r="G173" s="85"/>
      <c r="H173" s="86"/>
      <c r="I173" s="87">
        <f>IF(OR(G173&lt;&gt;0,H173&lt;&gt;0),$I$8+SUM($G$11:G173)-SUM($H$11:H173),0)</f>
        <v>0</v>
      </c>
      <c r="J173" s="88"/>
    </row>
    <row r="174" spans="1:10" ht="18" customHeight="1" x14ac:dyDescent="0.25">
      <c r="A174" s="3">
        <v>164</v>
      </c>
      <c r="B174" s="81"/>
      <c r="C174" s="82"/>
      <c r="D174" s="287" t="str">
        <f>IF(AND(B174&gt;0,C174&gt;0),IF(B174&gt;UPDATE!K2,DATEVALUE(UPDATE!$C$4&amp;"/"&amp;TEXT(B174,0)&amp;"/"&amp;TEXT(C174,0)),DATEVALUE(UPDATE!$C$6&amp;"/"&amp;TEXT(B174,0)&amp;"/"&amp;TEXT(C174,0))),"")</f>
        <v/>
      </c>
      <c r="E174" s="83"/>
      <c r="F174" s="84"/>
      <c r="G174" s="85"/>
      <c r="H174" s="86"/>
      <c r="I174" s="87">
        <f>IF(OR(G174&lt;&gt;0,H174&lt;&gt;0),$I$8+SUM($G$11:G174)-SUM($H$11:H174),0)</f>
        <v>0</v>
      </c>
      <c r="J174" s="88"/>
    </row>
    <row r="175" spans="1:10" ht="18" customHeight="1" x14ac:dyDescent="0.25">
      <c r="A175" s="3">
        <v>165</v>
      </c>
      <c r="B175" s="81"/>
      <c r="C175" s="82"/>
      <c r="D175" s="287" t="str">
        <f>IF(AND(B175&gt;0,C175&gt;0),IF(B175&gt;UPDATE!K2,DATEVALUE(UPDATE!$C$4&amp;"/"&amp;TEXT(B175,0)&amp;"/"&amp;TEXT(C175,0)),DATEVALUE(UPDATE!$C$6&amp;"/"&amp;TEXT(B175,0)&amp;"/"&amp;TEXT(C175,0))),"")</f>
        <v/>
      </c>
      <c r="E175" s="83"/>
      <c r="F175" s="84"/>
      <c r="G175" s="85"/>
      <c r="H175" s="86"/>
      <c r="I175" s="87">
        <f>IF(OR(G175&lt;&gt;0,H175&lt;&gt;0),$I$8+SUM($G$11:G175)-SUM($H$11:H175),0)</f>
        <v>0</v>
      </c>
      <c r="J175" s="88"/>
    </row>
    <row r="176" spans="1:10" ht="18" customHeight="1" x14ac:dyDescent="0.25">
      <c r="A176" s="3">
        <v>166</v>
      </c>
      <c r="B176" s="81"/>
      <c r="C176" s="82"/>
      <c r="D176" s="287" t="str">
        <f>IF(AND(B176&gt;0,C176&gt;0),IF(B176&gt;UPDATE!K2,DATEVALUE(UPDATE!$C$4&amp;"/"&amp;TEXT(B176,0)&amp;"/"&amp;TEXT(C176,0)),DATEVALUE(UPDATE!$C$6&amp;"/"&amp;TEXT(B176,0)&amp;"/"&amp;TEXT(C176,0))),"")</f>
        <v/>
      </c>
      <c r="E176" s="83"/>
      <c r="F176" s="84"/>
      <c r="G176" s="85"/>
      <c r="H176" s="86"/>
      <c r="I176" s="87">
        <f>IF(OR(G176&lt;&gt;0,H176&lt;&gt;0),$I$8+SUM($G$11:G176)-SUM($H$11:H176),0)</f>
        <v>0</v>
      </c>
      <c r="J176" s="88"/>
    </row>
    <row r="177" spans="1:10" ht="18" customHeight="1" x14ac:dyDescent="0.25">
      <c r="A177" s="3">
        <v>167</v>
      </c>
      <c r="B177" s="81"/>
      <c r="C177" s="82"/>
      <c r="D177" s="287" t="str">
        <f>IF(AND(B177&gt;0,C177&gt;0),IF(B177&gt;UPDATE!K2,DATEVALUE(UPDATE!$C$4&amp;"/"&amp;TEXT(B177,0)&amp;"/"&amp;TEXT(C177,0)),DATEVALUE(UPDATE!$C$6&amp;"/"&amp;TEXT(B177,0)&amp;"/"&amp;TEXT(C177,0))),"")</f>
        <v/>
      </c>
      <c r="E177" s="83"/>
      <c r="F177" s="84"/>
      <c r="G177" s="85"/>
      <c r="H177" s="86"/>
      <c r="I177" s="87">
        <f>IF(OR(G177&lt;&gt;0,H177&lt;&gt;0),$I$8+SUM($G$11:G177)-SUM($H$11:H177),0)</f>
        <v>0</v>
      </c>
      <c r="J177" s="88"/>
    </row>
    <row r="178" spans="1:10" ht="18" customHeight="1" x14ac:dyDescent="0.25">
      <c r="A178" s="3">
        <v>168</v>
      </c>
      <c r="B178" s="81"/>
      <c r="C178" s="82"/>
      <c r="D178" s="287" t="str">
        <f>IF(AND(B178&gt;0,C178&gt;0),IF(B178&gt;UPDATE!K2,DATEVALUE(UPDATE!$C$4&amp;"/"&amp;TEXT(B178,0)&amp;"/"&amp;TEXT(C178,0)),DATEVALUE(UPDATE!$C$6&amp;"/"&amp;TEXT(B178,0)&amp;"/"&amp;TEXT(C178,0))),"")</f>
        <v/>
      </c>
      <c r="E178" s="83"/>
      <c r="F178" s="84"/>
      <c r="G178" s="85"/>
      <c r="H178" s="86"/>
      <c r="I178" s="87">
        <f>IF(OR(G178&lt;&gt;0,H178&lt;&gt;0),$I$8+SUM($G$11:G178)-SUM($H$11:H178),0)</f>
        <v>0</v>
      </c>
      <c r="J178" s="88"/>
    </row>
    <row r="179" spans="1:10" ht="18" customHeight="1" x14ac:dyDescent="0.25">
      <c r="A179" s="3">
        <v>169</v>
      </c>
      <c r="B179" s="81"/>
      <c r="C179" s="82"/>
      <c r="D179" s="287" t="str">
        <f>IF(AND(B179&gt;0,C179&gt;0),IF(B179&gt;UPDATE!K2,DATEVALUE(UPDATE!$C$4&amp;"/"&amp;TEXT(B179,0)&amp;"/"&amp;TEXT(C179,0)),DATEVALUE(UPDATE!$C$6&amp;"/"&amp;TEXT(B179,0)&amp;"/"&amp;TEXT(C179,0))),"")</f>
        <v/>
      </c>
      <c r="E179" s="83"/>
      <c r="F179" s="84"/>
      <c r="G179" s="85"/>
      <c r="H179" s="86"/>
      <c r="I179" s="87">
        <f>IF(OR(G179&lt;&gt;0,H179&lt;&gt;0),$I$8+SUM($G$11:G179)-SUM($H$11:H179),0)</f>
        <v>0</v>
      </c>
      <c r="J179" s="88"/>
    </row>
    <row r="180" spans="1:10" ht="18" customHeight="1" x14ac:dyDescent="0.25">
      <c r="A180" s="3">
        <v>170</v>
      </c>
      <c r="B180" s="81"/>
      <c r="C180" s="82"/>
      <c r="D180" s="287" t="str">
        <f>IF(AND(B180&gt;0,C180&gt;0),IF(B180&gt;UPDATE!K2,DATEVALUE(UPDATE!$C$4&amp;"/"&amp;TEXT(B180,0)&amp;"/"&amp;TEXT(C180,0)),DATEVALUE(UPDATE!$C$6&amp;"/"&amp;TEXT(B180,0)&amp;"/"&amp;TEXT(C180,0))),"")</f>
        <v/>
      </c>
      <c r="E180" s="83"/>
      <c r="F180" s="84"/>
      <c r="G180" s="85"/>
      <c r="H180" s="86"/>
      <c r="I180" s="87">
        <f>IF(OR(G180&lt;&gt;0,H180&lt;&gt;0),$I$8+SUM($G$11:G180)-SUM($H$11:H180),0)</f>
        <v>0</v>
      </c>
      <c r="J180" s="88"/>
    </row>
    <row r="181" spans="1:10" ht="18" customHeight="1" x14ac:dyDescent="0.25">
      <c r="A181" s="3">
        <v>171</v>
      </c>
      <c r="B181" s="81"/>
      <c r="C181" s="82"/>
      <c r="D181" s="287" t="str">
        <f>IF(AND(B181&gt;0,C181&gt;0),IF(B181&gt;UPDATE!K2,DATEVALUE(UPDATE!$C$4&amp;"/"&amp;TEXT(B181,0)&amp;"/"&amp;TEXT(C181,0)),DATEVALUE(UPDATE!$C$6&amp;"/"&amp;TEXT(B181,0)&amp;"/"&amp;TEXT(C181,0))),"")</f>
        <v/>
      </c>
      <c r="E181" s="83"/>
      <c r="F181" s="84"/>
      <c r="G181" s="85"/>
      <c r="H181" s="86"/>
      <c r="I181" s="87">
        <f>IF(OR(G181&lt;&gt;0,H181&lt;&gt;0),$I$8+SUM($G$11:G181)-SUM($H$11:H181),0)</f>
        <v>0</v>
      </c>
      <c r="J181" s="88"/>
    </row>
    <row r="182" spans="1:10" ht="18" customHeight="1" x14ac:dyDescent="0.25">
      <c r="A182" s="3">
        <v>172</v>
      </c>
      <c r="B182" s="81"/>
      <c r="C182" s="82"/>
      <c r="D182" s="287" t="str">
        <f>IF(AND(B182&gt;0,C182&gt;0),IF(B182&gt;UPDATE!K2,DATEVALUE(UPDATE!$C$4&amp;"/"&amp;TEXT(B182,0)&amp;"/"&amp;TEXT(C182,0)),DATEVALUE(UPDATE!$C$6&amp;"/"&amp;TEXT(B182,0)&amp;"/"&amp;TEXT(C182,0))),"")</f>
        <v/>
      </c>
      <c r="E182" s="83"/>
      <c r="F182" s="84"/>
      <c r="G182" s="85"/>
      <c r="H182" s="86"/>
      <c r="I182" s="87">
        <f>IF(OR(G182&lt;&gt;0,H182&lt;&gt;0),$I$8+SUM($G$11:G182)-SUM($H$11:H182),0)</f>
        <v>0</v>
      </c>
      <c r="J182" s="88"/>
    </row>
    <row r="183" spans="1:10" ht="18" customHeight="1" x14ac:dyDescent="0.25">
      <c r="A183" s="3">
        <v>173</v>
      </c>
      <c r="B183" s="81"/>
      <c r="C183" s="82"/>
      <c r="D183" s="287" t="str">
        <f>IF(AND(B183&gt;0,C183&gt;0),IF(B183&gt;UPDATE!K2,DATEVALUE(UPDATE!$C$4&amp;"/"&amp;TEXT(B183,0)&amp;"/"&amp;TEXT(C183,0)),DATEVALUE(UPDATE!$C$6&amp;"/"&amp;TEXT(B183,0)&amp;"/"&amp;TEXT(C183,0))),"")</f>
        <v/>
      </c>
      <c r="E183" s="83"/>
      <c r="F183" s="84"/>
      <c r="G183" s="85"/>
      <c r="H183" s="86"/>
      <c r="I183" s="87">
        <f>IF(OR(G183&lt;&gt;0,H183&lt;&gt;0),$I$8+SUM($G$11:G183)-SUM($H$11:H183),0)</f>
        <v>0</v>
      </c>
      <c r="J183" s="88"/>
    </row>
    <row r="184" spans="1:10" ht="18" customHeight="1" x14ac:dyDescent="0.25">
      <c r="A184" s="3">
        <v>174</v>
      </c>
      <c r="B184" s="81"/>
      <c r="C184" s="82"/>
      <c r="D184" s="287" t="str">
        <f>IF(AND(B184&gt;0,C184&gt;0),IF(B184&gt;UPDATE!K2,DATEVALUE(UPDATE!$C$4&amp;"/"&amp;TEXT(B184,0)&amp;"/"&amp;TEXT(C184,0)),DATEVALUE(UPDATE!$C$6&amp;"/"&amp;TEXT(B184,0)&amp;"/"&amp;TEXT(C184,0))),"")</f>
        <v/>
      </c>
      <c r="E184" s="83"/>
      <c r="F184" s="84"/>
      <c r="G184" s="85"/>
      <c r="H184" s="86"/>
      <c r="I184" s="87">
        <f>IF(OR(G184&lt;&gt;0,H184&lt;&gt;0),$I$8+SUM($G$11:G184)-SUM($H$11:H184),0)</f>
        <v>0</v>
      </c>
      <c r="J184" s="88"/>
    </row>
    <row r="185" spans="1:10" ht="18" customHeight="1" x14ac:dyDescent="0.25">
      <c r="A185" s="3">
        <v>175</v>
      </c>
      <c r="B185" s="81"/>
      <c r="C185" s="82"/>
      <c r="D185" s="287" t="str">
        <f>IF(AND(B185&gt;0,C185&gt;0),IF(B185&gt;UPDATE!K2,DATEVALUE(UPDATE!$C$4&amp;"/"&amp;TEXT(B185,0)&amp;"/"&amp;TEXT(C185,0)),DATEVALUE(UPDATE!$C$6&amp;"/"&amp;TEXT(B185,0)&amp;"/"&amp;TEXT(C185,0))),"")</f>
        <v/>
      </c>
      <c r="E185" s="83"/>
      <c r="F185" s="84"/>
      <c r="G185" s="85"/>
      <c r="H185" s="86"/>
      <c r="I185" s="87">
        <f>IF(OR(G185&lt;&gt;0,H185&lt;&gt;0),$I$8+SUM($G$11:G185)-SUM($H$11:H185),0)</f>
        <v>0</v>
      </c>
      <c r="J185" s="88"/>
    </row>
    <row r="186" spans="1:10" ht="18" customHeight="1" x14ac:dyDescent="0.25">
      <c r="A186" s="3">
        <v>176</v>
      </c>
      <c r="B186" s="81"/>
      <c r="C186" s="82"/>
      <c r="D186" s="287" t="str">
        <f>IF(AND(B186&gt;0,C186&gt;0),IF(B186&gt;UPDATE!K2,DATEVALUE(UPDATE!$C$4&amp;"/"&amp;TEXT(B186,0)&amp;"/"&amp;TEXT(C186,0)),DATEVALUE(UPDATE!$C$6&amp;"/"&amp;TEXT(B186,0)&amp;"/"&amp;TEXT(C186,0))),"")</f>
        <v/>
      </c>
      <c r="E186" s="83"/>
      <c r="F186" s="84"/>
      <c r="G186" s="85"/>
      <c r="H186" s="86"/>
      <c r="I186" s="87">
        <f>IF(OR(G186&lt;&gt;0,H186&lt;&gt;0),$I$8+SUM($G$11:G186)-SUM($H$11:H186),0)</f>
        <v>0</v>
      </c>
      <c r="J186" s="88"/>
    </row>
    <row r="187" spans="1:10" ht="18" customHeight="1" x14ac:dyDescent="0.25">
      <c r="A187" s="3">
        <v>177</v>
      </c>
      <c r="B187" s="81"/>
      <c r="C187" s="82"/>
      <c r="D187" s="287" t="str">
        <f>IF(AND(B187&gt;0,C187&gt;0),IF(B187&gt;UPDATE!K2,DATEVALUE(UPDATE!$C$4&amp;"/"&amp;TEXT(B187,0)&amp;"/"&amp;TEXT(C187,0)),DATEVALUE(UPDATE!$C$6&amp;"/"&amp;TEXT(B187,0)&amp;"/"&amp;TEXT(C187,0))),"")</f>
        <v/>
      </c>
      <c r="E187" s="83"/>
      <c r="F187" s="84"/>
      <c r="G187" s="85"/>
      <c r="H187" s="86"/>
      <c r="I187" s="87">
        <f>IF(OR(G187&lt;&gt;0,H187&lt;&gt;0),$I$8+SUM($G$11:G187)-SUM($H$11:H187),0)</f>
        <v>0</v>
      </c>
      <c r="J187" s="88"/>
    </row>
    <row r="188" spans="1:10" ht="18" customHeight="1" x14ac:dyDescent="0.25">
      <c r="A188" s="3">
        <v>178</v>
      </c>
      <c r="B188" s="81"/>
      <c r="C188" s="82"/>
      <c r="D188" s="287" t="str">
        <f>IF(AND(B188&gt;0,C188&gt;0),IF(B188&gt;UPDATE!K2,DATEVALUE(UPDATE!$C$4&amp;"/"&amp;TEXT(B188,0)&amp;"/"&amp;TEXT(C188,0)),DATEVALUE(UPDATE!$C$6&amp;"/"&amp;TEXT(B188,0)&amp;"/"&amp;TEXT(C188,0))),"")</f>
        <v/>
      </c>
      <c r="E188" s="83"/>
      <c r="F188" s="84"/>
      <c r="G188" s="85"/>
      <c r="H188" s="86"/>
      <c r="I188" s="87">
        <f>IF(OR(G188&lt;&gt;0,H188&lt;&gt;0),$I$8+SUM($G$11:G188)-SUM($H$11:H188),0)</f>
        <v>0</v>
      </c>
      <c r="J188" s="88"/>
    </row>
    <row r="189" spans="1:10" ht="18" customHeight="1" x14ac:dyDescent="0.25">
      <c r="A189" s="3">
        <v>179</v>
      </c>
      <c r="B189" s="81"/>
      <c r="C189" s="82"/>
      <c r="D189" s="287" t="str">
        <f>IF(AND(B189&gt;0,C189&gt;0),IF(B189&gt;UPDATE!K2,DATEVALUE(UPDATE!$C$4&amp;"/"&amp;TEXT(B189,0)&amp;"/"&amp;TEXT(C189,0)),DATEVALUE(UPDATE!$C$6&amp;"/"&amp;TEXT(B189,0)&amp;"/"&amp;TEXT(C189,0))),"")</f>
        <v/>
      </c>
      <c r="E189" s="83"/>
      <c r="F189" s="84"/>
      <c r="G189" s="85"/>
      <c r="H189" s="86"/>
      <c r="I189" s="87">
        <f>IF(OR(G189&lt;&gt;0,H189&lt;&gt;0),$I$8+SUM($G$11:G189)-SUM($H$11:H189),0)</f>
        <v>0</v>
      </c>
      <c r="J189" s="88"/>
    </row>
    <row r="190" spans="1:10" ht="18" customHeight="1" x14ac:dyDescent="0.25">
      <c r="A190" s="3">
        <v>180</v>
      </c>
      <c r="B190" s="81"/>
      <c r="C190" s="82"/>
      <c r="D190" s="287" t="str">
        <f>IF(AND(B190&gt;0,C190&gt;0),IF(B190&gt;UPDATE!K2,DATEVALUE(UPDATE!$C$4&amp;"/"&amp;TEXT(B190,0)&amp;"/"&amp;TEXT(C190,0)),DATEVALUE(UPDATE!$C$6&amp;"/"&amp;TEXT(B190,0)&amp;"/"&amp;TEXT(C190,0))),"")</f>
        <v/>
      </c>
      <c r="E190" s="83"/>
      <c r="F190" s="84"/>
      <c r="G190" s="85"/>
      <c r="H190" s="86"/>
      <c r="I190" s="87">
        <f>IF(OR(G190&lt;&gt;0,H190&lt;&gt;0),$I$8+SUM($G$11:G190)-SUM($H$11:H190),0)</f>
        <v>0</v>
      </c>
      <c r="J190" s="88"/>
    </row>
    <row r="191" spans="1:10" ht="18" customHeight="1" x14ac:dyDescent="0.25">
      <c r="A191" s="3">
        <v>181</v>
      </c>
      <c r="B191" s="81"/>
      <c r="C191" s="82"/>
      <c r="D191" s="287" t="str">
        <f>IF(AND(B191&gt;0,C191&gt;0),IF(B191&gt;UPDATE!K2,DATEVALUE(UPDATE!$C$4&amp;"/"&amp;TEXT(B191,0)&amp;"/"&amp;TEXT(C191,0)),DATEVALUE(UPDATE!$C$6&amp;"/"&amp;TEXT(B191,0)&amp;"/"&amp;TEXT(C191,0))),"")</f>
        <v/>
      </c>
      <c r="E191" s="83"/>
      <c r="F191" s="84"/>
      <c r="G191" s="85"/>
      <c r="H191" s="86"/>
      <c r="I191" s="87">
        <f>IF(OR(G191&lt;&gt;0,H191&lt;&gt;0),$I$8+SUM($G$11:G191)-SUM($H$11:H191),0)</f>
        <v>0</v>
      </c>
      <c r="J191" s="88"/>
    </row>
    <row r="192" spans="1:10" ht="18" customHeight="1" x14ac:dyDescent="0.25">
      <c r="A192" s="3">
        <v>182</v>
      </c>
      <c r="B192" s="81"/>
      <c r="C192" s="82"/>
      <c r="D192" s="287" t="str">
        <f>IF(AND(B192&gt;0,C192&gt;0),IF(B192&gt;UPDATE!K2,DATEVALUE(UPDATE!$C$4&amp;"/"&amp;TEXT(B192,0)&amp;"/"&amp;TEXT(C192,0)),DATEVALUE(UPDATE!$C$6&amp;"/"&amp;TEXT(B192,0)&amp;"/"&amp;TEXT(C192,0))),"")</f>
        <v/>
      </c>
      <c r="E192" s="83"/>
      <c r="F192" s="84"/>
      <c r="G192" s="85"/>
      <c r="H192" s="86"/>
      <c r="I192" s="87">
        <f>IF(OR(G192&lt;&gt;0,H192&lt;&gt;0),$I$8+SUM($G$11:G192)-SUM($H$11:H192),0)</f>
        <v>0</v>
      </c>
      <c r="J192" s="88"/>
    </row>
    <row r="193" spans="1:10" ht="18" customHeight="1" x14ac:dyDescent="0.25">
      <c r="A193" s="3">
        <v>183</v>
      </c>
      <c r="B193" s="81"/>
      <c r="C193" s="82"/>
      <c r="D193" s="287" t="str">
        <f>IF(AND(B193&gt;0,C193&gt;0),IF(B193&gt;UPDATE!K2,DATEVALUE(UPDATE!$C$4&amp;"/"&amp;TEXT(B193,0)&amp;"/"&amp;TEXT(C193,0)),DATEVALUE(UPDATE!$C$6&amp;"/"&amp;TEXT(B193,0)&amp;"/"&amp;TEXT(C193,0))),"")</f>
        <v/>
      </c>
      <c r="E193" s="83"/>
      <c r="F193" s="84"/>
      <c r="G193" s="85"/>
      <c r="H193" s="86"/>
      <c r="I193" s="87">
        <f>IF(OR(G193&lt;&gt;0,H193&lt;&gt;0),$I$8+SUM($G$11:G193)-SUM($H$11:H193),0)</f>
        <v>0</v>
      </c>
      <c r="J193" s="88"/>
    </row>
    <row r="194" spans="1:10" ht="18" customHeight="1" x14ac:dyDescent="0.25">
      <c r="A194" s="3">
        <v>184</v>
      </c>
      <c r="B194" s="81"/>
      <c r="C194" s="82"/>
      <c r="D194" s="287" t="str">
        <f>IF(AND(B194&gt;0,C194&gt;0),IF(B194&gt;UPDATE!K2,DATEVALUE(UPDATE!$C$4&amp;"/"&amp;TEXT(B194,0)&amp;"/"&amp;TEXT(C194,0)),DATEVALUE(UPDATE!$C$6&amp;"/"&amp;TEXT(B194,0)&amp;"/"&amp;TEXT(C194,0))),"")</f>
        <v/>
      </c>
      <c r="E194" s="83"/>
      <c r="F194" s="84"/>
      <c r="G194" s="85"/>
      <c r="H194" s="86"/>
      <c r="I194" s="87">
        <f>IF(OR(G194&lt;&gt;0,H194&lt;&gt;0),$I$8+SUM($G$11:G194)-SUM($H$11:H194),0)</f>
        <v>0</v>
      </c>
      <c r="J194" s="88"/>
    </row>
    <row r="195" spans="1:10" ht="18" customHeight="1" x14ac:dyDescent="0.25">
      <c r="A195" s="3">
        <v>185</v>
      </c>
      <c r="B195" s="81"/>
      <c r="C195" s="82"/>
      <c r="D195" s="287" t="str">
        <f>IF(AND(B195&gt;0,C195&gt;0),IF(B195&gt;UPDATE!K2,DATEVALUE(UPDATE!$C$4&amp;"/"&amp;TEXT(B195,0)&amp;"/"&amp;TEXT(C195,0)),DATEVALUE(UPDATE!$C$6&amp;"/"&amp;TEXT(B195,0)&amp;"/"&amp;TEXT(C195,0))),"")</f>
        <v/>
      </c>
      <c r="E195" s="83"/>
      <c r="F195" s="84"/>
      <c r="G195" s="85"/>
      <c r="H195" s="86"/>
      <c r="I195" s="87">
        <f>IF(OR(G195&lt;&gt;0,H195&lt;&gt;0),$I$8+SUM($G$11:G195)-SUM($H$11:H195),0)</f>
        <v>0</v>
      </c>
      <c r="J195" s="88"/>
    </row>
    <row r="196" spans="1:10" ht="18" customHeight="1" x14ac:dyDescent="0.25">
      <c r="A196" s="3">
        <v>186</v>
      </c>
      <c r="B196" s="81"/>
      <c r="C196" s="82"/>
      <c r="D196" s="287" t="str">
        <f>IF(AND(B196&gt;0,C196&gt;0),IF(B196&gt;UPDATE!K2,DATEVALUE(UPDATE!$C$4&amp;"/"&amp;TEXT(B196,0)&amp;"/"&amp;TEXT(C196,0)),DATEVALUE(UPDATE!$C$6&amp;"/"&amp;TEXT(B196,0)&amp;"/"&amp;TEXT(C196,0))),"")</f>
        <v/>
      </c>
      <c r="E196" s="83"/>
      <c r="F196" s="84"/>
      <c r="G196" s="85"/>
      <c r="H196" s="86"/>
      <c r="I196" s="87">
        <f>IF(OR(G196&lt;&gt;0,H196&lt;&gt;0),$I$8+SUM($G$11:G196)-SUM($H$11:H196),0)</f>
        <v>0</v>
      </c>
      <c r="J196" s="88"/>
    </row>
    <row r="197" spans="1:10" ht="18" customHeight="1" x14ac:dyDescent="0.25">
      <c r="A197" s="3">
        <v>187</v>
      </c>
      <c r="B197" s="81"/>
      <c r="C197" s="82"/>
      <c r="D197" s="287" t="str">
        <f>IF(AND(B197&gt;0,C197&gt;0),IF(B197&gt;UPDATE!K2,DATEVALUE(UPDATE!$C$4&amp;"/"&amp;TEXT(B197,0)&amp;"/"&amp;TEXT(C197,0)),DATEVALUE(UPDATE!$C$6&amp;"/"&amp;TEXT(B197,0)&amp;"/"&amp;TEXT(C197,0))),"")</f>
        <v/>
      </c>
      <c r="E197" s="83"/>
      <c r="F197" s="84"/>
      <c r="G197" s="85"/>
      <c r="H197" s="86"/>
      <c r="I197" s="87">
        <f>IF(OR(G197&lt;&gt;0,H197&lt;&gt;0),$I$8+SUM($G$11:G197)-SUM($H$11:H197),0)</f>
        <v>0</v>
      </c>
      <c r="J197" s="88"/>
    </row>
    <row r="198" spans="1:10" ht="18" customHeight="1" x14ac:dyDescent="0.25">
      <c r="A198" s="3">
        <v>188</v>
      </c>
      <c r="B198" s="81"/>
      <c r="C198" s="82"/>
      <c r="D198" s="287" t="str">
        <f>IF(AND(B198&gt;0,C198&gt;0),IF(B198&gt;UPDATE!K2,DATEVALUE(UPDATE!$C$4&amp;"/"&amp;TEXT(B198,0)&amp;"/"&amp;TEXT(C198,0)),DATEVALUE(UPDATE!$C$6&amp;"/"&amp;TEXT(B198,0)&amp;"/"&amp;TEXT(C198,0))),"")</f>
        <v/>
      </c>
      <c r="E198" s="83"/>
      <c r="F198" s="84"/>
      <c r="G198" s="85"/>
      <c r="H198" s="86"/>
      <c r="I198" s="87">
        <f>IF(OR(G198&lt;&gt;0,H198&lt;&gt;0),$I$8+SUM($G$11:G198)-SUM($H$11:H198),0)</f>
        <v>0</v>
      </c>
      <c r="J198" s="88"/>
    </row>
    <row r="199" spans="1:10" ht="18" customHeight="1" x14ac:dyDescent="0.25">
      <c r="A199" s="3">
        <v>189</v>
      </c>
      <c r="B199" s="81"/>
      <c r="C199" s="82"/>
      <c r="D199" s="287" t="str">
        <f>IF(AND(B199&gt;0,C199&gt;0),IF(B199&gt;UPDATE!K2,DATEVALUE(UPDATE!$C$4&amp;"/"&amp;TEXT(B199,0)&amp;"/"&amp;TEXT(C199,0)),DATEVALUE(UPDATE!$C$6&amp;"/"&amp;TEXT(B199,0)&amp;"/"&amp;TEXT(C199,0))),"")</f>
        <v/>
      </c>
      <c r="E199" s="83"/>
      <c r="F199" s="84"/>
      <c r="G199" s="85"/>
      <c r="H199" s="86"/>
      <c r="I199" s="87">
        <f>IF(OR(G199&lt;&gt;0,H199&lt;&gt;0),$I$8+SUM($G$11:G199)-SUM($H$11:H199),0)</f>
        <v>0</v>
      </c>
      <c r="J199" s="88"/>
    </row>
    <row r="200" spans="1:10" ht="18" customHeight="1" x14ac:dyDescent="0.25">
      <c r="A200" s="3">
        <v>190</v>
      </c>
      <c r="B200" s="81"/>
      <c r="C200" s="82"/>
      <c r="D200" s="287" t="str">
        <f>IF(AND(B200&gt;0,C200&gt;0),IF(B200&gt;UPDATE!K2,DATEVALUE(UPDATE!$C$4&amp;"/"&amp;TEXT(B200,0)&amp;"/"&amp;TEXT(C200,0)),DATEVALUE(UPDATE!$C$6&amp;"/"&amp;TEXT(B200,0)&amp;"/"&amp;TEXT(C200,0))),"")</f>
        <v/>
      </c>
      <c r="E200" s="83"/>
      <c r="F200" s="84"/>
      <c r="G200" s="85"/>
      <c r="H200" s="86"/>
      <c r="I200" s="87">
        <f>IF(OR(G200&lt;&gt;0,H200&lt;&gt;0),$I$8+SUM($G$11:G200)-SUM($H$11:H200),0)</f>
        <v>0</v>
      </c>
      <c r="J200" s="88"/>
    </row>
    <row r="201" spans="1:10" ht="18" customHeight="1" x14ac:dyDescent="0.25">
      <c r="A201" s="3">
        <v>191</v>
      </c>
      <c r="B201" s="81"/>
      <c r="C201" s="82"/>
      <c r="D201" s="287" t="str">
        <f>IF(AND(B201&gt;0,C201&gt;0),IF(B201&gt;UPDATE!K2,DATEVALUE(UPDATE!$C$4&amp;"/"&amp;TEXT(B201,0)&amp;"/"&amp;TEXT(C201,0)),DATEVALUE(UPDATE!$C$6&amp;"/"&amp;TEXT(B201,0)&amp;"/"&amp;TEXT(C201,0))),"")</f>
        <v/>
      </c>
      <c r="E201" s="83"/>
      <c r="F201" s="84"/>
      <c r="G201" s="85"/>
      <c r="H201" s="86"/>
      <c r="I201" s="87">
        <f>IF(OR(G201&lt;&gt;0,H201&lt;&gt;0),$I$8+SUM($G$11:G201)-SUM($H$11:H201),0)</f>
        <v>0</v>
      </c>
      <c r="J201" s="88"/>
    </row>
    <row r="202" spans="1:10" ht="18" customHeight="1" x14ac:dyDescent="0.25">
      <c r="A202" s="3">
        <v>192</v>
      </c>
      <c r="B202" s="81"/>
      <c r="C202" s="82"/>
      <c r="D202" s="287" t="str">
        <f>IF(AND(B202&gt;0,C202&gt;0),IF(B202&gt;UPDATE!K2,DATEVALUE(UPDATE!$C$4&amp;"/"&amp;TEXT(B202,0)&amp;"/"&amp;TEXT(C202,0)),DATEVALUE(UPDATE!$C$6&amp;"/"&amp;TEXT(B202,0)&amp;"/"&amp;TEXT(C202,0))),"")</f>
        <v/>
      </c>
      <c r="E202" s="83"/>
      <c r="F202" s="84"/>
      <c r="G202" s="85"/>
      <c r="H202" s="86"/>
      <c r="I202" s="87">
        <f>IF(OR(G202&lt;&gt;0,H202&lt;&gt;0),$I$8+SUM($G$11:G202)-SUM($H$11:H202),0)</f>
        <v>0</v>
      </c>
      <c r="J202" s="88"/>
    </row>
    <row r="203" spans="1:10" ht="18" customHeight="1" x14ac:dyDescent="0.25">
      <c r="A203" s="3">
        <v>193</v>
      </c>
      <c r="B203" s="81"/>
      <c r="C203" s="82"/>
      <c r="D203" s="287" t="str">
        <f>IF(AND(B203&gt;0,C203&gt;0),IF(B203&gt;UPDATE!K2,DATEVALUE(UPDATE!$C$4&amp;"/"&amp;TEXT(B203,0)&amp;"/"&amp;TEXT(C203,0)),DATEVALUE(UPDATE!$C$6&amp;"/"&amp;TEXT(B203,0)&amp;"/"&amp;TEXT(C203,0))),"")</f>
        <v/>
      </c>
      <c r="E203" s="83"/>
      <c r="F203" s="84"/>
      <c r="G203" s="85"/>
      <c r="H203" s="86"/>
      <c r="I203" s="87">
        <f>IF(OR(G203&lt;&gt;0,H203&lt;&gt;0),$I$8+SUM($G$11:G203)-SUM($H$11:H203),0)</f>
        <v>0</v>
      </c>
      <c r="J203" s="88"/>
    </row>
    <row r="204" spans="1:10" ht="18" customHeight="1" x14ac:dyDescent="0.25">
      <c r="A204" s="3">
        <v>194</v>
      </c>
      <c r="B204" s="81"/>
      <c r="C204" s="82"/>
      <c r="D204" s="287" t="str">
        <f>IF(AND(B204&gt;0,C204&gt;0),IF(B204&gt;UPDATE!K2,DATEVALUE(UPDATE!$C$4&amp;"/"&amp;TEXT(B204,0)&amp;"/"&amp;TEXT(C204,0)),DATEVALUE(UPDATE!$C$6&amp;"/"&amp;TEXT(B204,0)&amp;"/"&amp;TEXT(C204,0))),"")</f>
        <v/>
      </c>
      <c r="E204" s="83"/>
      <c r="F204" s="84"/>
      <c r="G204" s="85"/>
      <c r="H204" s="86"/>
      <c r="I204" s="87">
        <f>IF(OR(G204&lt;&gt;0,H204&lt;&gt;0),$I$8+SUM($G$11:G204)-SUM($H$11:H204),0)</f>
        <v>0</v>
      </c>
      <c r="J204" s="88"/>
    </row>
    <row r="205" spans="1:10" ht="18" customHeight="1" x14ac:dyDescent="0.25">
      <c r="A205" s="3">
        <v>195</v>
      </c>
      <c r="B205" s="81"/>
      <c r="C205" s="82"/>
      <c r="D205" s="287" t="str">
        <f>IF(AND(B205&gt;0,C205&gt;0),IF(B205&gt;UPDATE!K2,DATEVALUE(UPDATE!$C$4&amp;"/"&amp;TEXT(B205,0)&amp;"/"&amp;TEXT(C205,0)),DATEVALUE(UPDATE!$C$6&amp;"/"&amp;TEXT(B205,0)&amp;"/"&amp;TEXT(C205,0))),"")</f>
        <v/>
      </c>
      <c r="E205" s="83"/>
      <c r="F205" s="84"/>
      <c r="G205" s="85"/>
      <c r="H205" s="86"/>
      <c r="I205" s="87">
        <f>IF(OR(G205&lt;&gt;0,H205&lt;&gt;0),$I$8+SUM($G$11:G205)-SUM($H$11:H205),0)</f>
        <v>0</v>
      </c>
      <c r="J205" s="88"/>
    </row>
    <row r="206" spans="1:10" ht="18" customHeight="1" x14ac:dyDescent="0.25">
      <c r="A206" s="3">
        <v>196</v>
      </c>
      <c r="B206" s="81"/>
      <c r="C206" s="82"/>
      <c r="D206" s="287" t="str">
        <f>IF(AND(B206&gt;0,C206&gt;0),IF(B206&gt;UPDATE!K2,DATEVALUE(UPDATE!$C$4&amp;"/"&amp;TEXT(B206,0)&amp;"/"&amp;TEXT(C206,0)),DATEVALUE(UPDATE!$C$6&amp;"/"&amp;TEXT(B206,0)&amp;"/"&amp;TEXT(C206,0))),"")</f>
        <v/>
      </c>
      <c r="E206" s="83"/>
      <c r="F206" s="84"/>
      <c r="G206" s="85"/>
      <c r="H206" s="86"/>
      <c r="I206" s="87">
        <f>IF(OR(G206&lt;&gt;0,H206&lt;&gt;0),$I$8+SUM($G$11:G206)-SUM($H$11:H206),0)</f>
        <v>0</v>
      </c>
      <c r="J206" s="88"/>
    </row>
    <row r="207" spans="1:10" ht="18" customHeight="1" x14ac:dyDescent="0.25">
      <c r="A207" s="3">
        <v>197</v>
      </c>
      <c r="B207" s="81"/>
      <c r="C207" s="82"/>
      <c r="D207" s="287" t="str">
        <f>IF(AND(B207&gt;0,C207&gt;0),IF(B207&gt;UPDATE!K2,DATEVALUE(UPDATE!$C$4&amp;"/"&amp;TEXT(B207,0)&amp;"/"&amp;TEXT(C207,0)),DATEVALUE(UPDATE!$C$6&amp;"/"&amp;TEXT(B207,0)&amp;"/"&amp;TEXT(C207,0))),"")</f>
        <v/>
      </c>
      <c r="E207" s="83"/>
      <c r="F207" s="84"/>
      <c r="G207" s="85"/>
      <c r="H207" s="86"/>
      <c r="I207" s="87">
        <f>IF(OR(G207&lt;&gt;0,H207&lt;&gt;0),$I$8+SUM($G$11:G207)-SUM($H$11:H207),0)</f>
        <v>0</v>
      </c>
      <c r="J207" s="88"/>
    </row>
    <row r="208" spans="1:10" ht="18" customHeight="1" x14ac:dyDescent="0.25">
      <c r="A208" s="3">
        <v>198</v>
      </c>
      <c r="B208" s="81"/>
      <c r="C208" s="82"/>
      <c r="D208" s="287" t="str">
        <f>IF(AND(B208&gt;0,C208&gt;0),IF(B208&gt;UPDATE!K2,DATEVALUE(UPDATE!$C$4&amp;"/"&amp;TEXT(B208,0)&amp;"/"&amp;TEXT(C208,0)),DATEVALUE(UPDATE!$C$6&amp;"/"&amp;TEXT(B208,0)&amp;"/"&amp;TEXT(C208,0))),"")</f>
        <v/>
      </c>
      <c r="E208" s="83"/>
      <c r="F208" s="84"/>
      <c r="G208" s="85"/>
      <c r="H208" s="86"/>
      <c r="I208" s="87">
        <f>IF(OR(G208&lt;&gt;0,H208&lt;&gt;0),$I$8+SUM($G$11:G208)-SUM($H$11:H208),0)</f>
        <v>0</v>
      </c>
      <c r="J208" s="88"/>
    </row>
    <row r="209" spans="1:10" ht="18" customHeight="1" x14ac:dyDescent="0.25">
      <c r="A209" s="3">
        <v>199</v>
      </c>
      <c r="B209" s="81"/>
      <c r="C209" s="82"/>
      <c r="D209" s="287" t="str">
        <f>IF(AND(B209&gt;0,C209&gt;0),IF(B209&gt;UPDATE!K2,DATEVALUE(UPDATE!$C$4&amp;"/"&amp;TEXT(B209,0)&amp;"/"&amp;TEXT(C209,0)),DATEVALUE(UPDATE!$C$6&amp;"/"&amp;TEXT(B209,0)&amp;"/"&amp;TEXT(C209,0))),"")</f>
        <v/>
      </c>
      <c r="E209" s="83"/>
      <c r="F209" s="84"/>
      <c r="G209" s="85"/>
      <c r="H209" s="86"/>
      <c r="I209" s="87">
        <f>IF(OR(G209&lt;&gt;0,H209&lt;&gt;0),$I$8+SUM($G$11:G209)-SUM($H$11:H209),0)</f>
        <v>0</v>
      </c>
      <c r="J209" s="88"/>
    </row>
    <row r="210" spans="1:10" ht="18" customHeight="1" x14ac:dyDescent="0.25">
      <c r="A210" s="3">
        <v>200</v>
      </c>
      <c r="B210" s="81"/>
      <c r="C210" s="82"/>
      <c r="D210" s="287" t="str">
        <f>IF(AND(B210&gt;0,C210&gt;0),IF(B210&gt;UPDATE!K2,DATEVALUE(UPDATE!$C$4&amp;"/"&amp;TEXT(B210,0)&amp;"/"&amp;TEXT(C210,0)),DATEVALUE(UPDATE!$C$6&amp;"/"&amp;TEXT(B210,0)&amp;"/"&amp;TEXT(C210,0))),"")</f>
        <v/>
      </c>
      <c r="E210" s="83"/>
      <c r="F210" s="84"/>
      <c r="G210" s="85"/>
      <c r="H210" s="86"/>
      <c r="I210" s="87">
        <f>IF(OR(G210&lt;&gt;0,H210&lt;&gt;0),$I$8+SUM($G$11:G210)-SUM($H$11:H210),0)</f>
        <v>0</v>
      </c>
      <c r="J210" s="88"/>
    </row>
    <row r="211" spans="1:10" ht="18" customHeight="1" x14ac:dyDescent="0.25">
      <c r="A211" s="3">
        <v>201</v>
      </c>
      <c r="B211" s="81"/>
      <c r="C211" s="82"/>
      <c r="D211" s="287" t="str">
        <f>IF(AND(B211&gt;0,C211&gt;0),IF(B211&gt;UPDATE!K2,DATEVALUE(UPDATE!$C$4&amp;"/"&amp;TEXT(B211,0)&amp;"/"&amp;TEXT(C211,0)),DATEVALUE(UPDATE!$C$6&amp;"/"&amp;TEXT(B211,0)&amp;"/"&amp;TEXT(C211,0))),"")</f>
        <v/>
      </c>
      <c r="E211" s="83"/>
      <c r="F211" s="84"/>
      <c r="G211" s="85"/>
      <c r="H211" s="86"/>
      <c r="I211" s="87">
        <f>IF(OR(G211&lt;&gt;0,H211&lt;&gt;0),$I$8+SUM($G$11:G211)-SUM($H$11:H211),0)</f>
        <v>0</v>
      </c>
      <c r="J211" s="88"/>
    </row>
    <row r="212" spans="1:10" ht="18" customHeight="1" x14ac:dyDescent="0.25">
      <c r="A212" s="3">
        <v>202</v>
      </c>
      <c r="B212" s="81"/>
      <c r="C212" s="82"/>
      <c r="D212" s="287" t="str">
        <f>IF(AND(B212&gt;0,C212&gt;0),IF(B212&gt;UPDATE!K2,DATEVALUE(UPDATE!$C$4&amp;"/"&amp;TEXT(B212,0)&amp;"/"&amp;TEXT(C212,0)),DATEVALUE(UPDATE!$C$6&amp;"/"&amp;TEXT(B212,0)&amp;"/"&amp;TEXT(C212,0))),"")</f>
        <v/>
      </c>
      <c r="E212" s="83"/>
      <c r="F212" s="84"/>
      <c r="G212" s="85"/>
      <c r="H212" s="86"/>
      <c r="I212" s="87">
        <f>IF(OR(G212&lt;&gt;0,H212&lt;&gt;0),$I$8+SUM($G$11:G212)-SUM($H$11:H212),0)</f>
        <v>0</v>
      </c>
      <c r="J212" s="88"/>
    </row>
    <row r="213" spans="1:10" ht="18" customHeight="1" x14ac:dyDescent="0.25">
      <c r="A213" s="3">
        <v>203</v>
      </c>
      <c r="B213" s="81"/>
      <c r="C213" s="82"/>
      <c r="D213" s="287" t="str">
        <f>IF(AND(B213&gt;0,C213&gt;0),IF(B213&gt;UPDATE!K2,DATEVALUE(UPDATE!$C$4&amp;"/"&amp;TEXT(B213,0)&amp;"/"&amp;TEXT(C213,0)),DATEVALUE(UPDATE!$C$6&amp;"/"&amp;TEXT(B213,0)&amp;"/"&amp;TEXT(C213,0))),"")</f>
        <v/>
      </c>
      <c r="E213" s="83"/>
      <c r="F213" s="84"/>
      <c r="G213" s="85"/>
      <c r="H213" s="86"/>
      <c r="I213" s="87">
        <f>IF(OR(G213&lt;&gt;0,H213&lt;&gt;0),$I$8+SUM($G$11:G213)-SUM($H$11:H213),0)</f>
        <v>0</v>
      </c>
      <c r="J213" s="88"/>
    </row>
    <row r="214" spans="1:10" ht="18" customHeight="1" x14ac:dyDescent="0.25">
      <c r="A214" s="3">
        <v>204</v>
      </c>
      <c r="B214" s="81"/>
      <c r="C214" s="82"/>
      <c r="D214" s="287" t="str">
        <f>IF(AND(B214&gt;0,C214&gt;0),IF(B214&gt;UPDATE!K2,DATEVALUE(UPDATE!$C$4&amp;"/"&amp;TEXT(B214,0)&amp;"/"&amp;TEXT(C214,0)),DATEVALUE(UPDATE!$C$6&amp;"/"&amp;TEXT(B214,0)&amp;"/"&amp;TEXT(C214,0))),"")</f>
        <v/>
      </c>
      <c r="E214" s="83"/>
      <c r="F214" s="84"/>
      <c r="G214" s="85"/>
      <c r="H214" s="86"/>
      <c r="I214" s="87">
        <f>IF(OR(G214&lt;&gt;0,H214&lt;&gt;0),$I$8+SUM($G$11:G214)-SUM($H$11:H214),0)</f>
        <v>0</v>
      </c>
      <c r="J214" s="88"/>
    </row>
    <row r="215" spans="1:10" ht="18" customHeight="1" x14ac:dyDescent="0.25">
      <c r="A215" s="3">
        <v>205</v>
      </c>
      <c r="B215" s="81"/>
      <c r="C215" s="82"/>
      <c r="D215" s="287" t="str">
        <f>IF(AND(B215&gt;0,C215&gt;0),IF(B215&gt;UPDATE!K2,DATEVALUE(UPDATE!$C$4&amp;"/"&amp;TEXT(B215,0)&amp;"/"&amp;TEXT(C215,0)),DATEVALUE(UPDATE!$C$6&amp;"/"&amp;TEXT(B215,0)&amp;"/"&amp;TEXT(C215,0))),"")</f>
        <v/>
      </c>
      <c r="E215" s="83"/>
      <c r="F215" s="84"/>
      <c r="G215" s="85"/>
      <c r="H215" s="86"/>
      <c r="I215" s="87">
        <f>IF(OR(G215&lt;&gt;0,H215&lt;&gt;0),$I$8+SUM($G$11:G215)-SUM($H$11:H215),0)</f>
        <v>0</v>
      </c>
      <c r="J215" s="88"/>
    </row>
    <row r="216" spans="1:10" ht="18" customHeight="1" x14ac:dyDescent="0.25">
      <c r="A216" s="3">
        <v>206</v>
      </c>
      <c r="B216" s="81"/>
      <c r="C216" s="82"/>
      <c r="D216" s="287" t="str">
        <f>IF(AND(B216&gt;0,C216&gt;0),IF(B216&gt;UPDATE!K2,DATEVALUE(UPDATE!$C$4&amp;"/"&amp;TEXT(B216,0)&amp;"/"&amp;TEXT(C216,0)),DATEVALUE(UPDATE!$C$6&amp;"/"&amp;TEXT(B216,0)&amp;"/"&amp;TEXT(C216,0))),"")</f>
        <v/>
      </c>
      <c r="E216" s="83"/>
      <c r="F216" s="84"/>
      <c r="G216" s="85"/>
      <c r="H216" s="86"/>
      <c r="I216" s="87">
        <f>IF(OR(G216&lt;&gt;0,H216&lt;&gt;0),$I$8+SUM($G$11:G216)-SUM($H$11:H216),0)</f>
        <v>0</v>
      </c>
      <c r="J216" s="88"/>
    </row>
    <row r="217" spans="1:10" ht="18" customHeight="1" x14ac:dyDescent="0.25">
      <c r="A217" s="3">
        <v>207</v>
      </c>
      <c r="B217" s="81"/>
      <c r="C217" s="82"/>
      <c r="D217" s="287" t="str">
        <f>IF(AND(B217&gt;0,C217&gt;0),IF(B217&gt;UPDATE!K2,DATEVALUE(UPDATE!$C$4&amp;"/"&amp;TEXT(B217,0)&amp;"/"&amp;TEXT(C217,0)),DATEVALUE(UPDATE!$C$6&amp;"/"&amp;TEXT(B217,0)&amp;"/"&amp;TEXT(C217,0))),"")</f>
        <v/>
      </c>
      <c r="E217" s="83"/>
      <c r="F217" s="84"/>
      <c r="G217" s="85"/>
      <c r="H217" s="86"/>
      <c r="I217" s="87">
        <f>IF(OR(G217&lt;&gt;0,H217&lt;&gt;0),$I$8+SUM($G$11:G217)-SUM($H$11:H217),0)</f>
        <v>0</v>
      </c>
      <c r="J217" s="88"/>
    </row>
    <row r="218" spans="1:10" ht="18" customHeight="1" x14ac:dyDescent="0.25">
      <c r="A218" s="3">
        <v>208</v>
      </c>
      <c r="B218" s="81"/>
      <c r="C218" s="82"/>
      <c r="D218" s="287" t="str">
        <f>IF(AND(B218&gt;0,C218&gt;0),IF(B218&gt;UPDATE!K2,DATEVALUE(UPDATE!$C$4&amp;"/"&amp;TEXT(B218,0)&amp;"/"&amp;TEXT(C218,0)),DATEVALUE(UPDATE!$C$6&amp;"/"&amp;TEXT(B218,0)&amp;"/"&amp;TEXT(C218,0))),"")</f>
        <v/>
      </c>
      <c r="E218" s="83"/>
      <c r="F218" s="84"/>
      <c r="G218" s="85"/>
      <c r="H218" s="86"/>
      <c r="I218" s="87">
        <f>IF(OR(G218&lt;&gt;0,H218&lt;&gt;0),$I$8+SUM($G$11:G218)-SUM($H$11:H218),0)</f>
        <v>0</v>
      </c>
      <c r="J218" s="88"/>
    </row>
    <row r="219" spans="1:10" ht="18" customHeight="1" x14ac:dyDescent="0.25">
      <c r="A219" s="3">
        <v>209</v>
      </c>
      <c r="B219" s="81"/>
      <c r="C219" s="82"/>
      <c r="D219" s="287" t="str">
        <f>IF(AND(B219&gt;0,C219&gt;0),IF(B219&gt;UPDATE!K2,DATEVALUE(UPDATE!$C$4&amp;"/"&amp;TEXT(B219,0)&amp;"/"&amp;TEXT(C219,0)),DATEVALUE(UPDATE!$C$6&amp;"/"&amp;TEXT(B219,0)&amp;"/"&amp;TEXT(C219,0))),"")</f>
        <v/>
      </c>
      <c r="E219" s="83"/>
      <c r="F219" s="84"/>
      <c r="G219" s="85"/>
      <c r="H219" s="86"/>
      <c r="I219" s="87">
        <f>IF(OR(G219&lt;&gt;0,H219&lt;&gt;0),$I$8+SUM($G$11:G219)-SUM($H$11:H219),0)</f>
        <v>0</v>
      </c>
      <c r="J219" s="88"/>
    </row>
    <row r="220" spans="1:10" ht="18" customHeight="1" x14ac:dyDescent="0.25">
      <c r="A220" s="3">
        <v>210</v>
      </c>
      <c r="B220" s="81"/>
      <c r="C220" s="82"/>
      <c r="D220" s="287" t="str">
        <f>IF(AND(B220&gt;0,C220&gt;0),IF(B220&gt;UPDATE!K2,DATEVALUE(UPDATE!$C$4&amp;"/"&amp;TEXT(B220,0)&amp;"/"&amp;TEXT(C220,0)),DATEVALUE(UPDATE!$C$6&amp;"/"&amp;TEXT(B220,0)&amp;"/"&amp;TEXT(C220,0))),"")</f>
        <v/>
      </c>
      <c r="E220" s="83"/>
      <c r="F220" s="84"/>
      <c r="G220" s="85"/>
      <c r="H220" s="86"/>
      <c r="I220" s="87">
        <f>IF(OR(G220&lt;&gt;0,H220&lt;&gt;0),$I$8+SUM($G$11:G220)-SUM($H$11:H220),0)</f>
        <v>0</v>
      </c>
      <c r="J220" s="88"/>
    </row>
    <row r="221" spans="1:10" ht="18" customHeight="1" x14ac:dyDescent="0.25">
      <c r="A221" s="3">
        <v>211</v>
      </c>
      <c r="B221" s="81"/>
      <c r="C221" s="82"/>
      <c r="D221" s="287" t="str">
        <f>IF(AND(B221&gt;0,C221&gt;0),IF(B221&gt;UPDATE!K2,DATEVALUE(UPDATE!$C$4&amp;"/"&amp;TEXT(B221,0)&amp;"/"&amp;TEXT(C221,0)),DATEVALUE(UPDATE!$C$6&amp;"/"&amp;TEXT(B221,0)&amp;"/"&amp;TEXT(C221,0))),"")</f>
        <v/>
      </c>
      <c r="E221" s="83"/>
      <c r="F221" s="84"/>
      <c r="G221" s="85"/>
      <c r="H221" s="86"/>
      <c r="I221" s="87">
        <f>IF(OR(G221&lt;&gt;0,H221&lt;&gt;0),$I$8+SUM($G$11:G221)-SUM($H$11:H221),0)</f>
        <v>0</v>
      </c>
      <c r="J221" s="88"/>
    </row>
    <row r="222" spans="1:10" ht="18" customHeight="1" x14ac:dyDescent="0.25">
      <c r="A222" s="3">
        <v>212</v>
      </c>
      <c r="B222" s="81"/>
      <c r="C222" s="82"/>
      <c r="D222" s="287" t="str">
        <f>IF(AND(B222&gt;0,C222&gt;0),IF(B222&gt;UPDATE!K2,DATEVALUE(UPDATE!$C$4&amp;"/"&amp;TEXT(B222,0)&amp;"/"&amp;TEXT(C222,0)),DATEVALUE(UPDATE!$C$6&amp;"/"&amp;TEXT(B222,0)&amp;"/"&amp;TEXT(C222,0))),"")</f>
        <v/>
      </c>
      <c r="E222" s="83"/>
      <c r="F222" s="84"/>
      <c r="G222" s="85"/>
      <c r="H222" s="86"/>
      <c r="I222" s="87">
        <f>IF(OR(G222&lt;&gt;0,H222&lt;&gt;0),$I$8+SUM($G$11:G222)-SUM($H$11:H222),0)</f>
        <v>0</v>
      </c>
      <c r="J222" s="88"/>
    </row>
    <row r="223" spans="1:10" ht="18" customHeight="1" x14ac:dyDescent="0.25">
      <c r="A223" s="3">
        <v>213</v>
      </c>
      <c r="B223" s="81"/>
      <c r="C223" s="82"/>
      <c r="D223" s="287" t="str">
        <f>IF(AND(B223&gt;0,C223&gt;0),IF(B223&gt;UPDATE!K2,DATEVALUE(UPDATE!$C$4&amp;"/"&amp;TEXT(B223,0)&amp;"/"&amp;TEXT(C223,0)),DATEVALUE(UPDATE!$C$6&amp;"/"&amp;TEXT(B223,0)&amp;"/"&amp;TEXT(C223,0))),"")</f>
        <v/>
      </c>
      <c r="E223" s="83"/>
      <c r="F223" s="84"/>
      <c r="G223" s="85"/>
      <c r="H223" s="86"/>
      <c r="I223" s="87">
        <f>IF(OR(G223&lt;&gt;0,H223&lt;&gt;0),$I$8+SUM($G$11:G223)-SUM($H$11:H223),0)</f>
        <v>0</v>
      </c>
      <c r="J223" s="88"/>
    </row>
    <row r="224" spans="1:10" ht="18" customHeight="1" x14ac:dyDescent="0.25">
      <c r="A224" s="3">
        <v>214</v>
      </c>
      <c r="B224" s="81"/>
      <c r="C224" s="82"/>
      <c r="D224" s="287" t="str">
        <f>IF(AND(B224&gt;0,C224&gt;0),IF(B224&gt;UPDATE!K2,DATEVALUE(UPDATE!$C$4&amp;"/"&amp;TEXT(B224,0)&amp;"/"&amp;TEXT(C224,0)),DATEVALUE(UPDATE!$C$6&amp;"/"&amp;TEXT(B224,0)&amp;"/"&amp;TEXT(C224,0))),"")</f>
        <v/>
      </c>
      <c r="E224" s="83"/>
      <c r="F224" s="84"/>
      <c r="G224" s="85"/>
      <c r="H224" s="86"/>
      <c r="I224" s="87">
        <f>IF(OR(G224&lt;&gt;0,H224&lt;&gt;0),$I$8+SUM($G$11:G224)-SUM($H$11:H224),0)</f>
        <v>0</v>
      </c>
      <c r="J224" s="88"/>
    </row>
    <row r="225" spans="1:10" ht="18" customHeight="1" x14ac:dyDescent="0.25">
      <c r="A225" s="3">
        <v>215</v>
      </c>
      <c r="B225" s="81"/>
      <c r="C225" s="82"/>
      <c r="D225" s="287" t="str">
        <f>IF(AND(B225&gt;0,C225&gt;0),IF(B225&gt;UPDATE!K2,DATEVALUE(UPDATE!$C$4&amp;"/"&amp;TEXT(B225,0)&amp;"/"&amp;TEXT(C225,0)),DATEVALUE(UPDATE!$C$6&amp;"/"&amp;TEXT(B225,0)&amp;"/"&amp;TEXT(C225,0))),"")</f>
        <v/>
      </c>
      <c r="E225" s="83"/>
      <c r="F225" s="84"/>
      <c r="G225" s="85"/>
      <c r="H225" s="86"/>
      <c r="I225" s="87">
        <f>IF(OR(G225&lt;&gt;0,H225&lt;&gt;0),$I$8+SUM($G$11:G225)-SUM($H$11:H225),0)</f>
        <v>0</v>
      </c>
      <c r="J225" s="88"/>
    </row>
    <row r="226" spans="1:10" ht="18" customHeight="1" x14ac:dyDescent="0.25">
      <c r="A226" s="3">
        <v>216</v>
      </c>
      <c r="B226" s="81"/>
      <c r="C226" s="82"/>
      <c r="D226" s="287" t="str">
        <f>IF(AND(B226&gt;0,C226&gt;0),IF(B226&gt;UPDATE!K2,DATEVALUE(UPDATE!$C$4&amp;"/"&amp;TEXT(B226,0)&amp;"/"&amp;TEXT(C226,0)),DATEVALUE(UPDATE!$C$6&amp;"/"&amp;TEXT(B226,0)&amp;"/"&amp;TEXT(C226,0))),"")</f>
        <v/>
      </c>
      <c r="E226" s="83"/>
      <c r="F226" s="84"/>
      <c r="G226" s="85"/>
      <c r="H226" s="86"/>
      <c r="I226" s="87">
        <f>IF(OR(G226&lt;&gt;0,H226&lt;&gt;0),$I$8+SUM($G$11:G226)-SUM($H$11:H226),0)</f>
        <v>0</v>
      </c>
      <c r="J226" s="88"/>
    </row>
    <row r="227" spans="1:10" ht="18" customHeight="1" x14ac:dyDescent="0.25">
      <c r="A227" s="3">
        <v>217</v>
      </c>
      <c r="B227" s="81"/>
      <c r="C227" s="82"/>
      <c r="D227" s="287" t="str">
        <f>IF(AND(B227&gt;0,C227&gt;0),IF(B227&gt;UPDATE!K2,DATEVALUE(UPDATE!$C$4&amp;"/"&amp;TEXT(B227,0)&amp;"/"&amp;TEXT(C227,0)),DATEVALUE(UPDATE!$C$6&amp;"/"&amp;TEXT(B227,0)&amp;"/"&amp;TEXT(C227,0))),"")</f>
        <v/>
      </c>
      <c r="E227" s="83"/>
      <c r="F227" s="84"/>
      <c r="G227" s="85"/>
      <c r="H227" s="86"/>
      <c r="I227" s="87">
        <f>IF(OR(G227&lt;&gt;0,H227&lt;&gt;0),$I$8+SUM($G$11:G227)-SUM($H$11:H227),0)</f>
        <v>0</v>
      </c>
      <c r="J227" s="88"/>
    </row>
    <row r="228" spans="1:10" ht="18" customHeight="1" x14ac:dyDescent="0.25">
      <c r="A228" s="3">
        <v>218</v>
      </c>
      <c r="B228" s="81"/>
      <c r="C228" s="82"/>
      <c r="D228" s="287" t="str">
        <f>IF(AND(B228&gt;0,C228&gt;0),IF(B228&gt;UPDATE!K2,DATEVALUE(UPDATE!$C$4&amp;"/"&amp;TEXT(B228,0)&amp;"/"&amp;TEXT(C228,0)),DATEVALUE(UPDATE!$C$6&amp;"/"&amp;TEXT(B228,0)&amp;"/"&amp;TEXT(C228,0))),"")</f>
        <v/>
      </c>
      <c r="E228" s="83"/>
      <c r="F228" s="84"/>
      <c r="G228" s="85"/>
      <c r="H228" s="86"/>
      <c r="I228" s="87">
        <f>IF(OR(G228&lt;&gt;0,H228&lt;&gt;0),$I$8+SUM($G$11:G228)-SUM($H$11:H228),0)</f>
        <v>0</v>
      </c>
      <c r="J228" s="88"/>
    </row>
    <row r="229" spans="1:10" ht="18" customHeight="1" x14ac:dyDescent="0.25">
      <c r="A229" s="3">
        <v>219</v>
      </c>
      <c r="B229" s="81"/>
      <c r="C229" s="82"/>
      <c r="D229" s="287" t="str">
        <f>IF(AND(B229&gt;0,C229&gt;0),IF(B229&gt;UPDATE!K2,DATEVALUE(UPDATE!$C$4&amp;"/"&amp;TEXT(B229,0)&amp;"/"&amp;TEXT(C229,0)),DATEVALUE(UPDATE!$C$6&amp;"/"&amp;TEXT(B229,0)&amp;"/"&amp;TEXT(C229,0))),"")</f>
        <v/>
      </c>
      <c r="E229" s="83"/>
      <c r="F229" s="84"/>
      <c r="G229" s="85"/>
      <c r="H229" s="86"/>
      <c r="I229" s="87">
        <f>IF(OR(G229&lt;&gt;0,H229&lt;&gt;0),$I$8+SUM($G$11:G229)-SUM($H$11:H229),0)</f>
        <v>0</v>
      </c>
      <c r="J229" s="88"/>
    </row>
    <row r="230" spans="1:10" ht="18" customHeight="1" x14ac:dyDescent="0.25">
      <c r="A230" s="3">
        <v>220</v>
      </c>
      <c r="B230" s="81"/>
      <c r="C230" s="82"/>
      <c r="D230" s="287" t="str">
        <f>IF(AND(B230&gt;0,C230&gt;0),IF(B230&gt;UPDATE!K2,DATEVALUE(UPDATE!$C$4&amp;"/"&amp;TEXT(B230,0)&amp;"/"&amp;TEXT(C230,0)),DATEVALUE(UPDATE!$C$6&amp;"/"&amp;TEXT(B230,0)&amp;"/"&amp;TEXT(C230,0))),"")</f>
        <v/>
      </c>
      <c r="E230" s="83"/>
      <c r="F230" s="84"/>
      <c r="G230" s="85"/>
      <c r="H230" s="86"/>
      <c r="I230" s="87">
        <f>IF(OR(G230&lt;&gt;0,H230&lt;&gt;0),$I$8+SUM($G$11:G230)-SUM($H$11:H230),0)</f>
        <v>0</v>
      </c>
      <c r="J230" s="88"/>
    </row>
    <row r="231" spans="1:10" ht="18" customHeight="1" x14ac:dyDescent="0.25">
      <c r="A231" s="3">
        <v>221</v>
      </c>
      <c r="B231" s="81"/>
      <c r="C231" s="82"/>
      <c r="D231" s="287" t="str">
        <f>IF(AND(B231&gt;0,C231&gt;0),IF(B231&gt;UPDATE!K2,DATEVALUE(UPDATE!$C$4&amp;"/"&amp;TEXT(B231,0)&amp;"/"&amp;TEXT(C231,0)),DATEVALUE(UPDATE!$C$6&amp;"/"&amp;TEXT(B231,0)&amp;"/"&amp;TEXT(C231,0))),"")</f>
        <v/>
      </c>
      <c r="E231" s="83"/>
      <c r="F231" s="84"/>
      <c r="G231" s="85"/>
      <c r="H231" s="86"/>
      <c r="I231" s="87">
        <f>IF(OR(G231&lt;&gt;0,H231&lt;&gt;0),$I$8+SUM($G$11:G231)-SUM($H$11:H231),0)</f>
        <v>0</v>
      </c>
      <c r="J231" s="88"/>
    </row>
    <row r="232" spans="1:10" ht="18" customHeight="1" x14ac:dyDescent="0.25">
      <c r="A232" s="3">
        <v>222</v>
      </c>
      <c r="B232" s="81"/>
      <c r="C232" s="82"/>
      <c r="D232" s="287" t="str">
        <f>IF(AND(B232&gt;0,C232&gt;0),IF(B232&gt;UPDATE!K2,DATEVALUE(UPDATE!$C$4&amp;"/"&amp;TEXT(B232,0)&amp;"/"&amp;TEXT(C232,0)),DATEVALUE(UPDATE!$C$6&amp;"/"&amp;TEXT(B232,0)&amp;"/"&amp;TEXT(C232,0))),"")</f>
        <v/>
      </c>
      <c r="E232" s="83"/>
      <c r="F232" s="84"/>
      <c r="G232" s="85"/>
      <c r="H232" s="86"/>
      <c r="I232" s="87">
        <f>IF(OR(G232&lt;&gt;0,H232&lt;&gt;0),$I$8+SUM($G$11:G232)-SUM($H$11:H232),0)</f>
        <v>0</v>
      </c>
      <c r="J232" s="88"/>
    </row>
    <row r="233" spans="1:10" ht="18" customHeight="1" x14ac:dyDescent="0.25">
      <c r="A233" s="3">
        <v>223</v>
      </c>
      <c r="B233" s="81"/>
      <c r="C233" s="82"/>
      <c r="D233" s="287" t="str">
        <f>IF(AND(B233&gt;0,C233&gt;0),IF(B233&gt;UPDATE!K2,DATEVALUE(UPDATE!$C$4&amp;"/"&amp;TEXT(B233,0)&amp;"/"&amp;TEXT(C233,0)),DATEVALUE(UPDATE!$C$6&amp;"/"&amp;TEXT(B233,0)&amp;"/"&amp;TEXT(C233,0))),"")</f>
        <v/>
      </c>
      <c r="E233" s="83"/>
      <c r="F233" s="84"/>
      <c r="G233" s="85"/>
      <c r="H233" s="86"/>
      <c r="I233" s="87">
        <f>IF(OR(G233&lt;&gt;0,H233&lt;&gt;0),$I$8+SUM($G$11:G233)-SUM($H$11:H233),0)</f>
        <v>0</v>
      </c>
      <c r="J233" s="88"/>
    </row>
    <row r="234" spans="1:10" ht="18" customHeight="1" x14ac:dyDescent="0.25">
      <c r="A234" s="3">
        <v>224</v>
      </c>
      <c r="B234" s="81"/>
      <c r="C234" s="82"/>
      <c r="D234" s="287" t="str">
        <f>IF(AND(B234&gt;0,C234&gt;0),IF(B234&gt;UPDATE!K2,DATEVALUE(UPDATE!$C$4&amp;"/"&amp;TEXT(B234,0)&amp;"/"&amp;TEXT(C234,0)),DATEVALUE(UPDATE!$C$6&amp;"/"&amp;TEXT(B234,0)&amp;"/"&amp;TEXT(C234,0))),"")</f>
        <v/>
      </c>
      <c r="E234" s="83"/>
      <c r="F234" s="84"/>
      <c r="G234" s="85"/>
      <c r="H234" s="86"/>
      <c r="I234" s="87">
        <f>IF(OR(G234&lt;&gt;0,H234&lt;&gt;0),$I$8+SUM($G$11:G234)-SUM($H$11:H234),0)</f>
        <v>0</v>
      </c>
      <c r="J234" s="88"/>
    </row>
    <row r="235" spans="1:10" ht="18" customHeight="1" x14ac:dyDescent="0.25">
      <c r="A235" s="3">
        <v>225</v>
      </c>
      <c r="B235" s="81"/>
      <c r="C235" s="82"/>
      <c r="D235" s="287" t="str">
        <f>IF(AND(B235&gt;0,C235&gt;0),IF(B235&gt;UPDATE!K2,DATEVALUE(UPDATE!$C$4&amp;"/"&amp;TEXT(B235,0)&amp;"/"&amp;TEXT(C235,0)),DATEVALUE(UPDATE!$C$6&amp;"/"&amp;TEXT(B235,0)&amp;"/"&amp;TEXT(C235,0))),"")</f>
        <v/>
      </c>
      <c r="E235" s="83"/>
      <c r="F235" s="84"/>
      <c r="G235" s="85"/>
      <c r="H235" s="86"/>
      <c r="I235" s="87">
        <f>IF(OR(G235&lt;&gt;0,H235&lt;&gt;0),$I$8+SUM($G$11:G235)-SUM($H$11:H235),0)</f>
        <v>0</v>
      </c>
      <c r="J235" s="88"/>
    </row>
    <row r="236" spans="1:10" ht="18" customHeight="1" x14ac:dyDescent="0.25">
      <c r="A236" s="3">
        <v>226</v>
      </c>
      <c r="B236" s="81"/>
      <c r="C236" s="82"/>
      <c r="D236" s="287" t="str">
        <f>IF(AND(B236&gt;0,C236&gt;0),IF(B236&gt;UPDATE!K2,DATEVALUE(UPDATE!$C$4&amp;"/"&amp;TEXT(B236,0)&amp;"/"&amp;TEXT(C236,0)),DATEVALUE(UPDATE!$C$6&amp;"/"&amp;TEXT(B236,0)&amp;"/"&amp;TEXT(C236,0))),"")</f>
        <v/>
      </c>
      <c r="E236" s="83"/>
      <c r="F236" s="84"/>
      <c r="G236" s="85"/>
      <c r="H236" s="86"/>
      <c r="I236" s="87">
        <f>IF(OR(G236&lt;&gt;0,H236&lt;&gt;0),$I$8+SUM($G$11:G236)-SUM($H$11:H236),0)</f>
        <v>0</v>
      </c>
      <c r="J236" s="88"/>
    </row>
    <row r="237" spans="1:10" ht="18" customHeight="1" x14ac:dyDescent="0.25">
      <c r="A237" s="3">
        <v>227</v>
      </c>
      <c r="B237" s="81"/>
      <c r="C237" s="82"/>
      <c r="D237" s="287" t="str">
        <f>IF(AND(B237&gt;0,C237&gt;0),IF(B237&gt;UPDATE!K2,DATEVALUE(UPDATE!$C$4&amp;"/"&amp;TEXT(B237,0)&amp;"/"&amp;TEXT(C237,0)),DATEVALUE(UPDATE!$C$6&amp;"/"&amp;TEXT(B237,0)&amp;"/"&amp;TEXT(C237,0))),"")</f>
        <v/>
      </c>
      <c r="E237" s="83"/>
      <c r="F237" s="84"/>
      <c r="G237" s="85"/>
      <c r="H237" s="86"/>
      <c r="I237" s="87">
        <f>IF(OR(G237&lt;&gt;0,H237&lt;&gt;0),$I$8+SUM($G$11:G237)-SUM($H$11:H237),0)</f>
        <v>0</v>
      </c>
      <c r="J237" s="88"/>
    </row>
    <row r="238" spans="1:10" ht="18" customHeight="1" x14ac:dyDescent="0.25">
      <c r="A238" s="3">
        <v>228</v>
      </c>
      <c r="B238" s="81"/>
      <c r="C238" s="82"/>
      <c r="D238" s="287" t="str">
        <f>IF(AND(B238&gt;0,C238&gt;0),IF(B238&gt;UPDATE!K2,DATEVALUE(UPDATE!$C$4&amp;"/"&amp;TEXT(B238,0)&amp;"/"&amp;TEXT(C238,0)),DATEVALUE(UPDATE!$C$6&amp;"/"&amp;TEXT(B238,0)&amp;"/"&amp;TEXT(C238,0))),"")</f>
        <v/>
      </c>
      <c r="E238" s="83"/>
      <c r="F238" s="84"/>
      <c r="G238" s="85"/>
      <c r="H238" s="86"/>
      <c r="I238" s="87">
        <f>IF(OR(G238&lt;&gt;0,H238&lt;&gt;0),$I$8+SUM($G$11:G238)-SUM($H$11:H238),0)</f>
        <v>0</v>
      </c>
      <c r="J238" s="88"/>
    </row>
    <row r="239" spans="1:10" ht="18" customHeight="1" x14ac:dyDescent="0.25">
      <c r="A239" s="3">
        <v>229</v>
      </c>
      <c r="B239" s="81"/>
      <c r="C239" s="82"/>
      <c r="D239" s="287" t="str">
        <f>IF(AND(B239&gt;0,C239&gt;0),IF(B239&gt;UPDATE!K2,DATEVALUE(UPDATE!$C$4&amp;"/"&amp;TEXT(B239,0)&amp;"/"&amp;TEXT(C239,0)),DATEVALUE(UPDATE!$C$6&amp;"/"&amp;TEXT(B239,0)&amp;"/"&amp;TEXT(C239,0))),"")</f>
        <v/>
      </c>
      <c r="E239" s="83"/>
      <c r="F239" s="84"/>
      <c r="G239" s="85"/>
      <c r="H239" s="86"/>
      <c r="I239" s="87">
        <f>IF(OR(G239&lt;&gt;0,H239&lt;&gt;0),$I$8+SUM($G$11:G239)-SUM($H$11:H239),0)</f>
        <v>0</v>
      </c>
      <c r="J239" s="88"/>
    </row>
    <row r="240" spans="1:10" ht="18" customHeight="1" x14ac:dyDescent="0.25">
      <c r="A240" s="3">
        <v>230</v>
      </c>
      <c r="B240" s="81"/>
      <c r="C240" s="82"/>
      <c r="D240" s="287" t="str">
        <f>IF(AND(B240&gt;0,C240&gt;0),IF(B240&gt;UPDATE!K2,DATEVALUE(UPDATE!$C$4&amp;"/"&amp;TEXT(B240,0)&amp;"/"&amp;TEXT(C240,0)),DATEVALUE(UPDATE!$C$6&amp;"/"&amp;TEXT(B240,0)&amp;"/"&amp;TEXT(C240,0))),"")</f>
        <v/>
      </c>
      <c r="E240" s="83"/>
      <c r="F240" s="84"/>
      <c r="G240" s="85"/>
      <c r="H240" s="86"/>
      <c r="I240" s="87">
        <f>IF(OR(G240&lt;&gt;0,H240&lt;&gt;0),$I$8+SUM($G$11:G240)-SUM($H$11:H240),0)</f>
        <v>0</v>
      </c>
      <c r="J240" s="88"/>
    </row>
    <row r="241" spans="1:10" ht="18" customHeight="1" x14ac:dyDescent="0.25">
      <c r="A241" s="3">
        <v>231</v>
      </c>
      <c r="B241" s="81"/>
      <c r="C241" s="82"/>
      <c r="D241" s="287" t="str">
        <f>IF(AND(B241&gt;0,C241&gt;0),IF(B241&gt;UPDATE!K2,DATEVALUE(UPDATE!$C$4&amp;"/"&amp;TEXT(B241,0)&amp;"/"&amp;TEXT(C241,0)),DATEVALUE(UPDATE!$C$6&amp;"/"&amp;TEXT(B241,0)&amp;"/"&amp;TEXT(C241,0))),"")</f>
        <v/>
      </c>
      <c r="E241" s="83"/>
      <c r="F241" s="84"/>
      <c r="G241" s="85"/>
      <c r="H241" s="86"/>
      <c r="I241" s="87">
        <f>IF(OR(G241&lt;&gt;0,H241&lt;&gt;0),$I$8+SUM($G$11:G241)-SUM($H$11:H241),0)</f>
        <v>0</v>
      </c>
      <c r="J241" s="88"/>
    </row>
    <row r="242" spans="1:10" ht="18" customHeight="1" x14ac:dyDescent="0.25">
      <c r="A242" s="3">
        <v>232</v>
      </c>
      <c r="B242" s="81"/>
      <c r="C242" s="82"/>
      <c r="D242" s="287" t="str">
        <f>IF(AND(B242&gt;0,C242&gt;0),IF(B242&gt;UPDATE!K2,DATEVALUE(UPDATE!$C$4&amp;"/"&amp;TEXT(B242,0)&amp;"/"&amp;TEXT(C242,0)),DATEVALUE(UPDATE!$C$6&amp;"/"&amp;TEXT(B242,0)&amp;"/"&amp;TEXT(C242,0))),"")</f>
        <v/>
      </c>
      <c r="E242" s="83"/>
      <c r="F242" s="84"/>
      <c r="G242" s="85"/>
      <c r="H242" s="86"/>
      <c r="I242" s="87">
        <f>IF(OR(G242&lt;&gt;0,H242&lt;&gt;0),$I$8+SUM($G$11:G242)-SUM($H$11:H242),0)</f>
        <v>0</v>
      </c>
      <c r="J242" s="88"/>
    </row>
    <row r="243" spans="1:10" ht="18" customHeight="1" x14ac:dyDescent="0.25">
      <c r="A243" s="3">
        <v>233</v>
      </c>
      <c r="B243" s="81"/>
      <c r="C243" s="82"/>
      <c r="D243" s="287" t="str">
        <f>IF(AND(B243&gt;0,C243&gt;0),IF(B243&gt;UPDATE!K2,DATEVALUE(UPDATE!$C$4&amp;"/"&amp;TEXT(B243,0)&amp;"/"&amp;TEXT(C243,0)),DATEVALUE(UPDATE!$C$6&amp;"/"&amp;TEXT(B243,0)&amp;"/"&amp;TEXT(C243,0))),"")</f>
        <v/>
      </c>
      <c r="E243" s="83"/>
      <c r="F243" s="84"/>
      <c r="G243" s="85"/>
      <c r="H243" s="86"/>
      <c r="I243" s="87">
        <f>IF(OR(G243&lt;&gt;0,H243&lt;&gt;0),$I$8+SUM($G$11:G243)-SUM($H$11:H243),0)</f>
        <v>0</v>
      </c>
      <c r="J243" s="88"/>
    </row>
    <row r="244" spans="1:10" ht="18" customHeight="1" x14ac:dyDescent="0.25">
      <c r="A244" s="3">
        <v>234</v>
      </c>
      <c r="B244" s="81"/>
      <c r="C244" s="82"/>
      <c r="D244" s="287" t="str">
        <f>IF(AND(B244&gt;0,C244&gt;0),IF(B244&gt;UPDATE!K2,DATEVALUE(UPDATE!$C$4&amp;"/"&amp;TEXT(B244,0)&amp;"/"&amp;TEXT(C244,0)),DATEVALUE(UPDATE!$C$6&amp;"/"&amp;TEXT(B244,0)&amp;"/"&amp;TEXT(C244,0))),"")</f>
        <v/>
      </c>
      <c r="E244" s="83"/>
      <c r="F244" s="84"/>
      <c r="G244" s="85"/>
      <c r="H244" s="86"/>
      <c r="I244" s="87">
        <f>IF(OR(G244&lt;&gt;0,H244&lt;&gt;0),$I$8+SUM($G$11:G244)-SUM($H$11:H244),0)</f>
        <v>0</v>
      </c>
      <c r="J244" s="88"/>
    </row>
    <row r="245" spans="1:10" ht="18" customHeight="1" x14ac:dyDescent="0.25">
      <c r="A245" s="3">
        <v>235</v>
      </c>
      <c r="B245" s="81"/>
      <c r="C245" s="82"/>
      <c r="D245" s="287" t="str">
        <f>IF(AND(B245&gt;0,C245&gt;0),IF(B245&gt;UPDATE!K2,DATEVALUE(UPDATE!$C$4&amp;"/"&amp;TEXT(B245,0)&amp;"/"&amp;TEXT(C245,0)),DATEVALUE(UPDATE!$C$6&amp;"/"&amp;TEXT(B245,0)&amp;"/"&amp;TEXT(C245,0))),"")</f>
        <v/>
      </c>
      <c r="E245" s="83"/>
      <c r="F245" s="84"/>
      <c r="G245" s="85"/>
      <c r="H245" s="86"/>
      <c r="I245" s="87">
        <f>IF(OR(G245&lt;&gt;0,H245&lt;&gt;0),$I$8+SUM($G$11:G245)-SUM($H$11:H245),0)</f>
        <v>0</v>
      </c>
      <c r="J245" s="88"/>
    </row>
    <row r="246" spans="1:10" ht="18" customHeight="1" x14ac:dyDescent="0.25">
      <c r="A246" s="3">
        <v>236</v>
      </c>
      <c r="B246" s="81"/>
      <c r="C246" s="82"/>
      <c r="D246" s="287" t="str">
        <f>IF(AND(B246&gt;0,C246&gt;0),IF(B246&gt;UPDATE!K2,DATEVALUE(UPDATE!$C$4&amp;"/"&amp;TEXT(B246,0)&amp;"/"&amp;TEXT(C246,0)),DATEVALUE(UPDATE!$C$6&amp;"/"&amp;TEXT(B246,0)&amp;"/"&amp;TEXT(C246,0))),"")</f>
        <v/>
      </c>
      <c r="E246" s="83"/>
      <c r="F246" s="84"/>
      <c r="G246" s="85"/>
      <c r="H246" s="86"/>
      <c r="I246" s="87">
        <f>IF(OR(G246&lt;&gt;0,H246&lt;&gt;0),$I$8+SUM($G$11:G246)-SUM($H$11:H246),0)</f>
        <v>0</v>
      </c>
      <c r="J246" s="88"/>
    </row>
    <row r="247" spans="1:10" ht="18" customHeight="1" x14ac:dyDescent="0.25">
      <c r="A247" s="3">
        <v>237</v>
      </c>
      <c r="B247" s="81"/>
      <c r="C247" s="82"/>
      <c r="D247" s="287" t="str">
        <f>IF(AND(B247&gt;0,C247&gt;0),IF(B247&gt;UPDATE!K2,DATEVALUE(UPDATE!$C$4&amp;"/"&amp;TEXT(B247,0)&amp;"/"&amp;TEXT(C247,0)),DATEVALUE(UPDATE!$C$6&amp;"/"&amp;TEXT(B247,0)&amp;"/"&amp;TEXT(C247,0))),"")</f>
        <v/>
      </c>
      <c r="E247" s="83"/>
      <c r="F247" s="84"/>
      <c r="G247" s="85"/>
      <c r="H247" s="86"/>
      <c r="I247" s="87">
        <f>IF(OR(G247&lt;&gt;0,H247&lt;&gt;0),$I$8+SUM($G$11:G247)-SUM($H$11:H247),0)</f>
        <v>0</v>
      </c>
      <c r="J247" s="88"/>
    </row>
    <row r="248" spans="1:10" ht="18" customHeight="1" x14ac:dyDescent="0.25">
      <c r="A248" s="3">
        <v>238</v>
      </c>
      <c r="B248" s="81"/>
      <c r="C248" s="82"/>
      <c r="D248" s="287" t="str">
        <f>IF(AND(B248&gt;0,C248&gt;0),IF(B248&gt;UPDATE!K2,DATEVALUE(UPDATE!$C$4&amp;"/"&amp;TEXT(B248,0)&amp;"/"&amp;TEXT(C248,0)),DATEVALUE(UPDATE!$C$6&amp;"/"&amp;TEXT(B248,0)&amp;"/"&amp;TEXT(C248,0))),"")</f>
        <v/>
      </c>
      <c r="E248" s="83"/>
      <c r="F248" s="84"/>
      <c r="G248" s="85"/>
      <c r="H248" s="86"/>
      <c r="I248" s="87">
        <f>IF(OR(G248&lt;&gt;0,H248&lt;&gt;0),$I$8+SUM($G$11:G248)-SUM($H$11:H248),0)</f>
        <v>0</v>
      </c>
      <c r="J248" s="88"/>
    </row>
    <row r="249" spans="1:10" ht="18" customHeight="1" x14ac:dyDescent="0.25">
      <c r="A249" s="3">
        <v>239</v>
      </c>
      <c r="B249" s="81"/>
      <c r="C249" s="82"/>
      <c r="D249" s="287" t="str">
        <f>IF(AND(B249&gt;0,C249&gt;0),IF(B249&gt;UPDATE!K2,DATEVALUE(UPDATE!$C$4&amp;"/"&amp;TEXT(B249,0)&amp;"/"&amp;TEXT(C249,0)),DATEVALUE(UPDATE!$C$6&amp;"/"&amp;TEXT(B249,0)&amp;"/"&amp;TEXT(C249,0))),"")</f>
        <v/>
      </c>
      <c r="E249" s="83"/>
      <c r="F249" s="84"/>
      <c r="G249" s="85"/>
      <c r="H249" s="86"/>
      <c r="I249" s="87">
        <f>IF(OR(G249&lt;&gt;0,H249&lt;&gt;0),$I$8+SUM($G$11:G249)-SUM($H$11:H249),0)</f>
        <v>0</v>
      </c>
      <c r="J249" s="88"/>
    </row>
    <row r="250" spans="1:10" ht="18" customHeight="1" x14ac:dyDescent="0.25">
      <c r="A250" s="3">
        <v>240</v>
      </c>
      <c r="B250" s="81"/>
      <c r="C250" s="82"/>
      <c r="D250" s="287" t="str">
        <f>IF(AND(B250&gt;0,C250&gt;0),IF(B250&gt;UPDATE!K2,DATEVALUE(UPDATE!$C$4&amp;"/"&amp;TEXT(B250,0)&amp;"/"&amp;TEXT(C250,0)),DATEVALUE(UPDATE!$C$6&amp;"/"&amp;TEXT(B250,0)&amp;"/"&amp;TEXT(C250,0))),"")</f>
        <v/>
      </c>
      <c r="E250" s="83"/>
      <c r="F250" s="84"/>
      <c r="G250" s="85"/>
      <c r="H250" s="86"/>
      <c r="I250" s="87">
        <f>IF(OR(G250&lt;&gt;0,H250&lt;&gt;0),$I$8+SUM($G$11:G250)-SUM($H$11:H250),0)</f>
        <v>0</v>
      </c>
      <c r="J250" s="88"/>
    </row>
    <row r="251" spans="1:10" ht="18" customHeight="1" x14ac:dyDescent="0.25">
      <c r="A251" s="3">
        <v>241</v>
      </c>
      <c r="B251" s="81"/>
      <c r="C251" s="82"/>
      <c r="D251" s="287" t="str">
        <f>IF(AND(B251&gt;0,C251&gt;0),IF(B251&gt;UPDATE!K2,DATEVALUE(UPDATE!$C$4&amp;"/"&amp;TEXT(B251,0)&amp;"/"&amp;TEXT(C251,0)),DATEVALUE(UPDATE!$C$6&amp;"/"&amp;TEXT(B251,0)&amp;"/"&amp;TEXT(C251,0))),"")</f>
        <v/>
      </c>
      <c r="E251" s="83"/>
      <c r="F251" s="84"/>
      <c r="G251" s="85"/>
      <c r="H251" s="86"/>
      <c r="I251" s="87">
        <f>IF(OR(G251&lt;&gt;0,H251&lt;&gt;0),$I$8+SUM($G$11:G251)-SUM($H$11:H251),0)</f>
        <v>0</v>
      </c>
      <c r="J251" s="88"/>
    </row>
    <row r="252" spans="1:10" ht="18" customHeight="1" x14ac:dyDescent="0.25">
      <c r="A252" s="3">
        <v>242</v>
      </c>
      <c r="B252" s="81"/>
      <c r="C252" s="82"/>
      <c r="D252" s="287" t="str">
        <f>IF(AND(B252&gt;0,C252&gt;0),IF(B252&gt;UPDATE!K2,DATEVALUE(UPDATE!$C$4&amp;"/"&amp;TEXT(B252,0)&amp;"/"&amp;TEXT(C252,0)),DATEVALUE(UPDATE!$C$6&amp;"/"&amp;TEXT(B252,0)&amp;"/"&amp;TEXT(C252,0))),"")</f>
        <v/>
      </c>
      <c r="E252" s="83"/>
      <c r="F252" s="84"/>
      <c r="G252" s="85"/>
      <c r="H252" s="86"/>
      <c r="I252" s="87">
        <f>IF(OR(G252&lt;&gt;0,H252&lt;&gt;0),$I$8+SUM($G$11:G252)-SUM($H$11:H252),0)</f>
        <v>0</v>
      </c>
      <c r="J252" s="88"/>
    </row>
    <row r="253" spans="1:10" ht="18" customHeight="1" x14ac:dyDescent="0.25">
      <c r="A253" s="3">
        <v>243</v>
      </c>
      <c r="B253" s="81"/>
      <c r="C253" s="82"/>
      <c r="D253" s="287" t="str">
        <f>IF(AND(B253&gt;0,C253&gt;0),IF(B253&gt;UPDATE!K2,DATEVALUE(UPDATE!$C$4&amp;"/"&amp;TEXT(B253,0)&amp;"/"&amp;TEXT(C253,0)),DATEVALUE(UPDATE!$C$6&amp;"/"&amp;TEXT(B253,0)&amp;"/"&amp;TEXT(C253,0))),"")</f>
        <v/>
      </c>
      <c r="E253" s="83"/>
      <c r="F253" s="84"/>
      <c r="G253" s="85"/>
      <c r="H253" s="86"/>
      <c r="I253" s="87">
        <f>IF(OR(G253&lt;&gt;0,H253&lt;&gt;0),$I$8+SUM($G$11:G253)-SUM($H$11:H253),0)</f>
        <v>0</v>
      </c>
      <c r="J253" s="88"/>
    </row>
    <row r="254" spans="1:10" ht="18" customHeight="1" x14ac:dyDescent="0.25">
      <c r="A254" s="3">
        <v>244</v>
      </c>
      <c r="B254" s="81"/>
      <c r="C254" s="82"/>
      <c r="D254" s="287" t="str">
        <f>IF(AND(B254&gt;0,C254&gt;0),IF(B254&gt;UPDATE!K2,DATEVALUE(UPDATE!$C$4&amp;"/"&amp;TEXT(B254,0)&amp;"/"&amp;TEXT(C254,0)),DATEVALUE(UPDATE!$C$6&amp;"/"&amp;TEXT(B254,0)&amp;"/"&amp;TEXT(C254,0))),"")</f>
        <v/>
      </c>
      <c r="E254" s="83"/>
      <c r="F254" s="84"/>
      <c r="G254" s="85"/>
      <c r="H254" s="86"/>
      <c r="I254" s="87">
        <f>IF(OR(G254&lt;&gt;0,H254&lt;&gt;0),$I$8+SUM($G$11:G254)-SUM($H$11:H254),0)</f>
        <v>0</v>
      </c>
      <c r="J254" s="88"/>
    </row>
    <row r="255" spans="1:10" ht="18" customHeight="1" x14ac:dyDescent="0.25">
      <c r="A255" s="3">
        <v>245</v>
      </c>
      <c r="B255" s="81"/>
      <c r="C255" s="82"/>
      <c r="D255" s="287" t="str">
        <f>IF(AND(B255&gt;0,C255&gt;0),IF(B255&gt;UPDATE!K2,DATEVALUE(UPDATE!$C$4&amp;"/"&amp;TEXT(B255,0)&amp;"/"&amp;TEXT(C255,0)),DATEVALUE(UPDATE!$C$6&amp;"/"&amp;TEXT(B255,0)&amp;"/"&amp;TEXT(C255,0))),"")</f>
        <v/>
      </c>
      <c r="E255" s="83"/>
      <c r="F255" s="84"/>
      <c r="G255" s="85"/>
      <c r="H255" s="86"/>
      <c r="I255" s="87">
        <f>IF(OR(G255&lt;&gt;0,H255&lt;&gt;0),$I$8+SUM($G$11:G255)-SUM($H$11:H255),0)</f>
        <v>0</v>
      </c>
      <c r="J255" s="88"/>
    </row>
    <row r="256" spans="1:10" ht="18" customHeight="1" x14ac:dyDescent="0.25">
      <c r="A256" s="3">
        <v>246</v>
      </c>
      <c r="B256" s="81"/>
      <c r="C256" s="82"/>
      <c r="D256" s="287" t="str">
        <f>IF(AND(B256&gt;0,C256&gt;0),IF(B256&gt;UPDATE!K2,DATEVALUE(UPDATE!$C$4&amp;"/"&amp;TEXT(B256,0)&amp;"/"&amp;TEXT(C256,0)),DATEVALUE(UPDATE!$C$6&amp;"/"&amp;TEXT(B256,0)&amp;"/"&amp;TEXT(C256,0))),"")</f>
        <v/>
      </c>
      <c r="E256" s="83"/>
      <c r="F256" s="84"/>
      <c r="G256" s="85"/>
      <c r="H256" s="86"/>
      <c r="I256" s="87">
        <f>IF(OR(G256&lt;&gt;0,H256&lt;&gt;0),$I$8+SUM($G$11:G256)-SUM($H$11:H256),0)</f>
        <v>0</v>
      </c>
      <c r="J256" s="88"/>
    </row>
    <row r="257" spans="1:10" ht="18" customHeight="1" x14ac:dyDescent="0.25">
      <c r="A257" s="3">
        <v>247</v>
      </c>
      <c r="B257" s="81"/>
      <c r="C257" s="82"/>
      <c r="D257" s="287" t="str">
        <f>IF(AND(B257&gt;0,C257&gt;0),IF(B257&gt;UPDATE!K2,DATEVALUE(UPDATE!$C$4&amp;"/"&amp;TEXT(B257,0)&amp;"/"&amp;TEXT(C257,0)),DATEVALUE(UPDATE!$C$6&amp;"/"&amp;TEXT(B257,0)&amp;"/"&amp;TEXT(C257,0))),"")</f>
        <v/>
      </c>
      <c r="E257" s="83"/>
      <c r="F257" s="84"/>
      <c r="G257" s="85"/>
      <c r="H257" s="86"/>
      <c r="I257" s="87">
        <f>IF(OR(G257&lt;&gt;0,H257&lt;&gt;0),$I$8+SUM($G$11:G257)-SUM($H$11:H257),0)</f>
        <v>0</v>
      </c>
      <c r="J257" s="88"/>
    </row>
    <row r="258" spans="1:10" ht="18" customHeight="1" x14ac:dyDescent="0.25">
      <c r="A258" s="3">
        <v>248</v>
      </c>
      <c r="B258" s="81"/>
      <c r="C258" s="82"/>
      <c r="D258" s="287" t="str">
        <f>IF(AND(B258&gt;0,C258&gt;0),IF(B258&gt;UPDATE!K2,DATEVALUE(UPDATE!$C$4&amp;"/"&amp;TEXT(B258,0)&amp;"/"&amp;TEXT(C258,0)),DATEVALUE(UPDATE!$C$6&amp;"/"&amp;TEXT(B258,0)&amp;"/"&amp;TEXT(C258,0))),"")</f>
        <v/>
      </c>
      <c r="E258" s="83"/>
      <c r="F258" s="84"/>
      <c r="G258" s="85"/>
      <c r="H258" s="86"/>
      <c r="I258" s="87">
        <f>IF(OR(G258&lt;&gt;0,H258&lt;&gt;0),$I$8+SUM($G$11:G258)-SUM($H$11:H258),0)</f>
        <v>0</v>
      </c>
      <c r="J258" s="88"/>
    </row>
    <row r="259" spans="1:10" ht="18" customHeight="1" x14ac:dyDescent="0.25">
      <c r="A259" s="3">
        <v>249</v>
      </c>
      <c r="B259" s="81"/>
      <c r="C259" s="82"/>
      <c r="D259" s="287" t="str">
        <f>IF(AND(B259&gt;0,C259&gt;0),IF(B259&gt;UPDATE!K2,DATEVALUE(UPDATE!$C$4&amp;"/"&amp;TEXT(B259,0)&amp;"/"&amp;TEXT(C259,0)),DATEVALUE(UPDATE!$C$6&amp;"/"&amp;TEXT(B259,0)&amp;"/"&amp;TEXT(C259,0))),"")</f>
        <v/>
      </c>
      <c r="E259" s="83"/>
      <c r="F259" s="84"/>
      <c r="G259" s="85"/>
      <c r="H259" s="86"/>
      <c r="I259" s="87">
        <f>IF(OR(G259&lt;&gt;0,H259&lt;&gt;0),$I$8+SUM($G$11:G259)-SUM($H$11:H259),0)</f>
        <v>0</v>
      </c>
      <c r="J259" s="88"/>
    </row>
    <row r="260" spans="1:10" ht="18" customHeight="1" x14ac:dyDescent="0.25">
      <c r="A260" s="3">
        <v>250</v>
      </c>
      <c r="B260" s="81"/>
      <c r="C260" s="82"/>
      <c r="D260" s="287" t="str">
        <f>IF(AND(B260&gt;0,C260&gt;0),IF(B260&gt;UPDATE!K2,DATEVALUE(UPDATE!$C$4&amp;"/"&amp;TEXT(B260,0)&amp;"/"&amp;TEXT(C260,0)),DATEVALUE(UPDATE!$C$6&amp;"/"&amp;TEXT(B260,0)&amp;"/"&amp;TEXT(C260,0))),"")</f>
        <v/>
      </c>
      <c r="E260" s="83"/>
      <c r="F260" s="84"/>
      <c r="G260" s="85"/>
      <c r="H260" s="86"/>
      <c r="I260" s="87">
        <f>IF(OR(G260&lt;&gt;0,H260&lt;&gt;0),$I$8+SUM($G$11:G260)-SUM($H$11:H260),0)</f>
        <v>0</v>
      </c>
      <c r="J260" s="88"/>
    </row>
    <row r="261" spans="1:10" ht="18" customHeight="1" x14ac:dyDescent="0.25">
      <c r="A261" s="3">
        <v>251</v>
      </c>
      <c r="B261" s="81"/>
      <c r="C261" s="82"/>
      <c r="D261" s="287" t="str">
        <f>IF(AND(B261&gt;0,C261&gt;0),IF(B261&gt;UPDATE!K2,DATEVALUE(UPDATE!$C$4&amp;"/"&amp;TEXT(B261,0)&amp;"/"&amp;TEXT(C261,0)),DATEVALUE(UPDATE!$C$6&amp;"/"&amp;TEXT(B261,0)&amp;"/"&amp;TEXT(C261,0))),"")</f>
        <v/>
      </c>
      <c r="E261" s="83"/>
      <c r="F261" s="84"/>
      <c r="G261" s="85"/>
      <c r="H261" s="86"/>
      <c r="I261" s="87">
        <f>IF(OR(G261&lt;&gt;0,H261&lt;&gt;0),$I$8+SUM($G$11:G261)-SUM($H$11:H261),0)</f>
        <v>0</v>
      </c>
      <c r="J261" s="88"/>
    </row>
    <row r="262" spans="1:10" ht="18" customHeight="1" x14ac:dyDescent="0.25">
      <c r="A262" s="3">
        <v>252</v>
      </c>
      <c r="B262" s="81"/>
      <c r="C262" s="82"/>
      <c r="D262" s="287" t="str">
        <f>IF(AND(B262&gt;0,C262&gt;0),IF(B262&gt;UPDATE!K2,DATEVALUE(UPDATE!$C$4&amp;"/"&amp;TEXT(B262,0)&amp;"/"&amp;TEXT(C262,0)),DATEVALUE(UPDATE!$C$6&amp;"/"&amp;TEXT(B262,0)&amp;"/"&amp;TEXT(C262,0))),"")</f>
        <v/>
      </c>
      <c r="E262" s="83"/>
      <c r="F262" s="84"/>
      <c r="G262" s="85"/>
      <c r="H262" s="86"/>
      <c r="I262" s="87">
        <f>IF(OR(G262&lt;&gt;0,H262&lt;&gt;0),$I$8+SUM($G$11:G262)-SUM($H$11:H262),0)</f>
        <v>0</v>
      </c>
      <c r="J262" s="88"/>
    </row>
    <row r="263" spans="1:10" ht="18" customHeight="1" x14ac:dyDescent="0.25">
      <c r="A263" s="3">
        <v>253</v>
      </c>
      <c r="B263" s="81"/>
      <c r="C263" s="82"/>
      <c r="D263" s="287" t="str">
        <f>IF(AND(B263&gt;0,C263&gt;0),IF(B263&gt;UPDATE!K2,DATEVALUE(UPDATE!$C$4&amp;"/"&amp;TEXT(B263,0)&amp;"/"&amp;TEXT(C263,0)),DATEVALUE(UPDATE!$C$6&amp;"/"&amp;TEXT(B263,0)&amp;"/"&amp;TEXT(C263,0))),"")</f>
        <v/>
      </c>
      <c r="E263" s="83"/>
      <c r="F263" s="84"/>
      <c r="G263" s="85"/>
      <c r="H263" s="86"/>
      <c r="I263" s="87">
        <f>IF(OR(G263&lt;&gt;0,H263&lt;&gt;0),$I$8+SUM($G$11:G263)-SUM($H$11:H263),0)</f>
        <v>0</v>
      </c>
      <c r="J263" s="88"/>
    </row>
    <row r="264" spans="1:10" ht="18" customHeight="1" x14ac:dyDescent="0.25">
      <c r="A264" s="3">
        <v>254</v>
      </c>
      <c r="B264" s="81"/>
      <c r="C264" s="82"/>
      <c r="D264" s="287" t="str">
        <f>IF(AND(B264&gt;0,C264&gt;0),IF(B264&gt;UPDATE!K2,DATEVALUE(UPDATE!$C$4&amp;"/"&amp;TEXT(B264,0)&amp;"/"&amp;TEXT(C264,0)),DATEVALUE(UPDATE!$C$6&amp;"/"&amp;TEXT(B264,0)&amp;"/"&amp;TEXT(C264,0))),"")</f>
        <v/>
      </c>
      <c r="E264" s="83"/>
      <c r="F264" s="84"/>
      <c r="G264" s="85"/>
      <c r="H264" s="86"/>
      <c r="I264" s="87">
        <f>IF(OR(G264&lt;&gt;0,H264&lt;&gt;0),$I$8+SUM($G$11:G264)-SUM($H$11:H264),0)</f>
        <v>0</v>
      </c>
      <c r="J264" s="88"/>
    </row>
    <row r="265" spans="1:10" ht="18" customHeight="1" x14ac:dyDescent="0.25">
      <c r="A265" s="3">
        <v>255</v>
      </c>
      <c r="B265" s="81"/>
      <c r="C265" s="82"/>
      <c r="D265" s="287" t="str">
        <f>IF(AND(B265&gt;0,C265&gt;0),IF(B265&gt;UPDATE!K2,DATEVALUE(UPDATE!$C$4&amp;"/"&amp;TEXT(B265,0)&amp;"/"&amp;TEXT(C265,0)),DATEVALUE(UPDATE!$C$6&amp;"/"&amp;TEXT(B265,0)&amp;"/"&amp;TEXT(C265,0))),"")</f>
        <v/>
      </c>
      <c r="E265" s="83"/>
      <c r="F265" s="84"/>
      <c r="G265" s="85"/>
      <c r="H265" s="86"/>
      <c r="I265" s="87">
        <f>IF(OR(G265&lt;&gt;0,H265&lt;&gt;0),$I$8+SUM($G$11:G265)-SUM($H$11:H265),0)</f>
        <v>0</v>
      </c>
      <c r="J265" s="88"/>
    </row>
    <row r="266" spans="1:10" ht="18" customHeight="1" x14ac:dyDescent="0.25">
      <c r="A266" s="3">
        <v>256</v>
      </c>
      <c r="B266" s="81"/>
      <c r="C266" s="82"/>
      <c r="D266" s="287" t="str">
        <f>IF(AND(B266&gt;0,C266&gt;0),IF(B266&gt;UPDATE!K2,DATEVALUE(UPDATE!$C$4&amp;"/"&amp;TEXT(B266,0)&amp;"/"&amp;TEXT(C266,0)),DATEVALUE(UPDATE!$C$6&amp;"/"&amp;TEXT(B266,0)&amp;"/"&amp;TEXT(C266,0))),"")</f>
        <v/>
      </c>
      <c r="E266" s="83"/>
      <c r="F266" s="84"/>
      <c r="G266" s="85"/>
      <c r="H266" s="86"/>
      <c r="I266" s="87">
        <f>IF(OR(G266&lt;&gt;0,H266&lt;&gt;0),$I$8+SUM($G$11:G266)-SUM($H$11:H266),0)</f>
        <v>0</v>
      </c>
      <c r="J266" s="88"/>
    </row>
    <row r="267" spans="1:10" ht="18" customHeight="1" x14ac:dyDescent="0.25">
      <c r="A267" s="3">
        <v>257</v>
      </c>
      <c r="B267" s="81"/>
      <c r="C267" s="82"/>
      <c r="D267" s="287" t="str">
        <f>IF(AND(B267&gt;0,C267&gt;0),IF(B267&gt;UPDATE!K2,DATEVALUE(UPDATE!$C$4&amp;"/"&amp;TEXT(B267,0)&amp;"/"&amp;TEXT(C267,0)),DATEVALUE(UPDATE!$C$6&amp;"/"&amp;TEXT(B267,0)&amp;"/"&amp;TEXT(C267,0))),"")</f>
        <v/>
      </c>
      <c r="E267" s="83"/>
      <c r="F267" s="84"/>
      <c r="G267" s="85"/>
      <c r="H267" s="86"/>
      <c r="I267" s="87">
        <f>IF(OR(G267&lt;&gt;0,H267&lt;&gt;0),$I$8+SUM($G$11:G267)-SUM($H$11:H267),0)</f>
        <v>0</v>
      </c>
      <c r="J267" s="88"/>
    </row>
    <row r="268" spans="1:10" ht="18" customHeight="1" x14ac:dyDescent="0.25">
      <c r="A268" s="3">
        <v>258</v>
      </c>
      <c r="B268" s="81"/>
      <c r="C268" s="82"/>
      <c r="D268" s="287" t="str">
        <f>IF(AND(B268&gt;0,C268&gt;0),IF(B268&gt;UPDATE!K2,DATEVALUE(UPDATE!$C$4&amp;"/"&amp;TEXT(B268,0)&amp;"/"&amp;TEXT(C268,0)),DATEVALUE(UPDATE!$C$6&amp;"/"&amp;TEXT(B268,0)&amp;"/"&amp;TEXT(C268,0))),"")</f>
        <v/>
      </c>
      <c r="E268" s="83"/>
      <c r="F268" s="84"/>
      <c r="G268" s="85"/>
      <c r="H268" s="86"/>
      <c r="I268" s="87">
        <f>IF(OR(G268&lt;&gt;0,H268&lt;&gt;0),$I$8+SUM($G$11:G268)-SUM($H$11:H268),0)</f>
        <v>0</v>
      </c>
      <c r="J268" s="88"/>
    </row>
    <row r="269" spans="1:10" ht="18" customHeight="1" x14ac:dyDescent="0.25">
      <c r="A269" s="3">
        <v>259</v>
      </c>
      <c r="B269" s="81"/>
      <c r="C269" s="82"/>
      <c r="D269" s="287" t="str">
        <f>IF(AND(B269&gt;0,C269&gt;0),IF(B269&gt;UPDATE!K2,DATEVALUE(UPDATE!$C$4&amp;"/"&amp;TEXT(B269,0)&amp;"/"&amp;TEXT(C269,0)),DATEVALUE(UPDATE!$C$6&amp;"/"&amp;TEXT(B269,0)&amp;"/"&amp;TEXT(C269,0))),"")</f>
        <v/>
      </c>
      <c r="E269" s="83"/>
      <c r="F269" s="84"/>
      <c r="G269" s="85"/>
      <c r="H269" s="86"/>
      <c r="I269" s="87">
        <f>IF(OR(G269&lt;&gt;0,H269&lt;&gt;0),$I$8+SUM($G$11:G269)-SUM($H$11:H269),0)</f>
        <v>0</v>
      </c>
      <c r="J269" s="88"/>
    </row>
    <row r="270" spans="1:10" ht="18" customHeight="1" x14ac:dyDescent="0.25">
      <c r="A270" s="3">
        <v>260</v>
      </c>
      <c r="B270" s="81"/>
      <c r="C270" s="82"/>
      <c r="D270" s="287" t="str">
        <f>IF(AND(B270&gt;0,C270&gt;0),IF(B270&gt;UPDATE!K2,DATEVALUE(UPDATE!$C$4&amp;"/"&amp;TEXT(B270,0)&amp;"/"&amp;TEXT(C270,0)),DATEVALUE(UPDATE!$C$6&amp;"/"&amp;TEXT(B270,0)&amp;"/"&amp;TEXT(C270,0))),"")</f>
        <v/>
      </c>
      <c r="E270" s="83"/>
      <c r="F270" s="84"/>
      <c r="G270" s="85"/>
      <c r="H270" s="86"/>
      <c r="I270" s="87">
        <f>IF(OR(G270&lt;&gt;0,H270&lt;&gt;0),$I$8+SUM($G$11:G270)-SUM($H$11:H270),0)</f>
        <v>0</v>
      </c>
      <c r="J270" s="88"/>
    </row>
    <row r="271" spans="1:10" ht="18" customHeight="1" x14ac:dyDescent="0.25">
      <c r="A271" s="3">
        <v>261</v>
      </c>
      <c r="B271" s="81"/>
      <c r="C271" s="82"/>
      <c r="D271" s="287" t="str">
        <f>IF(AND(B271&gt;0,C271&gt;0),IF(B271&gt;UPDATE!K2,DATEVALUE(UPDATE!$C$4&amp;"/"&amp;TEXT(B271,0)&amp;"/"&amp;TEXT(C271,0)),DATEVALUE(UPDATE!$C$6&amp;"/"&amp;TEXT(B271,0)&amp;"/"&amp;TEXT(C271,0))),"")</f>
        <v/>
      </c>
      <c r="E271" s="83"/>
      <c r="F271" s="84"/>
      <c r="G271" s="85"/>
      <c r="H271" s="86"/>
      <c r="I271" s="87">
        <f>IF(OR(G271&lt;&gt;0,H271&lt;&gt;0),$I$8+SUM($G$11:G271)-SUM($H$11:H271),0)</f>
        <v>0</v>
      </c>
      <c r="J271" s="88"/>
    </row>
    <row r="272" spans="1:10" ht="18" customHeight="1" x14ac:dyDescent="0.25">
      <c r="A272" s="3">
        <v>262</v>
      </c>
      <c r="B272" s="81"/>
      <c r="C272" s="82"/>
      <c r="D272" s="287" t="str">
        <f>IF(AND(B272&gt;0,C272&gt;0),IF(B272&gt;UPDATE!K2,DATEVALUE(UPDATE!$C$4&amp;"/"&amp;TEXT(B272,0)&amp;"/"&amp;TEXT(C272,0)),DATEVALUE(UPDATE!$C$6&amp;"/"&amp;TEXT(B272,0)&amp;"/"&amp;TEXT(C272,0))),"")</f>
        <v/>
      </c>
      <c r="E272" s="83"/>
      <c r="F272" s="84"/>
      <c r="G272" s="85"/>
      <c r="H272" s="86"/>
      <c r="I272" s="87">
        <f>IF(OR(G272&lt;&gt;0,H272&lt;&gt;0),$I$8+SUM($G$11:G272)-SUM($H$11:H272),0)</f>
        <v>0</v>
      </c>
      <c r="J272" s="88"/>
    </row>
    <row r="273" spans="1:10" ht="18" customHeight="1" x14ac:dyDescent="0.25">
      <c r="A273" s="3">
        <v>263</v>
      </c>
      <c r="B273" s="81"/>
      <c r="C273" s="82"/>
      <c r="D273" s="287" t="str">
        <f>IF(AND(B273&gt;0,C273&gt;0),IF(B273&gt;UPDATE!K2,DATEVALUE(UPDATE!$C$4&amp;"/"&amp;TEXT(B273,0)&amp;"/"&amp;TEXT(C273,0)),DATEVALUE(UPDATE!$C$6&amp;"/"&amp;TEXT(B273,0)&amp;"/"&amp;TEXT(C273,0))),"")</f>
        <v/>
      </c>
      <c r="E273" s="83"/>
      <c r="F273" s="84"/>
      <c r="G273" s="85"/>
      <c r="H273" s="86"/>
      <c r="I273" s="87">
        <f>IF(OR(G273&lt;&gt;0,H273&lt;&gt;0),$I$8+SUM($G$11:G273)-SUM($H$11:H273),0)</f>
        <v>0</v>
      </c>
      <c r="J273" s="88"/>
    </row>
    <row r="274" spans="1:10" ht="18" customHeight="1" x14ac:dyDescent="0.25">
      <c r="A274" s="3">
        <v>264</v>
      </c>
      <c r="B274" s="81"/>
      <c r="C274" s="82"/>
      <c r="D274" s="287" t="str">
        <f>IF(AND(B274&gt;0,C274&gt;0),IF(B274&gt;UPDATE!K2,DATEVALUE(UPDATE!$C$4&amp;"/"&amp;TEXT(B274,0)&amp;"/"&amp;TEXT(C274,0)),DATEVALUE(UPDATE!$C$6&amp;"/"&amp;TEXT(B274,0)&amp;"/"&amp;TEXT(C274,0))),"")</f>
        <v/>
      </c>
      <c r="E274" s="83"/>
      <c r="F274" s="84"/>
      <c r="G274" s="85"/>
      <c r="H274" s="86"/>
      <c r="I274" s="87">
        <f>IF(OR(G274&lt;&gt;0,H274&lt;&gt;0),$I$8+SUM($G$11:G274)-SUM($H$11:H274),0)</f>
        <v>0</v>
      </c>
      <c r="J274" s="88"/>
    </row>
    <row r="275" spans="1:10" ht="18" customHeight="1" x14ac:dyDescent="0.25">
      <c r="A275" s="3">
        <v>265</v>
      </c>
      <c r="B275" s="81"/>
      <c r="C275" s="82"/>
      <c r="D275" s="287" t="str">
        <f>IF(AND(B275&gt;0,C275&gt;0),IF(B275&gt;UPDATE!K2,DATEVALUE(UPDATE!$C$4&amp;"/"&amp;TEXT(B275,0)&amp;"/"&amp;TEXT(C275,0)),DATEVALUE(UPDATE!$C$6&amp;"/"&amp;TEXT(B275,0)&amp;"/"&amp;TEXT(C275,0))),"")</f>
        <v/>
      </c>
      <c r="E275" s="83"/>
      <c r="F275" s="84"/>
      <c r="G275" s="85"/>
      <c r="H275" s="86"/>
      <c r="I275" s="87">
        <f>IF(OR(G275&lt;&gt;0,H275&lt;&gt;0),$I$8+SUM($G$11:G275)-SUM($H$11:H275),0)</f>
        <v>0</v>
      </c>
      <c r="J275" s="88"/>
    </row>
    <row r="276" spans="1:10" ht="18" customHeight="1" x14ac:dyDescent="0.25">
      <c r="A276" s="3">
        <v>266</v>
      </c>
      <c r="B276" s="81"/>
      <c r="C276" s="82"/>
      <c r="D276" s="287" t="str">
        <f>IF(AND(B276&gt;0,C276&gt;0),IF(B276&gt;UPDATE!K2,DATEVALUE(UPDATE!$C$4&amp;"/"&amp;TEXT(B276,0)&amp;"/"&amp;TEXT(C276,0)),DATEVALUE(UPDATE!$C$6&amp;"/"&amp;TEXT(B276,0)&amp;"/"&amp;TEXT(C276,0))),"")</f>
        <v/>
      </c>
      <c r="E276" s="83"/>
      <c r="F276" s="84"/>
      <c r="G276" s="85"/>
      <c r="H276" s="86"/>
      <c r="I276" s="87">
        <f>IF(OR(G276&lt;&gt;0,H276&lt;&gt;0),$I$8+SUM($G$11:G276)-SUM($H$11:H276),0)</f>
        <v>0</v>
      </c>
      <c r="J276" s="88"/>
    </row>
    <row r="277" spans="1:10" ht="18" customHeight="1" x14ac:dyDescent="0.25">
      <c r="A277" s="3">
        <v>267</v>
      </c>
      <c r="B277" s="81"/>
      <c r="C277" s="82"/>
      <c r="D277" s="287" t="str">
        <f>IF(AND(B277&gt;0,C277&gt;0),IF(B277&gt;UPDATE!K2,DATEVALUE(UPDATE!$C$4&amp;"/"&amp;TEXT(B277,0)&amp;"/"&amp;TEXT(C277,0)),DATEVALUE(UPDATE!$C$6&amp;"/"&amp;TEXT(B277,0)&amp;"/"&amp;TEXT(C277,0))),"")</f>
        <v/>
      </c>
      <c r="E277" s="83"/>
      <c r="F277" s="84"/>
      <c r="G277" s="85"/>
      <c r="H277" s="86"/>
      <c r="I277" s="87">
        <f>IF(OR(G277&lt;&gt;0,H277&lt;&gt;0),$I$8+SUM($G$11:G277)-SUM($H$11:H277),0)</f>
        <v>0</v>
      </c>
      <c r="J277" s="88"/>
    </row>
    <row r="278" spans="1:10" ht="18" customHeight="1" x14ac:dyDescent="0.25">
      <c r="A278" s="3">
        <v>268</v>
      </c>
      <c r="B278" s="81"/>
      <c r="C278" s="82"/>
      <c r="D278" s="287" t="str">
        <f>IF(AND(B278&gt;0,C278&gt;0),IF(B278&gt;UPDATE!K2,DATEVALUE(UPDATE!$C$4&amp;"/"&amp;TEXT(B278,0)&amp;"/"&amp;TEXT(C278,0)),DATEVALUE(UPDATE!$C$6&amp;"/"&amp;TEXT(B278,0)&amp;"/"&amp;TEXT(C278,0))),"")</f>
        <v/>
      </c>
      <c r="E278" s="83"/>
      <c r="F278" s="84"/>
      <c r="G278" s="85"/>
      <c r="H278" s="86"/>
      <c r="I278" s="87">
        <f>IF(OR(G278&lt;&gt;0,H278&lt;&gt;0),$I$8+SUM($G$11:G278)-SUM($H$11:H278),0)</f>
        <v>0</v>
      </c>
      <c r="J278" s="88"/>
    </row>
    <row r="279" spans="1:10" ht="18" customHeight="1" x14ac:dyDescent="0.25">
      <c r="A279" s="3">
        <v>269</v>
      </c>
      <c r="B279" s="81"/>
      <c r="C279" s="82"/>
      <c r="D279" s="287" t="str">
        <f>IF(AND(B279&gt;0,C279&gt;0),IF(B279&gt;UPDATE!K2,DATEVALUE(UPDATE!$C$4&amp;"/"&amp;TEXT(B279,0)&amp;"/"&amp;TEXT(C279,0)),DATEVALUE(UPDATE!$C$6&amp;"/"&amp;TEXT(B279,0)&amp;"/"&amp;TEXT(C279,0))),"")</f>
        <v/>
      </c>
      <c r="E279" s="83"/>
      <c r="F279" s="84"/>
      <c r="G279" s="85"/>
      <c r="H279" s="86"/>
      <c r="I279" s="87">
        <f>IF(OR(G279&lt;&gt;0,H279&lt;&gt;0),$I$8+SUM($G$11:G279)-SUM($H$11:H279),0)</f>
        <v>0</v>
      </c>
      <c r="J279" s="88"/>
    </row>
    <row r="280" spans="1:10" ht="18" customHeight="1" x14ac:dyDescent="0.25">
      <c r="A280" s="3">
        <v>270</v>
      </c>
      <c r="B280" s="81"/>
      <c r="C280" s="82"/>
      <c r="D280" s="287" t="str">
        <f>IF(AND(B280&gt;0,C280&gt;0),IF(B280&gt;UPDATE!K2,DATEVALUE(UPDATE!$C$4&amp;"/"&amp;TEXT(B280,0)&amp;"/"&amp;TEXT(C280,0)),DATEVALUE(UPDATE!$C$6&amp;"/"&amp;TEXT(B280,0)&amp;"/"&amp;TEXT(C280,0))),"")</f>
        <v/>
      </c>
      <c r="E280" s="83"/>
      <c r="F280" s="84"/>
      <c r="G280" s="85"/>
      <c r="H280" s="86"/>
      <c r="I280" s="87">
        <f>IF(OR(G280&lt;&gt;0,H280&lt;&gt;0),$I$8+SUM($G$11:G280)-SUM($H$11:H280),0)</f>
        <v>0</v>
      </c>
      <c r="J280" s="88"/>
    </row>
    <row r="281" spans="1:10" ht="18" customHeight="1" x14ac:dyDescent="0.25">
      <c r="A281" s="3">
        <v>271</v>
      </c>
      <c r="B281" s="81"/>
      <c r="C281" s="82"/>
      <c r="D281" s="287" t="str">
        <f>IF(AND(B281&gt;0,C281&gt;0),IF(B281&gt;UPDATE!K2,DATEVALUE(UPDATE!$C$4&amp;"/"&amp;TEXT(B281,0)&amp;"/"&amp;TEXT(C281,0)),DATEVALUE(UPDATE!$C$6&amp;"/"&amp;TEXT(B281,0)&amp;"/"&amp;TEXT(C281,0))),"")</f>
        <v/>
      </c>
      <c r="E281" s="83"/>
      <c r="F281" s="84"/>
      <c r="G281" s="85"/>
      <c r="H281" s="86"/>
      <c r="I281" s="87">
        <f>IF(OR(G281&lt;&gt;0,H281&lt;&gt;0),$I$8+SUM($G$11:G281)-SUM($H$11:H281),0)</f>
        <v>0</v>
      </c>
      <c r="J281" s="88"/>
    </row>
    <row r="282" spans="1:10" ht="18" customHeight="1" x14ac:dyDescent="0.25">
      <c r="A282" s="3">
        <v>272</v>
      </c>
      <c r="B282" s="81"/>
      <c r="C282" s="82"/>
      <c r="D282" s="287" t="str">
        <f>IF(AND(B282&gt;0,C282&gt;0),IF(B282&gt;UPDATE!K2,DATEVALUE(UPDATE!$C$4&amp;"/"&amp;TEXT(B282,0)&amp;"/"&amp;TEXT(C282,0)),DATEVALUE(UPDATE!$C$6&amp;"/"&amp;TEXT(B282,0)&amp;"/"&amp;TEXT(C282,0))),"")</f>
        <v/>
      </c>
      <c r="E282" s="83"/>
      <c r="F282" s="84"/>
      <c r="G282" s="85"/>
      <c r="H282" s="86"/>
      <c r="I282" s="87">
        <f>IF(OR(G282&lt;&gt;0,H282&lt;&gt;0),$I$8+SUM($G$11:G282)-SUM($H$11:H282),0)</f>
        <v>0</v>
      </c>
      <c r="J282" s="88"/>
    </row>
    <row r="283" spans="1:10" ht="18" customHeight="1" x14ac:dyDescent="0.25">
      <c r="A283" s="3">
        <v>273</v>
      </c>
      <c r="B283" s="81"/>
      <c r="C283" s="82"/>
      <c r="D283" s="287" t="str">
        <f>IF(AND(B283&gt;0,C283&gt;0),IF(B283&gt;UPDATE!K2,DATEVALUE(UPDATE!$C$4&amp;"/"&amp;TEXT(B283,0)&amp;"/"&amp;TEXT(C283,0)),DATEVALUE(UPDATE!$C$6&amp;"/"&amp;TEXT(B283,0)&amp;"/"&amp;TEXT(C283,0))),"")</f>
        <v/>
      </c>
      <c r="E283" s="83"/>
      <c r="F283" s="84"/>
      <c r="G283" s="85"/>
      <c r="H283" s="86"/>
      <c r="I283" s="87">
        <f>IF(OR(G283&lt;&gt;0,H283&lt;&gt;0),$I$8+SUM($G$11:G283)-SUM($H$11:H283),0)</f>
        <v>0</v>
      </c>
      <c r="J283" s="88"/>
    </row>
    <row r="284" spans="1:10" ht="18" customHeight="1" x14ac:dyDescent="0.25">
      <c r="A284" s="3">
        <v>274</v>
      </c>
      <c r="B284" s="81"/>
      <c r="C284" s="82"/>
      <c r="D284" s="287" t="str">
        <f>IF(AND(B284&gt;0,C284&gt;0),IF(B284&gt;UPDATE!K2,DATEVALUE(UPDATE!$C$4&amp;"/"&amp;TEXT(B284,0)&amp;"/"&amp;TEXT(C284,0)),DATEVALUE(UPDATE!$C$6&amp;"/"&amp;TEXT(B284,0)&amp;"/"&amp;TEXT(C284,0))),"")</f>
        <v/>
      </c>
      <c r="E284" s="83"/>
      <c r="F284" s="84"/>
      <c r="G284" s="85"/>
      <c r="H284" s="86"/>
      <c r="I284" s="87">
        <f>IF(OR(G284&lt;&gt;0,H284&lt;&gt;0),$I$8+SUM($G$11:G284)-SUM($H$11:H284),0)</f>
        <v>0</v>
      </c>
      <c r="J284" s="88"/>
    </row>
    <row r="285" spans="1:10" ht="18" customHeight="1" x14ac:dyDescent="0.25">
      <c r="A285" s="3">
        <v>275</v>
      </c>
      <c r="B285" s="81"/>
      <c r="C285" s="82"/>
      <c r="D285" s="287" t="str">
        <f>IF(AND(B285&gt;0,C285&gt;0),IF(B285&gt;UPDATE!K2,DATEVALUE(UPDATE!$C$4&amp;"/"&amp;TEXT(B285,0)&amp;"/"&amp;TEXT(C285,0)),DATEVALUE(UPDATE!$C$6&amp;"/"&amp;TEXT(B285,0)&amp;"/"&amp;TEXT(C285,0))),"")</f>
        <v/>
      </c>
      <c r="E285" s="83"/>
      <c r="F285" s="84"/>
      <c r="G285" s="85"/>
      <c r="H285" s="86"/>
      <c r="I285" s="87">
        <f>IF(OR(G285&lt;&gt;0,H285&lt;&gt;0),$I$8+SUM($G$11:G285)-SUM($H$11:H285),0)</f>
        <v>0</v>
      </c>
      <c r="J285" s="88"/>
    </row>
    <row r="286" spans="1:10" ht="18" customHeight="1" x14ac:dyDescent="0.25">
      <c r="A286" s="3">
        <v>276</v>
      </c>
      <c r="B286" s="81"/>
      <c r="C286" s="82"/>
      <c r="D286" s="287" t="str">
        <f>IF(AND(B286&gt;0,C286&gt;0),IF(B286&gt;UPDATE!K2,DATEVALUE(UPDATE!$C$4&amp;"/"&amp;TEXT(B286,0)&amp;"/"&amp;TEXT(C286,0)),DATEVALUE(UPDATE!$C$6&amp;"/"&amp;TEXT(B286,0)&amp;"/"&amp;TEXT(C286,0))),"")</f>
        <v/>
      </c>
      <c r="E286" s="83"/>
      <c r="F286" s="84"/>
      <c r="G286" s="85"/>
      <c r="H286" s="86"/>
      <c r="I286" s="87">
        <f>IF(OR(G286&lt;&gt;0,H286&lt;&gt;0),$I$8+SUM($G$11:G286)-SUM($H$11:H286),0)</f>
        <v>0</v>
      </c>
      <c r="J286" s="88"/>
    </row>
    <row r="287" spans="1:10" ht="18" customHeight="1" x14ac:dyDescent="0.25">
      <c r="A287" s="3">
        <v>277</v>
      </c>
      <c r="B287" s="81"/>
      <c r="C287" s="82"/>
      <c r="D287" s="287" t="str">
        <f>IF(AND(B287&gt;0,C287&gt;0),IF(B287&gt;UPDATE!K2,DATEVALUE(UPDATE!$C$4&amp;"/"&amp;TEXT(B287,0)&amp;"/"&amp;TEXT(C287,0)),DATEVALUE(UPDATE!$C$6&amp;"/"&amp;TEXT(B287,0)&amp;"/"&amp;TEXT(C287,0))),"")</f>
        <v/>
      </c>
      <c r="E287" s="83"/>
      <c r="F287" s="84"/>
      <c r="G287" s="85"/>
      <c r="H287" s="86"/>
      <c r="I287" s="87">
        <f>IF(OR(G287&lt;&gt;0,H287&lt;&gt;0),$I$8+SUM($G$11:G287)-SUM($H$11:H287),0)</f>
        <v>0</v>
      </c>
      <c r="J287" s="88"/>
    </row>
    <row r="288" spans="1:10" ht="18" customHeight="1" x14ac:dyDescent="0.25">
      <c r="A288" s="3">
        <v>278</v>
      </c>
      <c r="B288" s="81"/>
      <c r="C288" s="82"/>
      <c r="D288" s="287" t="str">
        <f>IF(AND(B288&gt;0,C288&gt;0),IF(B288&gt;UPDATE!K2,DATEVALUE(UPDATE!$C$4&amp;"/"&amp;TEXT(B288,0)&amp;"/"&amp;TEXT(C288,0)),DATEVALUE(UPDATE!$C$6&amp;"/"&amp;TEXT(B288,0)&amp;"/"&amp;TEXT(C288,0))),"")</f>
        <v/>
      </c>
      <c r="E288" s="83"/>
      <c r="F288" s="84"/>
      <c r="G288" s="85"/>
      <c r="H288" s="86"/>
      <c r="I288" s="87">
        <f>IF(OR(G288&lt;&gt;0,H288&lt;&gt;0),$I$8+SUM($G$11:G288)-SUM($H$11:H288),0)</f>
        <v>0</v>
      </c>
      <c r="J288" s="88"/>
    </row>
    <row r="289" spans="1:10" ht="18" customHeight="1" x14ac:dyDescent="0.25">
      <c r="A289" s="3">
        <v>279</v>
      </c>
      <c r="B289" s="81"/>
      <c r="C289" s="82"/>
      <c r="D289" s="287" t="str">
        <f>IF(AND(B289&gt;0,C289&gt;0),IF(B289&gt;UPDATE!K2,DATEVALUE(UPDATE!$C$4&amp;"/"&amp;TEXT(B289,0)&amp;"/"&amp;TEXT(C289,0)),DATEVALUE(UPDATE!$C$6&amp;"/"&amp;TEXT(B289,0)&amp;"/"&amp;TEXT(C289,0))),"")</f>
        <v/>
      </c>
      <c r="E289" s="83"/>
      <c r="F289" s="84"/>
      <c r="G289" s="85"/>
      <c r="H289" s="86"/>
      <c r="I289" s="87">
        <f>IF(OR(G289&lt;&gt;0,H289&lt;&gt;0),$I$8+SUM($G$11:G289)-SUM($H$11:H289),0)</f>
        <v>0</v>
      </c>
      <c r="J289" s="88"/>
    </row>
    <row r="290" spans="1:10" ht="18" customHeight="1" x14ac:dyDescent="0.25">
      <c r="A290" s="3">
        <v>280</v>
      </c>
      <c r="B290" s="81"/>
      <c r="C290" s="82"/>
      <c r="D290" s="287" t="str">
        <f>IF(AND(B290&gt;0,C290&gt;0),IF(B290&gt;UPDATE!K2,DATEVALUE(UPDATE!$C$4&amp;"/"&amp;TEXT(B290,0)&amp;"/"&amp;TEXT(C290,0)),DATEVALUE(UPDATE!$C$6&amp;"/"&amp;TEXT(B290,0)&amp;"/"&amp;TEXT(C290,0))),"")</f>
        <v/>
      </c>
      <c r="E290" s="83"/>
      <c r="F290" s="84"/>
      <c r="G290" s="85"/>
      <c r="H290" s="86"/>
      <c r="I290" s="87">
        <f>IF(OR(G290&lt;&gt;0,H290&lt;&gt;0),$I$8+SUM($G$11:G290)-SUM($H$11:H290),0)</f>
        <v>0</v>
      </c>
      <c r="J290" s="88"/>
    </row>
    <row r="291" spans="1:10" ht="18" customHeight="1" x14ac:dyDescent="0.25">
      <c r="A291" s="3">
        <v>281</v>
      </c>
      <c r="B291" s="81"/>
      <c r="C291" s="82"/>
      <c r="D291" s="287" t="str">
        <f>IF(AND(B291&gt;0,C291&gt;0),IF(B291&gt;UPDATE!K2,DATEVALUE(UPDATE!$C$4&amp;"/"&amp;TEXT(B291,0)&amp;"/"&amp;TEXT(C291,0)),DATEVALUE(UPDATE!$C$6&amp;"/"&amp;TEXT(B291,0)&amp;"/"&amp;TEXT(C291,0))),"")</f>
        <v/>
      </c>
      <c r="E291" s="83"/>
      <c r="F291" s="84"/>
      <c r="G291" s="85"/>
      <c r="H291" s="86"/>
      <c r="I291" s="87">
        <f>IF(OR(G291&lt;&gt;0,H291&lt;&gt;0),$I$8+SUM($G$11:G291)-SUM($H$11:H291),0)</f>
        <v>0</v>
      </c>
      <c r="J291" s="88"/>
    </row>
    <row r="292" spans="1:10" ht="18" customHeight="1" x14ac:dyDescent="0.25">
      <c r="A292" s="3">
        <v>282</v>
      </c>
      <c r="B292" s="81"/>
      <c r="C292" s="82"/>
      <c r="D292" s="287" t="str">
        <f>IF(AND(B292&gt;0,C292&gt;0),IF(B292&gt;UPDATE!K2,DATEVALUE(UPDATE!$C$4&amp;"/"&amp;TEXT(B292,0)&amp;"/"&amp;TEXT(C292,0)),DATEVALUE(UPDATE!$C$6&amp;"/"&amp;TEXT(B292,0)&amp;"/"&amp;TEXT(C292,0))),"")</f>
        <v/>
      </c>
      <c r="E292" s="83"/>
      <c r="F292" s="84"/>
      <c r="G292" s="85"/>
      <c r="H292" s="86"/>
      <c r="I292" s="87">
        <f>IF(OR(G292&lt;&gt;0,H292&lt;&gt;0),$I$8+SUM($G$11:G292)-SUM($H$11:H292),0)</f>
        <v>0</v>
      </c>
      <c r="J292" s="88"/>
    </row>
    <row r="293" spans="1:10" ht="18" customHeight="1" x14ac:dyDescent="0.25">
      <c r="A293" s="3">
        <v>283</v>
      </c>
      <c r="B293" s="81"/>
      <c r="C293" s="82"/>
      <c r="D293" s="287" t="str">
        <f>IF(AND(B293&gt;0,C293&gt;0),IF(B293&gt;UPDATE!K2,DATEVALUE(UPDATE!$C$4&amp;"/"&amp;TEXT(B293,0)&amp;"/"&amp;TEXT(C293,0)),DATEVALUE(UPDATE!$C$6&amp;"/"&amp;TEXT(B293,0)&amp;"/"&amp;TEXT(C293,0))),"")</f>
        <v/>
      </c>
      <c r="E293" s="83"/>
      <c r="F293" s="84"/>
      <c r="G293" s="85"/>
      <c r="H293" s="86"/>
      <c r="I293" s="87">
        <f>IF(OR(G293&lt;&gt;0,H293&lt;&gt;0),$I$8+SUM($G$11:G293)-SUM($H$11:H293),0)</f>
        <v>0</v>
      </c>
      <c r="J293" s="88"/>
    </row>
    <row r="294" spans="1:10" ht="18" customHeight="1" x14ac:dyDescent="0.25">
      <c r="A294" s="3">
        <v>284</v>
      </c>
      <c r="B294" s="81"/>
      <c r="C294" s="82"/>
      <c r="D294" s="287" t="str">
        <f>IF(AND(B294&gt;0,C294&gt;0),IF(B294&gt;UPDATE!K2,DATEVALUE(UPDATE!$C$4&amp;"/"&amp;TEXT(B294,0)&amp;"/"&amp;TEXT(C294,0)),DATEVALUE(UPDATE!$C$6&amp;"/"&amp;TEXT(B294,0)&amp;"/"&amp;TEXT(C294,0))),"")</f>
        <v/>
      </c>
      <c r="E294" s="83"/>
      <c r="F294" s="84"/>
      <c r="G294" s="85"/>
      <c r="H294" s="86"/>
      <c r="I294" s="87">
        <f>IF(OR(G294&lt;&gt;0,H294&lt;&gt;0),$I$8+SUM($G$11:G294)-SUM($H$11:H294),0)</f>
        <v>0</v>
      </c>
      <c r="J294" s="88"/>
    </row>
    <row r="295" spans="1:10" ht="18" customHeight="1" x14ac:dyDescent="0.25">
      <c r="A295" s="3">
        <v>285</v>
      </c>
      <c r="B295" s="81"/>
      <c r="C295" s="82"/>
      <c r="D295" s="287" t="str">
        <f>IF(AND(B295&gt;0,C295&gt;0),IF(B295&gt;UPDATE!K2,DATEVALUE(UPDATE!$C$4&amp;"/"&amp;TEXT(B295,0)&amp;"/"&amp;TEXT(C295,0)),DATEVALUE(UPDATE!$C$6&amp;"/"&amp;TEXT(B295,0)&amp;"/"&amp;TEXT(C295,0))),"")</f>
        <v/>
      </c>
      <c r="E295" s="83"/>
      <c r="F295" s="84"/>
      <c r="G295" s="85"/>
      <c r="H295" s="86"/>
      <c r="I295" s="87">
        <f>IF(OR(G295&lt;&gt;0,H295&lt;&gt;0),$I$8+SUM($G$11:G295)-SUM($H$11:H295),0)</f>
        <v>0</v>
      </c>
      <c r="J295" s="88"/>
    </row>
    <row r="296" spans="1:10" ht="18" customHeight="1" x14ac:dyDescent="0.25">
      <c r="A296" s="3">
        <v>286</v>
      </c>
      <c r="B296" s="81"/>
      <c r="C296" s="82"/>
      <c r="D296" s="287" t="str">
        <f>IF(AND(B296&gt;0,C296&gt;0),IF(B296&gt;UPDATE!K2,DATEVALUE(UPDATE!$C$4&amp;"/"&amp;TEXT(B296,0)&amp;"/"&amp;TEXT(C296,0)),DATEVALUE(UPDATE!$C$6&amp;"/"&amp;TEXT(B296,0)&amp;"/"&amp;TEXT(C296,0))),"")</f>
        <v/>
      </c>
      <c r="E296" s="83"/>
      <c r="F296" s="84"/>
      <c r="G296" s="85"/>
      <c r="H296" s="86"/>
      <c r="I296" s="87">
        <f>IF(OR(G296&lt;&gt;0,H296&lt;&gt;0),$I$8+SUM($G$11:G296)-SUM($H$11:H296),0)</f>
        <v>0</v>
      </c>
      <c r="J296" s="88"/>
    </row>
    <row r="297" spans="1:10" ht="18" customHeight="1" x14ac:dyDescent="0.25">
      <c r="A297" s="3">
        <v>287</v>
      </c>
      <c r="B297" s="81"/>
      <c r="C297" s="82"/>
      <c r="D297" s="287" t="str">
        <f>IF(AND(B297&gt;0,C297&gt;0),IF(B297&gt;UPDATE!K2,DATEVALUE(UPDATE!$C$4&amp;"/"&amp;TEXT(B297,0)&amp;"/"&amp;TEXT(C297,0)),DATEVALUE(UPDATE!$C$6&amp;"/"&amp;TEXT(B297,0)&amp;"/"&amp;TEXT(C297,0))),"")</f>
        <v/>
      </c>
      <c r="E297" s="83"/>
      <c r="F297" s="84"/>
      <c r="G297" s="85"/>
      <c r="H297" s="86"/>
      <c r="I297" s="87">
        <f>IF(OR(G297&lt;&gt;0,H297&lt;&gt;0),$I$8+SUM($G$11:G297)-SUM($H$11:H297),0)</f>
        <v>0</v>
      </c>
      <c r="J297" s="88"/>
    </row>
    <row r="298" spans="1:10" ht="18" customHeight="1" x14ac:dyDescent="0.25">
      <c r="A298" s="3">
        <v>288</v>
      </c>
      <c r="B298" s="81"/>
      <c r="C298" s="82"/>
      <c r="D298" s="287" t="str">
        <f>IF(AND(B298&gt;0,C298&gt;0),IF(B298&gt;UPDATE!K2,DATEVALUE(UPDATE!$C$4&amp;"/"&amp;TEXT(B298,0)&amp;"/"&amp;TEXT(C298,0)),DATEVALUE(UPDATE!$C$6&amp;"/"&amp;TEXT(B298,0)&amp;"/"&amp;TEXT(C298,0))),"")</f>
        <v/>
      </c>
      <c r="E298" s="83"/>
      <c r="F298" s="84"/>
      <c r="G298" s="85"/>
      <c r="H298" s="86"/>
      <c r="I298" s="87">
        <f>IF(OR(G298&lt;&gt;0,H298&lt;&gt;0),$I$8+SUM($G$11:G298)-SUM($H$11:H298),0)</f>
        <v>0</v>
      </c>
      <c r="J298" s="88"/>
    </row>
    <row r="299" spans="1:10" ht="18" customHeight="1" x14ac:dyDescent="0.25">
      <c r="A299" s="3">
        <v>289</v>
      </c>
      <c r="B299" s="81"/>
      <c r="C299" s="82"/>
      <c r="D299" s="287" t="str">
        <f>IF(AND(B299&gt;0,C299&gt;0),IF(B299&gt;UPDATE!K2,DATEVALUE(UPDATE!$C$4&amp;"/"&amp;TEXT(B299,0)&amp;"/"&amp;TEXT(C299,0)),DATEVALUE(UPDATE!$C$6&amp;"/"&amp;TEXT(B299,0)&amp;"/"&amp;TEXT(C299,0))),"")</f>
        <v/>
      </c>
      <c r="E299" s="83"/>
      <c r="F299" s="84"/>
      <c r="G299" s="85"/>
      <c r="H299" s="86"/>
      <c r="I299" s="87">
        <f>IF(OR(G299&lt;&gt;0,H299&lt;&gt;0),$I$8+SUM($G$11:G299)-SUM($H$11:H299),0)</f>
        <v>0</v>
      </c>
      <c r="J299" s="88"/>
    </row>
    <row r="300" spans="1:10" ht="18" customHeight="1" x14ac:dyDescent="0.25">
      <c r="A300" s="3">
        <v>290</v>
      </c>
      <c r="B300" s="81"/>
      <c r="C300" s="82"/>
      <c r="D300" s="287" t="str">
        <f>IF(AND(B300&gt;0,C300&gt;0),IF(B300&gt;UPDATE!K2,DATEVALUE(UPDATE!$C$4&amp;"/"&amp;TEXT(B300,0)&amp;"/"&amp;TEXT(C300,0)),DATEVALUE(UPDATE!$C$6&amp;"/"&amp;TEXT(B300,0)&amp;"/"&amp;TEXT(C300,0))),"")</f>
        <v/>
      </c>
      <c r="E300" s="83"/>
      <c r="F300" s="84"/>
      <c r="G300" s="85"/>
      <c r="H300" s="86"/>
      <c r="I300" s="87">
        <f>IF(OR(G300&lt;&gt;0,H300&lt;&gt;0),$I$8+SUM($G$11:G300)-SUM($H$11:H300),0)</f>
        <v>0</v>
      </c>
      <c r="J300" s="88"/>
    </row>
    <row r="301" spans="1:10" ht="18" customHeight="1" x14ac:dyDescent="0.25">
      <c r="A301" s="3">
        <v>291</v>
      </c>
      <c r="B301" s="81"/>
      <c r="C301" s="82"/>
      <c r="D301" s="287" t="str">
        <f>IF(AND(B301&gt;0,C301&gt;0),IF(B301&gt;UPDATE!K2,DATEVALUE(UPDATE!$C$4&amp;"/"&amp;TEXT(B301,0)&amp;"/"&amp;TEXT(C301,0)),DATEVALUE(UPDATE!$C$6&amp;"/"&amp;TEXT(B301,0)&amp;"/"&amp;TEXT(C301,0))),"")</f>
        <v/>
      </c>
      <c r="E301" s="83"/>
      <c r="F301" s="84"/>
      <c r="G301" s="85"/>
      <c r="H301" s="86"/>
      <c r="I301" s="87">
        <f>IF(OR(G301&lt;&gt;0,H301&lt;&gt;0),$I$8+SUM($G$11:G301)-SUM($H$11:H301),0)</f>
        <v>0</v>
      </c>
      <c r="J301" s="88"/>
    </row>
    <row r="302" spans="1:10" ht="18" customHeight="1" x14ac:dyDescent="0.25">
      <c r="A302" s="3">
        <v>292</v>
      </c>
      <c r="B302" s="81"/>
      <c r="C302" s="82"/>
      <c r="D302" s="287" t="str">
        <f>IF(AND(B302&gt;0,C302&gt;0),IF(B302&gt;UPDATE!K2,DATEVALUE(UPDATE!$C$4&amp;"/"&amp;TEXT(B302,0)&amp;"/"&amp;TEXT(C302,0)),DATEVALUE(UPDATE!$C$6&amp;"/"&amp;TEXT(B302,0)&amp;"/"&amp;TEXT(C302,0))),"")</f>
        <v/>
      </c>
      <c r="E302" s="83"/>
      <c r="F302" s="84"/>
      <c r="G302" s="85"/>
      <c r="H302" s="86"/>
      <c r="I302" s="87">
        <f>IF(OR(G302&lt;&gt;0,H302&lt;&gt;0),$I$8+SUM($G$11:G302)-SUM($H$11:H302),0)</f>
        <v>0</v>
      </c>
      <c r="J302" s="88"/>
    </row>
    <row r="303" spans="1:10" ht="18" customHeight="1" x14ac:dyDescent="0.25">
      <c r="A303" s="3">
        <v>293</v>
      </c>
      <c r="B303" s="81"/>
      <c r="C303" s="82"/>
      <c r="D303" s="287" t="str">
        <f>IF(AND(B303&gt;0,C303&gt;0),IF(B303&gt;UPDATE!K2,DATEVALUE(UPDATE!$C$4&amp;"/"&amp;TEXT(B303,0)&amp;"/"&amp;TEXT(C303,0)),DATEVALUE(UPDATE!$C$6&amp;"/"&amp;TEXT(B303,0)&amp;"/"&amp;TEXT(C303,0))),"")</f>
        <v/>
      </c>
      <c r="E303" s="83"/>
      <c r="F303" s="84"/>
      <c r="G303" s="85"/>
      <c r="H303" s="86"/>
      <c r="I303" s="87">
        <f>IF(OR(G303&lt;&gt;0,H303&lt;&gt;0),$I$8+SUM($G$11:G303)-SUM($H$11:H303),0)</f>
        <v>0</v>
      </c>
      <c r="J303" s="88"/>
    </row>
    <row r="304" spans="1:10" ht="18" customHeight="1" x14ac:dyDescent="0.25">
      <c r="A304" s="3">
        <v>294</v>
      </c>
      <c r="B304" s="81"/>
      <c r="C304" s="82"/>
      <c r="D304" s="287" t="str">
        <f>IF(AND(B304&gt;0,C304&gt;0),IF(B304&gt;UPDATE!K2,DATEVALUE(UPDATE!$C$4&amp;"/"&amp;TEXT(B304,0)&amp;"/"&amp;TEXT(C304,0)),DATEVALUE(UPDATE!$C$6&amp;"/"&amp;TEXT(B304,0)&amp;"/"&amp;TEXT(C304,0))),"")</f>
        <v/>
      </c>
      <c r="E304" s="83"/>
      <c r="F304" s="84"/>
      <c r="G304" s="85"/>
      <c r="H304" s="86"/>
      <c r="I304" s="87">
        <f>IF(OR(G304&lt;&gt;0,H304&lt;&gt;0),$I$8+SUM($G$11:G304)-SUM($H$11:H304),0)</f>
        <v>0</v>
      </c>
      <c r="J304" s="88"/>
    </row>
    <row r="305" spans="1:10" ht="18" customHeight="1" x14ac:dyDescent="0.25">
      <c r="A305" s="3">
        <v>295</v>
      </c>
      <c r="B305" s="81"/>
      <c r="C305" s="82"/>
      <c r="D305" s="287" t="str">
        <f>IF(AND(B305&gt;0,C305&gt;0),IF(B305&gt;UPDATE!K2,DATEVALUE(UPDATE!$C$4&amp;"/"&amp;TEXT(B305,0)&amp;"/"&amp;TEXT(C305,0)),DATEVALUE(UPDATE!$C$6&amp;"/"&amp;TEXT(B305,0)&amp;"/"&amp;TEXT(C305,0))),"")</f>
        <v/>
      </c>
      <c r="E305" s="83"/>
      <c r="F305" s="84"/>
      <c r="G305" s="85"/>
      <c r="H305" s="86"/>
      <c r="I305" s="87">
        <f>IF(OR(G305&lt;&gt;0,H305&lt;&gt;0),$I$8+SUM($G$11:G305)-SUM($H$11:H305),0)</f>
        <v>0</v>
      </c>
      <c r="J305" s="88"/>
    </row>
    <row r="306" spans="1:10" ht="18" customHeight="1" x14ac:dyDescent="0.25">
      <c r="A306" s="3">
        <v>296</v>
      </c>
      <c r="B306" s="81"/>
      <c r="C306" s="82"/>
      <c r="D306" s="287" t="str">
        <f>IF(AND(B306&gt;0,C306&gt;0),IF(B306&gt;UPDATE!K2,DATEVALUE(UPDATE!$C$4&amp;"/"&amp;TEXT(B306,0)&amp;"/"&amp;TEXT(C306,0)),DATEVALUE(UPDATE!$C$6&amp;"/"&amp;TEXT(B306,0)&amp;"/"&amp;TEXT(C306,0))),"")</f>
        <v/>
      </c>
      <c r="E306" s="83"/>
      <c r="F306" s="84"/>
      <c r="G306" s="85"/>
      <c r="H306" s="86"/>
      <c r="I306" s="87">
        <f>IF(OR(G306&lt;&gt;0,H306&lt;&gt;0),$I$8+SUM($G$11:G306)-SUM($H$11:H306),0)</f>
        <v>0</v>
      </c>
      <c r="J306" s="88"/>
    </row>
    <row r="307" spans="1:10" ht="18" customHeight="1" x14ac:dyDescent="0.25">
      <c r="A307" s="3">
        <v>297</v>
      </c>
      <c r="B307" s="81"/>
      <c r="C307" s="82"/>
      <c r="D307" s="287" t="str">
        <f>IF(AND(B307&gt;0,C307&gt;0),IF(B307&gt;UPDATE!K2,DATEVALUE(UPDATE!$C$4&amp;"/"&amp;TEXT(B307,0)&amp;"/"&amp;TEXT(C307,0)),DATEVALUE(UPDATE!$C$6&amp;"/"&amp;TEXT(B307,0)&amp;"/"&amp;TEXT(C307,0))),"")</f>
        <v/>
      </c>
      <c r="E307" s="83"/>
      <c r="F307" s="84"/>
      <c r="G307" s="85"/>
      <c r="H307" s="86"/>
      <c r="I307" s="87">
        <f>IF(OR(G307&lt;&gt;0,H307&lt;&gt;0),$I$8+SUM($G$11:G307)-SUM($H$11:H307),0)</f>
        <v>0</v>
      </c>
      <c r="J307" s="88"/>
    </row>
    <row r="308" spans="1:10" ht="18" customHeight="1" x14ac:dyDescent="0.25">
      <c r="A308" s="3">
        <v>298</v>
      </c>
      <c r="B308" s="81"/>
      <c r="C308" s="82"/>
      <c r="D308" s="287" t="str">
        <f>IF(AND(B308&gt;0,C308&gt;0),IF(B308&gt;UPDATE!K2,DATEVALUE(UPDATE!$C$4&amp;"/"&amp;TEXT(B308,0)&amp;"/"&amp;TEXT(C308,0)),DATEVALUE(UPDATE!$C$6&amp;"/"&amp;TEXT(B308,0)&amp;"/"&amp;TEXT(C308,0))),"")</f>
        <v/>
      </c>
      <c r="E308" s="83"/>
      <c r="F308" s="84"/>
      <c r="G308" s="85"/>
      <c r="H308" s="86"/>
      <c r="I308" s="87">
        <f>IF(OR(G308&lt;&gt;0,H308&lt;&gt;0),$I$8+SUM($G$11:G308)-SUM($H$11:H308),0)</f>
        <v>0</v>
      </c>
      <c r="J308" s="88"/>
    </row>
    <row r="309" spans="1:10" ht="18" customHeight="1" x14ac:dyDescent="0.25">
      <c r="A309" s="3">
        <v>299</v>
      </c>
      <c r="B309" s="81"/>
      <c r="C309" s="82"/>
      <c r="D309" s="287" t="str">
        <f>IF(AND(B309&gt;0,C309&gt;0),IF(B309&gt;UPDATE!K2,DATEVALUE(UPDATE!$C$4&amp;"/"&amp;TEXT(B309,0)&amp;"/"&amp;TEXT(C309,0)),DATEVALUE(UPDATE!$C$6&amp;"/"&amp;TEXT(B309,0)&amp;"/"&amp;TEXT(C309,0))),"")</f>
        <v/>
      </c>
      <c r="E309" s="83"/>
      <c r="F309" s="84"/>
      <c r="G309" s="85"/>
      <c r="H309" s="86"/>
      <c r="I309" s="87">
        <f>IF(OR(G309&lt;&gt;0,H309&lt;&gt;0),$I$8+SUM($G$11:G309)-SUM($H$11:H309),0)</f>
        <v>0</v>
      </c>
      <c r="J309" s="88"/>
    </row>
    <row r="310" spans="1:10" ht="18" customHeight="1" x14ac:dyDescent="0.25">
      <c r="A310" s="3">
        <v>300</v>
      </c>
      <c r="B310" s="81"/>
      <c r="C310" s="82"/>
      <c r="D310" s="287" t="str">
        <f>IF(AND(B310&gt;0,C310&gt;0),IF(B310&gt;UPDATE!K2,DATEVALUE(UPDATE!$C$4&amp;"/"&amp;TEXT(B310,0)&amp;"/"&amp;TEXT(C310,0)),DATEVALUE(UPDATE!$C$6&amp;"/"&amp;TEXT(B310,0)&amp;"/"&amp;TEXT(C310,0))),"")</f>
        <v/>
      </c>
      <c r="E310" s="83"/>
      <c r="F310" s="84"/>
      <c r="G310" s="85"/>
      <c r="H310" s="86"/>
      <c r="I310" s="87">
        <f>IF(OR(G310&lt;&gt;0,H310&lt;&gt;0),$I$8+SUM($G$11:G310)-SUM($H$11:H310),0)</f>
        <v>0</v>
      </c>
      <c r="J310" s="88"/>
    </row>
    <row r="311" spans="1:10" ht="18" customHeight="1" x14ac:dyDescent="0.25">
      <c r="A311" s="3">
        <v>301</v>
      </c>
      <c r="B311" s="81"/>
      <c r="C311" s="82"/>
      <c r="D311" s="287" t="str">
        <f>IF(AND(B311&gt;0,C311&gt;0),IF(B311&gt;UPDATE!K2,DATEVALUE(UPDATE!$C$4&amp;"/"&amp;TEXT(B311,0)&amp;"/"&amp;TEXT(C311,0)),DATEVALUE(UPDATE!$C$6&amp;"/"&amp;TEXT(B311,0)&amp;"/"&amp;TEXT(C311,0))),"")</f>
        <v/>
      </c>
      <c r="E311" s="83"/>
      <c r="F311" s="84"/>
      <c r="G311" s="85"/>
      <c r="H311" s="86"/>
      <c r="I311" s="87">
        <f>IF(OR(G311&lt;&gt;0,H311&lt;&gt;0),$I$8+SUM($G$11:G311)-SUM($H$11:H311),0)</f>
        <v>0</v>
      </c>
      <c r="J311" s="88"/>
    </row>
    <row r="312" spans="1:10" ht="18" customHeight="1" x14ac:dyDescent="0.25">
      <c r="A312" s="3">
        <v>302</v>
      </c>
      <c r="B312" s="81"/>
      <c r="C312" s="82"/>
      <c r="D312" s="287" t="str">
        <f>IF(AND(B312&gt;0,C312&gt;0),IF(B312&gt;UPDATE!K2,DATEVALUE(UPDATE!$C$4&amp;"/"&amp;TEXT(B312,0)&amp;"/"&amp;TEXT(C312,0)),DATEVALUE(UPDATE!$C$6&amp;"/"&amp;TEXT(B312,0)&amp;"/"&amp;TEXT(C312,0))),"")</f>
        <v/>
      </c>
      <c r="E312" s="83"/>
      <c r="F312" s="84"/>
      <c r="G312" s="85"/>
      <c r="H312" s="86"/>
      <c r="I312" s="87">
        <f>IF(OR(G312&lt;&gt;0,H312&lt;&gt;0),$I$8+SUM($G$11:G312)-SUM($H$11:H312),0)</f>
        <v>0</v>
      </c>
      <c r="J312" s="88"/>
    </row>
    <row r="313" spans="1:10" ht="18" customHeight="1" x14ac:dyDescent="0.25">
      <c r="A313" s="3">
        <v>303</v>
      </c>
      <c r="B313" s="81"/>
      <c r="C313" s="82"/>
      <c r="D313" s="287" t="str">
        <f>IF(AND(B313&gt;0,C313&gt;0),IF(B313&gt;UPDATE!K2,DATEVALUE(UPDATE!$C$4&amp;"/"&amp;TEXT(B313,0)&amp;"/"&amp;TEXT(C313,0)),DATEVALUE(UPDATE!$C$6&amp;"/"&amp;TEXT(B313,0)&amp;"/"&amp;TEXT(C313,0))),"")</f>
        <v/>
      </c>
      <c r="E313" s="83"/>
      <c r="F313" s="84"/>
      <c r="G313" s="85"/>
      <c r="H313" s="86"/>
      <c r="I313" s="87">
        <f>IF(OR(G313&lt;&gt;0,H313&lt;&gt;0),$I$8+SUM($G$11:G313)-SUM($H$11:H313),0)</f>
        <v>0</v>
      </c>
      <c r="J313" s="88"/>
    </row>
    <row r="314" spans="1:10" ht="18" customHeight="1" x14ac:dyDescent="0.25">
      <c r="A314" s="3">
        <v>304</v>
      </c>
      <c r="B314" s="81"/>
      <c r="C314" s="82"/>
      <c r="D314" s="287" t="str">
        <f>IF(AND(B314&gt;0,C314&gt;0),IF(B314&gt;UPDATE!K2,DATEVALUE(UPDATE!$C$4&amp;"/"&amp;TEXT(B314,0)&amp;"/"&amp;TEXT(C314,0)),DATEVALUE(UPDATE!$C$6&amp;"/"&amp;TEXT(B314,0)&amp;"/"&amp;TEXT(C314,0))),"")</f>
        <v/>
      </c>
      <c r="E314" s="83"/>
      <c r="F314" s="84"/>
      <c r="G314" s="85"/>
      <c r="H314" s="86"/>
      <c r="I314" s="87">
        <f>IF(OR(G314&lt;&gt;0,H314&lt;&gt;0),$I$8+SUM($G$11:G314)-SUM($H$11:H314),0)</f>
        <v>0</v>
      </c>
      <c r="J314" s="88"/>
    </row>
    <row r="315" spans="1:10" ht="18" customHeight="1" x14ac:dyDescent="0.25">
      <c r="A315" s="3">
        <v>305</v>
      </c>
      <c r="B315" s="81"/>
      <c r="C315" s="82"/>
      <c r="D315" s="287" t="str">
        <f>IF(AND(B315&gt;0,C315&gt;0),IF(B315&gt;UPDATE!K2,DATEVALUE(UPDATE!$C$4&amp;"/"&amp;TEXT(B315,0)&amp;"/"&amp;TEXT(C315,0)),DATEVALUE(UPDATE!$C$6&amp;"/"&amp;TEXT(B315,0)&amp;"/"&amp;TEXT(C315,0))),"")</f>
        <v/>
      </c>
      <c r="E315" s="83"/>
      <c r="F315" s="84"/>
      <c r="G315" s="85"/>
      <c r="H315" s="86"/>
      <c r="I315" s="87">
        <f>IF(OR(G315&lt;&gt;0,H315&lt;&gt;0),$I$8+SUM($G$11:G315)-SUM($H$11:H315),0)</f>
        <v>0</v>
      </c>
      <c r="J315" s="88"/>
    </row>
    <row r="316" spans="1:10" ht="18" customHeight="1" x14ac:dyDescent="0.25">
      <c r="A316" s="3">
        <v>306</v>
      </c>
      <c r="B316" s="81"/>
      <c r="C316" s="82"/>
      <c r="D316" s="287" t="str">
        <f>IF(AND(B316&gt;0,C316&gt;0),IF(B316&gt;UPDATE!K2,DATEVALUE(UPDATE!$C$4&amp;"/"&amp;TEXT(B316,0)&amp;"/"&amp;TEXT(C316,0)),DATEVALUE(UPDATE!$C$6&amp;"/"&amp;TEXT(B316,0)&amp;"/"&amp;TEXT(C316,0))),"")</f>
        <v/>
      </c>
      <c r="E316" s="83"/>
      <c r="F316" s="84"/>
      <c r="G316" s="85"/>
      <c r="H316" s="86"/>
      <c r="I316" s="87">
        <f>IF(OR(G316&lt;&gt;0,H316&lt;&gt;0),$I$8+SUM($G$11:G316)-SUM($H$11:H316),0)</f>
        <v>0</v>
      </c>
      <c r="J316" s="88"/>
    </row>
    <row r="317" spans="1:10" ht="18" customHeight="1" x14ac:dyDescent="0.25">
      <c r="A317" s="3">
        <v>307</v>
      </c>
      <c r="B317" s="81"/>
      <c r="C317" s="82"/>
      <c r="D317" s="287" t="str">
        <f>IF(AND(B317&gt;0,C317&gt;0),IF(B317&gt;UPDATE!K2,DATEVALUE(UPDATE!$C$4&amp;"/"&amp;TEXT(B317,0)&amp;"/"&amp;TEXT(C317,0)),DATEVALUE(UPDATE!$C$6&amp;"/"&amp;TEXT(B317,0)&amp;"/"&amp;TEXT(C317,0))),"")</f>
        <v/>
      </c>
      <c r="E317" s="83"/>
      <c r="F317" s="84"/>
      <c r="G317" s="85"/>
      <c r="H317" s="86"/>
      <c r="I317" s="87">
        <f>IF(OR(G317&lt;&gt;0,H317&lt;&gt;0),$I$8+SUM($G$11:G317)-SUM($H$11:H317),0)</f>
        <v>0</v>
      </c>
      <c r="J317" s="88"/>
    </row>
    <row r="318" spans="1:10" ht="18" customHeight="1" x14ac:dyDescent="0.25">
      <c r="A318" s="3">
        <v>308</v>
      </c>
      <c r="B318" s="81"/>
      <c r="C318" s="82"/>
      <c r="D318" s="287" t="str">
        <f>IF(AND(B318&gt;0,C318&gt;0),IF(B318&gt;UPDATE!K2,DATEVALUE(UPDATE!$C$4&amp;"/"&amp;TEXT(B318,0)&amp;"/"&amp;TEXT(C318,0)),DATEVALUE(UPDATE!$C$6&amp;"/"&amp;TEXT(B318,0)&amp;"/"&amp;TEXT(C318,0))),"")</f>
        <v/>
      </c>
      <c r="E318" s="83"/>
      <c r="F318" s="84"/>
      <c r="G318" s="85"/>
      <c r="H318" s="86"/>
      <c r="I318" s="87">
        <f>IF(OR(G318&lt;&gt;0,H318&lt;&gt;0),$I$8+SUM($G$11:G318)-SUM($H$11:H318),0)</f>
        <v>0</v>
      </c>
      <c r="J318" s="88"/>
    </row>
    <row r="319" spans="1:10" ht="18" customHeight="1" x14ac:dyDescent="0.25">
      <c r="A319" s="3">
        <v>309</v>
      </c>
      <c r="B319" s="81"/>
      <c r="C319" s="82"/>
      <c r="D319" s="287" t="str">
        <f>IF(AND(B319&gt;0,C319&gt;0),IF(B319&gt;UPDATE!K2,DATEVALUE(UPDATE!$C$4&amp;"/"&amp;TEXT(B319,0)&amp;"/"&amp;TEXT(C319,0)),DATEVALUE(UPDATE!$C$6&amp;"/"&amp;TEXT(B319,0)&amp;"/"&amp;TEXT(C319,0))),"")</f>
        <v/>
      </c>
      <c r="E319" s="83"/>
      <c r="F319" s="84"/>
      <c r="G319" s="85"/>
      <c r="H319" s="86"/>
      <c r="I319" s="87">
        <f>IF(OR(G319&lt;&gt;0,H319&lt;&gt;0),$I$8+SUM($G$11:G319)-SUM($H$11:H319),0)</f>
        <v>0</v>
      </c>
      <c r="J319" s="88"/>
    </row>
    <row r="320" spans="1:10" ht="18" customHeight="1" x14ac:dyDescent="0.25">
      <c r="A320" s="3">
        <v>310</v>
      </c>
      <c r="B320" s="81"/>
      <c r="C320" s="82"/>
      <c r="D320" s="287" t="str">
        <f>IF(AND(B320&gt;0,C320&gt;0),IF(B320&gt;UPDATE!K2,DATEVALUE(UPDATE!$C$4&amp;"/"&amp;TEXT(B320,0)&amp;"/"&amp;TEXT(C320,0)),DATEVALUE(UPDATE!$C$6&amp;"/"&amp;TEXT(B320,0)&amp;"/"&amp;TEXT(C320,0))),"")</f>
        <v/>
      </c>
      <c r="E320" s="83"/>
      <c r="F320" s="84"/>
      <c r="G320" s="85"/>
      <c r="H320" s="86"/>
      <c r="I320" s="87">
        <f>IF(OR(G320&lt;&gt;0,H320&lt;&gt;0),$I$8+SUM($G$11:G320)-SUM($H$11:H320),0)</f>
        <v>0</v>
      </c>
      <c r="J320" s="88"/>
    </row>
    <row r="321" spans="1:10" ht="18" customHeight="1" x14ac:dyDescent="0.25">
      <c r="A321" s="3">
        <v>311</v>
      </c>
      <c r="B321" s="81"/>
      <c r="C321" s="82"/>
      <c r="D321" s="287" t="str">
        <f>IF(AND(B321&gt;0,C321&gt;0),IF(B321&gt;UPDATE!K2,DATEVALUE(UPDATE!$C$4&amp;"/"&amp;TEXT(B321,0)&amp;"/"&amp;TEXT(C321,0)),DATEVALUE(UPDATE!$C$6&amp;"/"&amp;TEXT(B321,0)&amp;"/"&amp;TEXT(C321,0))),"")</f>
        <v/>
      </c>
      <c r="E321" s="83"/>
      <c r="F321" s="84"/>
      <c r="G321" s="85"/>
      <c r="H321" s="86"/>
      <c r="I321" s="87">
        <f>IF(OR(G321&lt;&gt;0,H321&lt;&gt;0),$I$8+SUM($G$11:G321)-SUM($H$11:H321),0)</f>
        <v>0</v>
      </c>
      <c r="J321" s="88"/>
    </row>
    <row r="322" spans="1:10" ht="18" customHeight="1" x14ac:dyDescent="0.25">
      <c r="A322" s="3">
        <v>312</v>
      </c>
      <c r="B322" s="81"/>
      <c r="C322" s="82"/>
      <c r="D322" s="287" t="str">
        <f>IF(AND(B322&gt;0,C322&gt;0),IF(B322&gt;UPDATE!K2,DATEVALUE(UPDATE!$C$4&amp;"/"&amp;TEXT(B322,0)&amp;"/"&amp;TEXT(C322,0)),DATEVALUE(UPDATE!$C$6&amp;"/"&amp;TEXT(B322,0)&amp;"/"&amp;TEXT(C322,0))),"")</f>
        <v/>
      </c>
      <c r="E322" s="83"/>
      <c r="F322" s="84"/>
      <c r="G322" s="85"/>
      <c r="H322" s="86"/>
      <c r="I322" s="87">
        <f>IF(OR(G322&lt;&gt;0,H322&lt;&gt;0),$I$8+SUM($G$11:G322)-SUM($H$11:H322),0)</f>
        <v>0</v>
      </c>
      <c r="J322" s="88"/>
    </row>
    <row r="323" spans="1:10" ht="18" customHeight="1" x14ac:dyDescent="0.25">
      <c r="A323" s="3">
        <v>313</v>
      </c>
      <c r="B323" s="81"/>
      <c r="C323" s="82"/>
      <c r="D323" s="287" t="str">
        <f>IF(AND(B323&gt;0,C323&gt;0),IF(B323&gt;UPDATE!K2,DATEVALUE(UPDATE!$C$4&amp;"/"&amp;TEXT(B323,0)&amp;"/"&amp;TEXT(C323,0)),DATEVALUE(UPDATE!$C$6&amp;"/"&amp;TEXT(B323,0)&amp;"/"&amp;TEXT(C323,0))),"")</f>
        <v/>
      </c>
      <c r="E323" s="83"/>
      <c r="F323" s="84"/>
      <c r="G323" s="85"/>
      <c r="H323" s="86"/>
      <c r="I323" s="87">
        <f>IF(OR(G323&lt;&gt;0,H323&lt;&gt;0),$I$8+SUM($G$11:G323)-SUM($H$11:H323),0)</f>
        <v>0</v>
      </c>
      <c r="J323" s="88"/>
    </row>
    <row r="324" spans="1:10" ht="18" customHeight="1" x14ac:dyDescent="0.25">
      <c r="A324" s="3">
        <v>314</v>
      </c>
      <c r="B324" s="81"/>
      <c r="C324" s="82"/>
      <c r="D324" s="287" t="str">
        <f>IF(AND(B324&gt;0,C324&gt;0),IF(B324&gt;UPDATE!K2,DATEVALUE(UPDATE!$C$4&amp;"/"&amp;TEXT(B324,0)&amp;"/"&amp;TEXT(C324,0)),DATEVALUE(UPDATE!$C$6&amp;"/"&amp;TEXT(B324,0)&amp;"/"&amp;TEXT(C324,0))),"")</f>
        <v/>
      </c>
      <c r="E324" s="83"/>
      <c r="F324" s="84"/>
      <c r="G324" s="85"/>
      <c r="H324" s="86"/>
      <c r="I324" s="87">
        <f>IF(OR(G324&lt;&gt;0,H324&lt;&gt;0),$I$8+SUM($G$11:G324)-SUM($H$11:H324),0)</f>
        <v>0</v>
      </c>
      <c r="J324" s="88"/>
    </row>
    <row r="325" spans="1:10" ht="18" customHeight="1" x14ac:dyDescent="0.25">
      <c r="A325" s="3">
        <v>315</v>
      </c>
      <c r="B325" s="81"/>
      <c r="C325" s="82"/>
      <c r="D325" s="287" t="str">
        <f>IF(AND(B325&gt;0,C325&gt;0),IF(B325&gt;UPDATE!K2,DATEVALUE(UPDATE!$C$4&amp;"/"&amp;TEXT(B325,0)&amp;"/"&amp;TEXT(C325,0)),DATEVALUE(UPDATE!$C$6&amp;"/"&amp;TEXT(B325,0)&amp;"/"&amp;TEXT(C325,0))),"")</f>
        <v/>
      </c>
      <c r="E325" s="83"/>
      <c r="F325" s="84"/>
      <c r="G325" s="85"/>
      <c r="H325" s="86"/>
      <c r="I325" s="87">
        <f>IF(OR(G325&lt;&gt;0,H325&lt;&gt;0),$I$8+SUM($G$11:G325)-SUM($H$11:H325),0)</f>
        <v>0</v>
      </c>
      <c r="J325" s="88"/>
    </row>
    <row r="326" spans="1:10" ht="18" customHeight="1" x14ac:dyDescent="0.25">
      <c r="A326" s="3">
        <v>316</v>
      </c>
      <c r="B326" s="81"/>
      <c r="C326" s="82"/>
      <c r="D326" s="287" t="str">
        <f>IF(AND(B326&gt;0,C326&gt;0),IF(B326&gt;UPDATE!K2,DATEVALUE(UPDATE!$C$4&amp;"/"&amp;TEXT(B326,0)&amp;"/"&amp;TEXT(C326,0)),DATEVALUE(UPDATE!$C$6&amp;"/"&amp;TEXT(B326,0)&amp;"/"&amp;TEXT(C326,0))),"")</f>
        <v/>
      </c>
      <c r="E326" s="83"/>
      <c r="F326" s="84"/>
      <c r="G326" s="85"/>
      <c r="H326" s="86"/>
      <c r="I326" s="87">
        <f>IF(OR(G326&lt;&gt;0,H326&lt;&gt;0),$I$8+SUM($G$11:G326)-SUM($H$11:H326),0)</f>
        <v>0</v>
      </c>
      <c r="J326" s="88"/>
    </row>
    <row r="327" spans="1:10" ht="18" customHeight="1" x14ac:dyDescent="0.25">
      <c r="A327" s="3">
        <v>317</v>
      </c>
      <c r="B327" s="81"/>
      <c r="C327" s="82"/>
      <c r="D327" s="287" t="str">
        <f>IF(AND(B327&gt;0,C327&gt;0),IF(B327&gt;UPDATE!K2,DATEVALUE(UPDATE!$C$4&amp;"/"&amp;TEXT(B327,0)&amp;"/"&amp;TEXT(C327,0)),DATEVALUE(UPDATE!$C$6&amp;"/"&amp;TEXT(B327,0)&amp;"/"&amp;TEXT(C327,0))),"")</f>
        <v/>
      </c>
      <c r="E327" s="83"/>
      <c r="F327" s="84"/>
      <c r="G327" s="85"/>
      <c r="H327" s="86"/>
      <c r="I327" s="87">
        <f>IF(OR(G327&lt;&gt;0,H327&lt;&gt;0),$I$8+SUM($G$11:G327)-SUM($H$11:H327),0)</f>
        <v>0</v>
      </c>
      <c r="J327" s="88"/>
    </row>
    <row r="328" spans="1:10" ht="18" customHeight="1" x14ac:dyDescent="0.25">
      <c r="A328" s="3">
        <v>318</v>
      </c>
      <c r="B328" s="81"/>
      <c r="C328" s="82"/>
      <c r="D328" s="287" t="str">
        <f>IF(AND(B328&gt;0,C328&gt;0),IF(B328&gt;UPDATE!K2,DATEVALUE(UPDATE!$C$4&amp;"/"&amp;TEXT(B328,0)&amp;"/"&amp;TEXT(C328,0)),DATEVALUE(UPDATE!$C$6&amp;"/"&amp;TEXT(B328,0)&amp;"/"&amp;TEXT(C328,0))),"")</f>
        <v/>
      </c>
      <c r="E328" s="83"/>
      <c r="F328" s="84"/>
      <c r="G328" s="85"/>
      <c r="H328" s="86"/>
      <c r="I328" s="87">
        <f>IF(OR(G328&lt;&gt;0,H328&lt;&gt;0),$I$8+SUM($G$11:G328)-SUM($H$11:H328),0)</f>
        <v>0</v>
      </c>
      <c r="J328" s="88"/>
    </row>
    <row r="329" spans="1:10" ht="18" customHeight="1" x14ac:dyDescent="0.25">
      <c r="A329" s="3">
        <v>319</v>
      </c>
      <c r="B329" s="81"/>
      <c r="C329" s="82"/>
      <c r="D329" s="287" t="str">
        <f>IF(AND(B329&gt;0,C329&gt;0),IF(B329&gt;UPDATE!K2,DATEVALUE(UPDATE!$C$4&amp;"/"&amp;TEXT(B329,0)&amp;"/"&amp;TEXT(C329,0)),DATEVALUE(UPDATE!$C$6&amp;"/"&amp;TEXT(B329,0)&amp;"/"&amp;TEXT(C329,0))),"")</f>
        <v/>
      </c>
      <c r="E329" s="83"/>
      <c r="F329" s="84"/>
      <c r="G329" s="85"/>
      <c r="H329" s="86"/>
      <c r="I329" s="87">
        <f>IF(OR(G329&lt;&gt;0,H329&lt;&gt;0),$I$8+SUM($G$11:G329)-SUM($H$11:H329),0)</f>
        <v>0</v>
      </c>
      <c r="J329" s="88"/>
    </row>
    <row r="330" spans="1:10" ht="18" customHeight="1" x14ac:dyDescent="0.25">
      <c r="A330" s="3">
        <v>320</v>
      </c>
      <c r="B330" s="81"/>
      <c r="C330" s="82"/>
      <c r="D330" s="287" t="str">
        <f>IF(AND(B330&gt;0,C330&gt;0),IF(B330&gt;UPDATE!K2,DATEVALUE(UPDATE!$C$4&amp;"/"&amp;TEXT(B330,0)&amp;"/"&amp;TEXT(C330,0)),DATEVALUE(UPDATE!$C$6&amp;"/"&amp;TEXT(B330,0)&amp;"/"&amp;TEXT(C330,0))),"")</f>
        <v/>
      </c>
      <c r="E330" s="83"/>
      <c r="F330" s="84"/>
      <c r="G330" s="85"/>
      <c r="H330" s="86"/>
      <c r="I330" s="87">
        <f>IF(OR(G330&lt;&gt;0,H330&lt;&gt;0),$I$8+SUM($G$11:G330)-SUM($H$11:H330),0)</f>
        <v>0</v>
      </c>
      <c r="J330" s="88"/>
    </row>
    <row r="331" spans="1:10" ht="18" customHeight="1" x14ac:dyDescent="0.25">
      <c r="A331" s="3">
        <v>321</v>
      </c>
      <c r="B331" s="81"/>
      <c r="C331" s="82"/>
      <c r="D331" s="287" t="str">
        <f>IF(AND(B331&gt;0,C331&gt;0),IF(B331&gt;UPDATE!K2,DATEVALUE(UPDATE!$C$4&amp;"/"&amp;TEXT(B331,0)&amp;"/"&amp;TEXT(C331,0)),DATEVALUE(UPDATE!$C$6&amp;"/"&amp;TEXT(B331,0)&amp;"/"&amp;TEXT(C331,0))),"")</f>
        <v/>
      </c>
      <c r="E331" s="83"/>
      <c r="F331" s="84"/>
      <c r="G331" s="85"/>
      <c r="H331" s="86"/>
      <c r="I331" s="87">
        <f>IF(OR(G331&lt;&gt;0,H331&lt;&gt;0),$I$8+SUM($G$11:G331)-SUM($H$11:H331),0)</f>
        <v>0</v>
      </c>
      <c r="J331" s="88"/>
    </row>
    <row r="332" spans="1:10" ht="18" customHeight="1" x14ac:dyDescent="0.25">
      <c r="A332" s="3">
        <v>322</v>
      </c>
      <c r="B332" s="81"/>
      <c r="C332" s="82"/>
      <c r="D332" s="287" t="str">
        <f>IF(AND(B332&gt;0,C332&gt;0),IF(B332&gt;UPDATE!K2,DATEVALUE(UPDATE!$C$4&amp;"/"&amp;TEXT(B332,0)&amp;"/"&amp;TEXT(C332,0)),DATEVALUE(UPDATE!$C$6&amp;"/"&amp;TEXT(B332,0)&amp;"/"&amp;TEXT(C332,0))),"")</f>
        <v/>
      </c>
      <c r="E332" s="83"/>
      <c r="F332" s="84"/>
      <c r="G332" s="85"/>
      <c r="H332" s="86"/>
      <c r="I332" s="87">
        <f>IF(OR(G332&lt;&gt;0,H332&lt;&gt;0),$I$8+SUM($G$11:G332)-SUM($H$11:H332),0)</f>
        <v>0</v>
      </c>
      <c r="J332" s="88"/>
    </row>
    <row r="333" spans="1:10" ht="18" customHeight="1" x14ac:dyDescent="0.25">
      <c r="A333" s="3">
        <v>323</v>
      </c>
      <c r="B333" s="81"/>
      <c r="C333" s="82"/>
      <c r="D333" s="287" t="str">
        <f>IF(AND(B333&gt;0,C333&gt;0),IF(B333&gt;UPDATE!K2,DATEVALUE(UPDATE!$C$4&amp;"/"&amp;TEXT(B333,0)&amp;"/"&amp;TEXT(C333,0)),DATEVALUE(UPDATE!$C$6&amp;"/"&amp;TEXT(B333,0)&amp;"/"&amp;TEXT(C333,0))),"")</f>
        <v/>
      </c>
      <c r="E333" s="83"/>
      <c r="F333" s="84"/>
      <c r="G333" s="85"/>
      <c r="H333" s="86"/>
      <c r="I333" s="87">
        <f>IF(OR(G333&lt;&gt;0,H333&lt;&gt;0),$I$8+SUM($G$11:G333)-SUM($H$11:H333),0)</f>
        <v>0</v>
      </c>
      <c r="J333" s="88"/>
    </row>
    <row r="334" spans="1:10" ht="18" customHeight="1" x14ac:dyDescent="0.25">
      <c r="A334" s="3">
        <v>324</v>
      </c>
      <c r="B334" s="81"/>
      <c r="C334" s="82"/>
      <c r="D334" s="287" t="str">
        <f>IF(AND(B334&gt;0,C334&gt;0),IF(B334&gt;UPDATE!K2,DATEVALUE(UPDATE!$C$4&amp;"/"&amp;TEXT(B334,0)&amp;"/"&amp;TEXT(C334,0)),DATEVALUE(UPDATE!$C$6&amp;"/"&amp;TEXT(B334,0)&amp;"/"&amp;TEXT(C334,0))),"")</f>
        <v/>
      </c>
      <c r="E334" s="83"/>
      <c r="F334" s="84"/>
      <c r="G334" s="85"/>
      <c r="H334" s="86"/>
      <c r="I334" s="87">
        <f>IF(OR(G334&lt;&gt;0,H334&lt;&gt;0),$I$8+SUM($G$11:G334)-SUM($H$11:H334),0)</f>
        <v>0</v>
      </c>
      <c r="J334" s="88"/>
    </row>
    <row r="335" spans="1:10" ht="18" customHeight="1" x14ac:dyDescent="0.25">
      <c r="A335" s="3">
        <v>325</v>
      </c>
      <c r="B335" s="81"/>
      <c r="C335" s="82"/>
      <c r="D335" s="287" t="str">
        <f>IF(AND(B335&gt;0,C335&gt;0),IF(B335&gt;UPDATE!K2,DATEVALUE(UPDATE!$C$4&amp;"/"&amp;TEXT(B335,0)&amp;"/"&amp;TEXT(C335,0)),DATEVALUE(UPDATE!$C$6&amp;"/"&amp;TEXT(B335,0)&amp;"/"&amp;TEXT(C335,0))),"")</f>
        <v/>
      </c>
      <c r="E335" s="83"/>
      <c r="F335" s="84"/>
      <c r="G335" s="85"/>
      <c r="H335" s="86"/>
      <c r="I335" s="87">
        <f>IF(OR(G335&lt;&gt;0,H335&lt;&gt;0),$I$8+SUM($G$11:G335)-SUM($H$11:H335),0)</f>
        <v>0</v>
      </c>
      <c r="J335" s="88"/>
    </row>
    <row r="336" spans="1:10" ht="18" customHeight="1" x14ac:dyDescent="0.25">
      <c r="A336" s="3">
        <v>326</v>
      </c>
      <c r="B336" s="81"/>
      <c r="C336" s="82"/>
      <c r="D336" s="287" t="str">
        <f>IF(AND(B336&gt;0,C336&gt;0),IF(B336&gt;UPDATE!K2,DATEVALUE(UPDATE!$C$4&amp;"/"&amp;TEXT(B336,0)&amp;"/"&amp;TEXT(C336,0)),DATEVALUE(UPDATE!$C$6&amp;"/"&amp;TEXT(B336,0)&amp;"/"&amp;TEXT(C336,0))),"")</f>
        <v/>
      </c>
      <c r="E336" s="83"/>
      <c r="F336" s="84"/>
      <c r="G336" s="85"/>
      <c r="H336" s="86"/>
      <c r="I336" s="87">
        <f>IF(OR(G336&lt;&gt;0,H336&lt;&gt;0),$I$8+SUM($G$11:G336)-SUM($H$11:H336),0)</f>
        <v>0</v>
      </c>
      <c r="J336" s="88"/>
    </row>
    <row r="337" spans="1:10" ht="18" customHeight="1" x14ac:dyDescent="0.25">
      <c r="A337" s="3">
        <v>327</v>
      </c>
      <c r="B337" s="81"/>
      <c r="C337" s="82"/>
      <c r="D337" s="287" t="str">
        <f>IF(AND(B337&gt;0,C337&gt;0),IF(B337&gt;UPDATE!K2,DATEVALUE(UPDATE!$C$4&amp;"/"&amp;TEXT(B337,0)&amp;"/"&amp;TEXT(C337,0)),DATEVALUE(UPDATE!$C$6&amp;"/"&amp;TEXT(B337,0)&amp;"/"&amp;TEXT(C337,0))),"")</f>
        <v/>
      </c>
      <c r="E337" s="83"/>
      <c r="F337" s="84"/>
      <c r="G337" s="85"/>
      <c r="H337" s="86"/>
      <c r="I337" s="87">
        <f>IF(OR(G337&lt;&gt;0,H337&lt;&gt;0),$I$8+SUM($G$11:G337)-SUM($H$11:H337),0)</f>
        <v>0</v>
      </c>
      <c r="J337" s="88"/>
    </row>
    <row r="338" spans="1:10" ht="18" customHeight="1" x14ac:dyDescent="0.25">
      <c r="A338" s="3">
        <v>328</v>
      </c>
      <c r="B338" s="81"/>
      <c r="C338" s="82"/>
      <c r="D338" s="287" t="str">
        <f>IF(AND(B338&gt;0,C338&gt;0),IF(B338&gt;UPDATE!K2,DATEVALUE(UPDATE!$C$4&amp;"/"&amp;TEXT(B338,0)&amp;"/"&amp;TEXT(C338,0)),DATEVALUE(UPDATE!$C$6&amp;"/"&amp;TEXT(B338,0)&amp;"/"&amp;TEXT(C338,0))),"")</f>
        <v/>
      </c>
      <c r="E338" s="83"/>
      <c r="F338" s="84"/>
      <c r="G338" s="85"/>
      <c r="H338" s="86"/>
      <c r="I338" s="87">
        <f>IF(OR(G338&lt;&gt;0,H338&lt;&gt;0),$I$8+SUM($G$11:G338)-SUM($H$11:H338),0)</f>
        <v>0</v>
      </c>
      <c r="J338" s="88"/>
    </row>
    <row r="339" spans="1:10" ht="18" customHeight="1" x14ac:dyDescent="0.25">
      <c r="A339" s="3">
        <v>329</v>
      </c>
      <c r="B339" s="81"/>
      <c r="C339" s="82"/>
      <c r="D339" s="287" t="str">
        <f>IF(AND(B339&gt;0,C339&gt;0),IF(B339&gt;UPDATE!K2,DATEVALUE(UPDATE!$C$4&amp;"/"&amp;TEXT(B339,0)&amp;"/"&amp;TEXT(C339,0)),DATEVALUE(UPDATE!$C$6&amp;"/"&amp;TEXT(B339,0)&amp;"/"&amp;TEXT(C339,0))),"")</f>
        <v/>
      </c>
      <c r="E339" s="83"/>
      <c r="F339" s="84"/>
      <c r="G339" s="85"/>
      <c r="H339" s="86"/>
      <c r="I339" s="87">
        <f>IF(OR(G339&lt;&gt;0,H339&lt;&gt;0),$I$8+SUM($G$11:G339)-SUM($H$11:H339),0)</f>
        <v>0</v>
      </c>
      <c r="J339" s="88"/>
    </row>
    <row r="340" spans="1:10" ht="18" customHeight="1" x14ac:dyDescent="0.25">
      <c r="A340" s="3">
        <v>330</v>
      </c>
      <c r="B340" s="81"/>
      <c r="C340" s="82"/>
      <c r="D340" s="287" t="str">
        <f>IF(AND(B340&gt;0,C340&gt;0),IF(B340&gt;UPDATE!K2,DATEVALUE(UPDATE!$C$4&amp;"/"&amp;TEXT(B340,0)&amp;"/"&amp;TEXT(C340,0)),DATEVALUE(UPDATE!$C$6&amp;"/"&amp;TEXT(B340,0)&amp;"/"&amp;TEXT(C340,0))),"")</f>
        <v/>
      </c>
      <c r="E340" s="83"/>
      <c r="F340" s="84"/>
      <c r="G340" s="85"/>
      <c r="H340" s="86"/>
      <c r="I340" s="87">
        <f>IF(OR(G340&lt;&gt;0,H340&lt;&gt;0),$I$8+SUM($G$11:G340)-SUM($H$11:H340),0)</f>
        <v>0</v>
      </c>
      <c r="J340" s="88"/>
    </row>
    <row r="341" spans="1:10" ht="18" customHeight="1" x14ac:dyDescent="0.25">
      <c r="A341" s="3">
        <v>331</v>
      </c>
      <c r="B341" s="81"/>
      <c r="C341" s="82"/>
      <c r="D341" s="287" t="str">
        <f>IF(AND(B341&gt;0,C341&gt;0),IF(B341&gt;UPDATE!K2,DATEVALUE(UPDATE!$C$4&amp;"/"&amp;TEXT(B341,0)&amp;"/"&amp;TEXT(C341,0)),DATEVALUE(UPDATE!$C$6&amp;"/"&amp;TEXT(B341,0)&amp;"/"&amp;TEXT(C341,0))),"")</f>
        <v/>
      </c>
      <c r="E341" s="83"/>
      <c r="F341" s="84"/>
      <c r="G341" s="85"/>
      <c r="H341" s="86"/>
      <c r="I341" s="87">
        <f>IF(OR(G341&lt;&gt;0,H341&lt;&gt;0),$I$8+SUM($G$11:G341)-SUM($H$11:H341),0)</f>
        <v>0</v>
      </c>
      <c r="J341" s="88"/>
    </row>
    <row r="342" spans="1:10" ht="18" customHeight="1" x14ac:dyDescent="0.25">
      <c r="A342" s="3">
        <v>332</v>
      </c>
      <c r="B342" s="81"/>
      <c r="C342" s="82"/>
      <c r="D342" s="287" t="str">
        <f>IF(AND(B342&gt;0,C342&gt;0),IF(B342&gt;UPDATE!K2,DATEVALUE(UPDATE!$C$4&amp;"/"&amp;TEXT(B342,0)&amp;"/"&amp;TEXT(C342,0)),DATEVALUE(UPDATE!$C$6&amp;"/"&amp;TEXT(B342,0)&amp;"/"&amp;TEXT(C342,0))),"")</f>
        <v/>
      </c>
      <c r="E342" s="83"/>
      <c r="F342" s="84"/>
      <c r="G342" s="85"/>
      <c r="H342" s="86"/>
      <c r="I342" s="87">
        <f>IF(OR(G342&lt;&gt;0,H342&lt;&gt;0),$I$8+SUM($G$11:G342)-SUM($H$11:H342),0)</f>
        <v>0</v>
      </c>
      <c r="J342" s="88"/>
    </row>
    <row r="343" spans="1:10" ht="18" customHeight="1" x14ac:dyDescent="0.25">
      <c r="A343" s="3">
        <v>333</v>
      </c>
      <c r="B343" s="81"/>
      <c r="C343" s="82"/>
      <c r="D343" s="287" t="str">
        <f>IF(AND(B343&gt;0,C343&gt;0),IF(B343&gt;UPDATE!K2,DATEVALUE(UPDATE!$C$4&amp;"/"&amp;TEXT(B343,0)&amp;"/"&amp;TEXT(C343,0)),DATEVALUE(UPDATE!$C$6&amp;"/"&amp;TEXT(B343,0)&amp;"/"&amp;TEXT(C343,0))),"")</f>
        <v/>
      </c>
      <c r="E343" s="83"/>
      <c r="F343" s="84"/>
      <c r="G343" s="85"/>
      <c r="H343" s="86"/>
      <c r="I343" s="87">
        <f>IF(OR(G343&lt;&gt;0,H343&lt;&gt;0),$I$8+SUM($G$11:G343)-SUM($H$11:H343),0)</f>
        <v>0</v>
      </c>
      <c r="J343" s="88"/>
    </row>
    <row r="344" spans="1:10" ht="18" customHeight="1" x14ac:dyDescent="0.25">
      <c r="A344" s="3">
        <v>334</v>
      </c>
      <c r="B344" s="81"/>
      <c r="C344" s="82"/>
      <c r="D344" s="287" t="str">
        <f>IF(AND(B344&gt;0,C344&gt;0),IF(B344&gt;UPDATE!K2,DATEVALUE(UPDATE!$C$4&amp;"/"&amp;TEXT(B344,0)&amp;"/"&amp;TEXT(C344,0)),DATEVALUE(UPDATE!$C$6&amp;"/"&amp;TEXT(B344,0)&amp;"/"&amp;TEXT(C344,0))),"")</f>
        <v/>
      </c>
      <c r="E344" s="83"/>
      <c r="F344" s="84"/>
      <c r="G344" s="85"/>
      <c r="H344" s="86"/>
      <c r="I344" s="87">
        <f>IF(OR(G344&lt;&gt;0,H344&lt;&gt;0),$I$8+SUM($G$11:G344)-SUM($H$11:H344),0)</f>
        <v>0</v>
      </c>
      <c r="J344" s="88"/>
    </row>
    <row r="345" spans="1:10" ht="18" customHeight="1" x14ac:dyDescent="0.25">
      <c r="A345" s="3">
        <v>335</v>
      </c>
      <c r="B345" s="81"/>
      <c r="C345" s="82"/>
      <c r="D345" s="287" t="str">
        <f>IF(AND(B345&gt;0,C345&gt;0),IF(B345&gt;UPDATE!K2,DATEVALUE(UPDATE!$C$4&amp;"/"&amp;TEXT(B345,0)&amp;"/"&amp;TEXT(C345,0)),DATEVALUE(UPDATE!$C$6&amp;"/"&amp;TEXT(B345,0)&amp;"/"&amp;TEXT(C345,0))),"")</f>
        <v/>
      </c>
      <c r="E345" s="83"/>
      <c r="F345" s="84"/>
      <c r="G345" s="85"/>
      <c r="H345" s="86"/>
      <c r="I345" s="87">
        <f>IF(OR(G345&lt;&gt;0,H345&lt;&gt;0),$I$8+SUM($G$11:G345)-SUM($H$11:H345),0)</f>
        <v>0</v>
      </c>
      <c r="J345" s="88"/>
    </row>
    <row r="346" spans="1:10" ht="18" customHeight="1" x14ac:dyDescent="0.25">
      <c r="A346" s="3">
        <v>336</v>
      </c>
      <c r="B346" s="81"/>
      <c r="C346" s="82"/>
      <c r="D346" s="287" t="str">
        <f>IF(AND(B346&gt;0,C346&gt;0),IF(B346&gt;UPDATE!K2,DATEVALUE(UPDATE!$C$4&amp;"/"&amp;TEXT(B346,0)&amp;"/"&amp;TEXT(C346,0)),DATEVALUE(UPDATE!$C$6&amp;"/"&amp;TEXT(B346,0)&amp;"/"&amp;TEXT(C346,0))),"")</f>
        <v/>
      </c>
      <c r="E346" s="83"/>
      <c r="F346" s="84"/>
      <c r="G346" s="85"/>
      <c r="H346" s="86"/>
      <c r="I346" s="87">
        <f>IF(OR(G346&lt;&gt;0,H346&lt;&gt;0),$I$8+SUM($G$11:G346)-SUM($H$11:H346),0)</f>
        <v>0</v>
      </c>
      <c r="J346" s="88"/>
    </row>
    <row r="347" spans="1:10" ht="18" customHeight="1" x14ac:dyDescent="0.25">
      <c r="A347" s="3">
        <v>337</v>
      </c>
      <c r="B347" s="81"/>
      <c r="C347" s="82"/>
      <c r="D347" s="287" t="str">
        <f>IF(AND(B347&gt;0,C347&gt;0),IF(B347&gt;UPDATE!K2,DATEVALUE(UPDATE!$C$4&amp;"/"&amp;TEXT(B347,0)&amp;"/"&amp;TEXT(C347,0)),DATEVALUE(UPDATE!$C$6&amp;"/"&amp;TEXT(B347,0)&amp;"/"&amp;TEXT(C347,0))),"")</f>
        <v/>
      </c>
      <c r="E347" s="83"/>
      <c r="F347" s="84"/>
      <c r="G347" s="85"/>
      <c r="H347" s="86"/>
      <c r="I347" s="87">
        <f>IF(OR(G347&lt;&gt;0,H347&lt;&gt;0),$I$8+SUM($G$11:G347)-SUM($H$11:H347),0)</f>
        <v>0</v>
      </c>
      <c r="J347" s="88"/>
    </row>
    <row r="348" spans="1:10" ht="18" customHeight="1" x14ac:dyDescent="0.25">
      <c r="A348" s="3">
        <v>338</v>
      </c>
      <c r="B348" s="81"/>
      <c r="C348" s="82"/>
      <c r="D348" s="287" t="str">
        <f>IF(AND(B348&gt;0,C348&gt;0),IF(B348&gt;UPDATE!K2,DATEVALUE(UPDATE!$C$4&amp;"/"&amp;TEXT(B348,0)&amp;"/"&amp;TEXT(C348,0)),DATEVALUE(UPDATE!$C$6&amp;"/"&amp;TEXT(B348,0)&amp;"/"&amp;TEXT(C348,0))),"")</f>
        <v/>
      </c>
      <c r="E348" s="83"/>
      <c r="F348" s="84"/>
      <c r="G348" s="85"/>
      <c r="H348" s="86"/>
      <c r="I348" s="87">
        <f>IF(OR(G348&lt;&gt;0,H348&lt;&gt;0),$I$8+SUM($G$11:G348)-SUM($H$11:H348),0)</f>
        <v>0</v>
      </c>
      <c r="J348" s="88"/>
    </row>
    <row r="349" spans="1:10" ht="18" customHeight="1" x14ac:dyDescent="0.25">
      <c r="A349" s="3">
        <v>339</v>
      </c>
      <c r="B349" s="81"/>
      <c r="C349" s="82"/>
      <c r="D349" s="287" t="str">
        <f>IF(AND(B349&gt;0,C349&gt;0),IF(B349&gt;UPDATE!K2,DATEVALUE(UPDATE!$C$4&amp;"/"&amp;TEXT(B349,0)&amp;"/"&amp;TEXT(C349,0)),DATEVALUE(UPDATE!$C$6&amp;"/"&amp;TEXT(B349,0)&amp;"/"&amp;TEXT(C349,0))),"")</f>
        <v/>
      </c>
      <c r="E349" s="83"/>
      <c r="F349" s="84"/>
      <c r="G349" s="85"/>
      <c r="H349" s="86"/>
      <c r="I349" s="87">
        <f>IF(OR(G349&lt;&gt;0,H349&lt;&gt;0),$I$8+SUM($G$11:G349)-SUM($H$11:H349),0)</f>
        <v>0</v>
      </c>
      <c r="J349" s="88"/>
    </row>
    <row r="350" spans="1:10" ht="18" customHeight="1" x14ac:dyDescent="0.25">
      <c r="A350" s="3">
        <v>340</v>
      </c>
      <c r="B350" s="81"/>
      <c r="C350" s="82"/>
      <c r="D350" s="287" t="str">
        <f>IF(AND(B350&gt;0,C350&gt;0),IF(B350&gt;UPDATE!K2,DATEVALUE(UPDATE!$C$4&amp;"/"&amp;TEXT(B350,0)&amp;"/"&amp;TEXT(C350,0)),DATEVALUE(UPDATE!$C$6&amp;"/"&amp;TEXT(B350,0)&amp;"/"&amp;TEXT(C350,0))),"")</f>
        <v/>
      </c>
      <c r="E350" s="83"/>
      <c r="F350" s="84"/>
      <c r="G350" s="85"/>
      <c r="H350" s="86"/>
      <c r="I350" s="87">
        <f>IF(OR(G350&lt;&gt;0,H350&lt;&gt;0),$I$8+SUM($G$11:G350)-SUM($H$11:H350),0)</f>
        <v>0</v>
      </c>
      <c r="J350" s="88"/>
    </row>
    <row r="351" spans="1:10" ht="18" customHeight="1" x14ac:dyDescent="0.25">
      <c r="A351" s="3">
        <v>341</v>
      </c>
      <c r="B351" s="81"/>
      <c r="C351" s="82"/>
      <c r="D351" s="287" t="str">
        <f>IF(AND(B351&gt;0,C351&gt;0),IF(B351&gt;UPDATE!K2,DATEVALUE(UPDATE!$C$4&amp;"/"&amp;TEXT(B351,0)&amp;"/"&amp;TEXT(C351,0)),DATEVALUE(UPDATE!$C$6&amp;"/"&amp;TEXT(B351,0)&amp;"/"&amp;TEXT(C351,0))),"")</f>
        <v/>
      </c>
      <c r="E351" s="83"/>
      <c r="F351" s="84"/>
      <c r="G351" s="85"/>
      <c r="H351" s="86"/>
      <c r="I351" s="87">
        <f>IF(OR(G351&lt;&gt;0,H351&lt;&gt;0),$I$8+SUM($G$11:G351)-SUM($H$11:H351),0)</f>
        <v>0</v>
      </c>
      <c r="J351" s="88"/>
    </row>
    <row r="352" spans="1:10" ht="18" customHeight="1" x14ac:dyDescent="0.25">
      <c r="A352" s="3">
        <v>342</v>
      </c>
      <c r="B352" s="81"/>
      <c r="C352" s="82"/>
      <c r="D352" s="287" t="str">
        <f>IF(AND(B352&gt;0,C352&gt;0),IF(B352&gt;UPDATE!K2,DATEVALUE(UPDATE!$C$4&amp;"/"&amp;TEXT(B352,0)&amp;"/"&amp;TEXT(C352,0)),DATEVALUE(UPDATE!$C$6&amp;"/"&amp;TEXT(B352,0)&amp;"/"&amp;TEXT(C352,0))),"")</f>
        <v/>
      </c>
      <c r="E352" s="83"/>
      <c r="F352" s="84"/>
      <c r="G352" s="85"/>
      <c r="H352" s="86"/>
      <c r="I352" s="87">
        <f>IF(OR(G352&lt;&gt;0,H352&lt;&gt;0),$I$8+SUM($G$11:G352)-SUM($H$11:H352),0)</f>
        <v>0</v>
      </c>
      <c r="J352" s="88"/>
    </row>
    <row r="353" spans="1:10" ht="18" customHeight="1" x14ac:dyDescent="0.25">
      <c r="A353" s="3">
        <v>343</v>
      </c>
      <c r="B353" s="81"/>
      <c r="C353" s="82"/>
      <c r="D353" s="287" t="str">
        <f>IF(AND(B353&gt;0,C353&gt;0),IF(B353&gt;UPDATE!K2,DATEVALUE(UPDATE!$C$4&amp;"/"&amp;TEXT(B353,0)&amp;"/"&amp;TEXT(C353,0)),DATEVALUE(UPDATE!$C$6&amp;"/"&amp;TEXT(B353,0)&amp;"/"&amp;TEXT(C353,0))),"")</f>
        <v/>
      </c>
      <c r="E353" s="83"/>
      <c r="F353" s="84"/>
      <c r="G353" s="85"/>
      <c r="H353" s="86"/>
      <c r="I353" s="87">
        <f>IF(OR(G353&lt;&gt;0,H353&lt;&gt;0),$I$8+SUM($G$11:G353)-SUM($H$11:H353),0)</f>
        <v>0</v>
      </c>
      <c r="J353" s="88"/>
    </row>
    <row r="354" spans="1:10" ht="18" customHeight="1" x14ac:dyDescent="0.25">
      <c r="A354" s="3">
        <v>344</v>
      </c>
      <c r="B354" s="81"/>
      <c r="C354" s="82"/>
      <c r="D354" s="287" t="str">
        <f>IF(AND(B354&gt;0,C354&gt;0),IF(B354&gt;UPDATE!K2,DATEVALUE(UPDATE!$C$4&amp;"/"&amp;TEXT(B354,0)&amp;"/"&amp;TEXT(C354,0)),DATEVALUE(UPDATE!$C$6&amp;"/"&amp;TEXT(B354,0)&amp;"/"&amp;TEXT(C354,0))),"")</f>
        <v/>
      </c>
      <c r="E354" s="83"/>
      <c r="F354" s="84"/>
      <c r="G354" s="85"/>
      <c r="H354" s="86"/>
      <c r="I354" s="87">
        <f>IF(OR(G354&lt;&gt;0,H354&lt;&gt;0),$I$8+SUM($G$11:G354)-SUM($H$11:H354),0)</f>
        <v>0</v>
      </c>
      <c r="J354" s="88"/>
    </row>
    <row r="355" spans="1:10" ht="18" customHeight="1" x14ac:dyDescent="0.25">
      <c r="A355" s="3">
        <v>345</v>
      </c>
      <c r="B355" s="81"/>
      <c r="C355" s="82"/>
      <c r="D355" s="287" t="str">
        <f>IF(AND(B355&gt;0,C355&gt;0),IF(B355&gt;UPDATE!K2,DATEVALUE(UPDATE!$C$4&amp;"/"&amp;TEXT(B355,0)&amp;"/"&amp;TEXT(C355,0)),DATEVALUE(UPDATE!$C$6&amp;"/"&amp;TEXT(B355,0)&amp;"/"&amp;TEXT(C355,0))),"")</f>
        <v/>
      </c>
      <c r="E355" s="83"/>
      <c r="F355" s="84"/>
      <c r="G355" s="85"/>
      <c r="H355" s="86"/>
      <c r="I355" s="87">
        <f>IF(OR(G355&lt;&gt;0,H355&lt;&gt;0),$I$8+SUM($G$11:G355)-SUM($H$11:H355),0)</f>
        <v>0</v>
      </c>
      <c r="J355" s="88"/>
    </row>
    <row r="356" spans="1:10" ht="18" customHeight="1" x14ac:dyDescent="0.25">
      <c r="A356" s="3">
        <v>346</v>
      </c>
      <c r="B356" s="81"/>
      <c r="C356" s="82"/>
      <c r="D356" s="287" t="str">
        <f>IF(AND(B356&gt;0,C356&gt;0),IF(B356&gt;UPDATE!K2,DATEVALUE(UPDATE!$C$4&amp;"/"&amp;TEXT(B356,0)&amp;"/"&amp;TEXT(C356,0)),DATEVALUE(UPDATE!$C$6&amp;"/"&amp;TEXT(B356,0)&amp;"/"&amp;TEXT(C356,0))),"")</f>
        <v/>
      </c>
      <c r="E356" s="83"/>
      <c r="F356" s="84"/>
      <c r="G356" s="85"/>
      <c r="H356" s="86"/>
      <c r="I356" s="87">
        <f>IF(OR(G356&lt;&gt;0,H356&lt;&gt;0),$I$8+SUM($G$11:G356)-SUM($H$11:H356),0)</f>
        <v>0</v>
      </c>
      <c r="J356" s="88"/>
    </row>
    <row r="357" spans="1:10" ht="18" customHeight="1" x14ac:dyDescent="0.25">
      <c r="A357" s="3">
        <v>347</v>
      </c>
      <c r="B357" s="81"/>
      <c r="C357" s="82"/>
      <c r="D357" s="287" t="str">
        <f>IF(AND(B357&gt;0,C357&gt;0),IF(B357&gt;UPDATE!K2,DATEVALUE(UPDATE!$C$4&amp;"/"&amp;TEXT(B357,0)&amp;"/"&amp;TEXT(C357,0)),DATEVALUE(UPDATE!$C$6&amp;"/"&amp;TEXT(B357,0)&amp;"/"&amp;TEXT(C357,0))),"")</f>
        <v/>
      </c>
      <c r="E357" s="83"/>
      <c r="F357" s="84"/>
      <c r="G357" s="85"/>
      <c r="H357" s="86"/>
      <c r="I357" s="87">
        <f>IF(OR(G357&lt;&gt;0,H357&lt;&gt;0),$I$8+SUM($G$11:G357)-SUM($H$11:H357),0)</f>
        <v>0</v>
      </c>
      <c r="J357" s="88"/>
    </row>
    <row r="358" spans="1:10" ht="18" customHeight="1" x14ac:dyDescent="0.25">
      <c r="A358" s="3">
        <v>348</v>
      </c>
      <c r="B358" s="81"/>
      <c r="C358" s="82"/>
      <c r="D358" s="287" t="str">
        <f>IF(AND(B358&gt;0,C358&gt;0),IF(B358&gt;UPDATE!K2,DATEVALUE(UPDATE!$C$4&amp;"/"&amp;TEXT(B358,0)&amp;"/"&amp;TEXT(C358,0)),DATEVALUE(UPDATE!$C$6&amp;"/"&amp;TEXT(B358,0)&amp;"/"&amp;TEXT(C358,0))),"")</f>
        <v/>
      </c>
      <c r="E358" s="83"/>
      <c r="F358" s="84"/>
      <c r="G358" s="85"/>
      <c r="H358" s="86"/>
      <c r="I358" s="87">
        <f>IF(OR(G358&lt;&gt;0,H358&lt;&gt;0),$I$8+SUM($G$11:G358)-SUM($H$11:H358),0)</f>
        <v>0</v>
      </c>
      <c r="J358" s="88"/>
    </row>
    <row r="359" spans="1:10" ht="18" customHeight="1" x14ac:dyDescent="0.25">
      <c r="A359" s="3">
        <v>349</v>
      </c>
      <c r="B359" s="81"/>
      <c r="C359" s="82"/>
      <c r="D359" s="287" t="str">
        <f>IF(AND(B359&gt;0,C359&gt;0),IF(B359&gt;UPDATE!K2,DATEVALUE(UPDATE!$C$4&amp;"/"&amp;TEXT(B359,0)&amp;"/"&amp;TEXT(C359,0)),DATEVALUE(UPDATE!$C$6&amp;"/"&amp;TEXT(B359,0)&amp;"/"&amp;TEXT(C359,0))),"")</f>
        <v/>
      </c>
      <c r="E359" s="83"/>
      <c r="F359" s="84"/>
      <c r="G359" s="85"/>
      <c r="H359" s="86"/>
      <c r="I359" s="87">
        <f>IF(OR(G359&lt;&gt;0,H359&lt;&gt;0),$I$8+SUM($G$11:G359)-SUM($H$11:H359),0)</f>
        <v>0</v>
      </c>
      <c r="J359" s="88"/>
    </row>
    <row r="360" spans="1:10" ht="18" customHeight="1" x14ac:dyDescent="0.25">
      <c r="A360" s="3">
        <v>350</v>
      </c>
      <c r="B360" s="81"/>
      <c r="C360" s="82"/>
      <c r="D360" s="287" t="str">
        <f>IF(AND(B360&gt;0,C360&gt;0),IF(B360&gt;UPDATE!K2,DATEVALUE(UPDATE!$C$4&amp;"/"&amp;TEXT(B360,0)&amp;"/"&amp;TEXT(C360,0)),DATEVALUE(UPDATE!$C$6&amp;"/"&amp;TEXT(B360,0)&amp;"/"&amp;TEXT(C360,0))),"")</f>
        <v/>
      </c>
      <c r="E360" s="83"/>
      <c r="F360" s="84"/>
      <c r="G360" s="85"/>
      <c r="H360" s="86"/>
      <c r="I360" s="87">
        <f>IF(OR(G360&lt;&gt;0,H360&lt;&gt;0),$I$8+SUM($G$11:G360)-SUM($H$11:H360),0)</f>
        <v>0</v>
      </c>
      <c r="J360" s="88"/>
    </row>
    <row r="361" spans="1:10" ht="18" customHeight="1" x14ac:dyDescent="0.25">
      <c r="A361" s="3">
        <v>351</v>
      </c>
      <c r="B361" s="81"/>
      <c r="C361" s="82"/>
      <c r="D361" s="287" t="str">
        <f>IF(AND(B361&gt;0,C361&gt;0),IF(B361&gt;UPDATE!K2,DATEVALUE(UPDATE!$C$4&amp;"/"&amp;TEXT(B361,0)&amp;"/"&amp;TEXT(C361,0)),DATEVALUE(UPDATE!$C$6&amp;"/"&amp;TEXT(B361,0)&amp;"/"&amp;TEXT(C361,0))),"")</f>
        <v/>
      </c>
      <c r="E361" s="83"/>
      <c r="F361" s="84"/>
      <c r="G361" s="85"/>
      <c r="H361" s="86"/>
      <c r="I361" s="87">
        <f>IF(OR(G361&lt;&gt;0,H361&lt;&gt;0),$I$8+SUM($G$11:G361)-SUM($H$11:H361),0)</f>
        <v>0</v>
      </c>
      <c r="J361" s="88"/>
    </row>
    <row r="362" spans="1:10" ht="18" customHeight="1" x14ac:dyDescent="0.25">
      <c r="A362" s="3">
        <v>352</v>
      </c>
      <c r="B362" s="81"/>
      <c r="C362" s="82"/>
      <c r="D362" s="287" t="str">
        <f>IF(AND(B362&gt;0,C362&gt;0),IF(B362&gt;UPDATE!K2,DATEVALUE(UPDATE!$C$4&amp;"/"&amp;TEXT(B362,0)&amp;"/"&amp;TEXT(C362,0)),DATEVALUE(UPDATE!$C$6&amp;"/"&amp;TEXT(B362,0)&amp;"/"&amp;TEXT(C362,0))),"")</f>
        <v/>
      </c>
      <c r="E362" s="83"/>
      <c r="F362" s="84"/>
      <c r="G362" s="85"/>
      <c r="H362" s="86"/>
      <c r="I362" s="87">
        <f>IF(OR(G362&lt;&gt;0,H362&lt;&gt;0),$I$8+SUM($G$11:G362)-SUM($H$11:H362),0)</f>
        <v>0</v>
      </c>
      <c r="J362" s="88"/>
    </row>
    <row r="363" spans="1:10" ht="18" customHeight="1" x14ac:dyDescent="0.25">
      <c r="A363" s="3">
        <v>353</v>
      </c>
      <c r="B363" s="81"/>
      <c r="C363" s="82"/>
      <c r="D363" s="287" t="str">
        <f>IF(AND(B363&gt;0,C363&gt;0),IF(B363&gt;UPDATE!K2,DATEVALUE(UPDATE!$C$4&amp;"/"&amp;TEXT(B363,0)&amp;"/"&amp;TEXT(C363,0)),DATEVALUE(UPDATE!$C$6&amp;"/"&amp;TEXT(B363,0)&amp;"/"&amp;TEXT(C363,0))),"")</f>
        <v/>
      </c>
      <c r="E363" s="83"/>
      <c r="F363" s="84"/>
      <c r="G363" s="85"/>
      <c r="H363" s="86"/>
      <c r="I363" s="87">
        <f>IF(OR(G363&lt;&gt;0,H363&lt;&gt;0),$I$8+SUM($G$11:G363)-SUM($H$11:H363),0)</f>
        <v>0</v>
      </c>
      <c r="J363" s="88"/>
    </row>
    <row r="364" spans="1:10" ht="18" customHeight="1" x14ac:dyDescent="0.25">
      <c r="A364" s="3">
        <v>354</v>
      </c>
      <c r="B364" s="81"/>
      <c r="C364" s="82"/>
      <c r="D364" s="287" t="str">
        <f>IF(AND(B364&gt;0,C364&gt;0),IF(B364&gt;UPDATE!K2,DATEVALUE(UPDATE!$C$4&amp;"/"&amp;TEXT(B364,0)&amp;"/"&amp;TEXT(C364,0)),DATEVALUE(UPDATE!$C$6&amp;"/"&amp;TEXT(B364,0)&amp;"/"&amp;TEXT(C364,0))),"")</f>
        <v/>
      </c>
      <c r="E364" s="83"/>
      <c r="F364" s="84"/>
      <c r="G364" s="85"/>
      <c r="H364" s="86"/>
      <c r="I364" s="87">
        <f>IF(OR(G364&lt;&gt;0,H364&lt;&gt;0),$I$8+SUM($G$11:G364)-SUM($H$11:H364),0)</f>
        <v>0</v>
      </c>
      <c r="J364" s="88"/>
    </row>
    <row r="365" spans="1:10" ht="18" customHeight="1" x14ac:dyDescent="0.25">
      <c r="A365" s="3">
        <v>355</v>
      </c>
      <c r="B365" s="81"/>
      <c r="C365" s="82"/>
      <c r="D365" s="287" t="str">
        <f>IF(AND(B365&gt;0,C365&gt;0),IF(B365&gt;UPDATE!K2,DATEVALUE(UPDATE!$C$4&amp;"/"&amp;TEXT(B365,0)&amp;"/"&amp;TEXT(C365,0)),DATEVALUE(UPDATE!$C$6&amp;"/"&amp;TEXT(B365,0)&amp;"/"&amp;TEXT(C365,0))),"")</f>
        <v/>
      </c>
      <c r="E365" s="83"/>
      <c r="F365" s="84"/>
      <c r="G365" s="85"/>
      <c r="H365" s="86"/>
      <c r="I365" s="87">
        <f>IF(OR(G365&lt;&gt;0,H365&lt;&gt;0),$I$8+SUM($G$11:G365)-SUM($H$11:H365),0)</f>
        <v>0</v>
      </c>
      <c r="J365" s="88"/>
    </row>
    <row r="366" spans="1:10" ht="18" customHeight="1" x14ac:dyDescent="0.25">
      <c r="A366" s="3">
        <v>356</v>
      </c>
      <c r="B366" s="81"/>
      <c r="C366" s="82"/>
      <c r="D366" s="287" t="str">
        <f>IF(AND(B366&gt;0,C366&gt;0),IF(B366&gt;UPDATE!K2,DATEVALUE(UPDATE!$C$4&amp;"/"&amp;TEXT(B366,0)&amp;"/"&amp;TEXT(C366,0)),DATEVALUE(UPDATE!$C$6&amp;"/"&amp;TEXT(B366,0)&amp;"/"&amp;TEXT(C366,0))),"")</f>
        <v/>
      </c>
      <c r="E366" s="83"/>
      <c r="F366" s="84"/>
      <c r="G366" s="85"/>
      <c r="H366" s="86"/>
      <c r="I366" s="87">
        <f>IF(OR(G366&lt;&gt;0,H366&lt;&gt;0),$I$8+SUM($G$11:G366)-SUM($H$11:H366),0)</f>
        <v>0</v>
      </c>
      <c r="J366" s="88"/>
    </row>
    <row r="367" spans="1:10" ht="18" customHeight="1" x14ac:dyDescent="0.25">
      <c r="A367" s="3">
        <v>357</v>
      </c>
      <c r="B367" s="81"/>
      <c r="C367" s="82"/>
      <c r="D367" s="287" t="str">
        <f>IF(AND(B367&gt;0,C367&gt;0),IF(B367&gt;UPDATE!K2,DATEVALUE(UPDATE!$C$4&amp;"/"&amp;TEXT(B367,0)&amp;"/"&amp;TEXT(C367,0)),DATEVALUE(UPDATE!$C$6&amp;"/"&amp;TEXT(B367,0)&amp;"/"&amp;TEXT(C367,0))),"")</f>
        <v/>
      </c>
      <c r="E367" s="83"/>
      <c r="F367" s="84"/>
      <c r="G367" s="85"/>
      <c r="H367" s="86"/>
      <c r="I367" s="87">
        <f>IF(OR(G367&lt;&gt;0,H367&lt;&gt;0),$I$8+SUM($G$11:G367)-SUM($H$11:H367),0)</f>
        <v>0</v>
      </c>
      <c r="J367" s="88"/>
    </row>
    <row r="368" spans="1:10" ht="18" customHeight="1" x14ac:dyDescent="0.25">
      <c r="A368" s="3">
        <v>358</v>
      </c>
      <c r="B368" s="81"/>
      <c r="C368" s="82"/>
      <c r="D368" s="287" t="str">
        <f>IF(AND(B368&gt;0,C368&gt;0),IF(B368&gt;UPDATE!K2,DATEVALUE(UPDATE!$C$4&amp;"/"&amp;TEXT(B368,0)&amp;"/"&amp;TEXT(C368,0)),DATEVALUE(UPDATE!$C$6&amp;"/"&amp;TEXT(B368,0)&amp;"/"&amp;TEXT(C368,0))),"")</f>
        <v/>
      </c>
      <c r="E368" s="83"/>
      <c r="F368" s="84"/>
      <c r="G368" s="85"/>
      <c r="H368" s="86"/>
      <c r="I368" s="87">
        <f>IF(OR(G368&lt;&gt;0,H368&lt;&gt;0),$I$8+SUM($G$11:G368)-SUM($H$11:H368),0)</f>
        <v>0</v>
      </c>
      <c r="J368" s="88"/>
    </row>
    <row r="369" spans="1:10" ht="18" customHeight="1" x14ac:dyDescent="0.25">
      <c r="A369" s="3">
        <v>359</v>
      </c>
      <c r="B369" s="81"/>
      <c r="C369" s="82"/>
      <c r="D369" s="287" t="str">
        <f>IF(AND(B369&gt;0,C369&gt;0),IF(B369&gt;UPDATE!K2,DATEVALUE(UPDATE!$C$4&amp;"/"&amp;TEXT(B369,0)&amp;"/"&amp;TEXT(C369,0)),DATEVALUE(UPDATE!$C$6&amp;"/"&amp;TEXT(B369,0)&amp;"/"&amp;TEXT(C369,0))),"")</f>
        <v/>
      </c>
      <c r="E369" s="83"/>
      <c r="F369" s="84"/>
      <c r="G369" s="85"/>
      <c r="H369" s="86"/>
      <c r="I369" s="87">
        <f>IF(OR(G369&lt;&gt;0,H369&lt;&gt;0),$I$8+SUM($G$11:G369)-SUM($H$11:H369),0)</f>
        <v>0</v>
      </c>
      <c r="J369" s="88"/>
    </row>
    <row r="370" spans="1:10" ht="18" customHeight="1" x14ac:dyDescent="0.25">
      <c r="A370" s="3">
        <v>360</v>
      </c>
      <c r="B370" s="81"/>
      <c r="C370" s="82"/>
      <c r="D370" s="287" t="str">
        <f>IF(AND(B370&gt;0,C370&gt;0),IF(B370&gt;UPDATE!K2,DATEVALUE(UPDATE!$C$4&amp;"/"&amp;TEXT(B370,0)&amp;"/"&amp;TEXT(C370,0)),DATEVALUE(UPDATE!$C$6&amp;"/"&amp;TEXT(B370,0)&amp;"/"&amp;TEXT(C370,0))),"")</f>
        <v/>
      </c>
      <c r="E370" s="83"/>
      <c r="F370" s="84"/>
      <c r="G370" s="85"/>
      <c r="H370" s="86"/>
      <c r="I370" s="87">
        <f>IF(OR(G370&lt;&gt;0,H370&lt;&gt;0),$I$8+SUM($G$11:G370)-SUM($H$11:H370),0)</f>
        <v>0</v>
      </c>
      <c r="J370" s="88"/>
    </row>
    <row r="371" spans="1:10" ht="18" customHeight="1" x14ac:dyDescent="0.25">
      <c r="A371" s="3">
        <v>361</v>
      </c>
      <c r="B371" s="81"/>
      <c r="C371" s="82"/>
      <c r="D371" s="287" t="str">
        <f>IF(AND(B371&gt;0,C371&gt;0),IF(B371&gt;UPDATE!K2,DATEVALUE(UPDATE!$C$4&amp;"/"&amp;TEXT(B371,0)&amp;"/"&amp;TEXT(C371,0)),DATEVALUE(UPDATE!$C$6&amp;"/"&amp;TEXT(B371,0)&amp;"/"&amp;TEXT(C371,0))),"")</f>
        <v/>
      </c>
      <c r="E371" s="83"/>
      <c r="F371" s="84"/>
      <c r="G371" s="85"/>
      <c r="H371" s="86"/>
      <c r="I371" s="87">
        <f>IF(OR(G371&lt;&gt;0,H371&lt;&gt;0),$I$8+SUM($G$11:G371)-SUM($H$11:H371),0)</f>
        <v>0</v>
      </c>
      <c r="J371" s="88"/>
    </row>
    <row r="372" spans="1:10" ht="18" customHeight="1" x14ac:dyDescent="0.25">
      <c r="A372" s="3">
        <v>362</v>
      </c>
      <c r="B372" s="81"/>
      <c r="C372" s="82"/>
      <c r="D372" s="287" t="str">
        <f>IF(AND(B372&gt;0,C372&gt;0),IF(B372&gt;UPDATE!K2,DATEVALUE(UPDATE!$C$4&amp;"/"&amp;TEXT(B372,0)&amp;"/"&amp;TEXT(C372,0)),DATEVALUE(UPDATE!$C$6&amp;"/"&amp;TEXT(B372,0)&amp;"/"&amp;TEXT(C372,0))),"")</f>
        <v/>
      </c>
      <c r="E372" s="83"/>
      <c r="F372" s="84"/>
      <c r="G372" s="85"/>
      <c r="H372" s="86"/>
      <c r="I372" s="87">
        <f>IF(OR(G372&lt;&gt;0,H372&lt;&gt;0),$I$8+SUM($G$11:G372)-SUM($H$11:H372),0)</f>
        <v>0</v>
      </c>
      <c r="J372" s="88"/>
    </row>
    <row r="373" spans="1:10" ht="18" customHeight="1" x14ac:dyDescent="0.25">
      <c r="A373" s="3">
        <v>363</v>
      </c>
      <c r="B373" s="81"/>
      <c r="C373" s="82"/>
      <c r="D373" s="287" t="str">
        <f>IF(AND(B373&gt;0,C373&gt;0),IF(B373&gt;UPDATE!K2,DATEVALUE(UPDATE!$C$4&amp;"/"&amp;TEXT(B373,0)&amp;"/"&amp;TEXT(C373,0)),DATEVALUE(UPDATE!$C$6&amp;"/"&amp;TEXT(B373,0)&amp;"/"&amp;TEXT(C373,0))),"")</f>
        <v/>
      </c>
      <c r="E373" s="83"/>
      <c r="F373" s="84"/>
      <c r="G373" s="85"/>
      <c r="H373" s="86"/>
      <c r="I373" s="87">
        <f>IF(OR(G373&lt;&gt;0,H373&lt;&gt;0),$I$8+SUM($G$11:G373)-SUM($H$11:H373),0)</f>
        <v>0</v>
      </c>
      <c r="J373" s="88"/>
    </row>
    <row r="374" spans="1:10" ht="18" customHeight="1" x14ac:dyDescent="0.25">
      <c r="A374" s="3">
        <v>364</v>
      </c>
      <c r="B374" s="81"/>
      <c r="C374" s="82"/>
      <c r="D374" s="287" t="str">
        <f>IF(AND(B374&gt;0,C374&gt;0),IF(B374&gt;UPDATE!K2,DATEVALUE(UPDATE!$C$4&amp;"/"&amp;TEXT(B374,0)&amp;"/"&amp;TEXT(C374,0)),DATEVALUE(UPDATE!$C$6&amp;"/"&amp;TEXT(B374,0)&amp;"/"&amp;TEXT(C374,0))),"")</f>
        <v/>
      </c>
      <c r="E374" s="83"/>
      <c r="F374" s="84"/>
      <c r="G374" s="85"/>
      <c r="H374" s="86"/>
      <c r="I374" s="87">
        <f>IF(OR(G374&lt;&gt;0,H374&lt;&gt;0),$I$8+SUM($G$11:G374)-SUM($H$11:H374),0)</f>
        <v>0</v>
      </c>
      <c r="J374" s="88"/>
    </row>
    <row r="375" spans="1:10" ht="18" customHeight="1" x14ac:dyDescent="0.25">
      <c r="A375" s="3">
        <v>365</v>
      </c>
      <c r="B375" s="81"/>
      <c r="C375" s="82"/>
      <c r="D375" s="287" t="str">
        <f>IF(AND(B375&gt;0,C375&gt;0),IF(B375&gt;UPDATE!K2,DATEVALUE(UPDATE!$C$4&amp;"/"&amp;TEXT(B375,0)&amp;"/"&amp;TEXT(C375,0)),DATEVALUE(UPDATE!$C$6&amp;"/"&amp;TEXT(B375,0)&amp;"/"&amp;TEXT(C375,0))),"")</f>
        <v/>
      </c>
      <c r="E375" s="83"/>
      <c r="F375" s="84"/>
      <c r="G375" s="85"/>
      <c r="H375" s="86"/>
      <c r="I375" s="87">
        <f>IF(OR(G375&lt;&gt;0,H375&lt;&gt;0),$I$8+SUM($G$11:G375)-SUM($H$11:H375),0)</f>
        <v>0</v>
      </c>
      <c r="J375" s="88"/>
    </row>
    <row r="376" spans="1:10" ht="18" customHeight="1" x14ac:dyDescent="0.25">
      <c r="A376" s="3">
        <v>366</v>
      </c>
      <c r="B376" s="81"/>
      <c r="C376" s="82"/>
      <c r="D376" s="287" t="str">
        <f>IF(AND(B376&gt;0,C376&gt;0),IF(B376&gt;UPDATE!K2,DATEVALUE(UPDATE!$C$4&amp;"/"&amp;TEXT(B376,0)&amp;"/"&amp;TEXT(C376,0)),DATEVALUE(UPDATE!$C$6&amp;"/"&amp;TEXT(B376,0)&amp;"/"&amp;TEXT(C376,0))),"")</f>
        <v/>
      </c>
      <c r="E376" s="83"/>
      <c r="F376" s="84"/>
      <c r="G376" s="85"/>
      <c r="H376" s="86"/>
      <c r="I376" s="87">
        <f>IF(OR(G376&lt;&gt;0,H376&lt;&gt;0),$I$8+SUM($G$11:G376)-SUM($H$11:H376),0)</f>
        <v>0</v>
      </c>
      <c r="J376" s="88"/>
    </row>
    <row r="377" spans="1:10" ht="18" customHeight="1" x14ac:dyDescent="0.25">
      <c r="A377" s="3">
        <v>367</v>
      </c>
      <c r="B377" s="81"/>
      <c r="C377" s="82"/>
      <c r="D377" s="287" t="str">
        <f>IF(AND(B377&gt;0,C377&gt;0),IF(B377&gt;UPDATE!K2,DATEVALUE(UPDATE!$C$4&amp;"/"&amp;TEXT(B377,0)&amp;"/"&amp;TEXT(C377,0)),DATEVALUE(UPDATE!$C$6&amp;"/"&amp;TEXT(B377,0)&amp;"/"&amp;TEXT(C377,0))),"")</f>
        <v/>
      </c>
      <c r="E377" s="83"/>
      <c r="F377" s="84"/>
      <c r="G377" s="85"/>
      <c r="H377" s="86"/>
      <c r="I377" s="87">
        <f>IF(OR(G377&lt;&gt;0,H377&lt;&gt;0),$I$8+SUM($G$11:G377)-SUM($H$11:H377),0)</f>
        <v>0</v>
      </c>
      <c r="J377" s="88"/>
    </row>
    <row r="378" spans="1:10" ht="18" customHeight="1" x14ac:dyDescent="0.25">
      <c r="A378" s="3">
        <v>368</v>
      </c>
      <c r="B378" s="81"/>
      <c r="C378" s="82"/>
      <c r="D378" s="287" t="str">
        <f>IF(AND(B378&gt;0,C378&gt;0),IF(B378&gt;UPDATE!K2,DATEVALUE(UPDATE!$C$4&amp;"/"&amp;TEXT(B378,0)&amp;"/"&amp;TEXT(C378,0)),DATEVALUE(UPDATE!$C$6&amp;"/"&amp;TEXT(B378,0)&amp;"/"&amp;TEXT(C378,0))),"")</f>
        <v/>
      </c>
      <c r="E378" s="83"/>
      <c r="F378" s="84"/>
      <c r="G378" s="85"/>
      <c r="H378" s="86"/>
      <c r="I378" s="87">
        <f>IF(OR(G378&lt;&gt;0,H378&lt;&gt;0),$I$8+SUM($G$11:G378)-SUM($H$11:H378),0)</f>
        <v>0</v>
      </c>
      <c r="J378" s="88"/>
    </row>
    <row r="379" spans="1:10" ht="18" customHeight="1" x14ac:dyDescent="0.25">
      <c r="A379" s="3">
        <v>369</v>
      </c>
      <c r="B379" s="81"/>
      <c r="C379" s="82"/>
      <c r="D379" s="287" t="str">
        <f>IF(AND(B379&gt;0,C379&gt;0),IF(B379&gt;UPDATE!K2,DATEVALUE(UPDATE!$C$4&amp;"/"&amp;TEXT(B379,0)&amp;"/"&amp;TEXT(C379,0)),DATEVALUE(UPDATE!$C$6&amp;"/"&amp;TEXT(B379,0)&amp;"/"&amp;TEXT(C379,0))),"")</f>
        <v/>
      </c>
      <c r="E379" s="83"/>
      <c r="F379" s="84"/>
      <c r="G379" s="85"/>
      <c r="H379" s="86"/>
      <c r="I379" s="87">
        <f>IF(OR(G379&lt;&gt;0,H379&lt;&gt;0),$I$8+SUM($G$11:G379)-SUM($H$11:H379),0)</f>
        <v>0</v>
      </c>
      <c r="J379" s="88"/>
    </row>
    <row r="380" spans="1:10" ht="18" customHeight="1" x14ac:dyDescent="0.25">
      <c r="A380" s="3">
        <v>370</v>
      </c>
      <c r="B380" s="81"/>
      <c r="C380" s="82"/>
      <c r="D380" s="287" t="str">
        <f>IF(AND(B380&gt;0,C380&gt;0),IF(B380&gt;UPDATE!K2,DATEVALUE(UPDATE!$C$4&amp;"/"&amp;TEXT(B380,0)&amp;"/"&amp;TEXT(C380,0)),DATEVALUE(UPDATE!$C$6&amp;"/"&amp;TEXT(B380,0)&amp;"/"&amp;TEXT(C380,0))),"")</f>
        <v/>
      </c>
      <c r="E380" s="83"/>
      <c r="F380" s="84"/>
      <c r="G380" s="85"/>
      <c r="H380" s="86"/>
      <c r="I380" s="87">
        <f>IF(OR(G380&lt;&gt;0,H380&lt;&gt;0),$I$8+SUM($G$11:G380)-SUM($H$11:H380),0)</f>
        <v>0</v>
      </c>
      <c r="J380" s="88"/>
    </row>
    <row r="381" spans="1:10" ht="18" customHeight="1" x14ac:dyDescent="0.25">
      <c r="A381" s="3">
        <v>371</v>
      </c>
      <c r="B381" s="81"/>
      <c r="C381" s="82"/>
      <c r="D381" s="287" t="str">
        <f>IF(AND(B381&gt;0,C381&gt;0),IF(B381&gt;UPDATE!K2,DATEVALUE(UPDATE!$C$4&amp;"/"&amp;TEXT(B381,0)&amp;"/"&amp;TEXT(C381,0)),DATEVALUE(UPDATE!$C$6&amp;"/"&amp;TEXT(B381,0)&amp;"/"&amp;TEXT(C381,0))),"")</f>
        <v/>
      </c>
      <c r="E381" s="83"/>
      <c r="F381" s="84"/>
      <c r="G381" s="85"/>
      <c r="H381" s="86"/>
      <c r="I381" s="87">
        <f>IF(OR(G381&lt;&gt;0,H381&lt;&gt;0),$I$8+SUM($G$11:G381)-SUM($H$11:H381),0)</f>
        <v>0</v>
      </c>
      <c r="J381" s="88"/>
    </row>
    <row r="382" spans="1:10" ht="18" customHeight="1" x14ac:dyDescent="0.25">
      <c r="A382" s="3">
        <v>372</v>
      </c>
      <c r="B382" s="81"/>
      <c r="C382" s="82"/>
      <c r="D382" s="287" t="str">
        <f>IF(AND(B382&gt;0,C382&gt;0),IF(B382&gt;UPDATE!K2,DATEVALUE(UPDATE!$C$4&amp;"/"&amp;TEXT(B382,0)&amp;"/"&amp;TEXT(C382,0)),DATEVALUE(UPDATE!$C$6&amp;"/"&amp;TEXT(B382,0)&amp;"/"&amp;TEXT(C382,0))),"")</f>
        <v/>
      </c>
      <c r="E382" s="83"/>
      <c r="F382" s="84"/>
      <c r="G382" s="85"/>
      <c r="H382" s="86"/>
      <c r="I382" s="87">
        <f>IF(OR(G382&lt;&gt;0,H382&lt;&gt;0),$I$8+SUM($G$11:G382)-SUM($H$11:H382),0)</f>
        <v>0</v>
      </c>
      <c r="J382" s="88"/>
    </row>
    <row r="383" spans="1:10" ht="18" customHeight="1" x14ac:dyDescent="0.25">
      <c r="A383" s="3">
        <v>373</v>
      </c>
      <c r="B383" s="81"/>
      <c r="C383" s="82"/>
      <c r="D383" s="287" t="str">
        <f>IF(AND(B383&gt;0,C383&gt;0),IF(B383&gt;UPDATE!K2,DATEVALUE(UPDATE!$C$4&amp;"/"&amp;TEXT(B383,0)&amp;"/"&amp;TEXT(C383,0)),DATEVALUE(UPDATE!$C$6&amp;"/"&amp;TEXT(B383,0)&amp;"/"&amp;TEXT(C383,0))),"")</f>
        <v/>
      </c>
      <c r="E383" s="83"/>
      <c r="F383" s="84"/>
      <c r="G383" s="85"/>
      <c r="H383" s="86"/>
      <c r="I383" s="87">
        <f>IF(OR(G383&lt;&gt;0,H383&lt;&gt;0),$I$8+SUM($G$11:G383)-SUM($H$11:H383),0)</f>
        <v>0</v>
      </c>
      <c r="J383" s="88"/>
    </row>
    <row r="384" spans="1:10" ht="18" customHeight="1" x14ac:dyDescent="0.25">
      <c r="A384" s="3">
        <v>374</v>
      </c>
      <c r="B384" s="81"/>
      <c r="C384" s="82"/>
      <c r="D384" s="287" t="str">
        <f>IF(AND(B384&gt;0,C384&gt;0),IF(B384&gt;UPDATE!K2,DATEVALUE(UPDATE!$C$4&amp;"/"&amp;TEXT(B384,0)&amp;"/"&amp;TEXT(C384,0)),DATEVALUE(UPDATE!$C$6&amp;"/"&amp;TEXT(B384,0)&amp;"/"&amp;TEXT(C384,0))),"")</f>
        <v/>
      </c>
      <c r="E384" s="83"/>
      <c r="F384" s="84"/>
      <c r="G384" s="85"/>
      <c r="H384" s="86"/>
      <c r="I384" s="87">
        <f>IF(OR(G384&lt;&gt;0,H384&lt;&gt;0),$I$8+SUM($G$11:G384)-SUM($H$11:H384),0)</f>
        <v>0</v>
      </c>
      <c r="J384" s="88"/>
    </row>
    <row r="385" spans="1:10" ht="18" customHeight="1" x14ac:dyDescent="0.25">
      <c r="A385" s="3">
        <v>375</v>
      </c>
      <c r="B385" s="81"/>
      <c r="C385" s="82"/>
      <c r="D385" s="287" t="str">
        <f>IF(AND(B385&gt;0,C385&gt;0),IF(B385&gt;UPDATE!K2,DATEVALUE(UPDATE!$C$4&amp;"/"&amp;TEXT(B385,0)&amp;"/"&amp;TEXT(C385,0)),DATEVALUE(UPDATE!$C$6&amp;"/"&amp;TEXT(B385,0)&amp;"/"&amp;TEXT(C385,0))),"")</f>
        <v/>
      </c>
      <c r="E385" s="83"/>
      <c r="F385" s="84"/>
      <c r="G385" s="85"/>
      <c r="H385" s="86"/>
      <c r="I385" s="87">
        <f>IF(OR(G385&lt;&gt;0,H385&lt;&gt;0),$I$8+SUM($G$11:G385)-SUM($H$11:H385),0)</f>
        <v>0</v>
      </c>
      <c r="J385" s="88"/>
    </row>
    <row r="386" spans="1:10" ht="18" customHeight="1" x14ac:dyDescent="0.25">
      <c r="A386" s="3">
        <v>376</v>
      </c>
      <c r="B386" s="81"/>
      <c r="C386" s="82"/>
      <c r="D386" s="287" t="str">
        <f>IF(AND(B386&gt;0,C386&gt;0),IF(B386&gt;UPDATE!K2,DATEVALUE(UPDATE!$C$4&amp;"/"&amp;TEXT(B386,0)&amp;"/"&amp;TEXT(C386,0)),DATEVALUE(UPDATE!$C$6&amp;"/"&amp;TEXT(B386,0)&amp;"/"&amp;TEXT(C386,0))),"")</f>
        <v/>
      </c>
      <c r="E386" s="83"/>
      <c r="F386" s="84"/>
      <c r="G386" s="85"/>
      <c r="H386" s="86"/>
      <c r="I386" s="87">
        <f>IF(OR(G386&lt;&gt;0,H386&lt;&gt;0),$I$8+SUM($G$11:G386)-SUM($H$11:H386),0)</f>
        <v>0</v>
      </c>
      <c r="J386" s="88"/>
    </row>
    <row r="387" spans="1:10" ht="18" customHeight="1" x14ac:dyDescent="0.25">
      <c r="A387" s="3">
        <v>377</v>
      </c>
      <c r="B387" s="81"/>
      <c r="C387" s="82"/>
      <c r="D387" s="287" t="str">
        <f>IF(AND(B387&gt;0,C387&gt;0),IF(B387&gt;UPDATE!K2,DATEVALUE(UPDATE!$C$4&amp;"/"&amp;TEXT(B387,0)&amp;"/"&amp;TEXT(C387,0)),DATEVALUE(UPDATE!$C$6&amp;"/"&amp;TEXT(B387,0)&amp;"/"&amp;TEXT(C387,0))),"")</f>
        <v/>
      </c>
      <c r="E387" s="83"/>
      <c r="F387" s="84"/>
      <c r="G387" s="85"/>
      <c r="H387" s="86"/>
      <c r="I387" s="87">
        <f>IF(OR(G387&lt;&gt;0,H387&lt;&gt;0),$I$8+SUM($G$11:G387)-SUM($H$11:H387),0)</f>
        <v>0</v>
      </c>
      <c r="J387" s="88"/>
    </row>
    <row r="388" spans="1:10" ht="18" customHeight="1" x14ac:dyDescent="0.25">
      <c r="A388" s="3">
        <v>378</v>
      </c>
      <c r="B388" s="81"/>
      <c r="C388" s="82"/>
      <c r="D388" s="287" t="str">
        <f>IF(AND(B388&gt;0,C388&gt;0),IF(B388&gt;UPDATE!K2,DATEVALUE(UPDATE!$C$4&amp;"/"&amp;TEXT(B388,0)&amp;"/"&amp;TEXT(C388,0)),DATEVALUE(UPDATE!$C$6&amp;"/"&amp;TEXT(B388,0)&amp;"/"&amp;TEXT(C388,0))),"")</f>
        <v/>
      </c>
      <c r="E388" s="83"/>
      <c r="F388" s="84"/>
      <c r="G388" s="85"/>
      <c r="H388" s="86"/>
      <c r="I388" s="87">
        <f>IF(OR(G388&lt;&gt;0,H388&lt;&gt;0),$I$8+SUM($G$11:G388)-SUM($H$11:H388),0)</f>
        <v>0</v>
      </c>
      <c r="J388" s="88"/>
    </row>
    <row r="389" spans="1:10" ht="18" customHeight="1" x14ac:dyDescent="0.25">
      <c r="A389" s="3">
        <v>379</v>
      </c>
      <c r="B389" s="81"/>
      <c r="C389" s="82"/>
      <c r="D389" s="287" t="str">
        <f>IF(AND(B389&gt;0,C389&gt;0),IF(B389&gt;UPDATE!K2,DATEVALUE(UPDATE!$C$4&amp;"/"&amp;TEXT(B389,0)&amp;"/"&amp;TEXT(C389,0)),DATEVALUE(UPDATE!$C$6&amp;"/"&amp;TEXT(B389,0)&amp;"/"&amp;TEXT(C389,0))),"")</f>
        <v/>
      </c>
      <c r="E389" s="83"/>
      <c r="F389" s="84"/>
      <c r="G389" s="85"/>
      <c r="H389" s="86"/>
      <c r="I389" s="87">
        <f>IF(OR(G389&lt;&gt;0,H389&lt;&gt;0),$I$8+SUM($G$11:G389)-SUM($H$11:H389),0)</f>
        <v>0</v>
      </c>
      <c r="J389" s="88"/>
    </row>
    <row r="390" spans="1:10" ht="18" customHeight="1" x14ac:dyDescent="0.25">
      <c r="A390" s="3">
        <v>380</v>
      </c>
      <c r="B390" s="81"/>
      <c r="C390" s="82"/>
      <c r="D390" s="287" t="str">
        <f>IF(AND(B390&gt;0,C390&gt;0),IF(B390&gt;UPDATE!K2,DATEVALUE(UPDATE!$C$4&amp;"/"&amp;TEXT(B390,0)&amp;"/"&amp;TEXT(C390,0)),DATEVALUE(UPDATE!$C$6&amp;"/"&amp;TEXT(B390,0)&amp;"/"&amp;TEXT(C390,0))),"")</f>
        <v/>
      </c>
      <c r="E390" s="83"/>
      <c r="F390" s="84"/>
      <c r="G390" s="85"/>
      <c r="H390" s="86"/>
      <c r="I390" s="87">
        <f>IF(OR(G390&lt;&gt;0,H390&lt;&gt;0),$I$8+SUM($G$11:G390)-SUM($H$11:H390),0)</f>
        <v>0</v>
      </c>
      <c r="J390" s="88"/>
    </row>
    <row r="391" spans="1:10" ht="18" customHeight="1" x14ac:dyDescent="0.25">
      <c r="A391" s="3">
        <v>381</v>
      </c>
      <c r="B391" s="81"/>
      <c r="C391" s="82"/>
      <c r="D391" s="287" t="str">
        <f>IF(AND(B391&gt;0,C391&gt;0),IF(B391&gt;UPDATE!K2,DATEVALUE(UPDATE!$C$4&amp;"/"&amp;TEXT(B391,0)&amp;"/"&amp;TEXT(C391,0)),DATEVALUE(UPDATE!$C$6&amp;"/"&amp;TEXT(B391,0)&amp;"/"&amp;TEXT(C391,0))),"")</f>
        <v/>
      </c>
      <c r="E391" s="83"/>
      <c r="F391" s="84"/>
      <c r="G391" s="85"/>
      <c r="H391" s="86"/>
      <c r="I391" s="87">
        <f>IF(OR(G391&lt;&gt;0,H391&lt;&gt;0),$I$8+SUM($G$11:G391)-SUM($H$11:H391),0)</f>
        <v>0</v>
      </c>
      <c r="J391" s="88"/>
    </row>
    <row r="392" spans="1:10" ht="18" customHeight="1" x14ac:dyDescent="0.25">
      <c r="A392" s="3">
        <v>382</v>
      </c>
      <c r="B392" s="81"/>
      <c r="C392" s="82"/>
      <c r="D392" s="287" t="str">
        <f>IF(AND(B392&gt;0,C392&gt;0),IF(B392&gt;UPDATE!K2,DATEVALUE(UPDATE!$C$4&amp;"/"&amp;TEXT(B392,0)&amp;"/"&amp;TEXT(C392,0)),DATEVALUE(UPDATE!$C$6&amp;"/"&amp;TEXT(B392,0)&amp;"/"&amp;TEXT(C392,0))),"")</f>
        <v/>
      </c>
      <c r="E392" s="83"/>
      <c r="F392" s="84"/>
      <c r="G392" s="85"/>
      <c r="H392" s="86"/>
      <c r="I392" s="87">
        <f>IF(OR(G392&lt;&gt;0,H392&lt;&gt;0),$I$8+SUM($G$11:G392)-SUM($H$11:H392),0)</f>
        <v>0</v>
      </c>
      <c r="J392" s="88"/>
    </row>
    <row r="393" spans="1:10" ht="18" customHeight="1" x14ac:dyDescent="0.25">
      <c r="A393" s="3">
        <v>383</v>
      </c>
      <c r="B393" s="81"/>
      <c r="C393" s="82"/>
      <c r="D393" s="287" t="str">
        <f>IF(AND(B393&gt;0,C393&gt;0),IF(B393&gt;UPDATE!K2,DATEVALUE(UPDATE!$C$4&amp;"/"&amp;TEXT(B393,0)&amp;"/"&amp;TEXT(C393,0)),DATEVALUE(UPDATE!$C$6&amp;"/"&amp;TEXT(B393,0)&amp;"/"&amp;TEXT(C393,0))),"")</f>
        <v/>
      </c>
      <c r="E393" s="83"/>
      <c r="F393" s="84"/>
      <c r="G393" s="85"/>
      <c r="H393" s="86"/>
      <c r="I393" s="87">
        <f>IF(OR(G393&lt;&gt;0,H393&lt;&gt;0),$I$8+SUM($G$11:G393)-SUM($H$11:H393),0)</f>
        <v>0</v>
      </c>
      <c r="J393" s="88"/>
    </row>
    <row r="394" spans="1:10" ht="18" customHeight="1" x14ac:dyDescent="0.25">
      <c r="A394" s="3">
        <v>384</v>
      </c>
      <c r="B394" s="81"/>
      <c r="C394" s="82"/>
      <c r="D394" s="287" t="str">
        <f>IF(AND(B394&gt;0,C394&gt;0),IF(B394&gt;UPDATE!K2,DATEVALUE(UPDATE!$C$4&amp;"/"&amp;TEXT(B394,0)&amp;"/"&amp;TEXT(C394,0)),DATEVALUE(UPDATE!$C$6&amp;"/"&amp;TEXT(B394,0)&amp;"/"&amp;TEXT(C394,0))),"")</f>
        <v/>
      </c>
      <c r="E394" s="83"/>
      <c r="F394" s="84"/>
      <c r="G394" s="85"/>
      <c r="H394" s="86"/>
      <c r="I394" s="87">
        <f>IF(OR(G394&lt;&gt;0,H394&lt;&gt;0),$I$8+SUM($G$11:G394)-SUM($H$11:H394),0)</f>
        <v>0</v>
      </c>
      <c r="J394" s="88"/>
    </row>
    <row r="395" spans="1:10" ht="18" customHeight="1" x14ac:dyDescent="0.25">
      <c r="A395" s="3">
        <v>385</v>
      </c>
      <c r="B395" s="81"/>
      <c r="C395" s="82"/>
      <c r="D395" s="287" t="str">
        <f>IF(AND(B395&gt;0,C395&gt;0),IF(B395&gt;UPDATE!K2,DATEVALUE(UPDATE!$C$4&amp;"/"&amp;TEXT(B395,0)&amp;"/"&amp;TEXT(C395,0)),DATEVALUE(UPDATE!$C$6&amp;"/"&amp;TEXT(B395,0)&amp;"/"&amp;TEXT(C395,0))),"")</f>
        <v/>
      </c>
      <c r="E395" s="83"/>
      <c r="F395" s="84"/>
      <c r="G395" s="85"/>
      <c r="H395" s="86"/>
      <c r="I395" s="87">
        <f>IF(OR(G395&lt;&gt;0,H395&lt;&gt;0),$I$8+SUM($G$11:G395)-SUM($H$11:H395),0)</f>
        <v>0</v>
      </c>
      <c r="J395" s="88"/>
    </row>
    <row r="396" spans="1:10" ht="18" customHeight="1" x14ac:dyDescent="0.25">
      <c r="A396" s="3">
        <v>386</v>
      </c>
      <c r="B396" s="81"/>
      <c r="C396" s="82"/>
      <c r="D396" s="287" t="str">
        <f>IF(AND(B396&gt;0,C396&gt;0),IF(B396&gt;UPDATE!K2,DATEVALUE(UPDATE!$C$4&amp;"/"&amp;TEXT(B396,0)&amp;"/"&amp;TEXT(C396,0)),DATEVALUE(UPDATE!$C$6&amp;"/"&amp;TEXT(B396,0)&amp;"/"&amp;TEXT(C396,0))),"")</f>
        <v/>
      </c>
      <c r="E396" s="83"/>
      <c r="F396" s="84"/>
      <c r="G396" s="85"/>
      <c r="H396" s="86"/>
      <c r="I396" s="87">
        <f>IF(OR(G396&lt;&gt;0,H396&lt;&gt;0),$I$8+SUM($G$11:G396)-SUM($H$11:H396),0)</f>
        <v>0</v>
      </c>
      <c r="J396" s="88"/>
    </row>
    <row r="397" spans="1:10" ht="18" customHeight="1" x14ac:dyDescent="0.25">
      <c r="A397" s="3">
        <v>387</v>
      </c>
      <c r="B397" s="81"/>
      <c r="C397" s="82"/>
      <c r="D397" s="287" t="str">
        <f>IF(AND(B397&gt;0,C397&gt;0),IF(B397&gt;UPDATE!K2,DATEVALUE(UPDATE!$C$4&amp;"/"&amp;TEXT(B397,0)&amp;"/"&amp;TEXT(C397,0)),DATEVALUE(UPDATE!$C$6&amp;"/"&amp;TEXT(B397,0)&amp;"/"&amp;TEXT(C397,0))),"")</f>
        <v/>
      </c>
      <c r="E397" s="83"/>
      <c r="F397" s="84"/>
      <c r="G397" s="85"/>
      <c r="H397" s="86"/>
      <c r="I397" s="87">
        <f>IF(OR(G397&lt;&gt;0,H397&lt;&gt;0),$I$8+SUM($G$11:G397)-SUM($H$11:H397),0)</f>
        <v>0</v>
      </c>
      <c r="J397" s="88"/>
    </row>
    <row r="398" spans="1:10" ht="18" customHeight="1" x14ac:dyDescent="0.25">
      <c r="A398" s="3">
        <v>388</v>
      </c>
      <c r="B398" s="81"/>
      <c r="C398" s="82"/>
      <c r="D398" s="287" t="str">
        <f>IF(AND(B398&gt;0,C398&gt;0),IF(B398&gt;UPDATE!K2,DATEVALUE(UPDATE!$C$4&amp;"/"&amp;TEXT(B398,0)&amp;"/"&amp;TEXT(C398,0)),DATEVALUE(UPDATE!$C$6&amp;"/"&amp;TEXT(B398,0)&amp;"/"&amp;TEXT(C398,0))),"")</f>
        <v/>
      </c>
      <c r="E398" s="83"/>
      <c r="F398" s="84"/>
      <c r="G398" s="85"/>
      <c r="H398" s="86"/>
      <c r="I398" s="87">
        <f>IF(OR(G398&lt;&gt;0,H398&lt;&gt;0),$I$8+SUM($G$11:G398)-SUM($H$11:H398),0)</f>
        <v>0</v>
      </c>
      <c r="J398" s="88"/>
    </row>
    <row r="399" spans="1:10" ht="18" customHeight="1" x14ac:dyDescent="0.25">
      <c r="A399" s="3">
        <v>389</v>
      </c>
      <c r="B399" s="81"/>
      <c r="C399" s="82"/>
      <c r="D399" s="287" t="str">
        <f>IF(AND(B399&gt;0,C399&gt;0),IF(B399&gt;UPDATE!K2,DATEVALUE(UPDATE!$C$4&amp;"/"&amp;TEXT(B399,0)&amp;"/"&amp;TEXT(C399,0)),DATEVALUE(UPDATE!$C$6&amp;"/"&amp;TEXT(B399,0)&amp;"/"&amp;TEXT(C399,0))),"")</f>
        <v/>
      </c>
      <c r="E399" s="83"/>
      <c r="F399" s="84"/>
      <c r="G399" s="85"/>
      <c r="H399" s="86"/>
      <c r="I399" s="87">
        <f>IF(OR(G399&lt;&gt;0,H399&lt;&gt;0),$I$8+SUM($G$11:G399)-SUM($H$11:H399),0)</f>
        <v>0</v>
      </c>
      <c r="J399" s="88"/>
    </row>
    <row r="400" spans="1:10" ht="18" customHeight="1" x14ac:dyDescent="0.25">
      <c r="A400" s="3">
        <v>390</v>
      </c>
      <c r="B400" s="81"/>
      <c r="C400" s="82"/>
      <c r="D400" s="287" t="str">
        <f>IF(AND(B400&gt;0,C400&gt;0),IF(B400&gt;UPDATE!K2,DATEVALUE(UPDATE!$C$4&amp;"/"&amp;TEXT(B400,0)&amp;"/"&amp;TEXT(C400,0)),DATEVALUE(UPDATE!$C$6&amp;"/"&amp;TEXT(B400,0)&amp;"/"&amp;TEXT(C400,0))),"")</f>
        <v/>
      </c>
      <c r="E400" s="83"/>
      <c r="F400" s="84"/>
      <c r="G400" s="85"/>
      <c r="H400" s="86"/>
      <c r="I400" s="87">
        <f>IF(OR(G400&lt;&gt;0,H400&lt;&gt;0),$I$8+SUM($G$11:G400)-SUM($H$11:H400),0)</f>
        <v>0</v>
      </c>
      <c r="J400" s="88"/>
    </row>
    <row r="401" spans="1:10" ht="18" customHeight="1" x14ac:dyDescent="0.25">
      <c r="A401" s="3">
        <v>391</v>
      </c>
      <c r="B401" s="81"/>
      <c r="C401" s="82"/>
      <c r="D401" s="287" t="str">
        <f>IF(AND(B401&gt;0,C401&gt;0),IF(B401&gt;UPDATE!K2,DATEVALUE(UPDATE!$C$4&amp;"/"&amp;TEXT(B401,0)&amp;"/"&amp;TEXT(C401,0)),DATEVALUE(UPDATE!$C$6&amp;"/"&amp;TEXT(B401,0)&amp;"/"&amp;TEXT(C401,0))),"")</f>
        <v/>
      </c>
      <c r="E401" s="83"/>
      <c r="F401" s="84"/>
      <c r="G401" s="85"/>
      <c r="H401" s="86"/>
      <c r="I401" s="87">
        <f>IF(OR(G401&lt;&gt;0,H401&lt;&gt;0),$I$8+SUM($G$11:G401)-SUM($H$11:H401),0)</f>
        <v>0</v>
      </c>
      <c r="J401" s="88"/>
    </row>
    <row r="402" spans="1:10" ht="18" customHeight="1" x14ac:dyDescent="0.25">
      <c r="A402" s="3">
        <v>392</v>
      </c>
      <c r="B402" s="81"/>
      <c r="C402" s="82"/>
      <c r="D402" s="287" t="str">
        <f>IF(AND(B402&gt;0,C402&gt;0),IF(B402&gt;UPDATE!K2,DATEVALUE(UPDATE!$C$4&amp;"/"&amp;TEXT(B402,0)&amp;"/"&amp;TEXT(C402,0)),DATEVALUE(UPDATE!$C$6&amp;"/"&amp;TEXT(B402,0)&amp;"/"&amp;TEXT(C402,0))),"")</f>
        <v/>
      </c>
      <c r="E402" s="83"/>
      <c r="F402" s="84"/>
      <c r="G402" s="85"/>
      <c r="H402" s="86"/>
      <c r="I402" s="87">
        <f>IF(OR(G402&lt;&gt;0,H402&lt;&gt;0),$I$8+SUM($G$11:G402)-SUM($H$11:H402),0)</f>
        <v>0</v>
      </c>
      <c r="J402" s="88"/>
    </row>
    <row r="403" spans="1:10" ht="18" customHeight="1" x14ac:dyDescent="0.25">
      <c r="A403" s="3">
        <v>393</v>
      </c>
      <c r="B403" s="81"/>
      <c r="C403" s="82"/>
      <c r="D403" s="287" t="str">
        <f>IF(AND(B403&gt;0,C403&gt;0),IF(B403&gt;UPDATE!K2,DATEVALUE(UPDATE!$C$4&amp;"/"&amp;TEXT(B403,0)&amp;"/"&amp;TEXT(C403,0)),DATEVALUE(UPDATE!$C$6&amp;"/"&amp;TEXT(B403,0)&amp;"/"&amp;TEXT(C403,0))),"")</f>
        <v/>
      </c>
      <c r="E403" s="83"/>
      <c r="F403" s="84"/>
      <c r="G403" s="85"/>
      <c r="H403" s="86"/>
      <c r="I403" s="87">
        <f>IF(OR(G403&lt;&gt;0,H403&lt;&gt;0),$I$8+SUM($G$11:G403)-SUM($H$11:H403),0)</f>
        <v>0</v>
      </c>
      <c r="J403" s="88"/>
    </row>
    <row r="404" spans="1:10" ht="18" customHeight="1" x14ac:dyDescent="0.25">
      <c r="A404" s="3">
        <v>394</v>
      </c>
      <c r="B404" s="81"/>
      <c r="C404" s="82"/>
      <c r="D404" s="287" t="str">
        <f>IF(AND(B404&gt;0,C404&gt;0),IF(B404&gt;UPDATE!K2,DATEVALUE(UPDATE!$C$4&amp;"/"&amp;TEXT(B404,0)&amp;"/"&amp;TEXT(C404,0)),DATEVALUE(UPDATE!$C$6&amp;"/"&amp;TEXT(B404,0)&amp;"/"&amp;TEXT(C404,0))),"")</f>
        <v/>
      </c>
      <c r="E404" s="83"/>
      <c r="F404" s="84"/>
      <c r="G404" s="85"/>
      <c r="H404" s="86"/>
      <c r="I404" s="87">
        <f>IF(OR(G404&lt;&gt;0,H404&lt;&gt;0),$I$8+SUM($G$11:G404)-SUM($H$11:H404),0)</f>
        <v>0</v>
      </c>
      <c r="J404" s="88"/>
    </row>
    <row r="405" spans="1:10" ht="18" customHeight="1" x14ac:dyDescent="0.25">
      <c r="A405" s="3">
        <v>395</v>
      </c>
      <c r="B405" s="81"/>
      <c r="C405" s="82"/>
      <c r="D405" s="287" t="str">
        <f>IF(AND(B405&gt;0,C405&gt;0),IF(B405&gt;UPDATE!K2,DATEVALUE(UPDATE!$C$4&amp;"/"&amp;TEXT(B405,0)&amp;"/"&amp;TEXT(C405,0)),DATEVALUE(UPDATE!$C$6&amp;"/"&amp;TEXT(B405,0)&amp;"/"&amp;TEXT(C405,0))),"")</f>
        <v/>
      </c>
      <c r="E405" s="83"/>
      <c r="F405" s="84"/>
      <c r="G405" s="85"/>
      <c r="H405" s="86"/>
      <c r="I405" s="87">
        <f>IF(OR(G405&lt;&gt;0,H405&lt;&gt;0),$I$8+SUM($G$11:G405)-SUM($H$11:H405),0)</f>
        <v>0</v>
      </c>
      <c r="J405" s="88"/>
    </row>
    <row r="406" spans="1:10" ht="18" customHeight="1" x14ac:dyDescent="0.25">
      <c r="A406" s="3">
        <v>396</v>
      </c>
      <c r="B406" s="81"/>
      <c r="C406" s="82"/>
      <c r="D406" s="287" t="str">
        <f>IF(AND(B406&gt;0,C406&gt;0),IF(B406&gt;UPDATE!K2,DATEVALUE(UPDATE!$C$4&amp;"/"&amp;TEXT(B406,0)&amp;"/"&amp;TEXT(C406,0)),DATEVALUE(UPDATE!$C$6&amp;"/"&amp;TEXT(B406,0)&amp;"/"&amp;TEXT(C406,0))),"")</f>
        <v/>
      </c>
      <c r="E406" s="83"/>
      <c r="F406" s="84"/>
      <c r="G406" s="85"/>
      <c r="H406" s="86"/>
      <c r="I406" s="87">
        <f>IF(OR(G406&lt;&gt;0,H406&lt;&gt;0),$I$8+SUM($G$11:G406)-SUM($H$11:H406),0)</f>
        <v>0</v>
      </c>
      <c r="J406" s="88"/>
    </row>
    <row r="407" spans="1:10" ht="18" customHeight="1" x14ac:dyDescent="0.25">
      <c r="A407" s="3">
        <v>397</v>
      </c>
      <c r="B407" s="81"/>
      <c r="C407" s="82"/>
      <c r="D407" s="287" t="str">
        <f>IF(AND(B407&gt;0,C407&gt;0),IF(B407&gt;UPDATE!K2,DATEVALUE(UPDATE!$C$4&amp;"/"&amp;TEXT(B407,0)&amp;"/"&amp;TEXT(C407,0)),DATEVALUE(UPDATE!$C$6&amp;"/"&amp;TEXT(B407,0)&amp;"/"&amp;TEXT(C407,0))),"")</f>
        <v/>
      </c>
      <c r="E407" s="83"/>
      <c r="F407" s="84"/>
      <c r="G407" s="85"/>
      <c r="H407" s="86"/>
      <c r="I407" s="87">
        <f>IF(OR(G407&lt;&gt;0,H407&lt;&gt;0),$I$8+SUM($G$11:G407)-SUM($H$11:H407),0)</f>
        <v>0</v>
      </c>
      <c r="J407" s="88"/>
    </row>
    <row r="408" spans="1:10" ht="18" customHeight="1" x14ac:dyDescent="0.25">
      <c r="A408" s="3">
        <v>398</v>
      </c>
      <c r="B408" s="81"/>
      <c r="C408" s="82"/>
      <c r="D408" s="287" t="str">
        <f>IF(AND(B408&gt;0,C408&gt;0),IF(B408&gt;UPDATE!K2,DATEVALUE(UPDATE!$C$4&amp;"/"&amp;TEXT(B408,0)&amp;"/"&amp;TEXT(C408,0)),DATEVALUE(UPDATE!$C$6&amp;"/"&amp;TEXT(B408,0)&amp;"/"&amp;TEXT(C408,0))),"")</f>
        <v/>
      </c>
      <c r="E408" s="83"/>
      <c r="F408" s="84"/>
      <c r="G408" s="85"/>
      <c r="H408" s="86"/>
      <c r="I408" s="87">
        <f>IF(OR(G408&lt;&gt;0,H408&lt;&gt;0),$I$8+SUM($G$11:G408)-SUM($H$11:H408),0)</f>
        <v>0</v>
      </c>
      <c r="J408" s="88"/>
    </row>
    <row r="409" spans="1:10" ht="18" customHeight="1" x14ac:dyDescent="0.25">
      <c r="A409" s="3">
        <v>399</v>
      </c>
      <c r="B409" s="81"/>
      <c r="C409" s="82"/>
      <c r="D409" s="287" t="str">
        <f>IF(AND(B409&gt;0,C409&gt;0),IF(B409&gt;UPDATE!K2,DATEVALUE(UPDATE!$C$4&amp;"/"&amp;TEXT(B409,0)&amp;"/"&amp;TEXT(C409,0)),DATEVALUE(UPDATE!$C$6&amp;"/"&amp;TEXT(B409,0)&amp;"/"&amp;TEXT(C409,0))),"")</f>
        <v/>
      </c>
      <c r="E409" s="83"/>
      <c r="F409" s="84"/>
      <c r="G409" s="85"/>
      <c r="H409" s="86"/>
      <c r="I409" s="87">
        <f>IF(OR(G409&lt;&gt;0,H409&lt;&gt;0),$I$8+SUM($G$11:G409)-SUM($H$11:H409),0)</f>
        <v>0</v>
      </c>
      <c r="J409" s="88"/>
    </row>
    <row r="410" spans="1:10" ht="18" customHeight="1" x14ac:dyDescent="0.25">
      <c r="A410" s="3">
        <v>400</v>
      </c>
      <c r="B410" s="81"/>
      <c r="C410" s="82"/>
      <c r="D410" s="287" t="str">
        <f>IF(AND(B410&gt;0,C410&gt;0),IF(B410&gt;UPDATE!K2,DATEVALUE(UPDATE!$C$4&amp;"/"&amp;TEXT(B410,0)&amp;"/"&amp;TEXT(C410,0)),DATEVALUE(UPDATE!$C$6&amp;"/"&amp;TEXT(B410,0)&amp;"/"&amp;TEXT(C410,0))),"")</f>
        <v/>
      </c>
      <c r="E410" s="83"/>
      <c r="F410" s="84"/>
      <c r="G410" s="85"/>
      <c r="H410" s="86"/>
      <c r="I410" s="87">
        <f>IF(OR(G410&lt;&gt;0,H410&lt;&gt;0),$I$8+SUM($G$11:G410)-SUM($H$11:H410),0)</f>
        <v>0</v>
      </c>
      <c r="J410" s="88"/>
    </row>
    <row r="411" spans="1:10" ht="18" customHeight="1" x14ac:dyDescent="0.25">
      <c r="A411" s="3">
        <v>401</v>
      </c>
      <c r="B411" s="81"/>
      <c r="C411" s="82"/>
      <c r="D411" s="287" t="str">
        <f>IF(AND(B411&gt;0,C411&gt;0),IF(B411&gt;UPDATE!K2,DATEVALUE(UPDATE!$C$4&amp;"/"&amp;TEXT(B411,0)&amp;"/"&amp;TEXT(C411,0)),DATEVALUE(UPDATE!$C$6&amp;"/"&amp;TEXT(B411,0)&amp;"/"&amp;TEXT(C411,0))),"")</f>
        <v/>
      </c>
      <c r="E411" s="83"/>
      <c r="F411" s="84"/>
      <c r="G411" s="85"/>
      <c r="H411" s="86"/>
      <c r="I411" s="87">
        <f>IF(OR(G411&lt;&gt;0,H411&lt;&gt;0),$I$8+SUM($G$11:G411)-SUM($H$11:H411),0)</f>
        <v>0</v>
      </c>
      <c r="J411" s="88"/>
    </row>
    <row r="412" spans="1:10" ht="18" customHeight="1" x14ac:dyDescent="0.25">
      <c r="A412" s="3">
        <v>402</v>
      </c>
      <c r="B412" s="81"/>
      <c r="C412" s="82"/>
      <c r="D412" s="287" t="str">
        <f>IF(AND(B412&gt;0,C412&gt;0),IF(B412&gt;UPDATE!K2,DATEVALUE(UPDATE!$C$4&amp;"/"&amp;TEXT(B412,0)&amp;"/"&amp;TEXT(C412,0)),DATEVALUE(UPDATE!$C$6&amp;"/"&amp;TEXT(B412,0)&amp;"/"&amp;TEXT(C412,0))),"")</f>
        <v/>
      </c>
      <c r="E412" s="83"/>
      <c r="F412" s="84"/>
      <c r="G412" s="85"/>
      <c r="H412" s="86"/>
      <c r="I412" s="87">
        <f>IF(OR(G412&lt;&gt;0,H412&lt;&gt;0),$I$8+SUM($G$11:G412)-SUM($H$11:H412),0)</f>
        <v>0</v>
      </c>
      <c r="J412" s="88"/>
    </row>
    <row r="413" spans="1:10" ht="18" customHeight="1" x14ac:dyDescent="0.25">
      <c r="A413" s="3">
        <v>403</v>
      </c>
      <c r="B413" s="81"/>
      <c r="C413" s="82"/>
      <c r="D413" s="287" t="str">
        <f>IF(AND(B413&gt;0,C413&gt;0),IF(B413&gt;UPDATE!K2,DATEVALUE(UPDATE!$C$4&amp;"/"&amp;TEXT(B413,0)&amp;"/"&amp;TEXT(C413,0)),DATEVALUE(UPDATE!$C$6&amp;"/"&amp;TEXT(B413,0)&amp;"/"&amp;TEXT(C413,0))),"")</f>
        <v/>
      </c>
      <c r="E413" s="83"/>
      <c r="F413" s="84"/>
      <c r="G413" s="85"/>
      <c r="H413" s="86"/>
      <c r="I413" s="87">
        <f>IF(OR(G413&lt;&gt;0,H413&lt;&gt;0),$I$8+SUM($G$11:G413)-SUM($H$11:H413),0)</f>
        <v>0</v>
      </c>
      <c r="J413" s="88"/>
    </row>
    <row r="414" spans="1:10" ht="18" customHeight="1" x14ac:dyDescent="0.25">
      <c r="A414" s="3">
        <v>404</v>
      </c>
      <c r="B414" s="81"/>
      <c r="C414" s="82"/>
      <c r="D414" s="287" t="str">
        <f>IF(AND(B414&gt;0,C414&gt;0),IF(B414&gt;UPDATE!K2,DATEVALUE(UPDATE!$C$4&amp;"/"&amp;TEXT(B414,0)&amp;"/"&amp;TEXT(C414,0)),DATEVALUE(UPDATE!$C$6&amp;"/"&amp;TEXT(B414,0)&amp;"/"&amp;TEXT(C414,0))),"")</f>
        <v/>
      </c>
      <c r="E414" s="83"/>
      <c r="F414" s="84"/>
      <c r="G414" s="85"/>
      <c r="H414" s="86"/>
      <c r="I414" s="87">
        <f>IF(OR(G414&lt;&gt;0,H414&lt;&gt;0),$I$8+SUM($G$11:G414)-SUM($H$11:H414),0)</f>
        <v>0</v>
      </c>
      <c r="J414" s="88"/>
    </row>
    <row r="415" spans="1:10" ht="18" customHeight="1" x14ac:dyDescent="0.25">
      <c r="A415" s="3">
        <v>405</v>
      </c>
      <c r="B415" s="81"/>
      <c r="C415" s="82"/>
      <c r="D415" s="287" t="str">
        <f>IF(AND(B415&gt;0,C415&gt;0),IF(B415&gt;UPDATE!K2,DATEVALUE(UPDATE!$C$4&amp;"/"&amp;TEXT(B415,0)&amp;"/"&amp;TEXT(C415,0)),DATEVALUE(UPDATE!$C$6&amp;"/"&amp;TEXT(B415,0)&amp;"/"&amp;TEXT(C415,0))),"")</f>
        <v/>
      </c>
      <c r="E415" s="83"/>
      <c r="F415" s="84"/>
      <c r="G415" s="85"/>
      <c r="H415" s="86"/>
      <c r="I415" s="87">
        <f>IF(OR(G415&lt;&gt;0,H415&lt;&gt;0),$I$8+SUM($G$11:G415)-SUM($H$11:H415),0)</f>
        <v>0</v>
      </c>
      <c r="J415" s="88"/>
    </row>
    <row r="416" spans="1:10" ht="18" customHeight="1" x14ac:dyDescent="0.25">
      <c r="A416" s="3">
        <v>406</v>
      </c>
      <c r="B416" s="81"/>
      <c r="C416" s="82"/>
      <c r="D416" s="287" t="str">
        <f>IF(AND(B416&gt;0,C416&gt;0),IF(B416&gt;UPDATE!K2,DATEVALUE(UPDATE!$C$4&amp;"/"&amp;TEXT(B416,0)&amp;"/"&amp;TEXT(C416,0)),DATEVALUE(UPDATE!$C$6&amp;"/"&amp;TEXT(B416,0)&amp;"/"&amp;TEXT(C416,0))),"")</f>
        <v/>
      </c>
      <c r="E416" s="83"/>
      <c r="F416" s="84"/>
      <c r="G416" s="85"/>
      <c r="H416" s="86"/>
      <c r="I416" s="87">
        <f>IF(OR(G416&lt;&gt;0,H416&lt;&gt;0),$I$8+SUM($G$11:G416)-SUM($H$11:H416),0)</f>
        <v>0</v>
      </c>
      <c r="J416" s="88"/>
    </row>
    <row r="417" spans="1:10" ht="18" customHeight="1" x14ac:dyDescent="0.25">
      <c r="A417" s="3">
        <v>407</v>
      </c>
      <c r="B417" s="81"/>
      <c r="C417" s="82"/>
      <c r="D417" s="287" t="str">
        <f>IF(AND(B417&gt;0,C417&gt;0),IF(B417&gt;UPDATE!K2,DATEVALUE(UPDATE!$C$4&amp;"/"&amp;TEXT(B417,0)&amp;"/"&amp;TEXT(C417,0)),DATEVALUE(UPDATE!$C$6&amp;"/"&amp;TEXT(B417,0)&amp;"/"&amp;TEXT(C417,0))),"")</f>
        <v/>
      </c>
      <c r="E417" s="83"/>
      <c r="F417" s="84"/>
      <c r="G417" s="85"/>
      <c r="H417" s="86"/>
      <c r="I417" s="87">
        <f>IF(OR(G417&lt;&gt;0,H417&lt;&gt;0),$I$8+SUM($G$11:G417)-SUM($H$11:H417),0)</f>
        <v>0</v>
      </c>
      <c r="J417" s="88"/>
    </row>
    <row r="418" spans="1:10" ht="18" customHeight="1" x14ac:dyDescent="0.25">
      <c r="A418" s="3">
        <v>408</v>
      </c>
      <c r="B418" s="81"/>
      <c r="C418" s="82"/>
      <c r="D418" s="287" t="str">
        <f>IF(AND(B418&gt;0,C418&gt;0),IF(B418&gt;UPDATE!K2,DATEVALUE(UPDATE!$C$4&amp;"/"&amp;TEXT(B418,0)&amp;"/"&amp;TEXT(C418,0)),DATEVALUE(UPDATE!$C$6&amp;"/"&amp;TEXT(B418,0)&amp;"/"&amp;TEXT(C418,0))),"")</f>
        <v/>
      </c>
      <c r="E418" s="83"/>
      <c r="F418" s="84"/>
      <c r="G418" s="85"/>
      <c r="H418" s="86"/>
      <c r="I418" s="87">
        <f>IF(OR(G418&lt;&gt;0,H418&lt;&gt;0),$I$8+SUM($G$11:G418)-SUM($H$11:H418),0)</f>
        <v>0</v>
      </c>
      <c r="J418" s="88"/>
    </row>
    <row r="419" spans="1:10" ht="18" customHeight="1" x14ac:dyDescent="0.25">
      <c r="A419" s="3">
        <v>409</v>
      </c>
      <c r="B419" s="81"/>
      <c r="C419" s="82"/>
      <c r="D419" s="287" t="str">
        <f>IF(AND(B419&gt;0,C419&gt;0),IF(B419&gt;UPDATE!K2,DATEVALUE(UPDATE!$C$4&amp;"/"&amp;TEXT(B419,0)&amp;"/"&amp;TEXT(C419,0)),DATEVALUE(UPDATE!$C$6&amp;"/"&amp;TEXT(B419,0)&amp;"/"&amp;TEXT(C419,0))),"")</f>
        <v/>
      </c>
      <c r="E419" s="83"/>
      <c r="F419" s="84"/>
      <c r="G419" s="85"/>
      <c r="H419" s="86"/>
      <c r="I419" s="87">
        <f>IF(OR(G419&lt;&gt;0,H419&lt;&gt;0),$I$8+SUM($G$11:G419)-SUM($H$11:H419),0)</f>
        <v>0</v>
      </c>
      <c r="J419" s="88"/>
    </row>
    <row r="420" spans="1:10" ht="18" customHeight="1" x14ac:dyDescent="0.25">
      <c r="A420" s="3">
        <v>410</v>
      </c>
      <c r="B420" s="81"/>
      <c r="C420" s="82"/>
      <c r="D420" s="287" t="str">
        <f>IF(AND(B420&gt;0,C420&gt;0),IF(B420&gt;UPDATE!K2,DATEVALUE(UPDATE!$C$4&amp;"/"&amp;TEXT(B420,0)&amp;"/"&amp;TEXT(C420,0)),DATEVALUE(UPDATE!$C$6&amp;"/"&amp;TEXT(B420,0)&amp;"/"&amp;TEXT(C420,0))),"")</f>
        <v/>
      </c>
      <c r="E420" s="83"/>
      <c r="F420" s="84"/>
      <c r="G420" s="85"/>
      <c r="H420" s="86"/>
      <c r="I420" s="87">
        <f>IF(OR(G420&lt;&gt;0,H420&lt;&gt;0),$I$8+SUM($G$11:G420)-SUM($H$11:H420),0)</f>
        <v>0</v>
      </c>
      <c r="J420" s="88"/>
    </row>
    <row r="421" spans="1:10" ht="18" customHeight="1" x14ac:dyDescent="0.25">
      <c r="A421" s="3">
        <v>411</v>
      </c>
      <c r="B421" s="81"/>
      <c r="C421" s="82"/>
      <c r="D421" s="287" t="str">
        <f>IF(AND(B421&gt;0,C421&gt;0),IF(B421&gt;UPDATE!K2,DATEVALUE(UPDATE!$C$4&amp;"/"&amp;TEXT(B421,0)&amp;"/"&amp;TEXT(C421,0)),DATEVALUE(UPDATE!$C$6&amp;"/"&amp;TEXT(B421,0)&amp;"/"&amp;TEXT(C421,0))),"")</f>
        <v/>
      </c>
      <c r="E421" s="83"/>
      <c r="F421" s="84"/>
      <c r="G421" s="85"/>
      <c r="H421" s="86"/>
      <c r="I421" s="87">
        <f>IF(OR(G421&lt;&gt;0,H421&lt;&gt;0),$I$8+SUM($G$11:G421)-SUM($H$11:H421),0)</f>
        <v>0</v>
      </c>
      <c r="J421" s="88"/>
    </row>
    <row r="422" spans="1:10" ht="18" customHeight="1" x14ac:dyDescent="0.25">
      <c r="A422" s="3">
        <v>412</v>
      </c>
      <c r="B422" s="81"/>
      <c r="C422" s="82"/>
      <c r="D422" s="287" t="str">
        <f>IF(AND(B422&gt;0,C422&gt;0),IF(B422&gt;UPDATE!K2,DATEVALUE(UPDATE!$C$4&amp;"/"&amp;TEXT(B422,0)&amp;"/"&amp;TEXT(C422,0)),DATEVALUE(UPDATE!$C$6&amp;"/"&amp;TEXT(B422,0)&amp;"/"&amp;TEXT(C422,0))),"")</f>
        <v/>
      </c>
      <c r="E422" s="83"/>
      <c r="F422" s="84"/>
      <c r="G422" s="85"/>
      <c r="H422" s="86"/>
      <c r="I422" s="87">
        <f>IF(OR(G422&lt;&gt;0,H422&lt;&gt;0),$I$8+SUM($G$11:G422)-SUM($H$11:H422),0)</f>
        <v>0</v>
      </c>
      <c r="J422" s="88"/>
    </row>
    <row r="423" spans="1:10" ht="18" customHeight="1" x14ac:dyDescent="0.25">
      <c r="A423" s="3">
        <v>413</v>
      </c>
      <c r="B423" s="81"/>
      <c r="C423" s="82"/>
      <c r="D423" s="287" t="str">
        <f>IF(AND(B423&gt;0,C423&gt;0),IF(B423&gt;UPDATE!K2,DATEVALUE(UPDATE!$C$4&amp;"/"&amp;TEXT(B423,0)&amp;"/"&amp;TEXT(C423,0)),DATEVALUE(UPDATE!$C$6&amp;"/"&amp;TEXT(B423,0)&amp;"/"&amp;TEXT(C423,0))),"")</f>
        <v/>
      </c>
      <c r="E423" s="83"/>
      <c r="F423" s="84"/>
      <c r="G423" s="85"/>
      <c r="H423" s="86"/>
      <c r="I423" s="87">
        <f>IF(OR(G423&lt;&gt;0,H423&lt;&gt;0),$I$8+SUM($G$11:G423)-SUM($H$11:H423),0)</f>
        <v>0</v>
      </c>
      <c r="J423" s="88"/>
    </row>
    <row r="424" spans="1:10" ht="18" customHeight="1" x14ac:dyDescent="0.25">
      <c r="A424" s="3">
        <v>414</v>
      </c>
      <c r="B424" s="81"/>
      <c r="C424" s="82"/>
      <c r="D424" s="287" t="str">
        <f>IF(AND(B424&gt;0,C424&gt;0),IF(B424&gt;UPDATE!K2,DATEVALUE(UPDATE!$C$4&amp;"/"&amp;TEXT(B424,0)&amp;"/"&amp;TEXT(C424,0)),DATEVALUE(UPDATE!$C$6&amp;"/"&amp;TEXT(B424,0)&amp;"/"&amp;TEXT(C424,0))),"")</f>
        <v/>
      </c>
      <c r="E424" s="83"/>
      <c r="F424" s="84"/>
      <c r="G424" s="85"/>
      <c r="H424" s="86"/>
      <c r="I424" s="87">
        <f>IF(OR(G424&lt;&gt;0,H424&lt;&gt;0),$I$8+SUM($G$11:G424)-SUM($H$11:H424),0)</f>
        <v>0</v>
      </c>
      <c r="J424" s="88"/>
    </row>
    <row r="425" spans="1:10" ht="18" customHeight="1" x14ac:dyDescent="0.25">
      <c r="A425" s="3">
        <v>415</v>
      </c>
      <c r="B425" s="81"/>
      <c r="C425" s="82"/>
      <c r="D425" s="287" t="str">
        <f>IF(AND(B425&gt;0,C425&gt;0),IF(B425&gt;UPDATE!K2,DATEVALUE(UPDATE!$C$4&amp;"/"&amp;TEXT(B425,0)&amp;"/"&amp;TEXT(C425,0)),DATEVALUE(UPDATE!$C$6&amp;"/"&amp;TEXT(B425,0)&amp;"/"&amp;TEXT(C425,0))),"")</f>
        <v/>
      </c>
      <c r="E425" s="83"/>
      <c r="F425" s="84"/>
      <c r="G425" s="85"/>
      <c r="H425" s="86"/>
      <c r="I425" s="87">
        <f>IF(OR(G425&lt;&gt;0,H425&lt;&gt;0),$I$8+SUM($G$11:G425)-SUM($H$11:H425),0)</f>
        <v>0</v>
      </c>
      <c r="J425" s="88"/>
    </row>
    <row r="426" spans="1:10" ht="18" customHeight="1" x14ac:dyDescent="0.25">
      <c r="A426" s="3">
        <v>416</v>
      </c>
      <c r="B426" s="81"/>
      <c r="C426" s="82"/>
      <c r="D426" s="287" t="str">
        <f>IF(AND(B426&gt;0,C426&gt;0),IF(B426&gt;UPDATE!K2,DATEVALUE(UPDATE!$C$4&amp;"/"&amp;TEXT(B426,0)&amp;"/"&amp;TEXT(C426,0)),DATEVALUE(UPDATE!$C$6&amp;"/"&amp;TEXT(B426,0)&amp;"/"&amp;TEXT(C426,0))),"")</f>
        <v/>
      </c>
      <c r="E426" s="83"/>
      <c r="F426" s="84"/>
      <c r="G426" s="85"/>
      <c r="H426" s="86"/>
      <c r="I426" s="87">
        <f>IF(OR(G426&lt;&gt;0,H426&lt;&gt;0),$I$8+SUM($G$11:G426)-SUM($H$11:H426),0)</f>
        <v>0</v>
      </c>
      <c r="J426" s="88"/>
    </row>
    <row r="427" spans="1:10" ht="18" customHeight="1" x14ac:dyDescent="0.25">
      <c r="A427" s="3">
        <v>417</v>
      </c>
      <c r="B427" s="81"/>
      <c r="C427" s="82"/>
      <c r="D427" s="287" t="str">
        <f>IF(AND(B427&gt;0,C427&gt;0),IF(B427&gt;UPDATE!K2,DATEVALUE(UPDATE!$C$4&amp;"/"&amp;TEXT(B427,0)&amp;"/"&amp;TEXT(C427,0)),DATEVALUE(UPDATE!$C$6&amp;"/"&amp;TEXT(B427,0)&amp;"/"&amp;TEXT(C427,0))),"")</f>
        <v/>
      </c>
      <c r="E427" s="83"/>
      <c r="F427" s="84"/>
      <c r="G427" s="85"/>
      <c r="H427" s="86"/>
      <c r="I427" s="87">
        <f>IF(OR(G427&lt;&gt;0,H427&lt;&gt;0),$I$8+SUM($G$11:G427)-SUM($H$11:H427),0)</f>
        <v>0</v>
      </c>
      <c r="J427" s="88"/>
    </row>
    <row r="428" spans="1:10" ht="18" customHeight="1" x14ac:dyDescent="0.25">
      <c r="A428" s="3">
        <v>418</v>
      </c>
      <c r="B428" s="81"/>
      <c r="C428" s="82"/>
      <c r="D428" s="287" t="str">
        <f>IF(AND(B428&gt;0,C428&gt;0),IF(B428&gt;UPDATE!K2,DATEVALUE(UPDATE!$C$4&amp;"/"&amp;TEXT(B428,0)&amp;"/"&amp;TEXT(C428,0)),DATEVALUE(UPDATE!$C$6&amp;"/"&amp;TEXT(B428,0)&amp;"/"&amp;TEXT(C428,0))),"")</f>
        <v/>
      </c>
      <c r="E428" s="83"/>
      <c r="F428" s="84"/>
      <c r="G428" s="85"/>
      <c r="H428" s="86"/>
      <c r="I428" s="87">
        <f>IF(OR(G428&lt;&gt;0,H428&lt;&gt;0),$I$8+SUM($G$11:G428)-SUM($H$11:H428),0)</f>
        <v>0</v>
      </c>
      <c r="J428" s="88"/>
    </row>
    <row r="429" spans="1:10" ht="18" customHeight="1" x14ac:dyDescent="0.25">
      <c r="A429" s="3">
        <v>419</v>
      </c>
      <c r="B429" s="81"/>
      <c r="C429" s="82"/>
      <c r="D429" s="287" t="str">
        <f>IF(AND(B429&gt;0,C429&gt;0),IF(B429&gt;UPDATE!K2,DATEVALUE(UPDATE!$C$4&amp;"/"&amp;TEXT(B429,0)&amp;"/"&amp;TEXT(C429,0)),DATEVALUE(UPDATE!$C$6&amp;"/"&amp;TEXT(B429,0)&amp;"/"&amp;TEXT(C429,0))),"")</f>
        <v/>
      </c>
      <c r="E429" s="83"/>
      <c r="F429" s="84"/>
      <c r="G429" s="85"/>
      <c r="H429" s="86"/>
      <c r="I429" s="87">
        <f>IF(OR(G429&lt;&gt;0,H429&lt;&gt;0),$I$8+SUM($G$11:G429)-SUM($H$11:H429),0)</f>
        <v>0</v>
      </c>
      <c r="J429" s="88"/>
    </row>
    <row r="430" spans="1:10" ht="18" customHeight="1" x14ac:dyDescent="0.25">
      <c r="A430" s="3">
        <v>420</v>
      </c>
      <c r="B430" s="81"/>
      <c r="C430" s="82"/>
      <c r="D430" s="287" t="str">
        <f>IF(AND(B430&gt;0,C430&gt;0),IF(B430&gt;UPDATE!K2,DATEVALUE(UPDATE!$C$4&amp;"/"&amp;TEXT(B430,0)&amp;"/"&amp;TEXT(C430,0)),DATEVALUE(UPDATE!$C$6&amp;"/"&amp;TEXT(B430,0)&amp;"/"&amp;TEXT(C430,0))),"")</f>
        <v/>
      </c>
      <c r="E430" s="83"/>
      <c r="F430" s="84"/>
      <c r="G430" s="85"/>
      <c r="H430" s="86"/>
      <c r="I430" s="87">
        <f>IF(OR(G430&lt;&gt;0,H430&lt;&gt;0),$I$8+SUM($G$11:G430)-SUM($H$11:H430),0)</f>
        <v>0</v>
      </c>
      <c r="J430" s="88"/>
    </row>
    <row r="431" spans="1:10" ht="18" customHeight="1" x14ac:dyDescent="0.25">
      <c r="A431" s="3">
        <v>421</v>
      </c>
      <c r="B431" s="81"/>
      <c r="C431" s="82"/>
      <c r="D431" s="287" t="str">
        <f>IF(AND(B431&gt;0,C431&gt;0),IF(B431&gt;UPDATE!K2,DATEVALUE(UPDATE!$C$4&amp;"/"&amp;TEXT(B431,0)&amp;"/"&amp;TEXT(C431,0)),DATEVALUE(UPDATE!$C$6&amp;"/"&amp;TEXT(B431,0)&amp;"/"&amp;TEXT(C431,0))),"")</f>
        <v/>
      </c>
      <c r="E431" s="83"/>
      <c r="F431" s="84"/>
      <c r="G431" s="85"/>
      <c r="H431" s="86"/>
      <c r="I431" s="87">
        <f>IF(OR(G431&lt;&gt;0,H431&lt;&gt;0),$I$8+SUM($G$11:G431)-SUM($H$11:H431),0)</f>
        <v>0</v>
      </c>
      <c r="J431" s="88"/>
    </row>
    <row r="432" spans="1:10" ht="18" customHeight="1" x14ac:dyDescent="0.25">
      <c r="A432" s="3">
        <v>422</v>
      </c>
      <c r="B432" s="81"/>
      <c r="C432" s="82"/>
      <c r="D432" s="287" t="str">
        <f>IF(AND(B432&gt;0,C432&gt;0),IF(B432&gt;UPDATE!K2,DATEVALUE(UPDATE!$C$4&amp;"/"&amp;TEXT(B432,0)&amp;"/"&amp;TEXT(C432,0)),DATEVALUE(UPDATE!$C$6&amp;"/"&amp;TEXT(B432,0)&amp;"/"&amp;TEXT(C432,0))),"")</f>
        <v/>
      </c>
      <c r="E432" s="83"/>
      <c r="F432" s="84"/>
      <c r="G432" s="85"/>
      <c r="H432" s="86"/>
      <c r="I432" s="87">
        <f>IF(OR(G432&lt;&gt;0,H432&lt;&gt;0),$I$8+SUM($G$11:G432)-SUM($H$11:H432),0)</f>
        <v>0</v>
      </c>
      <c r="J432" s="88"/>
    </row>
    <row r="433" spans="1:10" ht="18" customHeight="1" x14ac:dyDescent="0.25">
      <c r="A433" s="3">
        <v>423</v>
      </c>
      <c r="B433" s="81"/>
      <c r="C433" s="82"/>
      <c r="D433" s="287" t="str">
        <f>IF(AND(B433&gt;0,C433&gt;0),IF(B433&gt;UPDATE!K2,DATEVALUE(UPDATE!$C$4&amp;"/"&amp;TEXT(B433,0)&amp;"/"&amp;TEXT(C433,0)),DATEVALUE(UPDATE!$C$6&amp;"/"&amp;TEXT(B433,0)&amp;"/"&amp;TEXT(C433,0))),"")</f>
        <v/>
      </c>
      <c r="E433" s="83"/>
      <c r="F433" s="84"/>
      <c r="G433" s="85"/>
      <c r="H433" s="86"/>
      <c r="I433" s="87">
        <f>IF(OR(G433&lt;&gt;0,H433&lt;&gt;0),$I$8+SUM($G$11:G433)-SUM($H$11:H433),0)</f>
        <v>0</v>
      </c>
      <c r="J433" s="88"/>
    </row>
    <row r="434" spans="1:10" ht="18" customHeight="1" x14ac:dyDescent="0.25">
      <c r="A434" s="3">
        <v>424</v>
      </c>
      <c r="B434" s="81"/>
      <c r="C434" s="82"/>
      <c r="D434" s="287" t="str">
        <f>IF(AND(B434&gt;0,C434&gt;0),IF(B434&gt;UPDATE!K2,DATEVALUE(UPDATE!$C$4&amp;"/"&amp;TEXT(B434,0)&amp;"/"&amp;TEXT(C434,0)),DATEVALUE(UPDATE!$C$6&amp;"/"&amp;TEXT(B434,0)&amp;"/"&amp;TEXT(C434,0))),"")</f>
        <v/>
      </c>
      <c r="E434" s="83"/>
      <c r="F434" s="84"/>
      <c r="G434" s="85"/>
      <c r="H434" s="86"/>
      <c r="I434" s="87">
        <f>IF(OR(G434&lt;&gt;0,H434&lt;&gt;0),$I$8+SUM($G$11:G434)-SUM($H$11:H434),0)</f>
        <v>0</v>
      </c>
      <c r="J434" s="88"/>
    </row>
    <row r="435" spans="1:10" ht="18" customHeight="1" x14ac:dyDescent="0.25">
      <c r="A435" s="3">
        <v>425</v>
      </c>
      <c r="B435" s="81"/>
      <c r="C435" s="82"/>
      <c r="D435" s="287" t="str">
        <f>IF(AND(B435&gt;0,C435&gt;0),IF(B435&gt;UPDATE!K2,DATEVALUE(UPDATE!$C$4&amp;"/"&amp;TEXT(B435,0)&amp;"/"&amp;TEXT(C435,0)),DATEVALUE(UPDATE!$C$6&amp;"/"&amp;TEXT(B435,0)&amp;"/"&amp;TEXT(C435,0))),"")</f>
        <v/>
      </c>
      <c r="E435" s="83"/>
      <c r="F435" s="84"/>
      <c r="G435" s="85"/>
      <c r="H435" s="86"/>
      <c r="I435" s="87">
        <f>IF(OR(G435&lt;&gt;0,H435&lt;&gt;0),$I$8+SUM($G$11:G435)-SUM($H$11:H435),0)</f>
        <v>0</v>
      </c>
      <c r="J435" s="88"/>
    </row>
    <row r="436" spans="1:10" ht="18" customHeight="1" x14ac:dyDescent="0.25">
      <c r="A436" s="3">
        <v>426</v>
      </c>
      <c r="B436" s="81"/>
      <c r="C436" s="82"/>
      <c r="D436" s="287" t="str">
        <f>IF(AND(B436&gt;0,C436&gt;0),IF(B436&gt;UPDATE!K2,DATEVALUE(UPDATE!$C$4&amp;"/"&amp;TEXT(B436,0)&amp;"/"&amp;TEXT(C436,0)),DATEVALUE(UPDATE!$C$6&amp;"/"&amp;TEXT(B436,0)&amp;"/"&amp;TEXT(C436,0))),"")</f>
        <v/>
      </c>
      <c r="E436" s="83"/>
      <c r="F436" s="84"/>
      <c r="G436" s="85"/>
      <c r="H436" s="86"/>
      <c r="I436" s="87">
        <f>IF(OR(G436&lt;&gt;0,H436&lt;&gt;0),$I$8+SUM($G$11:G436)-SUM($H$11:H436),0)</f>
        <v>0</v>
      </c>
      <c r="J436" s="88"/>
    </row>
    <row r="437" spans="1:10" ht="18" customHeight="1" x14ac:dyDescent="0.25">
      <c r="A437" s="3">
        <v>427</v>
      </c>
      <c r="B437" s="81"/>
      <c r="C437" s="82"/>
      <c r="D437" s="287" t="str">
        <f>IF(AND(B437&gt;0,C437&gt;0),IF(B437&gt;UPDATE!K2,DATEVALUE(UPDATE!$C$4&amp;"/"&amp;TEXT(B437,0)&amp;"/"&amp;TEXT(C437,0)),DATEVALUE(UPDATE!$C$6&amp;"/"&amp;TEXT(B437,0)&amp;"/"&amp;TEXT(C437,0))),"")</f>
        <v/>
      </c>
      <c r="E437" s="83"/>
      <c r="F437" s="84"/>
      <c r="G437" s="85"/>
      <c r="H437" s="86"/>
      <c r="I437" s="87">
        <f>IF(OR(G437&lt;&gt;0,H437&lt;&gt;0),$I$8+SUM($G$11:G437)-SUM($H$11:H437),0)</f>
        <v>0</v>
      </c>
      <c r="J437" s="88"/>
    </row>
    <row r="438" spans="1:10" ht="18" customHeight="1" x14ac:dyDescent="0.25">
      <c r="A438" s="3">
        <v>428</v>
      </c>
      <c r="B438" s="81"/>
      <c r="C438" s="82"/>
      <c r="D438" s="287" t="str">
        <f>IF(AND(B438&gt;0,C438&gt;0),IF(B438&gt;UPDATE!K2,DATEVALUE(UPDATE!$C$4&amp;"/"&amp;TEXT(B438,0)&amp;"/"&amp;TEXT(C438,0)),DATEVALUE(UPDATE!$C$6&amp;"/"&amp;TEXT(B438,0)&amp;"/"&amp;TEXT(C438,0))),"")</f>
        <v/>
      </c>
      <c r="E438" s="83"/>
      <c r="F438" s="84"/>
      <c r="G438" s="85"/>
      <c r="H438" s="86"/>
      <c r="I438" s="87">
        <f>IF(OR(G438&lt;&gt;0,H438&lt;&gt;0),$I$8+SUM($G$11:G438)-SUM($H$11:H438),0)</f>
        <v>0</v>
      </c>
      <c r="J438" s="88"/>
    </row>
    <row r="439" spans="1:10" ht="18" customHeight="1" x14ac:dyDescent="0.25">
      <c r="A439" s="3">
        <v>429</v>
      </c>
      <c r="B439" s="81"/>
      <c r="C439" s="82"/>
      <c r="D439" s="287" t="str">
        <f>IF(AND(B439&gt;0,C439&gt;0),IF(B439&gt;UPDATE!K2,DATEVALUE(UPDATE!$C$4&amp;"/"&amp;TEXT(B439,0)&amp;"/"&amp;TEXT(C439,0)),DATEVALUE(UPDATE!$C$6&amp;"/"&amp;TEXT(B439,0)&amp;"/"&amp;TEXT(C439,0))),"")</f>
        <v/>
      </c>
      <c r="E439" s="83"/>
      <c r="F439" s="84"/>
      <c r="G439" s="85"/>
      <c r="H439" s="86"/>
      <c r="I439" s="87">
        <f>IF(OR(G439&lt;&gt;0,H439&lt;&gt;0),$I$8+SUM($G$11:G439)-SUM($H$11:H439),0)</f>
        <v>0</v>
      </c>
      <c r="J439" s="88"/>
    </row>
    <row r="440" spans="1:10" ht="18" customHeight="1" x14ac:dyDescent="0.25">
      <c r="A440" s="3">
        <v>430</v>
      </c>
      <c r="B440" s="81"/>
      <c r="C440" s="82"/>
      <c r="D440" s="287" t="str">
        <f>IF(AND(B440&gt;0,C440&gt;0),IF(B440&gt;UPDATE!K2,DATEVALUE(UPDATE!$C$4&amp;"/"&amp;TEXT(B440,0)&amp;"/"&amp;TEXT(C440,0)),DATEVALUE(UPDATE!$C$6&amp;"/"&amp;TEXT(B440,0)&amp;"/"&amp;TEXT(C440,0))),"")</f>
        <v/>
      </c>
      <c r="E440" s="83"/>
      <c r="F440" s="84"/>
      <c r="G440" s="85"/>
      <c r="H440" s="86"/>
      <c r="I440" s="87">
        <f>IF(OR(G440&lt;&gt;0,H440&lt;&gt;0),$I$8+SUM($G$11:G440)-SUM($H$11:H440),0)</f>
        <v>0</v>
      </c>
      <c r="J440" s="88"/>
    </row>
    <row r="441" spans="1:10" ht="18" customHeight="1" x14ac:dyDescent="0.25">
      <c r="A441" s="3">
        <v>431</v>
      </c>
      <c r="B441" s="81"/>
      <c r="C441" s="82"/>
      <c r="D441" s="287" t="str">
        <f>IF(AND(B441&gt;0,C441&gt;0),IF(B441&gt;UPDATE!K2,DATEVALUE(UPDATE!$C$4&amp;"/"&amp;TEXT(B441,0)&amp;"/"&amp;TEXT(C441,0)),DATEVALUE(UPDATE!$C$6&amp;"/"&amp;TEXT(B441,0)&amp;"/"&amp;TEXT(C441,0))),"")</f>
        <v/>
      </c>
      <c r="E441" s="83"/>
      <c r="F441" s="84"/>
      <c r="G441" s="85"/>
      <c r="H441" s="86"/>
      <c r="I441" s="87">
        <f>IF(OR(G441&lt;&gt;0,H441&lt;&gt;0),$I$8+SUM($G$11:G441)-SUM($H$11:H441),0)</f>
        <v>0</v>
      </c>
      <c r="J441" s="88"/>
    </row>
    <row r="442" spans="1:10" ht="18" customHeight="1" x14ac:dyDescent="0.25">
      <c r="A442" s="3">
        <v>432</v>
      </c>
      <c r="B442" s="81"/>
      <c r="C442" s="82"/>
      <c r="D442" s="287" t="str">
        <f>IF(AND(B442&gt;0,C442&gt;0),IF(B442&gt;UPDATE!K2,DATEVALUE(UPDATE!$C$4&amp;"/"&amp;TEXT(B442,0)&amp;"/"&amp;TEXT(C442,0)),DATEVALUE(UPDATE!$C$6&amp;"/"&amp;TEXT(B442,0)&amp;"/"&amp;TEXT(C442,0))),"")</f>
        <v/>
      </c>
      <c r="E442" s="83"/>
      <c r="F442" s="84"/>
      <c r="G442" s="85"/>
      <c r="H442" s="86"/>
      <c r="I442" s="87">
        <f>IF(OR(G442&lt;&gt;0,H442&lt;&gt;0),$I$8+SUM($G$11:G442)-SUM($H$11:H442),0)</f>
        <v>0</v>
      </c>
      <c r="J442" s="88"/>
    </row>
    <row r="443" spans="1:10" ht="18" customHeight="1" x14ac:dyDescent="0.25">
      <c r="A443" s="3">
        <v>433</v>
      </c>
      <c r="B443" s="81"/>
      <c r="C443" s="82"/>
      <c r="D443" s="287" t="str">
        <f>IF(AND(B443&gt;0,C443&gt;0),IF(B443&gt;UPDATE!K2,DATEVALUE(UPDATE!$C$4&amp;"/"&amp;TEXT(B443,0)&amp;"/"&amp;TEXT(C443,0)),DATEVALUE(UPDATE!$C$6&amp;"/"&amp;TEXT(B443,0)&amp;"/"&amp;TEXT(C443,0))),"")</f>
        <v/>
      </c>
      <c r="E443" s="83"/>
      <c r="F443" s="84"/>
      <c r="G443" s="85"/>
      <c r="H443" s="86"/>
      <c r="I443" s="87">
        <f>IF(OR(G443&lt;&gt;0,H443&lt;&gt;0),$I$8+SUM($G$11:G443)-SUM($H$11:H443),0)</f>
        <v>0</v>
      </c>
      <c r="J443" s="88"/>
    </row>
    <row r="444" spans="1:10" ht="18" customHeight="1" x14ac:dyDescent="0.25">
      <c r="A444" s="3">
        <v>434</v>
      </c>
      <c r="B444" s="81"/>
      <c r="C444" s="82"/>
      <c r="D444" s="287" t="str">
        <f>IF(AND(B444&gt;0,C444&gt;0),IF(B444&gt;UPDATE!K2,DATEVALUE(UPDATE!$C$4&amp;"/"&amp;TEXT(B444,0)&amp;"/"&amp;TEXT(C444,0)),DATEVALUE(UPDATE!$C$6&amp;"/"&amp;TEXT(B444,0)&amp;"/"&amp;TEXT(C444,0))),"")</f>
        <v/>
      </c>
      <c r="E444" s="83"/>
      <c r="F444" s="84"/>
      <c r="G444" s="85"/>
      <c r="H444" s="86"/>
      <c r="I444" s="87">
        <f>IF(OR(G444&lt;&gt;0,H444&lt;&gt;0),$I$8+SUM($G$11:G444)-SUM($H$11:H444),0)</f>
        <v>0</v>
      </c>
      <c r="J444" s="88"/>
    </row>
    <row r="445" spans="1:10" ht="18" customHeight="1" x14ac:dyDescent="0.25">
      <c r="A445" s="3">
        <v>435</v>
      </c>
      <c r="B445" s="81"/>
      <c r="C445" s="82"/>
      <c r="D445" s="287" t="str">
        <f>IF(AND(B445&gt;0,C445&gt;0),IF(B445&gt;UPDATE!K2,DATEVALUE(UPDATE!$C$4&amp;"/"&amp;TEXT(B445,0)&amp;"/"&amp;TEXT(C445,0)),DATEVALUE(UPDATE!$C$6&amp;"/"&amp;TEXT(B445,0)&amp;"/"&amp;TEXT(C445,0))),"")</f>
        <v/>
      </c>
      <c r="E445" s="83"/>
      <c r="F445" s="84"/>
      <c r="G445" s="85"/>
      <c r="H445" s="86"/>
      <c r="I445" s="87">
        <f>IF(OR(G445&lt;&gt;0,H445&lt;&gt;0),$I$8+SUM($G$11:G445)-SUM($H$11:H445),0)</f>
        <v>0</v>
      </c>
      <c r="J445" s="88"/>
    </row>
    <row r="446" spans="1:10" ht="18" customHeight="1" x14ac:dyDescent="0.25">
      <c r="A446" s="3">
        <v>436</v>
      </c>
      <c r="B446" s="81"/>
      <c r="C446" s="82"/>
      <c r="D446" s="287" t="str">
        <f>IF(AND(B446&gt;0,C446&gt;0),IF(B446&gt;UPDATE!K2,DATEVALUE(UPDATE!$C$4&amp;"/"&amp;TEXT(B446,0)&amp;"/"&amp;TEXT(C446,0)),DATEVALUE(UPDATE!$C$6&amp;"/"&amp;TEXT(B446,0)&amp;"/"&amp;TEXT(C446,0))),"")</f>
        <v/>
      </c>
      <c r="E446" s="83"/>
      <c r="F446" s="84"/>
      <c r="G446" s="85"/>
      <c r="H446" s="86"/>
      <c r="I446" s="87">
        <f>IF(OR(G446&lt;&gt;0,H446&lt;&gt;0),$I$8+SUM($G$11:G446)-SUM($H$11:H446),0)</f>
        <v>0</v>
      </c>
      <c r="J446" s="88"/>
    </row>
    <row r="447" spans="1:10" ht="18" customHeight="1" x14ac:dyDescent="0.25">
      <c r="A447" s="3">
        <v>437</v>
      </c>
      <c r="B447" s="81"/>
      <c r="C447" s="82"/>
      <c r="D447" s="287" t="str">
        <f>IF(AND(B447&gt;0,C447&gt;0),IF(B447&gt;UPDATE!K2,DATEVALUE(UPDATE!$C$4&amp;"/"&amp;TEXT(B447,0)&amp;"/"&amp;TEXT(C447,0)),DATEVALUE(UPDATE!$C$6&amp;"/"&amp;TEXT(B447,0)&amp;"/"&amp;TEXT(C447,0))),"")</f>
        <v/>
      </c>
      <c r="E447" s="83"/>
      <c r="F447" s="84"/>
      <c r="G447" s="85"/>
      <c r="H447" s="86"/>
      <c r="I447" s="87">
        <f>IF(OR(G447&lt;&gt;0,H447&lt;&gt;0),$I$8+SUM($G$11:G447)-SUM($H$11:H447),0)</f>
        <v>0</v>
      </c>
      <c r="J447" s="88"/>
    </row>
    <row r="448" spans="1:10" ht="18" customHeight="1" x14ac:dyDescent="0.25">
      <c r="A448" s="3">
        <v>438</v>
      </c>
      <c r="B448" s="81"/>
      <c r="C448" s="82"/>
      <c r="D448" s="287" t="str">
        <f>IF(AND(B448&gt;0,C448&gt;0),IF(B448&gt;UPDATE!K2,DATEVALUE(UPDATE!$C$4&amp;"/"&amp;TEXT(B448,0)&amp;"/"&amp;TEXT(C448,0)),DATEVALUE(UPDATE!$C$6&amp;"/"&amp;TEXT(B448,0)&amp;"/"&amp;TEXT(C448,0))),"")</f>
        <v/>
      </c>
      <c r="E448" s="83"/>
      <c r="F448" s="84"/>
      <c r="G448" s="85"/>
      <c r="H448" s="86"/>
      <c r="I448" s="87">
        <f>IF(OR(G448&lt;&gt;0,H448&lt;&gt;0),$I$8+SUM($G$11:G448)-SUM($H$11:H448),0)</f>
        <v>0</v>
      </c>
      <c r="J448" s="88"/>
    </row>
    <row r="449" spans="1:10" ht="18" customHeight="1" x14ac:dyDescent="0.25">
      <c r="A449" s="3">
        <v>439</v>
      </c>
      <c r="B449" s="81"/>
      <c r="C449" s="82"/>
      <c r="D449" s="287" t="str">
        <f>IF(AND(B449&gt;0,C449&gt;0),IF(B449&gt;UPDATE!K2,DATEVALUE(UPDATE!$C$4&amp;"/"&amp;TEXT(B449,0)&amp;"/"&amp;TEXT(C449,0)),DATEVALUE(UPDATE!$C$6&amp;"/"&amp;TEXT(B449,0)&amp;"/"&amp;TEXT(C449,0))),"")</f>
        <v/>
      </c>
      <c r="E449" s="83"/>
      <c r="F449" s="84"/>
      <c r="G449" s="85"/>
      <c r="H449" s="86"/>
      <c r="I449" s="87">
        <f>IF(OR(G449&lt;&gt;0,H449&lt;&gt;0),$I$8+SUM($G$11:G449)-SUM($H$11:H449),0)</f>
        <v>0</v>
      </c>
      <c r="J449" s="88"/>
    </row>
    <row r="450" spans="1:10" ht="18" customHeight="1" x14ac:dyDescent="0.25">
      <c r="A450" s="3">
        <v>440</v>
      </c>
      <c r="B450" s="81"/>
      <c r="C450" s="82"/>
      <c r="D450" s="287" t="str">
        <f>IF(AND(B450&gt;0,C450&gt;0),IF(B450&gt;UPDATE!K2,DATEVALUE(UPDATE!$C$4&amp;"/"&amp;TEXT(B450,0)&amp;"/"&amp;TEXT(C450,0)),DATEVALUE(UPDATE!$C$6&amp;"/"&amp;TEXT(B450,0)&amp;"/"&amp;TEXT(C450,0))),"")</f>
        <v/>
      </c>
      <c r="E450" s="83"/>
      <c r="F450" s="84"/>
      <c r="G450" s="85"/>
      <c r="H450" s="86"/>
      <c r="I450" s="87">
        <f>IF(OR(G450&lt;&gt;0,H450&lt;&gt;0),$I$8+SUM($G$11:G450)-SUM($H$11:H450),0)</f>
        <v>0</v>
      </c>
      <c r="J450" s="88"/>
    </row>
    <row r="451" spans="1:10" ht="18" customHeight="1" x14ac:dyDescent="0.25">
      <c r="A451" s="3">
        <v>441</v>
      </c>
      <c r="B451" s="81"/>
      <c r="C451" s="82"/>
      <c r="D451" s="287" t="str">
        <f>IF(AND(B451&gt;0,C451&gt;0),IF(B451&gt;UPDATE!K2,DATEVALUE(UPDATE!$C$4&amp;"/"&amp;TEXT(B451,0)&amp;"/"&amp;TEXT(C451,0)),DATEVALUE(UPDATE!$C$6&amp;"/"&amp;TEXT(B451,0)&amp;"/"&amp;TEXT(C451,0))),"")</f>
        <v/>
      </c>
      <c r="E451" s="83"/>
      <c r="F451" s="84"/>
      <c r="G451" s="85"/>
      <c r="H451" s="86"/>
      <c r="I451" s="87">
        <f>IF(OR(G451&lt;&gt;0,H451&lt;&gt;0),$I$8+SUM($G$11:G451)-SUM($H$11:H451),0)</f>
        <v>0</v>
      </c>
      <c r="J451" s="88"/>
    </row>
    <row r="452" spans="1:10" ht="18" customHeight="1" x14ac:dyDescent="0.25">
      <c r="A452" s="3">
        <v>442</v>
      </c>
      <c r="B452" s="81"/>
      <c r="C452" s="82"/>
      <c r="D452" s="287" t="str">
        <f>IF(AND(B452&gt;0,C452&gt;0),IF(B452&gt;UPDATE!K2,DATEVALUE(UPDATE!$C$4&amp;"/"&amp;TEXT(B452,0)&amp;"/"&amp;TEXT(C452,0)),DATEVALUE(UPDATE!$C$6&amp;"/"&amp;TEXT(B452,0)&amp;"/"&amp;TEXT(C452,0))),"")</f>
        <v/>
      </c>
      <c r="E452" s="83"/>
      <c r="F452" s="84"/>
      <c r="G452" s="85"/>
      <c r="H452" s="86"/>
      <c r="I452" s="87">
        <f>IF(OR(G452&lt;&gt;0,H452&lt;&gt;0),$I$8+SUM($G$11:G452)-SUM($H$11:H452),0)</f>
        <v>0</v>
      </c>
      <c r="J452" s="88"/>
    </row>
    <row r="453" spans="1:10" ht="18" customHeight="1" x14ac:dyDescent="0.25">
      <c r="A453" s="3">
        <v>443</v>
      </c>
      <c r="B453" s="81"/>
      <c r="C453" s="82"/>
      <c r="D453" s="287" t="str">
        <f>IF(AND(B453&gt;0,C453&gt;0),IF(B453&gt;UPDATE!K2,DATEVALUE(UPDATE!$C$4&amp;"/"&amp;TEXT(B453,0)&amp;"/"&amp;TEXT(C453,0)),DATEVALUE(UPDATE!$C$6&amp;"/"&amp;TEXT(B453,0)&amp;"/"&amp;TEXT(C453,0))),"")</f>
        <v/>
      </c>
      <c r="E453" s="83"/>
      <c r="F453" s="84"/>
      <c r="G453" s="85"/>
      <c r="H453" s="86"/>
      <c r="I453" s="87">
        <f>IF(OR(G453&lt;&gt;0,H453&lt;&gt;0),$I$8+SUM($G$11:G453)-SUM($H$11:H453),0)</f>
        <v>0</v>
      </c>
      <c r="J453" s="88"/>
    </row>
    <row r="454" spans="1:10" ht="18" customHeight="1" x14ac:dyDescent="0.25">
      <c r="A454" s="3">
        <v>444</v>
      </c>
      <c r="B454" s="81"/>
      <c r="C454" s="82"/>
      <c r="D454" s="287" t="str">
        <f>IF(AND(B454&gt;0,C454&gt;0),IF(B454&gt;UPDATE!K2,DATEVALUE(UPDATE!$C$4&amp;"/"&amp;TEXT(B454,0)&amp;"/"&amp;TEXT(C454,0)),DATEVALUE(UPDATE!$C$6&amp;"/"&amp;TEXT(B454,0)&amp;"/"&amp;TEXT(C454,0))),"")</f>
        <v/>
      </c>
      <c r="E454" s="83"/>
      <c r="F454" s="84"/>
      <c r="G454" s="85"/>
      <c r="H454" s="86"/>
      <c r="I454" s="87">
        <f>IF(OR(G454&lt;&gt;0,H454&lt;&gt;0),$I$8+SUM($G$11:G454)-SUM($H$11:H454),0)</f>
        <v>0</v>
      </c>
      <c r="J454" s="88"/>
    </row>
    <row r="455" spans="1:10" ht="18" customHeight="1" x14ac:dyDescent="0.25">
      <c r="A455" s="3">
        <v>445</v>
      </c>
      <c r="B455" s="81"/>
      <c r="C455" s="82"/>
      <c r="D455" s="287" t="str">
        <f>IF(AND(B455&gt;0,C455&gt;0),IF(B455&gt;UPDATE!K2,DATEVALUE(UPDATE!$C$4&amp;"/"&amp;TEXT(B455,0)&amp;"/"&amp;TEXT(C455,0)),DATEVALUE(UPDATE!$C$6&amp;"/"&amp;TEXT(B455,0)&amp;"/"&amp;TEXT(C455,0))),"")</f>
        <v/>
      </c>
      <c r="E455" s="83"/>
      <c r="F455" s="84"/>
      <c r="G455" s="85"/>
      <c r="H455" s="86"/>
      <c r="I455" s="87">
        <f>IF(OR(G455&lt;&gt;0,H455&lt;&gt;0),$I$8+SUM($G$11:G455)-SUM($H$11:H455),0)</f>
        <v>0</v>
      </c>
      <c r="J455" s="88"/>
    </row>
    <row r="456" spans="1:10" ht="18" customHeight="1" x14ac:dyDescent="0.25">
      <c r="A456" s="3">
        <v>446</v>
      </c>
      <c r="B456" s="81"/>
      <c r="C456" s="82"/>
      <c r="D456" s="287" t="str">
        <f>IF(AND(B456&gt;0,C456&gt;0),IF(B456&gt;UPDATE!K2,DATEVALUE(UPDATE!$C$4&amp;"/"&amp;TEXT(B456,0)&amp;"/"&amp;TEXT(C456,0)),DATEVALUE(UPDATE!$C$6&amp;"/"&amp;TEXT(B456,0)&amp;"/"&amp;TEXT(C456,0))),"")</f>
        <v/>
      </c>
      <c r="E456" s="83"/>
      <c r="F456" s="84"/>
      <c r="G456" s="85"/>
      <c r="H456" s="86"/>
      <c r="I456" s="87">
        <f>IF(OR(G456&lt;&gt;0,H456&lt;&gt;0),$I$8+SUM($G$11:G456)-SUM($H$11:H456),0)</f>
        <v>0</v>
      </c>
      <c r="J456" s="88"/>
    </row>
    <row r="457" spans="1:10" ht="18" customHeight="1" x14ac:dyDescent="0.25">
      <c r="A457" s="3">
        <v>447</v>
      </c>
      <c r="B457" s="81"/>
      <c r="C457" s="82"/>
      <c r="D457" s="287" t="str">
        <f>IF(AND(B457&gt;0,C457&gt;0),IF(B457&gt;UPDATE!K2,DATEVALUE(UPDATE!$C$4&amp;"/"&amp;TEXT(B457,0)&amp;"/"&amp;TEXT(C457,0)),DATEVALUE(UPDATE!$C$6&amp;"/"&amp;TEXT(B457,0)&amp;"/"&amp;TEXT(C457,0))),"")</f>
        <v/>
      </c>
      <c r="E457" s="83"/>
      <c r="F457" s="84"/>
      <c r="G457" s="85"/>
      <c r="H457" s="86"/>
      <c r="I457" s="87">
        <f>IF(OR(G457&lt;&gt;0,H457&lt;&gt;0),$I$8+SUM($G$11:G457)-SUM($H$11:H457),0)</f>
        <v>0</v>
      </c>
      <c r="J457" s="88"/>
    </row>
    <row r="458" spans="1:10" ht="18" customHeight="1" x14ac:dyDescent="0.25">
      <c r="A458" s="3">
        <v>448</v>
      </c>
      <c r="B458" s="81"/>
      <c r="C458" s="82"/>
      <c r="D458" s="287" t="str">
        <f>IF(AND(B458&gt;0,C458&gt;0),IF(B458&gt;UPDATE!K2,DATEVALUE(UPDATE!$C$4&amp;"/"&amp;TEXT(B458,0)&amp;"/"&amp;TEXT(C458,0)),DATEVALUE(UPDATE!$C$6&amp;"/"&amp;TEXT(B458,0)&amp;"/"&amp;TEXT(C458,0))),"")</f>
        <v/>
      </c>
      <c r="E458" s="83"/>
      <c r="F458" s="84"/>
      <c r="G458" s="85"/>
      <c r="H458" s="86"/>
      <c r="I458" s="87">
        <f>IF(OR(G458&lt;&gt;0,H458&lt;&gt;0),$I$8+SUM($G$11:G458)-SUM($H$11:H458),0)</f>
        <v>0</v>
      </c>
      <c r="J458" s="88"/>
    </row>
    <row r="459" spans="1:10" ht="18" customHeight="1" x14ac:dyDescent="0.25">
      <c r="A459" s="3">
        <v>449</v>
      </c>
      <c r="B459" s="81"/>
      <c r="C459" s="82"/>
      <c r="D459" s="287" t="str">
        <f>IF(AND(B459&gt;0,C459&gt;0),IF(B459&gt;UPDATE!K2,DATEVALUE(UPDATE!$C$4&amp;"/"&amp;TEXT(B459,0)&amp;"/"&amp;TEXT(C459,0)),DATEVALUE(UPDATE!$C$6&amp;"/"&amp;TEXT(B459,0)&amp;"/"&amp;TEXT(C459,0))),"")</f>
        <v/>
      </c>
      <c r="E459" s="83"/>
      <c r="F459" s="84"/>
      <c r="G459" s="85"/>
      <c r="H459" s="86"/>
      <c r="I459" s="87">
        <f>IF(OR(G459&lt;&gt;0,H459&lt;&gt;0),$I$8+SUM($G$11:G459)-SUM($H$11:H459),0)</f>
        <v>0</v>
      </c>
      <c r="J459" s="88"/>
    </row>
    <row r="460" spans="1:10" ht="18" customHeight="1" x14ac:dyDescent="0.25">
      <c r="A460" s="3">
        <v>450</v>
      </c>
      <c r="B460" s="81"/>
      <c r="C460" s="82"/>
      <c r="D460" s="287" t="str">
        <f>IF(AND(B460&gt;0,C460&gt;0),IF(B460&gt;UPDATE!K2,DATEVALUE(UPDATE!$C$4&amp;"/"&amp;TEXT(B460,0)&amp;"/"&amp;TEXT(C460,0)),DATEVALUE(UPDATE!$C$6&amp;"/"&amp;TEXT(B460,0)&amp;"/"&amp;TEXT(C460,0))),"")</f>
        <v/>
      </c>
      <c r="E460" s="83"/>
      <c r="F460" s="84"/>
      <c r="G460" s="85"/>
      <c r="H460" s="86"/>
      <c r="I460" s="87">
        <f>IF(OR(G460&lt;&gt;0,H460&lt;&gt;0),$I$8+SUM($G$11:G460)-SUM($H$11:H460),0)</f>
        <v>0</v>
      </c>
      <c r="J460" s="88"/>
    </row>
    <row r="461" spans="1:10" ht="18" customHeight="1" x14ac:dyDescent="0.25">
      <c r="A461" s="3">
        <v>451</v>
      </c>
      <c r="B461" s="81"/>
      <c r="C461" s="82"/>
      <c r="D461" s="287" t="str">
        <f>IF(AND(B461&gt;0,C461&gt;0),IF(B461&gt;UPDATE!K2,DATEVALUE(UPDATE!$C$4&amp;"/"&amp;TEXT(B461,0)&amp;"/"&amp;TEXT(C461,0)),DATEVALUE(UPDATE!$C$6&amp;"/"&amp;TEXT(B461,0)&amp;"/"&amp;TEXT(C461,0))),"")</f>
        <v/>
      </c>
      <c r="E461" s="83"/>
      <c r="F461" s="84"/>
      <c r="G461" s="85"/>
      <c r="H461" s="86"/>
      <c r="I461" s="87">
        <f>IF(OR(G461&lt;&gt;0,H461&lt;&gt;0),$I$8+SUM($G$11:G461)-SUM($H$11:H461),0)</f>
        <v>0</v>
      </c>
      <c r="J461" s="88"/>
    </row>
    <row r="462" spans="1:10" ht="18" customHeight="1" x14ac:dyDescent="0.25">
      <c r="A462" s="3">
        <v>452</v>
      </c>
      <c r="B462" s="81"/>
      <c r="C462" s="82"/>
      <c r="D462" s="287" t="str">
        <f>IF(AND(B462&gt;0,C462&gt;0),IF(B462&gt;UPDATE!K2,DATEVALUE(UPDATE!$C$4&amp;"/"&amp;TEXT(B462,0)&amp;"/"&amp;TEXT(C462,0)),DATEVALUE(UPDATE!$C$6&amp;"/"&amp;TEXT(B462,0)&amp;"/"&amp;TEXT(C462,0))),"")</f>
        <v/>
      </c>
      <c r="E462" s="83"/>
      <c r="F462" s="84"/>
      <c r="G462" s="85"/>
      <c r="H462" s="86"/>
      <c r="I462" s="87">
        <f>IF(OR(G462&lt;&gt;0,H462&lt;&gt;0),$I$8+SUM($G$11:G462)-SUM($H$11:H462),0)</f>
        <v>0</v>
      </c>
      <c r="J462" s="88"/>
    </row>
    <row r="463" spans="1:10" ht="18" customHeight="1" x14ac:dyDescent="0.25">
      <c r="A463" s="3">
        <v>453</v>
      </c>
      <c r="B463" s="81"/>
      <c r="C463" s="82"/>
      <c r="D463" s="287" t="str">
        <f>IF(AND(B463&gt;0,C463&gt;0),IF(B463&gt;UPDATE!K2,DATEVALUE(UPDATE!$C$4&amp;"/"&amp;TEXT(B463,0)&amp;"/"&amp;TEXT(C463,0)),DATEVALUE(UPDATE!$C$6&amp;"/"&amp;TEXT(B463,0)&amp;"/"&amp;TEXT(C463,0))),"")</f>
        <v/>
      </c>
      <c r="E463" s="83"/>
      <c r="F463" s="84"/>
      <c r="G463" s="85"/>
      <c r="H463" s="86"/>
      <c r="I463" s="87">
        <f>IF(OR(G463&lt;&gt;0,H463&lt;&gt;0),$I$8+SUM($G$11:G463)-SUM($H$11:H463),0)</f>
        <v>0</v>
      </c>
      <c r="J463" s="88"/>
    </row>
    <row r="464" spans="1:10" ht="18" customHeight="1" x14ac:dyDescent="0.25">
      <c r="A464" s="3">
        <v>454</v>
      </c>
      <c r="B464" s="81"/>
      <c r="C464" s="82"/>
      <c r="D464" s="287" t="str">
        <f>IF(AND(B464&gt;0,C464&gt;0),IF(B464&gt;UPDATE!K2,DATEVALUE(UPDATE!$C$4&amp;"/"&amp;TEXT(B464,0)&amp;"/"&amp;TEXT(C464,0)),DATEVALUE(UPDATE!$C$6&amp;"/"&amp;TEXT(B464,0)&amp;"/"&amp;TEXT(C464,0))),"")</f>
        <v/>
      </c>
      <c r="E464" s="83"/>
      <c r="F464" s="84"/>
      <c r="G464" s="85"/>
      <c r="H464" s="86"/>
      <c r="I464" s="87">
        <f>IF(OR(G464&lt;&gt;0,H464&lt;&gt;0),$I$8+SUM($G$11:G464)-SUM($H$11:H464),0)</f>
        <v>0</v>
      </c>
      <c r="J464" s="88"/>
    </row>
    <row r="465" spans="1:10" ht="18" customHeight="1" x14ac:dyDescent="0.25">
      <c r="A465" s="3">
        <v>455</v>
      </c>
      <c r="B465" s="81"/>
      <c r="C465" s="82"/>
      <c r="D465" s="287" t="str">
        <f>IF(AND(B465&gt;0,C465&gt;0),IF(B465&gt;UPDATE!K2,DATEVALUE(UPDATE!$C$4&amp;"/"&amp;TEXT(B465,0)&amp;"/"&amp;TEXT(C465,0)),DATEVALUE(UPDATE!$C$6&amp;"/"&amp;TEXT(B465,0)&amp;"/"&amp;TEXT(C465,0))),"")</f>
        <v/>
      </c>
      <c r="E465" s="83"/>
      <c r="F465" s="84"/>
      <c r="G465" s="85"/>
      <c r="H465" s="86"/>
      <c r="I465" s="87">
        <f>IF(OR(G465&lt;&gt;0,H465&lt;&gt;0),$I$8+SUM($G$11:G465)-SUM($H$11:H465),0)</f>
        <v>0</v>
      </c>
      <c r="J465" s="88"/>
    </row>
    <row r="466" spans="1:10" ht="18" customHeight="1" x14ac:dyDescent="0.25">
      <c r="A466" s="3">
        <v>456</v>
      </c>
      <c r="B466" s="81"/>
      <c r="C466" s="82"/>
      <c r="D466" s="287" t="str">
        <f>IF(AND(B466&gt;0,C466&gt;0),IF(B466&gt;UPDATE!K2,DATEVALUE(UPDATE!$C$4&amp;"/"&amp;TEXT(B466,0)&amp;"/"&amp;TEXT(C466,0)),DATEVALUE(UPDATE!$C$6&amp;"/"&amp;TEXT(B466,0)&amp;"/"&amp;TEXT(C466,0))),"")</f>
        <v/>
      </c>
      <c r="E466" s="83"/>
      <c r="F466" s="84"/>
      <c r="G466" s="85"/>
      <c r="H466" s="86"/>
      <c r="I466" s="87">
        <f>IF(OR(G466&lt;&gt;0,H466&lt;&gt;0),$I$8+SUM($G$11:G466)-SUM($H$11:H466),0)</f>
        <v>0</v>
      </c>
      <c r="J466" s="88"/>
    </row>
    <row r="467" spans="1:10" ht="18" customHeight="1" x14ac:dyDescent="0.25">
      <c r="A467" s="3">
        <v>457</v>
      </c>
      <c r="B467" s="81"/>
      <c r="C467" s="82"/>
      <c r="D467" s="287" t="str">
        <f>IF(AND(B467&gt;0,C467&gt;0),IF(B467&gt;UPDATE!K2,DATEVALUE(UPDATE!$C$4&amp;"/"&amp;TEXT(B467,0)&amp;"/"&amp;TEXT(C467,0)),DATEVALUE(UPDATE!$C$6&amp;"/"&amp;TEXT(B467,0)&amp;"/"&amp;TEXT(C467,0))),"")</f>
        <v/>
      </c>
      <c r="E467" s="83"/>
      <c r="F467" s="84"/>
      <c r="G467" s="85"/>
      <c r="H467" s="86"/>
      <c r="I467" s="87">
        <f>IF(OR(G467&lt;&gt;0,H467&lt;&gt;0),$I$8+SUM($G$11:G467)-SUM($H$11:H467),0)</f>
        <v>0</v>
      </c>
      <c r="J467" s="88"/>
    </row>
    <row r="468" spans="1:10" ht="18" customHeight="1" x14ac:dyDescent="0.25">
      <c r="A468" s="3">
        <v>458</v>
      </c>
      <c r="B468" s="81"/>
      <c r="C468" s="82"/>
      <c r="D468" s="287" t="str">
        <f>IF(AND(B468&gt;0,C468&gt;0),IF(B468&gt;UPDATE!K2,DATEVALUE(UPDATE!$C$4&amp;"/"&amp;TEXT(B468,0)&amp;"/"&amp;TEXT(C468,0)),DATEVALUE(UPDATE!$C$6&amp;"/"&amp;TEXT(B468,0)&amp;"/"&amp;TEXT(C468,0))),"")</f>
        <v/>
      </c>
      <c r="E468" s="83"/>
      <c r="F468" s="84"/>
      <c r="G468" s="85"/>
      <c r="H468" s="86"/>
      <c r="I468" s="87">
        <f>IF(OR(G468&lt;&gt;0,H468&lt;&gt;0),$I$8+SUM($G$11:G468)-SUM($H$11:H468),0)</f>
        <v>0</v>
      </c>
      <c r="J468" s="88"/>
    </row>
    <row r="469" spans="1:10" ht="18" customHeight="1" x14ac:dyDescent="0.25">
      <c r="A469" s="3">
        <v>459</v>
      </c>
      <c r="B469" s="81"/>
      <c r="C469" s="82"/>
      <c r="D469" s="287" t="str">
        <f>IF(AND(B469&gt;0,C469&gt;0),IF(B469&gt;UPDATE!K2,DATEVALUE(UPDATE!$C$4&amp;"/"&amp;TEXT(B469,0)&amp;"/"&amp;TEXT(C469,0)),DATEVALUE(UPDATE!$C$6&amp;"/"&amp;TEXT(B469,0)&amp;"/"&amp;TEXT(C469,0))),"")</f>
        <v/>
      </c>
      <c r="E469" s="83"/>
      <c r="F469" s="84"/>
      <c r="G469" s="85"/>
      <c r="H469" s="86"/>
      <c r="I469" s="87">
        <f>IF(OR(G469&lt;&gt;0,H469&lt;&gt;0),$I$8+SUM($G$11:G469)-SUM($H$11:H469),0)</f>
        <v>0</v>
      </c>
      <c r="J469" s="88"/>
    </row>
    <row r="470" spans="1:10" ht="18" customHeight="1" x14ac:dyDescent="0.25">
      <c r="A470" s="3">
        <v>460</v>
      </c>
      <c r="B470" s="81"/>
      <c r="C470" s="82"/>
      <c r="D470" s="287" t="str">
        <f>IF(AND(B470&gt;0,C470&gt;0),IF(B470&gt;UPDATE!K2,DATEVALUE(UPDATE!$C$4&amp;"/"&amp;TEXT(B470,0)&amp;"/"&amp;TEXT(C470,0)),DATEVALUE(UPDATE!$C$6&amp;"/"&amp;TEXT(B470,0)&amp;"/"&amp;TEXT(C470,0))),"")</f>
        <v/>
      </c>
      <c r="E470" s="83"/>
      <c r="F470" s="84"/>
      <c r="G470" s="85"/>
      <c r="H470" s="86"/>
      <c r="I470" s="87">
        <f>IF(OR(G470&lt;&gt;0,H470&lt;&gt;0),$I$8+SUM($G$11:G470)-SUM($H$11:H470),0)</f>
        <v>0</v>
      </c>
      <c r="J470" s="88"/>
    </row>
    <row r="471" spans="1:10" ht="18" customHeight="1" x14ac:dyDescent="0.25">
      <c r="A471" s="3">
        <v>461</v>
      </c>
      <c r="B471" s="81"/>
      <c r="C471" s="82"/>
      <c r="D471" s="287" t="str">
        <f>IF(AND(B471&gt;0,C471&gt;0),IF(B471&gt;UPDATE!K2,DATEVALUE(UPDATE!$C$4&amp;"/"&amp;TEXT(B471,0)&amp;"/"&amp;TEXT(C471,0)),DATEVALUE(UPDATE!$C$6&amp;"/"&amp;TEXT(B471,0)&amp;"/"&amp;TEXT(C471,0))),"")</f>
        <v/>
      </c>
      <c r="E471" s="83"/>
      <c r="F471" s="84"/>
      <c r="G471" s="85"/>
      <c r="H471" s="86"/>
      <c r="I471" s="87">
        <f>IF(OR(G471&lt;&gt;0,H471&lt;&gt;0),$I$8+SUM($G$11:G471)-SUM($H$11:H471),0)</f>
        <v>0</v>
      </c>
      <c r="J471" s="88"/>
    </row>
    <row r="472" spans="1:10" ht="18" customHeight="1" x14ac:dyDescent="0.25">
      <c r="A472" s="3">
        <v>462</v>
      </c>
      <c r="B472" s="81"/>
      <c r="C472" s="82"/>
      <c r="D472" s="287" t="str">
        <f>IF(AND(B472&gt;0,C472&gt;0),IF(B472&gt;UPDATE!K2,DATEVALUE(UPDATE!$C$4&amp;"/"&amp;TEXT(B472,0)&amp;"/"&amp;TEXT(C472,0)),DATEVALUE(UPDATE!$C$6&amp;"/"&amp;TEXT(B472,0)&amp;"/"&amp;TEXT(C472,0))),"")</f>
        <v/>
      </c>
      <c r="E472" s="83"/>
      <c r="F472" s="84"/>
      <c r="G472" s="85"/>
      <c r="H472" s="86"/>
      <c r="I472" s="87">
        <f>IF(OR(G472&lt;&gt;0,H472&lt;&gt;0),$I$8+SUM($G$11:G472)-SUM($H$11:H472),0)</f>
        <v>0</v>
      </c>
      <c r="J472" s="88"/>
    </row>
    <row r="473" spans="1:10" ht="18" customHeight="1" x14ac:dyDescent="0.25">
      <c r="A473" s="3">
        <v>463</v>
      </c>
      <c r="B473" s="81"/>
      <c r="C473" s="82"/>
      <c r="D473" s="287" t="str">
        <f>IF(AND(B473&gt;0,C473&gt;0),IF(B473&gt;UPDATE!K2,DATEVALUE(UPDATE!$C$4&amp;"/"&amp;TEXT(B473,0)&amp;"/"&amp;TEXT(C473,0)),DATEVALUE(UPDATE!$C$6&amp;"/"&amp;TEXT(B473,0)&amp;"/"&amp;TEXT(C473,0))),"")</f>
        <v/>
      </c>
      <c r="E473" s="83"/>
      <c r="F473" s="84"/>
      <c r="G473" s="85"/>
      <c r="H473" s="86"/>
      <c r="I473" s="87">
        <f>IF(OR(G473&lt;&gt;0,H473&lt;&gt;0),$I$8+SUM($G$11:G473)-SUM($H$11:H473),0)</f>
        <v>0</v>
      </c>
      <c r="J473" s="88"/>
    </row>
    <row r="474" spans="1:10" ht="18" customHeight="1" x14ac:dyDescent="0.25">
      <c r="A474" s="3">
        <v>464</v>
      </c>
      <c r="B474" s="81"/>
      <c r="C474" s="82"/>
      <c r="D474" s="287" t="str">
        <f>IF(AND(B474&gt;0,C474&gt;0),IF(B474&gt;UPDATE!K2,DATEVALUE(UPDATE!$C$4&amp;"/"&amp;TEXT(B474,0)&amp;"/"&amp;TEXT(C474,0)),DATEVALUE(UPDATE!$C$6&amp;"/"&amp;TEXT(B474,0)&amp;"/"&amp;TEXT(C474,0))),"")</f>
        <v/>
      </c>
      <c r="E474" s="83"/>
      <c r="F474" s="84"/>
      <c r="G474" s="85"/>
      <c r="H474" s="86"/>
      <c r="I474" s="87">
        <f>IF(OR(G474&lt;&gt;0,H474&lt;&gt;0),$I$8+SUM($G$11:G474)-SUM($H$11:H474),0)</f>
        <v>0</v>
      </c>
      <c r="J474" s="88"/>
    </row>
    <row r="475" spans="1:10" ht="18" customHeight="1" x14ac:dyDescent="0.25">
      <c r="A475" s="3">
        <v>465</v>
      </c>
      <c r="B475" s="81"/>
      <c r="C475" s="82"/>
      <c r="D475" s="287" t="str">
        <f>IF(AND(B475&gt;0,C475&gt;0),IF(B475&gt;UPDATE!K2,DATEVALUE(UPDATE!$C$4&amp;"/"&amp;TEXT(B475,0)&amp;"/"&amp;TEXT(C475,0)),DATEVALUE(UPDATE!$C$6&amp;"/"&amp;TEXT(B475,0)&amp;"/"&amp;TEXT(C475,0))),"")</f>
        <v/>
      </c>
      <c r="E475" s="83"/>
      <c r="F475" s="84"/>
      <c r="G475" s="85"/>
      <c r="H475" s="86"/>
      <c r="I475" s="87">
        <f>IF(OR(G475&lt;&gt;0,H475&lt;&gt;0),$I$8+SUM($G$11:G475)-SUM($H$11:H475),0)</f>
        <v>0</v>
      </c>
      <c r="J475" s="88"/>
    </row>
    <row r="476" spans="1:10" ht="18" customHeight="1" x14ac:dyDescent="0.25">
      <c r="A476" s="3">
        <v>466</v>
      </c>
      <c r="B476" s="81"/>
      <c r="C476" s="82"/>
      <c r="D476" s="287" t="str">
        <f>IF(AND(B476&gt;0,C476&gt;0),IF(B476&gt;UPDATE!K2,DATEVALUE(UPDATE!$C$4&amp;"/"&amp;TEXT(B476,0)&amp;"/"&amp;TEXT(C476,0)),DATEVALUE(UPDATE!$C$6&amp;"/"&amp;TEXT(B476,0)&amp;"/"&amp;TEXT(C476,0))),"")</f>
        <v/>
      </c>
      <c r="E476" s="83"/>
      <c r="F476" s="84"/>
      <c r="G476" s="85"/>
      <c r="H476" s="86"/>
      <c r="I476" s="87">
        <f>IF(OR(G476&lt;&gt;0,H476&lt;&gt;0),$I$8+SUM($G$11:G476)-SUM($H$11:H476),0)</f>
        <v>0</v>
      </c>
      <c r="J476" s="88"/>
    </row>
    <row r="477" spans="1:10" ht="18" customHeight="1" x14ac:dyDescent="0.25">
      <c r="A477" s="3">
        <v>467</v>
      </c>
      <c r="B477" s="81"/>
      <c r="C477" s="82"/>
      <c r="D477" s="287" t="str">
        <f>IF(AND(B477&gt;0,C477&gt;0),IF(B477&gt;UPDATE!K2,DATEVALUE(UPDATE!$C$4&amp;"/"&amp;TEXT(B477,0)&amp;"/"&amp;TEXT(C477,0)),DATEVALUE(UPDATE!$C$6&amp;"/"&amp;TEXT(B477,0)&amp;"/"&amp;TEXT(C477,0))),"")</f>
        <v/>
      </c>
      <c r="E477" s="83"/>
      <c r="F477" s="84"/>
      <c r="G477" s="85"/>
      <c r="H477" s="86"/>
      <c r="I477" s="87">
        <f>IF(OR(G477&lt;&gt;0,H477&lt;&gt;0),$I$8+SUM($G$11:G477)-SUM($H$11:H477),0)</f>
        <v>0</v>
      </c>
      <c r="J477" s="88"/>
    </row>
    <row r="478" spans="1:10" ht="18" customHeight="1" x14ac:dyDescent="0.25">
      <c r="A478" s="3">
        <v>468</v>
      </c>
      <c r="B478" s="81"/>
      <c r="C478" s="82"/>
      <c r="D478" s="287" t="str">
        <f>IF(AND(B478&gt;0,C478&gt;0),IF(B478&gt;UPDATE!K2,DATEVALUE(UPDATE!$C$4&amp;"/"&amp;TEXT(B478,0)&amp;"/"&amp;TEXT(C478,0)),DATEVALUE(UPDATE!$C$6&amp;"/"&amp;TEXT(B478,0)&amp;"/"&amp;TEXT(C478,0))),"")</f>
        <v/>
      </c>
      <c r="E478" s="83"/>
      <c r="F478" s="84"/>
      <c r="G478" s="85"/>
      <c r="H478" s="86"/>
      <c r="I478" s="87">
        <f>IF(OR(G478&lt;&gt;0,H478&lt;&gt;0),$I$8+SUM($G$11:G478)-SUM($H$11:H478),0)</f>
        <v>0</v>
      </c>
      <c r="J478" s="88"/>
    </row>
    <row r="479" spans="1:10" ht="18" customHeight="1" x14ac:dyDescent="0.25">
      <c r="A479" s="3">
        <v>469</v>
      </c>
      <c r="B479" s="81"/>
      <c r="C479" s="82"/>
      <c r="D479" s="287" t="str">
        <f>IF(AND(B479&gt;0,C479&gt;0),IF(B479&gt;UPDATE!K2,DATEVALUE(UPDATE!$C$4&amp;"/"&amp;TEXT(B479,0)&amp;"/"&amp;TEXT(C479,0)),DATEVALUE(UPDATE!$C$6&amp;"/"&amp;TEXT(B479,0)&amp;"/"&amp;TEXT(C479,0))),"")</f>
        <v/>
      </c>
      <c r="E479" s="83"/>
      <c r="F479" s="84"/>
      <c r="G479" s="85"/>
      <c r="H479" s="86"/>
      <c r="I479" s="87">
        <f>IF(OR(G479&lt;&gt;0,H479&lt;&gt;0),$I$8+SUM($G$11:G479)-SUM($H$11:H479),0)</f>
        <v>0</v>
      </c>
      <c r="J479" s="88"/>
    </row>
    <row r="480" spans="1:10" ht="18" customHeight="1" x14ac:dyDescent="0.25">
      <c r="A480" s="3">
        <v>470</v>
      </c>
      <c r="B480" s="81"/>
      <c r="C480" s="82"/>
      <c r="D480" s="287" t="str">
        <f>IF(AND(B480&gt;0,C480&gt;0),IF(B480&gt;UPDATE!K2,DATEVALUE(UPDATE!$C$4&amp;"/"&amp;TEXT(B480,0)&amp;"/"&amp;TEXT(C480,0)),DATEVALUE(UPDATE!$C$6&amp;"/"&amp;TEXT(B480,0)&amp;"/"&amp;TEXT(C480,0))),"")</f>
        <v/>
      </c>
      <c r="E480" s="83"/>
      <c r="F480" s="84"/>
      <c r="G480" s="85"/>
      <c r="H480" s="86"/>
      <c r="I480" s="87">
        <f>IF(OR(G480&lt;&gt;0,H480&lt;&gt;0),$I$8+SUM($G$11:G480)-SUM($H$11:H480),0)</f>
        <v>0</v>
      </c>
      <c r="J480" s="88"/>
    </row>
    <row r="481" spans="1:10" ht="18" customHeight="1" x14ac:dyDescent="0.25">
      <c r="A481" s="3">
        <v>471</v>
      </c>
      <c r="B481" s="81"/>
      <c r="C481" s="82"/>
      <c r="D481" s="287" t="str">
        <f>IF(AND(B481&gt;0,C481&gt;0),IF(B481&gt;UPDATE!K2,DATEVALUE(UPDATE!$C$4&amp;"/"&amp;TEXT(B481,0)&amp;"/"&amp;TEXT(C481,0)),DATEVALUE(UPDATE!$C$6&amp;"/"&amp;TEXT(B481,0)&amp;"/"&amp;TEXT(C481,0))),"")</f>
        <v/>
      </c>
      <c r="E481" s="83"/>
      <c r="F481" s="84"/>
      <c r="G481" s="85"/>
      <c r="H481" s="86"/>
      <c r="I481" s="87">
        <f>IF(OR(G481&lt;&gt;0,H481&lt;&gt;0),$I$8+SUM($G$11:G481)-SUM($H$11:H481),0)</f>
        <v>0</v>
      </c>
      <c r="J481" s="88"/>
    </row>
    <row r="482" spans="1:10" ht="18" customHeight="1" x14ac:dyDescent="0.25">
      <c r="A482" s="3">
        <v>472</v>
      </c>
      <c r="B482" s="81"/>
      <c r="C482" s="82"/>
      <c r="D482" s="287" t="str">
        <f>IF(AND(B482&gt;0,C482&gt;0),IF(B482&gt;UPDATE!K2,DATEVALUE(UPDATE!$C$4&amp;"/"&amp;TEXT(B482,0)&amp;"/"&amp;TEXT(C482,0)),DATEVALUE(UPDATE!$C$6&amp;"/"&amp;TEXT(B482,0)&amp;"/"&amp;TEXT(C482,0))),"")</f>
        <v/>
      </c>
      <c r="E482" s="83"/>
      <c r="F482" s="84"/>
      <c r="G482" s="85"/>
      <c r="H482" s="86"/>
      <c r="I482" s="87">
        <f>IF(OR(G482&lt;&gt;0,H482&lt;&gt;0),$I$8+SUM($G$11:G482)-SUM($H$11:H482),0)</f>
        <v>0</v>
      </c>
      <c r="J482" s="88"/>
    </row>
    <row r="483" spans="1:10" ht="18" customHeight="1" x14ac:dyDescent="0.25">
      <c r="A483" s="3">
        <v>473</v>
      </c>
      <c r="B483" s="81"/>
      <c r="C483" s="82"/>
      <c r="D483" s="287" t="str">
        <f>IF(AND(B483&gt;0,C483&gt;0),IF(B483&gt;UPDATE!K2,DATEVALUE(UPDATE!$C$4&amp;"/"&amp;TEXT(B483,0)&amp;"/"&amp;TEXT(C483,0)),DATEVALUE(UPDATE!$C$6&amp;"/"&amp;TEXT(B483,0)&amp;"/"&amp;TEXT(C483,0))),"")</f>
        <v/>
      </c>
      <c r="E483" s="83"/>
      <c r="F483" s="84"/>
      <c r="G483" s="85"/>
      <c r="H483" s="86"/>
      <c r="I483" s="87">
        <f>IF(OR(G483&lt;&gt;0,H483&lt;&gt;0),$I$8+SUM($G$11:G483)-SUM($H$11:H483),0)</f>
        <v>0</v>
      </c>
      <c r="J483" s="88"/>
    </row>
    <row r="484" spans="1:10" ht="18" customHeight="1" x14ac:dyDescent="0.25">
      <c r="A484" s="3">
        <v>474</v>
      </c>
      <c r="B484" s="81"/>
      <c r="C484" s="82"/>
      <c r="D484" s="287" t="str">
        <f>IF(AND(B484&gt;0,C484&gt;0),IF(B484&gt;UPDATE!K2,DATEVALUE(UPDATE!$C$4&amp;"/"&amp;TEXT(B484,0)&amp;"/"&amp;TEXT(C484,0)),DATEVALUE(UPDATE!$C$6&amp;"/"&amp;TEXT(B484,0)&amp;"/"&amp;TEXT(C484,0))),"")</f>
        <v/>
      </c>
      <c r="E484" s="83"/>
      <c r="F484" s="84"/>
      <c r="G484" s="85"/>
      <c r="H484" s="86"/>
      <c r="I484" s="87">
        <f>IF(OR(G484&lt;&gt;0,H484&lt;&gt;0),$I$8+SUM($G$11:G484)-SUM($H$11:H484),0)</f>
        <v>0</v>
      </c>
      <c r="J484" s="88"/>
    </row>
    <row r="485" spans="1:10" ht="18" customHeight="1" x14ac:dyDescent="0.25">
      <c r="A485" s="3">
        <v>475</v>
      </c>
      <c r="B485" s="81"/>
      <c r="C485" s="82"/>
      <c r="D485" s="287" t="str">
        <f>IF(AND(B485&gt;0,C485&gt;0),IF(B485&gt;UPDATE!K2,DATEVALUE(UPDATE!$C$4&amp;"/"&amp;TEXT(B485,0)&amp;"/"&amp;TEXT(C485,0)),DATEVALUE(UPDATE!$C$6&amp;"/"&amp;TEXT(B485,0)&amp;"/"&amp;TEXT(C485,0))),"")</f>
        <v/>
      </c>
      <c r="E485" s="83"/>
      <c r="F485" s="84"/>
      <c r="G485" s="85"/>
      <c r="H485" s="86"/>
      <c r="I485" s="87">
        <f>IF(OR(G485&lt;&gt;0,H485&lt;&gt;0),$I$8+SUM($G$11:G485)-SUM($H$11:H485),0)</f>
        <v>0</v>
      </c>
      <c r="J485" s="88"/>
    </row>
    <row r="486" spans="1:10" ht="18" customHeight="1" x14ac:dyDescent="0.25">
      <c r="A486" s="3">
        <v>476</v>
      </c>
      <c r="B486" s="81"/>
      <c r="C486" s="82"/>
      <c r="D486" s="287" t="str">
        <f>IF(AND(B486&gt;0,C486&gt;0),IF(B486&gt;UPDATE!K2,DATEVALUE(UPDATE!$C$4&amp;"/"&amp;TEXT(B486,0)&amp;"/"&amp;TEXT(C486,0)),DATEVALUE(UPDATE!$C$6&amp;"/"&amp;TEXT(B486,0)&amp;"/"&amp;TEXT(C486,0))),"")</f>
        <v/>
      </c>
      <c r="E486" s="83"/>
      <c r="F486" s="84"/>
      <c r="G486" s="85"/>
      <c r="H486" s="86"/>
      <c r="I486" s="87">
        <f>IF(OR(G486&lt;&gt;0,H486&lt;&gt;0),$I$8+SUM($G$11:G486)-SUM($H$11:H486),0)</f>
        <v>0</v>
      </c>
      <c r="J486" s="88"/>
    </row>
    <row r="487" spans="1:10" ht="18" customHeight="1" x14ac:dyDescent="0.25">
      <c r="A487" s="3">
        <v>477</v>
      </c>
      <c r="B487" s="81"/>
      <c r="C487" s="82"/>
      <c r="D487" s="287" t="str">
        <f>IF(AND(B487&gt;0,C487&gt;0),IF(B487&gt;UPDATE!K2,DATEVALUE(UPDATE!$C$4&amp;"/"&amp;TEXT(B487,0)&amp;"/"&amp;TEXT(C487,0)),DATEVALUE(UPDATE!$C$6&amp;"/"&amp;TEXT(B487,0)&amp;"/"&amp;TEXT(C487,0))),"")</f>
        <v/>
      </c>
      <c r="E487" s="83"/>
      <c r="F487" s="84"/>
      <c r="G487" s="85"/>
      <c r="H487" s="86"/>
      <c r="I487" s="87">
        <f>IF(OR(G487&lt;&gt;0,H487&lt;&gt;0),$I$8+SUM($G$11:G487)-SUM($H$11:H487),0)</f>
        <v>0</v>
      </c>
      <c r="J487" s="88"/>
    </row>
    <row r="488" spans="1:10" ht="18" customHeight="1" x14ac:dyDescent="0.25">
      <c r="A488" s="3">
        <v>478</v>
      </c>
      <c r="B488" s="81"/>
      <c r="C488" s="82"/>
      <c r="D488" s="287" t="str">
        <f>IF(AND(B488&gt;0,C488&gt;0),IF(B488&gt;UPDATE!K2,DATEVALUE(UPDATE!$C$4&amp;"/"&amp;TEXT(B488,0)&amp;"/"&amp;TEXT(C488,0)),DATEVALUE(UPDATE!$C$6&amp;"/"&amp;TEXT(B488,0)&amp;"/"&amp;TEXT(C488,0))),"")</f>
        <v/>
      </c>
      <c r="E488" s="83"/>
      <c r="F488" s="84"/>
      <c r="G488" s="85"/>
      <c r="H488" s="86"/>
      <c r="I488" s="87">
        <f>IF(OR(G488&lt;&gt;0,H488&lt;&gt;0),$I$8+SUM($G$11:G488)-SUM($H$11:H488),0)</f>
        <v>0</v>
      </c>
      <c r="J488" s="88"/>
    </row>
    <row r="489" spans="1:10" ht="18" customHeight="1" x14ac:dyDescent="0.25">
      <c r="A489" s="3">
        <v>479</v>
      </c>
      <c r="B489" s="81"/>
      <c r="C489" s="82"/>
      <c r="D489" s="287" t="str">
        <f>IF(AND(B489&gt;0,C489&gt;0),IF(B489&gt;UPDATE!K2,DATEVALUE(UPDATE!$C$4&amp;"/"&amp;TEXT(B489,0)&amp;"/"&amp;TEXT(C489,0)),DATEVALUE(UPDATE!$C$6&amp;"/"&amp;TEXT(B489,0)&amp;"/"&amp;TEXT(C489,0))),"")</f>
        <v/>
      </c>
      <c r="E489" s="83"/>
      <c r="F489" s="84"/>
      <c r="G489" s="85"/>
      <c r="H489" s="86"/>
      <c r="I489" s="87">
        <f>IF(OR(G489&lt;&gt;0,H489&lt;&gt;0),$I$8+SUM($G$11:G489)-SUM($H$11:H489),0)</f>
        <v>0</v>
      </c>
      <c r="J489" s="88"/>
    </row>
    <row r="490" spans="1:10" ht="18" customHeight="1" x14ac:dyDescent="0.25">
      <c r="A490" s="3">
        <v>480</v>
      </c>
      <c r="B490" s="81"/>
      <c r="C490" s="82"/>
      <c r="D490" s="287" t="str">
        <f>IF(AND(B490&gt;0,C490&gt;0),IF(B490&gt;UPDATE!K2,DATEVALUE(UPDATE!$C$4&amp;"/"&amp;TEXT(B490,0)&amp;"/"&amp;TEXT(C490,0)),DATEVALUE(UPDATE!$C$6&amp;"/"&amp;TEXT(B490,0)&amp;"/"&amp;TEXT(C490,0))),"")</f>
        <v/>
      </c>
      <c r="E490" s="83"/>
      <c r="F490" s="84"/>
      <c r="G490" s="85"/>
      <c r="H490" s="86"/>
      <c r="I490" s="87">
        <f>IF(OR(G490&lt;&gt;0,H490&lt;&gt;0),$I$8+SUM($G$11:G490)-SUM($H$11:H490),0)</f>
        <v>0</v>
      </c>
      <c r="J490" s="88"/>
    </row>
    <row r="491" spans="1:10" ht="18" customHeight="1" x14ac:dyDescent="0.25">
      <c r="A491" s="3">
        <v>481</v>
      </c>
      <c r="B491" s="81"/>
      <c r="C491" s="82"/>
      <c r="D491" s="287" t="str">
        <f>IF(AND(B491&gt;0,C491&gt;0),IF(B491&gt;UPDATE!K2,DATEVALUE(UPDATE!$C$4&amp;"/"&amp;TEXT(B491,0)&amp;"/"&amp;TEXT(C491,0)),DATEVALUE(UPDATE!$C$6&amp;"/"&amp;TEXT(B491,0)&amp;"/"&amp;TEXT(C491,0))),"")</f>
        <v/>
      </c>
      <c r="E491" s="83"/>
      <c r="F491" s="84"/>
      <c r="G491" s="85"/>
      <c r="H491" s="86"/>
      <c r="I491" s="87">
        <f>IF(OR(G491&lt;&gt;0,H491&lt;&gt;0),$I$8+SUM($G$11:G491)-SUM($H$11:H491),0)</f>
        <v>0</v>
      </c>
      <c r="J491" s="88"/>
    </row>
    <row r="492" spans="1:10" ht="18" customHeight="1" x14ac:dyDescent="0.25">
      <c r="A492" s="3">
        <v>482</v>
      </c>
      <c r="B492" s="81"/>
      <c r="C492" s="82"/>
      <c r="D492" s="287" t="str">
        <f>IF(AND(B492&gt;0,C492&gt;0),IF(B492&gt;UPDATE!K2,DATEVALUE(UPDATE!$C$4&amp;"/"&amp;TEXT(B492,0)&amp;"/"&amp;TEXT(C492,0)),DATEVALUE(UPDATE!$C$6&amp;"/"&amp;TEXT(B492,0)&amp;"/"&amp;TEXT(C492,0))),"")</f>
        <v/>
      </c>
      <c r="E492" s="83"/>
      <c r="F492" s="84"/>
      <c r="G492" s="85"/>
      <c r="H492" s="86"/>
      <c r="I492" s="87">
        <f>IF(OR(G492&lt;&gt;0,H492&lt;&gt;0),$I$8+SUM($G$11:G492)-SUM($H$11:H492),0)</f>
        <v>0</v>
      </c>
      <c r="J492" s="88"/>
    </row>
    <row r="493" spans="1:10" ht="18" customHeight="1" x14ac:dyDescent="0.25">
      <c r="A493" s="3">
        <v>483</v>
      </c>
      <c r="B493" s="81"/>
      <c r="C493" s="82"/>
      <c r="D493" s="287" t="str">
        <f>IF(AND(B493&gt;0,C493&gt;0),IF(B493&gt;UPDATE!K2,DATEVALUE(UPDATE!$C$4&amp;"/"&amp;TEXT(B493,0)&amp;"/"&amp;TEXT(C493,0)),DATEVALUE(UPDATE!$C$6&amp;"/"&amp;TEXT(B493,0)&amp;"/"&amp;TEXT(C493,0))),"")</f>
        <v/>
      </c>
      <c r="E493" s="83"/>
      <c r="F493" s="84"/>
      <c r="G493" s="85"/>
      <c r="H493" s="86"/>
      <c r="I493" s="87">
        <f>IF(OR(G493&lt;&gt;0,H493&lt;&gt;0),$I$8+SUM($G$11:G493)-SUM($H$11:H493),0)</f>
        <v>0</v>
      </c>
      <c r="J493" s="88"/>
    </row>
    <row r="494" spans="1:10" ht="18" customHeight="1" x14ac:dyDescent="0.25">
      <c r="A494" s="3">
        <v>484</v>
      </c>
      <c r="B494" s="81"/>
      <c r="C494" s="82"/>
      <c r="D494" s="287" t="str">
        <f>IF(AND(B494&gt;0,C494&gt;0),IF(B494&gt;UPDATE!K2,DATEVALUE(UPDATE!$C$4&amp;"/"&amp;TEXT(B494,0)&amp;"/"&amp;TEXT(C494,0)),DATEVALUE(UPDATE!$C$6&amp;"/"&amp;TEXT(B494,0)&amp;"/"&amp;TEXT(C494,0))),"")</f>
        <v/>
      </c>
      <c r="E494" s="83"/>
      <c r="F494" s="84"/>
      <c r="G494" s="85"/>
      <c r="H494" s="86"/>
      <c r="I494" s="87">
        <f>IF(OR(G494&lt;&gt;0,H494&lt;&gt;0),$I$8+SUM($G$11:G494)-SUM($H$11:H494),0)</f>
        <v>0</v>
      </c>
      <c r="J494" s="88"/>
    </row>
    <row r="495" spans="1:10" ht="18" customHeight="1" x14ac:dyDescent="0.25">
      <c r="A495" s="3">
        <v>485</v>
      </c>
      <c r="B495" s="81"/>
      <c r="C495" s="82"/>
      <c r="D495" s="287" t="str">
        <f>IF(AND(B495&gt;0,C495&gt;0),IF(B495&gt;UPDATE!K2,DATEVALUE(UPDATE!$C$4&amp;"/"&amp;TEXT(B495,0)&amp;"/"&amp;TEXT(C495,0)),DATEVALUE(UPDATE!$C$6&amp;"/"&amp;TEXT(B495,0)&amp;"/"&amp;TEXT(C495,0))),"")</f>
        <v/>
      </c>
      <c r="E495" s="83"/>
      <c r="F495" s="84"/>
      <c r="G495" s="85"/>
      <c r="H495" s="86"/>
      <c r="I495" s="87">
        <f>IF(OR(G495&lt;&gt;0,H495&lt;&gt;0),$I$8+SUM($G$11:G495)-SUM($H$11:H495),0)</f>
        <v>0</v>
      </c>
      <c r="J495" s="88"/>
    </row>
    <row r="496" spans="1:10" ht="18" customHeight="1" x14ac:dyDescent="0.25">
      <c r="A496" s="3">
        <v>486</v>
      </c>
      <c r="B496" s="81"/>
      <c r="C496" s="82"/>
      <c r="D496" s="287" t="str">
        <f>IF(AND(B496&gt;0,C496&gt;0),IF(B496&gt;UPDATE!K2,DATEVALUE(UPDATE!$C$4&amp;"/"&amp;TEXT(B496,0)&amp;"/"&amp;TEXT(C496,0)),DATEVALUE(UPDATE!$C$6&amp;"/"&amp;TEXT(B496,0)&amp;"/"&amp;TEXT(C496,0))),"")</f>
        <v/>
      </c>
      <c r="E496" s="83"/>
      <c r="F496" s="84"/>
      <c r="G496" s="85"/>
      <c r="H496" s="86"/>
      <c r="I496" s="87">
        <f>IF(OR(G496&lt;&gt;0,H496&lt;&gt;0),$I$8+SUM($G$11:G496)-SUM($H$11:H496),0)</f>
        <v>0</v>
      </c>
      <c r="J496" s="88"/>
    </row>
    <row r="497" spans="1:10" ht="18" customHeight="1" x14ac:dyDescent="0.25">
      <c r="A497" s="3">
        <v>487</v>
      </c>
      <c r="B497" s="81"/>
      <c r="C497" s="82"/>
      <c r="D497" s="287" t="str">
        <f>IF(AND(B497&gt;0,C497&gt;0),IF(B497&gt;UPDATE!K2,DATEVALUE(UPDATE!$C$4&amp;"/"&amp;TEXT(B497,0)&amp;"/"&amp;TEXT(C497,0)),DATEVALUE(UPDATE!$C$6&amp;"/"&amp;TEXT(B497,0)&amp;"/"&amp;TEXT(C497,0))),"")</f>
        <v/>
      </c>
      <c r="E497" s="83"/>
      <c r="F497" s="84"/>
      <c r="G497" s="85"/>
      <c r="H497" s="86"/>
      <c r="I497" s="87">
        <f>IF(OR(G497&lt;&gt;0,H497&lt;&gt;0),$I$8+SUM($G$11:G497)-SUM($H$11:H497),0)</f>
        <v>0</v>
      </c>
      <c r="J497" s="88"/>
    </row>
    <row r="498" spans="1:10" ht="18" customHeight="1" x14ac:dyDescent="0.25">
      <c r="A498" s="3">
        <v>488</v>
      </c>
      <c r="B498" s="81"/>
      <c r="C498" s="82"/>
      <c r="D498" s="287" t="str">
        <f>IF(AND(B498&gt;0,C498&gt;0),IF(B498&gt;UPDATE!K2,DATEVALUE(UPDATE!$C$4&amp;"/"&amp;TEXT(B498,0)&amp;"/"&amp;TEXT(C498,0)),DATEVALUE(UPDATE!$C$6&amp;"/"&amp;TEXT(B498,0)&amp;"/"&amp;TEXT(C498,0))),"")</f>
        <v/>
      </c>
      <c r="E498" s="83"/>
      <c r="F498" s="84"/>
      <c r="G498" s="85"/>
      <c r="H498" s="86"/>
      <c r="I498" s="87">
        <f>IF(OR(G498&lt;&gt;0,H498&lt;&gt;0),$I$8+SUM($G$11:G498)-SUM($H$11:H498),0)</f>
        <v>0</v>
      </c>
      <c r="J498" s="88"/>
    </row>
    <row r="499" spans="1:10" ht="18" customHeight="1" x14ac:dyDescent="0.25">
      <c r="A499" s="3">
        <v>489</v>
      </c>
      <c r="B499" s="81"/>
      <c r="C499" s="82"/>
      <c r="D499" s="287" t="str">
        <f>IF(AND(B499&gt;0,C499&gt;0),IF(B499&gt;UPDATE!K2,DATEVALUE(UPDATE!$C$4&amp;"/"&amp;TEXT(B499,0)&amp;"/"&amp;TEXT(C499,0)),DATEVALUE(UPDATE!$C$6&amp;"/"&amp;TEXT(B499,0)&amp;"/"&amp;TEXT(C499,0))),"")</f>
        <v/>
      </c>
      <c r="E499" s="83"/>
      <c r="F499" s="84"/>
      <c r="G499" s="85"/>
      <c r="H499" s="86"/>
      <c r="I499" s="87">
        <f>IF(OR(G499&lt;&gt;0,H499&lt;&gt;0),$I$8+SUM($G$11:G499)-SUM($H$11:H499),0)</f>
        <v>0</v>
      </c>
      <c r="J499" s="88"/>
    </row>
    <row r="500" spans="1:10" ht="18" customHeight="1" x14ac:dyDescent="0.25">
      <c r="A500" s="3">
        <v>490</v>
      </c>
      <c r="B500" s="81"/>
      <c r="C500" s="82"/>
      <c r="D500" s="287" t="str">
        <f>IF(AND(B500&gt;0,C500&gt;0),IF(B500&gt;UPDATE!K2,DATEVALUE(UPDATE!$C$4&amp;"/"&amp;TEXT(B500,0)&amp;"/"&amp;TEXT(C500,0)),DATEVALUE(UPDATE!$C$6&amp;"/"&amp;TEXT(B500,0)&amp;"/"&amp;TEXT(C500,0))),"")</f>
        <v/>
      </c>
      <c r="E500" s="83"/>
      <c r="F500" s="84"/>
      <c r="G500" s="85"/>
      <c r="H500" s="86"/>
      <c r="I500" s="87">
        <f>IF(OR(G500&lt;&gt;0,H500&lt;&gt;0),$I$8+SUM($G$11:G500)-SUM($H$11:H500),0)</f>
        <v>0</v>
      </c>
      <c r="J500" s="88"/>
    </row>
    <row r="501" spans="1:10" ht="18" customHeight="1" x14ac:dyDescent="0.25">
      <c r="A501" s="3">
        <v>491</v>
      </c>
      <c r="B501" s="81"/>
      <c r="C501" s="82"/>
      <c r="D501" s="287" t="str">
        <f>IF(AND(B501&gt;0,C501&gt;0),IF(B501&gt;UPDATE!K2,DATEVALUE(UPDATE!$C$4&amp;"/"&amp;TEXT(B501,0)&amp;"/"&amp;TEXT(C501,0)),DATEVALUE(UPDATE!$C$6&amp;"/"&amp;TEXT(B501,0)&amp;"/"&amp;TEXT(C501,0))),"")</f>
        <v/>
      </c>
      <c r="E501" s="83"/>
      <c r="F501" s="84"/>
      <c r="G501" s="85"/>
      <c r="H501" s="86"/>
      <c r="I501" s="87">
        <f>IF(OR(G501&lt;&gt;0,H501&lt;&gt;0),$I$8+SUM($G$11:G501)-SUM($H$11:H501),0)</f>
        <v>0</v>
      </c>
      <c r="J501" s="88"/>
    </row>
    <row r="502" spans="1:10" ht="18" customHeight="1" x14ac:dyDescent="0.25">
      <c r="A502" s="3">
        <v>492</v>
      </c>
      <c r="B502" s="81"/>
      <c r="C502" s="82"/>
      <c r="D502" s="287" t="str">
        <f>IF(AND(B502&gt;0,C502&gt;0),IF(B502&gt;UPDATE!K2,DATEVALUE(UPDATE!$C$4&amp;"/"&amp;TEXT(B502,0)&amp;"/"&amp;TEXT(C502,0)),DATEVALUE(UPDATE!$C$6&amp;"/"&amp;TEXT(B502,0)&amp;"/"&amp;TEXT(C502,0))),"")</f>
        <v/>
      </c>
      <c r="E502" s="83"/>
      <c r="F502" s="84"/>
      <c r="G502" s="85"/>
      <c r="H502" s="86"/>
      <c r="I502" s="87">
        <f>IF(OR(G502&lt;&gt;0,H502&lt;&gt;0),$I$8+SUM($G$11:G502)-SUM($H$11:H502),0)</f>
        <v>0</v>
      </c>
      <c r="J502" s="88"/>
    </row>
    <row r="503" spans="1:10" ht="18" customHeight="1" x14ac:dyDescent="0.25">
      <c r="A503" s="3">
        <v>493</v>
      </c>
      <c r="B503" s="81"/>
      <c r="C503" s="82"/>
      <c r="D503" s="287" t="str">
        <f>IF(AND(B503&gt;0,C503&gt;0),IF(B503&gt;UPDATE!K2,DATEVALUE(UPDATE!$C$4&amp;"/"&amp;TEXT(B503,0)&amp;"/"&amp;TEXT(C503,0)),DATEVALUE(UPDATE!$C$6&amp;"/"&amp;TEXT(B503,0)&amp;"/"&amp;TEXT(C503,0))),"")</f>
        <v/>
      </c>
      <c r="E503" s="83"/>
      <c r="F503" s="84"/>
      <c r="G503" s="85"/>
      <c r="H503" s="86"/>
      <c r="I503" s="87">
        <f>IF(OR(G503&lt;&gt;0,H503&lt;&gt;0),$I$8+SUM($G$11:G503)-SUM($H$11:H503),0)</f>
        <v>0</v>
      </c>
      <c r="J503" s="88"/>
    </row>
    <row r="504" spans="1:10" ht="18" customHeight="1" x14ac:dyDescent="0.25">
      <c r="A504" s="3">
        <v>494</v>
      </c>
      <c r="B504" s="81"/>
      <c r="C504" s="82"/>
      <c r="D504" s="287" t="str">
        <f>IF(AND(B504&gt;0,C504&gt;0),IF(B504&gt;UPDATE!K2,DATEVALUE(UPDATE!$C$4&amp;"/"&amp;TEXT(B504,0)&amp;"/"&amp;TEXT(C504,0)),DATEVALUE(UPDATE!$C$6&amp;"/"&amp;TEXT(B504,0)&amp;"/"&amp;TEXT(C504,0))),"")</f>
        <v/>
      </c>
      <c r="E504" s="83"/>
      <c r="F504" s="84"/>
      <c r="G504" s="85"/>
      <c r="H504" s="86"/>
      <c r="I504" s="87">
        <f>IF(OR(G504&lt;&gt;0,H504&lt;&gt;0),$I$8+SUM($G$11:G504)-SUM($H$11:H504),0)</f>
        <v>0</v>
      </c>
      <c r="J504" s="88"/>
    </row>
    <row r="505" spans="1:10" ht="18" customHeight="1" x14ac:dyDescent="0.25">
      <c r="A505" s="3">
        <v>495</v>
      </c>
      <c r="B505" s="81"/>
      <c r="C505" s="82"/>
      <c r="D505" s="287" t="str">
        <f>IF(AND(B505&gt;0,C505&gt;0),IF(B505&gt;UPDATE!K2,DATEVALUE(UPDATE!$C$4&amp;"/"&amp;TEXT(B505,0)&amp;"/"&amp;TEXT(C505,0)),DATEVALUE(UPDATE!$C$6&amp;"/"&amp;TEXT(B505,0)&amp;"/"&amp;TEXT(C505,0))),"")</f>
        <v/>
      </c>
      <c r="E505" s="83"/>
      <c r="F505" s="84"/>
      <c r="G505" s="85"/>
      <c r="H505" s="86"/>
      <c r="I505" s="87">
        <f>IF(OR(G505&lt;&gt;0,H505&lt;&gt;0),$I$8+SUM($G$11:G505)-SUM($H$11:H505),0)</f>
        <v>0</v>
      </c>
      <c r="J505" s="88"/>
    </row>
    <row r="506" spans="1:10" ht="18" customHeight="1" x14ac:dyDescent="0.25">
      <c r="A506" s="3">
        <v>496</v>
      </c>
      <c r="B506" s="81"/>
      <c r="C506" s="82"/>
      <c r="D506" s="287" t="str">
        <f>IF(AND(B506&gt;0,C506&gt;0),IF(B506&gt;UPDATE!K2,DATEVALUE(UPDATE!$C$4&amp;"/"&amp;TEXT(B506,0)&amp;"/"&amp;TEXT(C506,0)),DATEVALUE(UPDATE!$C$6&amp;"/"&amp;TEXT(B506,0)&amp;"/"&amp;TEXT(C506,0))),"")</f>
        <v/>
      </c>
      <c r="E506" s="83"/>
      <c r="F506" s="84"/>
      <c r="G506" s="85"/>
      <c r="H506" s="86"/>
      <c r="I506" s="87">
        <f>IF(OR(G506&lt;&gt;0,H506&lt;&gt;0),$I$8+SUM($G$11:G506)-SUM($H$11:H506),0)</f>
        <v>0</v>
      </c>
      <c r="J506" s="88"/>
    </row>
    <row r="507" spans="1:10" ht="18" customHeight="1" x14ac:dyDescent="0.25">
      <c r="A507" s="3">
        <v>497</v>
      </c>
      <c r="B507" s="81"/>
      <c r="C507" s="82"/>
      <c r="D507" s="287" t="str">
        <f>IF(AND(B507&gt;0,C507&gt;0),IF(B507&gt;UPDATE!K2,DATEVALUE(UPDATE!$C$4&amp;"/"&amp;TEXT(B507,0)&amp;"/"&amp;TEXT(C507,0)),DATEVALUE(UPDATE!$C$6&amp;"/"&amp;TEXT(B507,0)&amp;"/"&amp;TEXT(C507,0))),"")</f>
        <v/>
      </c>
      <c r="E507" s="83"/>
      <c r="F507" s="84"/>
      <c r="G507" s="85"/>
      <c r="H507" s="86"/>
      <c r="I507" s="87">
        <f>IF(OR(G507&lt;&gt;0,H507&lt;&gt;0),$I$8+SUM($G$11:G507)-SUM($H$11:H507),0)</f>
        <v>0</v>
      </c>
      <c r="J507" s="88"/>
    </row>
    <row r="508" spans="1:10" ht="18" customHeight="1" x14ac:dyDescent="0.25">
      <c r="A508" s="3">
        <v>498</v>
      </c>
      <c r="B508" s="81"/>
      <c r="C508" s="82"/>
      <c r="D508" s="287" t="str">
        <f>IF(AND(B508&gt;0,C508&gt;0),IF(B508&gt;UPDATE!K2,DATEVALUE(UPDATE!$C$4&amp;"/"&amp;TEXT(B508,0)&amp;"/"&amp;TEXT(C508,0)),DATEVALUE(UPDATE!$C$6&amp;"/"&amp;TEXT(B508,0)&amp;"/"&amp;TEXT(C508,0))),"")</f>
        <v/>
      </c>
      <c r="E508" s="83"/>
      <c r="F508" s="84"/>
      <c r="G508" s="85"/>
      <c r="H508" s="86"/>
      <c r="I508" s="87">
        <f>IF(OR(G508&lt;&gt;0,H508&lt;&gt;0),$I$8+SUM($G$11:G508)-SUM($H$11:H508),0)</f>
        <v>0</v>
      </c>
      <c r="J508" s="88"/>
    </row>
    <row r="509" spans="1:10" ht="18" customHeight="1" x14ac:dyDescent="0.25">
      <c r="A509" s="3">
        <v>499</v>
      </c>
      <c r="B509" s="81"/>
      <c r="C509" s="82"/>
      <c r="D509" s="287" t="str">
        <f>IF(AND(B509&gt;0,C509&gt;0),IF(B509&gt;UPDATE!K2,DATEVALUE(UPDATE!$C$4&amp;"/"&amp;TEXT(B509,0)&amp;"/"&amp;TEXT(C509,0)),DATEVALUE(UPDATE!$C$6&amp;"/"&amp;TEXT(B509,0)&amp;"/"&amp;TEXT(C509,0))),"")</f>
        <v/>
      </c>
      <c r="E509" s="83"/>
      <c r="F509" s="84"/>
      <c r="G509" s="85"/>
      <c r="H509" s="86"/>
      <c r="I509" s="87">
        <f>IF(OR(G509&lt;&gt;0,H509&lt;&gt;0),$I$8+SUM($G$11:G509)-SUM($H$11:H509),0)</f>
        <v>0</v>
      </c>
      <c r="J509" s="88"/>
    </row>
    <row r="510" spans="1:10" ht="18" customHeight="1" x14ac:dyDescent="0.25">
      <c r="A510" s="3">
        <v>500</v>
      </c>
      <c r="B510" s="81"/>
      <c r="C510" s="82"/>
      <c r="D510" s="287" t="str">
        <f>IF(AND(B510&gt;0,C510&gt;0),IF(B510&gt;UPDATE!K2,DATEVALUE(UPDATE!$C$4&amp;"/"&amp;TEXT(B510,0)&amp;"/"&amp;TEXT(C510,0)),DATEVALUE(UPDATE!$C$6&amp;"/"&amp;TEXT(B510,0)&amp;"/"&amp;TEXT(C510,0))),"")</f>
        <v/>
      </c>
      <c r="E510" s="83"/>
      <c r="F510" s="84"/>
      <c r="G510" s="85"/>
      <c r="H510" s="86"/>
      <c r="I510" s="87">
        <f>IF(OR(G510&lt;&gt;0,H510&lt;&gt;0),$I$8+SUM($G$11:G510)-SUM($H$11:H510),0)</f>
        <v>0</v>
      </c>
      <c r="J510" s="88"/>
    </row>
    <row r="511" spans="1:10" ht="18" customHeight="1" x14ac:dyDescent="0.25">
      <c r="A511" s="3">
        <v>501</v>
      </c>
      <c r="B511" s="81"/>
      <c r="C511" s="82"/>
      <c r="D511" s="287" t="str">
        <f>IF(AND(B511&gt;0,C511&gt;0),IF(B511&gt;UPDATE!K2,DATEVALUE(UPDATE!$C$4&amp;"/"&amp;TEXT(B511,0)&amp;"/"&amp;TEXT(C511,0)),DATEVALUE(UPDATE!$C$6&amp;"/"&amp;TEXT(B511,0)&amp;"/"&amp;TEXT(C511,0))),"")</f>
        <v/>
      </c>
      <c r="E511" s="83"/>
      <c r="F511" s="84"/>
      <c r="G511" s="85"/>
      <c r="H511" s="86"/>
      <c r="I511" s="87">
        <f>IF(OR(G511&lt;&gt;0,H511&lt;&gt;0),$I$8+SUM($G$11:G511)-SUM($H$11:H511),0)</f>
        <v>0</v>
      </c>
      <c r="J511" s="88"/>
    </row>
    <row r="512" spans="1:10" ht="18" customHeight="1" x14ac:dyDescent="0.25">
      <c r="A512" s="3">
        <v>502</v>
      </c>
      <c r="B512" s="81"/>
      <c r="C512" s="82"/>
      <c r="D512" s="287" t="str">
        <f>IF(AND(B512&gt;0,C512&gt;0),IF(B512&gt;UPDATE!K2,DATEVALUE(UPDATE!$C$4&amp;"/"&amp;TEXT(B512,0)&amp;"/"&amp;TEXT(C512,0)),DATEVALUE(UPDATE!$C$6&amp;"/"&amp;TEXT(B512,0)&amp;"/"&amp;TEXT(C512,0))),"")</f>
        <v/>
      </c>
      <c r="E512" s="83"/>
      <c r="F512" s="84"/>
      <c r="G512" s="85"/>
      <c r="H512" s="86"/>
      <c r="I512" s="87">
        <f>IF(OR(G512&lt;&gt;0,H512&lt;&gt;0),$I$8+SUM($G$11:G512)-SUM($H$11:H512),0)</f>
        <v>0</v>
      </c>
      <c r="J512" s="88"/>
    </row>
    <row r="513" spans="1:10" ht="18" customHeight="1" x14ac:dyDescent="0.25">
      <c r="A513" s="3">
        <v>503</v>
      </c>
      <c r="B513" s="81"/>
      <c r="C513" s="82"/>
      <c r="D513" s="287" t="str">
        <f>IF(AND(B513&gt;0,C513&gt;0),IF(B513&gt;UPDATE!K2,DATEVALUE(UPDATE!$C$4&amp;"/"&amp;TEXT(B513,0)&amp;"/"&amp;TEXT(C513,0)),DATEVALUE(UPDATE!$C$6&amp;"/"&amp;TEXT(B513,0)&amp;"/"&amp;TEXT(C513,0))),"")</f>
        <v/>
      </c>
      <c r="E513" s="83"/>
      <c r="F513" s="84"/>
      <c r="G513" s="85"/>
      <c r="H513" s="86"/>
      <c r="I513" s="87">
        <f>IF(OR(G513&lt;&gt;0,H513&lt;&gt;0),$I$8+SUM($G$11:G513)-SUM($H$11:H513),0)</f>
        <v>0</v>
      </c>
      <c r="J513" s="88"/>
    </row>
    <row r="514" spans="1:10" ht="18" customHeight="1" x14ac:dyDescent="0.25">
      <c r="A514" s="3">
        <v>504</v>
      </c>
      <c r="B514" s="81"/>
      <c r="C514" s="82"/>
      <c r="D514" s="287" t="str">
        <f>IF(AND(B514&gt;0,C514&gt;0),IF(B514&gt;UPDATE!K2,DATEVALUE(UPDATE!$C$4&amp;"/"&amp;TEXT(B514,0)&amp;"/"&amp;TEXT(C514,0)),DATEVALUE(UPDATE!$C$6&amp;"/"&amp;TEXT(B514,0)&amp;"/"&amp;TEXT(C514,0))),"")</f>
        <v/>
      </c>
      <c r="E514" s="83"/>
      <c r="F514" s="84"/>
      <c r="G514" s="85"/>
      <c r="H514" s="86"/>
      <c r="I514" s="87">
        <f>IF(OR(G514&lt;&gt;0,H514&lt;&gt;0),$I$8+SUM($G$11:G514)-SUM($H$11:H514),0)</f>
        <v>0</v>
      </c>
      <c r="J514" s="88"/>
    </row>
    <row r="515" spans="1:10" ht="18" customHeight="1" x14ac:dyDescent="0.25">
      <c r="A515" s="3">
        <v>505</v>
      </c>
      <c r="B515" s="81"/>
      <c r="C515" s="82"/>
      <c r="D515" s="287" t="str">
        <f>IF(AND(B515&gt;0,C515&gt;0),IF(B515&gt;UPDATE!K2,DATEVALUE(UPDATE!$C$4&amp;"/"&amp;TEXT(B515,0)&amp;"/"&amp;TEXT(C515,0)),DATEVALUE(UPDATE!$C$6&amp;"/"&amp;TEXT(B515,0)&amp;"/"&amp;TEXT(C515,0))),"")</f>
        <v/>
      </c>
      <c r="E515" s="83"/>
      <c r="F515" s="84"/>
      <c r="G515" s="85"/>
      <c r="H515" s="86"/>
      <c r="I515" s="87">
        <f>IF(OR(G515&lt;&gt;0,H515&lt;&gt;0),$I$8+SUM($G$11:G515)-SUM($H$11:H515),0)</f>
        <v>0</v>
      </c>
      <c r="J515" s="88"/>
    </row>
    <row r="516" spans="1:10" ht="18" customHeight="1" x14ac:dyDescent="0.25">
      <c r="A516" s="3">
        <v>506</v>
      </c>
      <c r="B516" s="81"/>
      <c r="C516" s="82"/>
      <c r="D516" s="287" t="str">
        <f>IF(AND(B516&gt;0,C516&gt;0),IF(B516&gt;UPDATE!K2,DATEVALUE(UPDATE!$C$4&amp;"/"&amp;TEXT(B516,0)&amp;"/"&amp;TEXT(C516,0)),DATEVALUE(UPDATE!$C$6&amp;"/"&amp;TEXT(B516,0)&amp;"/"&amp;TEXT(C516,0))),"")</f>
        <v/>
      </c>
      <c r="E516" s="83"/>
      <c r="F516" s="84"/>
      <c r="G516" s="85"/>
      <c r="H516" s="86"/>
      <c r="I516" s="87">
        <f>IF(OR(G516&lt;&gt;0,H516&lt;&gt;0),$I$8+SUM($G$11:G516)-SUM($H$11:H516),0)</f>
        <v>0</v>
      </c>
      <c r="J516" s="88"/>
    </row>
    <row r="517" spans="1:10" ht="18" customHeight="1" x14ac:dyDescent="0.25">
      <c r="A517" s="3">
        <v>507</v>
      </c>
      <c r="B517" s="81"/>
      <c r="C517" s="82"/>
      <c r="D517" s="287" t="str">
        <f>IF(AND(B517&gt;0,C517&gt;0),IF(B517&gt;UPDATE!K2,DATEVALUE(UPDATE!$C$4&amp;"/"&amp;TEXT(B517,0)&amp;"/"&amp;TEXT(C517,0)),DATEVALUE(UPDATE!$C$6&amp;"/"&amp;TEXT(B517,0)&amp;"/"&amp;TEXT(C517,0))),"")</f>
        <v/>
      </c>
      <c r="E517" s="83"/>
      <c r="F517" s="84"/>
      <c r="G517" s="85"/>
      <c r="H517" s="86"/>
      <c r="I517" s="87">
        <f>IF(OR(G517&lt;&gt;0,H517&lt;&gt;0),$I$8+SUM($G$11:G517)-SUM($H$11:H517),0)</f>
        <v>0</v>
      </c>
      <c r="J517" s="88"/>
    </row>
    <row r="518" spans="1:10" ht="18" customHeight="1" x14ac:dyDescent="0.25">
      <c r="A518" s="3">
        <v>508</v>
      </c>
      <c r="B518" s="81"/>
      <c r="C518" s="82"/>
      <c r="D518" s="287" t="str">
        <f>IF(AND(B518&gt;0,C518&gt;0),IF(B518&gt;UPDATE!K2,DATEVALUE(UPDATE!$C$4&amp;"/"&amp;TEXT(B518,0)&amp;"/"&amp;TEXT(C518,0)),DATEVALUE(UPDATE!$C$6&amp;"/"&amp;TEXT(B518,0)&amp;"/"&amp;TEXT(C518,0))),"")</f>
        <v/>
      </c>
      <c r="E518" s="83"/>
      <c r="F518" s="84"/>
      <c r="G518" s="85"/>
      <c r="H518" s="86"/>
      <c r="I518" s="87">
        <f>IF(OR(G518&lt;&gt;0,H518&lt;&gt;0),$I$8+SUM($G$11:G518)-SUM($H$11:H518),0)</f>
        <v>0</v>
      </c>
      <c r="J518" s="88"/>
    </row>
    <row r="519" spans="1:10" ht="18" customHeight="1" x14ac:dyDescent="0.25">
      <c r="A519" s="3">
        <v>509</v>
      </c>
      <c r="B519" s="81"/>
      <c r="C519" s="82"/>
      <c r="D519" s="287" t="str">
        <f>IF(AND(B519&gt;0,C519&gt;0),IF(B519&gt;UPDATE!K2,DATEVALUE(UPDATE!$C$4&amp;"/"&amp;TEXT(B519,0)&amp;"/"&amp;TEXT(C519,0)),DATEVALUE(UPDATE!$C$6&amp;"/"&amp;TEXT(B519,0)&amp;"/"&amp;TEXT(C519,0))),"")</f>
        <v/>
      </c>
      <c r="E519" s="83"/>
      <c r="F519" s="84"/>
      <c r="G519" s="85"/>
      <c r="H519" s="86"/>
      <c r="I519" s="87">
        <f>IF(OR(G519&lt;&gt;0,H519&lt;&gt;0),$I$8+SUM($G$11:G519)-SUM($H$11:H519),0)</f>
        <v>0</v>
      </c>
      <c r="J519" s="88"/>
    </row>
    <row r="520" spans="1:10" ht="18" customHeight="1" x14ac:dyDescent="0.25">
      <c r="A520" s="3">
        <v>510</v>
      </c>
      <c r="B520" s="81"/>
      <c r="C520" s="82"/>
      <c r="D520" s="287" t="str">
        <f>IF(AND(B520&gt;0,C520&gt;0),IF(B520&gt;UPDATE!K2,DATEVALUE(UPDATE!$C$4&amp;"/"&amp;TEXT(B520,0)&amp;"/"&amp;TEXT(C520,0)),DATEVALUE(UPDATE!$C$6&amp;"/"&amp;TEXT(B520,0)&amp;"/"&amp;TEXT(C520,0))),"")</f>
        <v/>
      </c>
      <c r="E520" s="83"/>
      <c r="F520" s="84"/>
      <c r="G520" s="85"/>
      <c r="H520" s="86"/>
      <c r="I520" s="87">
        <f>IF(OR(G520&lt;&gt;0,H520&lt;&gt;0),$I$8+SUM($G$11:G520)-SUM($H$11:H520),0)</f>
        <v>0</v>
      </c>
      <c r="J520" s="88"/>
    </row>
    <row r="521" spans="1:10" ht="18" customHeight="1" x14ac:dyDescent="0.25">
      <c r="A521" s="3">
        <v>511</v>
      </c>
      <c r="B521" s="81"/>
      <c r="C521" s="82"/>
      <c r="D521" s="287" t="str">
        <f>IF(AND(B521&gt;0,C521&gt;0),IF(B521&gt;UPDATE!K2,DATEVALUE(UPDATE!$C$4&amp;"/"&amp;TEXT(B521,0)&amp;"/"&amp;TEXT(C521,0)),DATEVALUE(UPDATE!$C$6&amp;"/"&amp;TEXT(B521,0)&amp;"/"&amp;TEXT(C521,0))),"")</f>
        <v/>
      </c>
      <c r="E521" s="83"/>
      <c r="F521" s="84"/>
      <c r="G521" s="85"/>
      <c r="H521" s="86"/>
      <c r="I521" s="87">
        <f>IF(OR(G521&lt;&gt;0,H521&lt;&gt;0),$I$8+SUM($G$11:G521)-SUM($H$11:H521),0)</f>
        <v>0</v>
      </c>
      <c r="J521" s="88"/>
    </row>
    <row r="522" spans="1:10" ht="18" customHeight="1" x14ac:dyDescent="0.25">
      <c r="A522" s="3">
        <v>512</v>
      </c>
      <c r="B522" s="81"/>
      <c r="C522" s="82"/>
      <c r="D522" s="287" t="str">
        <f>IF(AND(B522&gt;0,C522&gt;0),IF(B522&gt;UPDATE!K2,DATEVALUE(UPDATE!$C$4&amp;"/"&amp;TEXT(B522,0)&amp;"/"&amp;TEXT(C522,0)),DATEVALUE(UPDATE!$C$6&amp;"/"&amp;TEXT(B522,0)&amp;"/"&amp;TEXT(C522,0))),"")</f>
        <v/>
      </c>
      <c r="E522" s="83"/>
      <c r="F522" s="84"/>
      <c r="G522" s="85"/>
      <c r="H522" s="86"/>
      <c r="I522" s="87">
        <f>IF(OR(G522&lt;&gt;0,H522&lt;&gt;0),$I$8+SUM($G$11:G522)-SUM($H$11:H522),0)</f>
        <v>0</v>
      </c>
      <c r="J522" s="88"/>
    </row>
    <row r="523" spans="1:10" ht="18" customHeight="1" x14ac:dyDescent="0.25">
      <c r="A523" s="3">
        <v>513</v>
      </c>
      <c r="B523" s="81"/>
      <c r="C523" s="82"/>
      <c r="D523" s="287" t="str">
        <f>IF(AND(B523&gt;0,C523&gt;0),IF(B523&gt;UPDATE!K2,DATEVALUE(UPDATE!$C$4&amp;"/"&amp;TEXT(B523,0)&amp;"/"&amp;TEXT(C523,0)),DATEVALUE(UPDATE!$C$6&amp;"/"&amp;TEXT(B523,0)&amp;"/"&amp;TEXT(C523,0))),"")</f>
        <v/>
      </c>
      <c r="E523" s="83"/>
      <c r="F523" s="84"/>
      <c r="G523" s="85"/>
      <c r="H523" s="86"/>
      <c r="I523" s="87">
        <f>IF(OR(G523&lt;&gt;0,H523&lt;&gt;0),$I$8+SUM($G$11:G523)-SUM($H$11:H523),0)</f>
        <v>0</v>
      </c>
      <c r="J523" s="88"/>
    </row>
    <row r="524" spans="1:10" ht="18" customHeight="1" x14ac:dyDescent="0.25">
      <c r="A524" s="3">
        <v>514</v>
      </c>
      <c r="B524" s="81"/>
      <c r="C524" s="82"/>
      <c r="D524" s="287" t="str">
        <f>IF(AND(B524&gt;0,C524&gt;0),IF(B524&gt;UPDATE!K2,DATEVALUE(UPDATE!$C$4&amp;"/"&amp;TEXT(B524,0)&amp;"/"&amp;TEXT(C524,0)),DATEVALUE(UPDATE!$C$6&amp;"/"&amp;TEXT(B524,0)&amp;"/"&amp;TEXT(C524,0))),"")</f>
        <v/>
      </c>
      <c r="E524" s="83"/>
      <c r="F524" s="84"/>
      <c r="G524" s="85"/>
      <c r="H524" s="86"/>
      <c r="I524" s="87">
        <f>IF(OR(G524&lt;&gt;0,H524&lt;&gt;0),$I$8+SUM($G$11:G524)-SUM($H$11:H524),0)</f>
        <v>0</v>
      </c>
      <c r="J524" s="88"/>
    </row>
    <row r="525" spans="1:10" ht="18" customHeight="1" x14ac:dyDescent="0.25">
      <c r="A525" s="3">
        <v>515</v>
      </c>
      <c r="B525" s="81"/>
      <c r="C525" s="82"/>
      <c r="D525" s="287" t="str">
        <f>IF(AND(B525&gt;0,C525&gt;0),IF(B525&gt;UPDATE!K2,DATEVALUE(UPDATE!$C$4&amp;"/"&amp;TEXT(B525,0)&amp;"/"&amp;TEXT(C525,0)),DATEVALUE(UPDATE!$C$6&amp;"/"&amp;TEXT(B525,0)&amp;"/"&amp;TEXT(C525,0))),"")</f>
        <v/>
      </c>
      <c r="E525" s="83"/>
      <c r="F525" s="84"/>
      <c r="G525" s="85"/>
      <c r="H525" s="86"/>
      <c r="I525" s="87">
        <f>IF(OR(G525&lt;&gt;0,H525&lt;&gt;0),$I$8+SUM($G$11:G525)-SUM($H$11:H525),0)</f>
        <v>0</v>
      </c>
      <c r="J525" s="88"/>
    </row>
    <row r="526" spans="1:10" ht="18" customHeight="1" x14ac:dyDescent="0.25">
      <c r="A526" s="3">
        <v>516</v>
      </c>
      <c r="B526" s="81"/>
      <c r="C526" s="82"/>
      <c r="D526" s="287" t="str">
        <f>IF(AND(B526&gt;0,C526&gt;0),IF(B526&gt;UPDATE!K2,DATEVALUE(UPDATE!$C$4&amp;"/"&amp;TEXT(B526,0)&amp;"/"&amp;TEXT(C526,0)),DATEVALUE(UPDATE!$C$6&amp;"/"&amp;TEXT(B526,0)&amp;"/"&amp;TEXT(C526,0))),"")</f>
        <v/>
      </c>
      <c r="E526" s="83"/>
      <c r="F526" s="84"/>
      <c r="G526" s="85"/>
      <c r="H526" s="86"/>
      <c r="I526" s="87">
        <f>IF(OR(G526&lt;&gt;0,H526&lt;&gt;0),$I$8+SUM($G$11:G526)-SUM($H$11:H526),0)</f>
        <v>0</v>
      </c>
      <c r="J526" s="88"/>
    </row>
    <row r="527" spans="1:10" ht="18" customHeight="1" x14ac:dyDescent="0.25">
      <c r="A527" s="3">
        <v>517</v>
      </c>
      <c r="B527" s="81"/>
      <c r="C527" s="82"/>
      <c r="D527" s="287" t="str">
        <f>IF(AND(B527&gt;0,C527&gt;0),IF(B527&gt;UPDATE!K2,DATEVALUE(UPDATE!$C$4&amp;"/"&amp;TEXT(B527,0)&amp;"/"&amp;TEXT(C527,0)),DATEVALUE(UPDATE!$C$6&amp;"/"&amp;TEXT(B527,0)&amp;"/"&amp;TEXT(C527,0))),"")</f>
        <v/>
      </c>
      <c r="E527" s="83"/>
      <c r="F527" s="84"/>
      <c r="G527" s="85"/>
      <c r="H527" s="86"/>
      <c r="I527" s="87">
        <f>IF(OR(G527&lt;&gt;0,H527&lt;&gt;0),$I$8+SUM($G$11:G527)-SUM($H$11:H527),0)</f>
        <v>0</v>
      </c>
      <c r="J527" s="88"/>
    </row>
    <row r="528" spans="1:10" ht="18" customHeight="1" x14ac:dyDescent="0.25">
      <c r="A528" s="3">
        <v>518</v>
      </c>
      <c r="B528" s="81"/>
      <c r="C528" s="82"/>
      <c r="D528" s="287" t="str">
        <f>IF(AND(B528&gt;0,C528&gt;0),IF(B528&gt;UPDATE!K2,DATEVALUE(UPDATE!$C$4&amp;"/"&amp;TEXT(B528,0)&amp;"/"&amp;TEXT(C528,0)),DATEVALUE(UPDATE!$C$6&amp;"/"&amp;TEXT(B528,0)&amp;"/"&amp;TEXT(C528,0))),"")</f>
        <v/>
      </c>
      <c r="E528" s="83"/>
      <c r="F528" s="84"/>
      <c r="G528" s="85"/>
      <c r="H528" s="86"/>
      <c r="I528" s="87">
        <f>IF(OR(G528&lt;&gt;0,H528&lt;&gt;0),$I$8+SUM($G$11:G528)-SUM($H$11:H528),0)</f>
        <v>0</v>
      </c>
      <c r="J528" s="88"/>
    </row>
    <row r="529" spans="1:10" ht="18" customHeight="1" x14ac:dyDescent="0.25">
      <c r="A529" s="3">
        <v>519</v>
      </c>
      <c r="B529" s="81"/>
      <c r="C529" s="82"/>
      <c r="D529" s="287" t="str">
        <f>IF(AND(B529&gt;0,C529&gt;0),IF(B529&gt;UPDATE!K2,DATEVALUE(UPDATE!$C$4&amp;"/"&amp;TEXT(B529,0)&amp;"/"&amp;TEXT(C529,0)),DATEVALUE(UPDATE!$C$6&amp;"/"&amp;TEXT(B529,0)&amp;"/"&amp;TEXT(C529,0))),"")</f>
        <v/>
      </c>
      <c r="E529" s="83"/>
      <c r="F529" s="84"/>
      <c r="G529" s="85"/>
      <c r="H529" s="86"/>
      <c r="I529" s="87">
        <f>IF(OR(G529&lt;&gt;0,H529&lt;&gt;0),$I$8+SUM($G$11:G529)-SUM($H$11:H529),0)</f>
        <v>0</v>
      </c>
      <c r="J529" s="88"/>
    </row>
    <row r="530" spans="1:10" ht="18" customHeight="1" x14ac:dyDescent="0.25">
      <c r="A530" s="3">
        <v>520</v>
      </c>
      <c r="B530" s="81"/>
      <c r="C530" s="82"/>
      <c r="D530" s="287" t="str">
        <f>IF(AND(B530&gt;0,C530&gt;0),IF(B530&gt;UPDATE!K2,DATEVALUE(UPDATE!$C$4&amp;"/"&amp;TEXT(B530,0)&amp;"/"&amp;TEXT(C530,0)),DATEVALUE(UPDATE!$C$6&amp;"/"&amp;TEXT(B530,0)&amp;"/"&amp;TEXT(C530,0))),"")</f>
        <v/>
      </c>
      <c r="E530" s="83"/>
      <c r="F530" s="84"/>
      <c r="G530" s="85"/>
      <c r="H530" s="86"/>
      <c r="I530" s="87">
        <f>IF(OR(G530&lt;&gt;0,H530&lt;&gt;0),$I$8+SUM($G$11:G530)-SUM($H$11:H530),0)</f>
        <v>0</v>
      </c>
      <c r="J530" s="88"/>
    </row>
    <row r="531" spans="1:10" ht="18" customHeight="1" x14ac:dyDescent="0.25">
      <c r="A531" s="3">
        <v>521</v>
      </c>
      <c r="B531" s="81"/>
      <c r="C531" s="82"/>
      <c r="D531" s="287" t="str">
        <f>IF(AND(B531&gt;0,C531&gt;0),IF(B531&gt;UPDATE!K2,DATEVALUE(UPDATE!$C$4&amp;"/"&amp;TEXT(B531,0)&amp;"/"&amp;TEXT(C531,0)),DATEVALUE(UPDATE!$C$6&amp;"/"&amp;TEXT(B531,0)&amp;"/"&amp;TEXT(C531,0))),"")</f>
        <v/>
      </c>
      <c r="E531" s="83"/>
      <c r="F531" s="84"/>
      <c r="G531" s="85"/>
      <c r="H531" s="86"/>
      <c r="I531" s="87">
        <f>IF(OR(G531&lt;&gt;0,H531&lt;&gt;0),$I$8+SUM($G$11:G531)-SUM($H$11:H531),0)</f>
        <v>0</v>
      </c>
      <c r="J531" s="88"/>
    </row>
    <row r="532" spans="1:10" ht="18" customHeight="1" x14ac:dyDescent="0.25">
      <c r="A532" s="3">
        <v>522</v>
      </c>
      <c r="B532" s="81"/>
      <c r="C532" s="82"/>
      <c r="D532" s="287" t="str">
        <f>IF(AND(B532&gt;0,C532&gt;0),IF(B532&gt;UPDATE!K2,DATEVALUE(UPDATE!$C$4&amp;"/"&amp;TEXT(B532,0)&amp;"/"&amp;TEXT(C532,0)),DATEVALUE(UPDATE!$C$6&amp;"/"&amp;TEXT(B532,0)&amp;"/"&amp;TEXT(C532,0))),"")</f>
        <v/>
      </c>
      <c r="E532" s="83"/>
      <c r="F532" s="84"/>
      <c r="G532" s="85"/>
      <c r="H532" s="86"/>
      <c r="I532" s="87">
        <f>IF(OR(G532&lt;&gt;0,H532&lt;&gt;0),$I$8+SUM($G$11:G532)-SUM($H$11:H532),0)</f>
        <v>0</v>
      </c>
      <c r="J532" s="88"/>
    </row>
    <row r="533" spans="1:10" ht="18" customHeight="1" x14ac:dyDescent="0.25">
      <c r="A533" s="3">
        <v>523</v>
      </c>
      <c r="B533" s="81"/>
      <c r="C533" s="82"/>
      <c r="D533" s="287" t="str">
        <f>IF(AND(B533&gt;0,C533&gt;0),IF(B533&gt;UPDATE!K2,DATEVALUE(UPDATE!$C$4&amp;"/"&amp;TEXT(B533,0)&amp;"/"&amp;TEXT(C533,0)),DATEVALUE(UPDATE!$C$6&amp;"/"&amp;TEXT(B533,0)&amp;"/"&amp;TEXT(C533,0))),"")</f>
        <v/>
      </c>
      <c r="E533" s="83"/>
      <c r="F533" s="84"/>
      <c r="G533" s="85"/>
      <c r="H533" s="86"/>
      <c r="I533" s="87">
        <f>IF(OR(G533&lt;&gt;0,H533&lt;&gt;0),$I$8+SUM($G$11:G533)-SUM($H$11:H533),0)</f>
        <v>0</v>
      </c>
      <c r="J533" s="88"/>
    </row>
    <row r="534" spans="1:10" ht="18" customHeight="1" x14ac:dyDescent="0.25">
      <c r="A534" s="3">
        <v>524</v>
      </c>
      <c r="B534" s="81"/>
      <c r="C534" s="82"/>
      <c r="D534" s="287" t="str">
        <f>IF(AND(B534&gt;0,C534&gt;0),IF(B534&gt;UPDATE!K2,DATEVALUE(UPDATE!$C$4&amp;"/"&amp;TEXT(B534,0)&amp;"/"&amp;TEXT(C534,0)),DATEVALUE(UPDATE!$C$6&amp;"/"&amp;TEXT(B534,0)&amp;"/"&amp;TEXT(C534,0))),"")</f>
        <v/>
      </c>
      <c r="E534" s="83"/>
      <c r="F534" s="84"/>
      <c r="G534" s="85"/>
      <c r="H534" s="86"/>
      <c r="I534" s="87">
        <f>IF(OR(G534&lt;&gt;0,H534&lt;&gt;0),$I$8+SUM($G$11:G534)-SUM($H$11:H534),0)</f>
        <v>0</v>
      </c>
      <c r="J534" s="88"/>
    </row>
    <row r="535" spans="1:10" ht="18" customHeight="1" x14ac:dyDescent="0.25">
      <c r="A535" s="3">
        <v>525</v>
      </c>
      <c r="B535" s="81"/>
      <c r="C535" s="82"/>
      <c r="D535" s="287" t="str">
        <f>IF(AND(B535&gt;0,C535&gt;0),IF(B535&gt;UPDATE!K2,DATEVALUE(UPDATE!$C$4&amp;"/"&amp;TEXT(B535,0)&amp;"/"&amp;TEXT(C535,0)),DATEVALUE(UPDATE!$C$6&amp;"/"&amp;TEXT(B535,0)&amp;"/"&amp;TEXT(C535,0))),"")</f>
        <v/>
      </c>
      <c r="E535" s="83"/>
      <c r="F535" s="84"/>
      <c r="G535" s="85"/>
      <c r="H535" s="86"/>
      <c r="I535" s="87">
        <f>IF(OR(G535&lt;&gt;0,H535&lt;&gt;0),$I$8+SUM($G$11:G535)-SUM($H$11:H535),0)</f>
        <v>0</v>
      </c>
      <c r="J535" s="88"/>
    </row>
    <row r="536" spans="1:10" ht="18" customHeight="1" x14ac:dyDescent="0.25">
      <c r="A536" s="3">
        <v>526</v>
      </c>
      <c r="B536" s="81"/>
      <c r="C536" s="82"/>
      <c r="D536" s="287" t="str">
        <f>IF(AND(B536&gt;0,C536&gt;0),IF(B536&gt;UPDATE!K2,DATEVALUE(UPDATE!$C$4&amp;"/"&amp;TEXT(B536,0)&amp;"/"&amp;TEXT(C536,0)),DATEVALUE(UPDATE!$C$6&amp;"/"&amp;TEXT(B536,0)&amp;"/"&amp;TEXT(C536,0))),"")</f>
        <v/>
      </c>
      <c r="E536" s="83"/>
      <c r="F536" s="84"/>
      <c r="G536" s="85"/>
      <c r="H536" s="86"/>
      <c r="I536" s="87">
        <f>IF(OR(G536&lt;&gt;0,H536&lt;&gt;0),$I$8+SUM($G$11:G536)-SUM($H$11:H536),0)</f>
        <v>0</v>
      </c>
      <c r="J536" s="88"/>
    </row>
    <row r="537" spans="1:10" ht="18" customHeight="1" x14ac:dyDescent="0.25">
      <c r="A537" s="3">
        <v>527</v>
      </c>
      <c r="B537" s="81"/>
      <c r="C537" s="82"/>
      <c r="D537" s="287" t="str">
        <f>IF(AND(B537&gt;0,C537&gt;0),IF(B537&gt;UPDATE!K2,DATEVALUE(UPDATE!$C$4&amp;"/"&amp;TEXT(B537,0)&amp;"/"&amp;TEXT(C537,0)),DATEVALUE(UPDATE!$C$6&amp;"/"&amp;TEXT(B537,0)&amp;"/"&amp;TEXT(C537,0))),"")</f>
        <v/>
      </c>
      <c r="E537" s="83"/>
      <c r="F537" s="84"/>
      <c r="G537" s="85"/>
      <c r="H537" s="86"/>
      <c r="I537" s="87">
        <f>IF(OR(G537&lt;&gt;0,H537&lt;&gt;0),$I$8+SUM($G$11:G537)-SUM($H$11:H537),0)</f>
        <v>0</v>
      </c>
      <c r="J537" s="88"/>
    </row>
    <row r="538" spans="1:10" ht="18" customHeight="1" x14ac:dyDescent="0.25">
      <c r="A538" s="3">
        <v>528</v>
      </c>
      <c r="B538" s="81"/>
      <c r="C538" s="82"/>
      <c r="D538" s="287" t="str">
        <f>IF(AND(B538&gt;0,C538&gt;0),IF(B538&gt;UPDATE!K2,DATEVALUE(UPDATE!$C$4&amp;"/"&amp;TEXT(B538,0)&amp;"/"&amp;TEXT(C538,0)),DATEVALUE(UPDATE!$C$6&amp;"/"&amp;TEXT(B538,0)&amp;"/"&amp;TEXT(C538,0))),"")</f>
        <v/>
      </c>
      <c r="E538" s="83"/>
      <c r="F538" s="84"/>
      <c r="G538" s="85"/>
      <c r="H538" s="86"/>
      <c r="I538" s="87">
        <f>IF(OR(G538&lt;&gt;0,H538&lt;&gt;0),$I$8+SUM($G$11:G538)-SUM($H$11:H538),0)</f>
        <v>0</v>
      </c>
      <c r="J538" s="88"/>
    </row>
    <row r="539" spans="1:10" ht="18" customHeight="1" x14ac:dyDescent="0.25">
      <c r="A539" s="3">
        <v>529</v>
      </c>
      <c r="B539" s="81"/>
      <c r="C539" s="82"/>
      <c r="D539" s="287" t="str">
        <f>IF(AND(B539&gt;0,C539&gt;0),IF(B539&gt;UPDATE!K2,DATEVALUE(UPDATE!$C$4&amp;"/"&amp;TEXT(B539,0)&amp;"/"&amp;TEXT(C539,0)),DATEVALUE(UPDATE!$C$6&amp;"/"&amp;TEXT(B539,0)&amp;"/"&amp;TEXT(C539,0))),"")</f>
        <v/>
      </c>
      <c r="E539" s="83"/>
      <c r="F539" s="84"/>
      <c r="G539" s="85"/>
      <c r="H539" s="86"/>
      <c r="I539" s="87">
        <f>IF(OR(G539&lt;&gt;0,H539&lt;&gt;0),$I$8+SUM($G$11:G539)-SUM($H$11:H539),0)</f>
        <v>0</v>
      </c>
      <c r="J539" s="88"/>
    </row>
    <row r="540" spans="1:10" ht="18" customHeight="1" x14ac:dyDescent="0.25">
      <c r="A540" s="3">
        <v>530</v>
      </c>
      <c r="B540" s="81"/>
      <c r="C540" s="82"/>
      <c r="D540" s="287" t="str">
        <f>IF(AND(B540&gt;0,C540&gt;0),IF(B540&gt;UPDATE!K2,DATEVALUE(UPDATE!$C$4&amp;"/"&amp;TEXT(B540,0)&amp;"/"&amp;TEXT(C540,0)),DATEVALUE(UPDATE!$C$6&amp;"/"&amp;TEXT(B540,0)&amp;"/"&amp;TEXT(C540,0))),"")</f>
        <v/>
      </c>
      <c r="E540" s="83"/>
      <c r="F540" s="84"/>
      <c r="G540" s="85"/>
      <c r="H540" s="86"/>
      <c r="I540" s="87">
        <f>IF(OR(G540&lt;&gt;0,H540&lt;&gt;0),$I$8+SUM($G$11:G540)-SUM($H$11:H540),0)</f>
        <v>0</v>
      </c>
      <c r="J540" s="88"/>
    </row>
    <row r="541" spans="1:10" ht="18" customHeight="1" x14ac:dyDescent="0.25">
      <c r="A541" s="3">
        <v>531</v>
      </c>
      <c r="B541" s="81"/>
      <c r="C541" s="82"/>
      <c r="D541" s="287" t="str">
        <f>IF(AND(B541&gt;0,C541&gt;0),IF(B541&gt;UPDATE!K2,DATEVALUE(UPDATE!$C$4&amp;"/"&amp;TEXT(B541,0)&amp;"/"&amp;TEXT(C541,0)),DATEVALUE(UPDATE!$C$6&amp;"/"&amp;TEXT(B541,0)&amp;"/"&amp;TEXT(C541,0))),"")</f>
        <v/>
      </c>
      <c r="E541" s="83"/>
      <c r="F541" s="84"/>
      <c r="G541" s="85"/>
      <c r="H541" s="86"/>
      <c r="I541" s="87">
        <f>IF(OR(G541&lt;&gt;0,H541&lt;&gt;0),$I$8+SUM($G$11:G541)-SUM($H$11:H541),0)</f>
        <v>0</v>
      </c>
      <c r="J541" s="88"/>
    </row>
    <row r="542" spans="1:10" ht="18" customHeight="1" x14ac:dyDescent="0.25">
      <c r="A542" s="3">
        <v>532</v>
      </c>
      <c r="B542" s="81"/>
      <c r="C542" s="82"/>
      <c r="D542" s="287" t="str">
        <f>IF(AND(B542&gt;0,C542&gt;0),IF(B542&gt;UPDATE!K2,DATEVALUE(UPDATE!$C$4&amp;"/"&amp;TEXT(B542,0)&amp;"/"&amp;TEXT(C542,0)),DATEVALUE(UPDATE!$C$6&amp;"/"&amp;TEXT(B542,0)&amp;"/"&amp;TEXT(C542,0))),"")</f>
        <v/>
      </c>
      <c r="E542" s="83"/>
      <c r="F542" s="84"/>
      <c r="G542" s="85"/>
      <c r="H542" s="86"/>
      <c r="I542" s="87">
        <f>IF(OR(G542&lt;&gt;0,H542&lt;&gt;0),$I$8+SUM($G$11:G542)-SUM($H$11:H542),0)</f>
        <v>0</v>
      </c>
      <c r="J542" s="88"/>
    </row>
    <row r="543" spans="1:10" ht="18" customHeight="1" x14ac:dyDescent="0.25">
      <c r="A543" s="3">
        <v>533</v>
      </c>
      <c r="B543" s="81"/>
      <c r="C543" s="82"/>
      <c r="D543" s="287" t="str">
        <f>IF(AND(B543&gt;0,C543&gt;0),IF(B543&gt;UPDATE!K2,DATEVALUE(UPDATE!$C$4&amp;"/"&amp;TEXT(B543,0)&amp;"/"&amp;TEXT(C543,0)),DATEVALUE(UPDATE!$C$6&amp;"/"&amp;TEXT(B543,0)&amp;"/"&amp;TEXT(C543,0))),"")</f>
        <v/>
      </c>
      <c r="E543" s="83"/>
      <c r="F543" s="84"/>
      <c r="G543" s="85"/>
      <c r="H543" s="86"/>
      <c r="I543" s="87">
        <f>IF(OR(G543&lt;&gt;0,H543&lt;&gt;0),$I$8+SUM($G$11:G543)-SUM($H$11:H543),0)</f>
        <v>0</v>
      </c>
      <c r="J543" s="88"/>
    </row>
    <row r="544" spans="1:10" ht="18" customHeight="1" x14ac:dyDescent="0.25">
      <c r="A544" s="3">
        <v>534</v>
      </c>
      <c r="B544" s="81"/>
      <c r="C544" s="82"/>
      <c r="D544" s="287" t="str">
        <f>IF(AND(B544&gt;0,C544&gt;0),IF(B544&gt;UPDATE!K2,DATEVALUE(UPDATE!$C$4&amp;"/"&amp;TEXT(B544,0)&amp;"/"&amp;TEXT(C544,0)),DATEVALUE(UPDATE!$C$6&amp;"/"&amp;TEXT(B544,0)&amp;"/"&amp;TEXT(C544,0))),"")</f>
        <v/>
      </c>
      <c r="E544" s="83"/>
      <c r="F544" s="84"/>
      <c r="G544" s="85"/>
      <c r="H544" s="86"/>
      <c r="I544" s="87">
        <f>IF(OR(G544&lt;&gt;0,H544&lt;&gt;0),$I$8+SUM($G$11:G544)-SUM($H$11:H544),0)</f>
        <v>0</v>
      </c>
      <c r="J544" s="88"/>
    </row>
    <row r="545" spans="1:10" ht="18" customHeight="1" x14ac:dyDescent="0.25">
      <c r="A545" s="3">
        <v>535</v>
      </c>
      <c r="B545" s="81"/>
      <c r="C545" s="82"/>
      <c r="D545" s="287" t="str">
        <f>IF(AND(B545&gt;0,C545&gt;0),IF(B545&gt;UPDATE!K2,DATEVALUE(UPDATE!$C$4&amp;"/"&amp;TEXT(B545,0)&amp;"/"&amp;TEXT(C545,0)),DATEVALUE(UPDATE!$C$6&amp;"/"&amp;TEXT(B545,0)&amp;"/"&amp;TEXT(C545,0))),"")</f>
        <v/>
      </c>
      <c r="E545" s="83"/>
      <c r="F545" s="84"/>
      <c r="G545" s="85"/>
      <c r="H545" s="86"/>
      <c r="I545" s="87">
        <f>IF(OR(G545&lt;&gt;0,H545&lt;&gt;0),$I$8+SUM($G$11:G545)-SUM($H$11:H545),0)</f>
        <v>0</v>
      </c>
      <c r="J545" s="88"/>
    </row>
    <row r="546" spans="1:10" ht="18" customHeight="1" x14ac:dyDescent="0.25">
      <c r="A546" s="3">
        <v>536</v>
      </c>
      <c r="B546" s="81"/>
      <c r="C546" s="82"/>
      <c r="D546" s="287" t="str">
        <f>IF(AND(B546&gt;0,C546&gt;0),IF(B546&gt;UPDATE!K2,DATEVALUE(UPDATE!$C$4&amp;"/"&amp;TEXT(B546,0)&amp;"/"&amp;TEXT(C546,0)),DATEVALUE(UPDATE!$C$6&amp;"/"&amp;TEXT(B546,0)&amp;"/"&amp;TEXT(C546,0))),"")</f>
        <v/>
      </c>
      <c r="E546" s="83"/>
      <c r="F546" s="84"/>
      <c r="G546" s="85"/>
      <c r="H546" s="86"/>
      <c r="I546" s="87">
        <f>IF(OR(G546&lt;&gt;0,H546&lt;&gt;0),$I$8+SUM($G$11:G546)-SUM($H$11:H546),0)</f>
        <v>0</v>
      </c>
      <c r="J546" s="88"/>
    </row>
    <row r="547" spans="1:10" ht="18" customHeight="1" x14ac:dyDescent="0.25">
      <c r="A547" s="3">
        <v>537</v>
      </c>
      <c r="B547" s="81"/>
      <c r="C547" s="82"/>
      <c r="D547" s="287" t="str">
        <f>IF(AND(B547&gt;0,C547&gt;0),IF(B547&gt;UPDATE!K2,DATEVALUE(UPDATE!$C$4&amp;"/"&amp;TEXT(B547,0)&amp;"/"&amp;TEXT(C547,0)),DATEVALUE(UPDATE!$C$6&amp;"/"&amp;TEXT(B547,0)&amp;"/"&amp;TEXT(C547,0))),"")</f>
        <v/>
      </c>
      <c r="E547" s="83"/>
      <c r="F547" s="84"/>
      <c r="G547" s="85"/>
      <c r="H547" s="86"/>
      <c r="I547" s="87">
        <f>IF(OR(G547&lt;&gt;0,H547&lt;&gt;0),$I$8+SUM($G$11:G547)-SUM($H$11:H547),0)</f>
        <v>0</v>
      </c>
      <c r="J547" s="88"/>
    </row>
    <row r="548" spans="1:10" ht="18" customHeight="1" x14ac:dyDescent="0.25">
      <c r="A548" s="3">
        <v>538</v>
      </c>
      <c r="B548" s="81"/>
      <c r="C548" s="82"/>
      <c r="D548" s="287" t="str">
        <f>IF(AND(B548&gt;0,C548&gt;0),IF(B548&gt;UPDATE!K2,DATEVALUE(UPDATE!$C$4&amp;"/"&amp;TEXT(B548,0)&amp;"/"&amp;TEXT(C548,0)),DATEVALUE(UPDATE!$C$6&amp;"/"&amp;TEXT(B548,0)&amp;"/"&amp;TEXT(C548,0))),"")</f>
        <v/>
      </c>
      <c r="E548" s="83"/>
      <c r="F548" s="84"/>
      <c r="G548" s="85"/>
      <c r="H548" s="86"/>
      <c r="I548" s="87">
        <f>IF(OR(G548&lt;&gt;0,H548&lt;&gt;0),$I$8+SUM($G$11:G548)-SUM($H$11:H548),0)</f>
        <v>0</v>
      </c>
      <c r="J548" s="88"/>
    </row>
    <row r="549" spans="1:10" ht="18" customHeight="1" x14ac:dyDescent="0.25">
      <c r="A549" s="3">
        <v>539</v>
      </c>
      <c r="B549" s="81"/>
      <c r="C549" s="82"/>
      <c r="D549" s="287" t="str">
        <f>IF(AND(B549&gt;0,C549&gt;0),IF(B549&gt;UPDATE!K2,DATEVALUE(UPDATE!$C$4&amp;"/"&amp;TEXT(B549,0)&amp;"/"&amp;TEXT(C549,0)),DATEVALUE(UPDATE!$C$6&amp;"/"&amp;TEXT(B549,0)&amp;"/"&amp;TEXT(C549,0))),"")</f>
        <v/>
      </c>
      <c r="E549" s="83"/>
      <c r="F549" s="84"/>
      <c r="G549" s="85"/>
      <c r="H549" s="86"/>
      <c r="I549" s="87">
        <f>IF(OR(G549&lt;&gt;0,H549&lt;&gt;0),$I$8+SUM($G$11:G549)-SUM($H$11:H549),0)</f>
        <v>0</v>
      </c>
      <c r="J549" s="88"/>
    </row>
    <row r="550" spans="1:10" ht="18" customHeight="1" x14ac:dyDescent="0.25">
      <c r="A550" s="3">
        <v>540</v>
      </c>
      <c r="B550" s="81"/>
      <c r="C550" s="82"/>
      <c r="D550" s="287" t="str">
        <f>IF(AND(B550&gt;0,C550&gt;0),IF(B550&gt;UPDATE!K2,DATEVALUE(UPDATE!$C$4&amp;"/"&amp;TEXT(B550,0)&amp;"/"&amp;TEXT(C550,0)),DATEVALUE(UPDATE!$C$6&amp;"/"&amp;TEXT(B550,0)&amp;"/"&amp;TEXT(C550,0))),"")</f>
        <v/>
      </c>
      <c r="E550" s="83"/>
      <c r="F550" s="84"/>
      <c r="G550" s="85"/>
      <c r="H550" s="86"/>
      <c r="I550" s="87">
        <f>IF(OR(G550&lt;&gt;0,H550&lt;&gt;0),$I$8+SUM($G$11:G550)-SUM($H$11:H550),0)</f>
        <v>0</v>
      </c>
      <c r="J550" s="88"/>
    </row>
    <row r="551" spans="1:10" ht="18" customHeight="1" x14ac:dyDescent="0.25">
      <c r="A551" s="3">
        <v>541</v>
      </c>
      <c r="B551" s="81"/>
      <c r="C551" s="82"/>
      <c r="D551" s="287" t="str">
        <f>IF(AND(B551&gt;0,C551&gt;0),IF(B551&gt;UPDATE!K2,DATEVALUE(UPDATE!$C$4&amp;"/"&amp;TEXT(B551,0)&amp;"/"&amp;TEXT(C551,0)),DATEVALUE(UPDATE!$C$6&amp;"/"&amp;TEXT(B551,0)&amp;"/"&amp;TEXT(C551,0))),"")</f>
        <v/>
      </c>
      <c r="E551" s="83"/>
      <c r="F551" s="84"/>
      <c r="G551" s="85"/>
      <c r="H551" s="86"/>
      <c r="I551" s="87">
        <f>IF(OR(G551&lt;&gt;0,H551&lt;&gt;0),$I$8+SUM($G$11:G551)-SUM($H$11:H551),0)</f>
        <v>0</v>
      </c>
      <c r="J551" s="88"/>
    </row>
    <row r="552" spans="1:10" ht="18" customHeight="1" x14ac:dyDescent="0.25">
      <c r="A552" s="3">
        <v>542</v>
      </c>
      <c r="B552" s="81"/>
      <c r="C552" s="82"/>
      <c r="D552" s="287" t="str">
        <f>IF(AND(B552&gt;0,C552&gt;0),IF(B552&gt;UPDATE!K2,DATEVALUE(UPDATE!$C$4&amp;"/"&amp;TEXT(B552,0)&amp;"/"&amp;TEXT(C552,0)),DATEVALUE(UPDATE!$C$6&amp;"/"&amp;TEXT(B552,0)&amp;"/"&amp;TEXT(C552,0))),"")</f>
        <v/>
      </c>
      <c r="E552" s="83"/>
      <c r="F552" s="84"/>
      <c r="G552" s="85"/>
      <c r="H552" s="86"/>
      <c r="I552" s="87">
        <f>IF(OR(G552&lt;&gt;0,H552&lt;&gt;0),$I$8+SUM($G$11:G552)-SUM($H$11:H552),0)</f>
        <v>0</v>
      </c>
      <c r="J552" s="88"/>
    </row>
    <row r="553" spans="1:10" ht="18" customHeight="1" x14ac:dyDescent="0.25">
      <c r="A553" s="3">
        <v>543</v>
      </c>
      <c r="B553" s="81"/>
      <c r="C553" s="82"/>
      <c r="D553" s="287" t="str">
        <f>IF(AND(B553&gt;0,C553&gt;0),IF(B553&gt;UPDATE!K2,DATEVALUE(UPDATE!$C$4&amp;"/"&amp;TEXT(B553,0)&amp;"/"&amp;TEXT(C553,0)),DATEVALUE(UPDATE!$C$6&amp;"/"&amp;TEXT(B553,0)&amp;"/"&amp;TEXT(C553,0))),"")</f>
        <v/>
      </c>
      <c r="E553" s="83"/>
      <c r="F553" s="84"/>
      <c r="G553" s="85"/>
      <c r="H553" s="86"/>
      <c r="I553" s="87">
        <f>IF(OR(G553&lt;&gt;0,H553&lt;&gt;0),$I$8+SUM($G$11:G553)-SUM($H$11:H553),0)</f>
        <v>0</v>
      </c>
      <c r="J553" s="88"/>
    </row>
    <row r="554" spans="1:10" ht="18" customHeight="1" x14ac:dyDescent="0.25">
      <c r="A554" s="3">
        <v>544</v>
      </c>
      <c r="B554" s="81"/>
      <c r="C554" s="82"/>
      <c r="D554" s="287" t="str">
        <f>IF(AND(B554&gt;0,C554&gt;0),IF(B554&gt;UPDATE!K2,DATEVALUE(UPDATE!$C$4&amp;"/"&amp;TEXT(B554,0)&amp;"/"&amp;TEXT(C554,0)),DATEVALUE(UPDATE!$C$6&amp;"/"&amp;TEXT(B554,0)&amp;"/"&amp;TEXT(C554,0))),"")</f>
        <v/>
      </c>
      <c r="E554" s="83"/>
      <c r="F554" s="84"/>
      <c r="G554" s="85"/>
      <c r="H554" s="86"/>
      <c r="I554" s="87">
        <f>IF(OR(G554&lt;&gt;0,H554&lt;&gt;0),$I$8+SUM($G$11:G554)-SUM($H$11:H554),0)</f>
        <v>0</v>
      </c>
      <c r="J554" s="88"/>
    </row>
    <row r="555" spans="1:10" ht="18" customHeight="1" x14ac:dyDescent="0.25">
      <c r="A555" s="3">
        <v>545</v>
      </c>
      <c r="B555" s="81"/>
      <c r="C555" s="82"/>
      <c r="D555" s="287" t="str">
        <f>IF(AND(B555&gt;0,C555&gt;0),IF(B555&gt;UPDATE!K2,DATEVALUE(UPDATE!$C$4&amp;"/"&amp;TEXT(B555,0)&amp;"/"&amp;TEXT(C555,0)),DATEVALUE(UPDATE!$C$6&amp;"/"&amp;TEXT(B555,0)&amp;"/"&amp;TEXT(C555,0))),"")</f>
        <v/>
      </c>
      <c r="E555" s="83"/>
      <c r="F555" s="84"/>
      <c r="G555" s="85"/>
      <c r="H555" s="86"/>
      <c r="I555" s="87">
        <f>IF(OR(G555&lt;&gt;0,H555&lt;&gt;0),$I$8+SUM($G$11:G555)-SUM($H$11:H555),0)</f>
        <v>0</v>
      </c>
      <c r="J555" s="88"/>
    </row>
    <row r="556" spans="1:10" ht="18" customHeight="1" x14ac:dyDescent="0.25">
      <c r="A556" s="3">
        <v>546</v>
      </c>
      <c r="B556" s="81"/>
      <c r="C556" s="82"/>
      <c r="D556" s="287" t="str">
        <f>IF(AND(B556&gt;0,C556&gt;0),IF(B556&gt;UPDATE!K2,DATEVALUE(UPDATE!$C$4&amp;"/"&amp;TEXT(B556,0)&amp;"/"&amp;TEXT(C556,0)),DATEVALUE(UPDATE!$C$6&amp;"/"&amp;TEXT(B556,0)&amp;"/"&amp;TEXT(C556,0))),"")</f>
        <v/>
      </c>
      <c r="E556" s="83"/>
      <c r="F556" s="84"/>
      <c r="G556" s="85"/>
      <c r="H556" s="86"/>
      <c r="I556" s="87">
        <f>IF(OR(G556&lt;&gt;0,H556&lt;&gt;0),$I$8+SUM($G$11:G556)-SUM($H$11:H556),0)</f>
        <v>0</v>
      </c>
      <c r="J556" s="88"/>
    </row>
    <row r="557" spans="1:10" ht="18" customHeight="1" x14ac:dyDescent="0.25">
      <c r="A557" s="3">
        <v>547</v>
      </c>
      <c r="B557" s="81"/>
      <c r="C557" s="82"/>
      <c r="D557" s="287" t="str">
        <f>IF(AND(B557&gt;0,C557&gt;0),IF(B557&gt;UPDATE!K2,DATEVALUE(UPDATE!$C$4&amp;"/"&amp;TEXT(B557,0)&amp;"/"&amp;TEXT(C557,0)),DATEVALUE(UPDATE!$C$6&amp;"/"&amp;TEXT(B557,0)&amp;"/"&amp;TEXT(C557,0))),"")</f>
        <v/>
      </c>
      <c r="E557" s="83"/>
      <c r="F557" s="84"/>
      <c r="G557" s="85"/>
      <c r="H557" s="86"/>
      <c r="I557" s="87">
        <f>IF(OR(G557&lt;&gt;0,H557&lt;&gt;0),$I$8+SUM($G$11:G557)-SUM($H$11:H557),0)</f>
        <v>0</v>
      </c>
      <c r="J557" s="88"/>
    </row>
    <row r="558" spans="1:10" ht="18" customHeight="1" x14ac:dyDescent="0.25">
      <c r="A558" s="3">
        <v>548</v>
      </c>
      <c r="B558" s="81"/>
      <c r="C558" s="82"/>
      <c r="D558" s="287" t="str">
        <f>IF(AND(B558&gt;0,C558&gt;0),IF(B558&gt;UPDATE!K2,DATEVALUE(UPDATE!$C$4&amp;"/"&amp;TEXT(B558,0)&amp;"/"&amp;TEXT(C558,0)),DATEVALUE(UPDATE!$C$6&amp;"/"&amp;TEXT(B558,0)&amp;"/"&amp;TEXT(C558,0))),"")</f>
        <v/>
      </c>
      <c r="E558" s="83"/>
      <c r="F558" s="84"/>
      <c r="G558" s="85"/>
      <c r="H558" s="86"/>
      <c r="I558" s="87">
        <f>IF(OR(G558&lt;&gt;0,H558&lt;&gt;0),$I$8+SUM($G$11:G558)-SUM($H$11:H558),0)</f>
        <v>0</v>
      </c>
      <c r="J558" s="88"/>
    </row>
    <row r="559" spans="1:10" ht="18" customHeight="1" x14ac:dyDescent="0.25">
      <c r="A559" s="3">
        <v>549</v>
      </c>
      <c r="B559" s="81"/>
      <c r="C559" s="82"/>
      <c r="D559" s="287" t="str">
        <f>IF(AND(B559&gt;0,C559&gt;0),IF(B559&gt;UPDATE!K2,DATEVALUE(UPDATE!$C$4&amp;"/"&amp;TEXT(B559,0)&amp;"/"&amp;TEXT(C559,0)),DATEVALUE(UPDATE!$C$6&amp;"/"&amp;TEXT(B559,0)&amp;"/"&amp;TEXT(C559,0))),"")</f>
        <v/>
      </c>
      <c r="E559" s="83"/>
      <c r="F559" s="84"/>
      <c r="G559" s="85"/>
      <c r="H559" s="86"/>
      <c r="I559" s="87">
        <f>IF(OR(G559&lt;&gt;0,H559&lt;&gt;0),$I$8+SUM($G$11:G559)-SUM($H$11:H559),0)</f>
        <v>0</v>
      </c>
      <c r="J559" s="88"/>
    </row>
    <row r="560" spans="1:10" ht="18" customHeight="1" x14ac:dyDescent="0.25">
      <c r="A560" s="3">
        <v>550</v>
      </c>
      <c r="B560" s="81"/>
      <c r="C560" s="82"/>
      <c r="D560" s="287" t="str">
        <f>IF(AND(B560&gt;0,C560&gt;0),IF(B560&gt;UPDATE!K2,DATEVALUE(UPDATE!$C$4&amp;"/"&amp;TEXT(B560,0)&amp;"/"&amp;TEXT(C560,0)),DATEVALUE(UPDATE!$C$6&amp;"/"&amp;TEXT(B560,0)&amp;"/"&amp;TEXT(C560,0))),"")</f>
        <v/>
      </c>
      <c r="E560" s="83"/>
      <c r="F560" s="84"/>
      <c r="G560" s="85"/>
      <c r="H560" s="86"/>
      <c r="I560" s="87">
        <f>IF(OR(G560&lt;&gt;0,H560&lt;&gt;0),$I$8+SUM($G$11:G560)-SUM($H$11:H560),0)</f>
        <v>0</v>
      </c>
      <c r="J560" s="88"/>
    </row>
    <row r="561" spans="1:10" ht="18" customHeight="1" x14ac:dyDescent="0.25">
      <c r="A561" s="3">
        <v>551</v>
      </c>
      <c r="B561" s="81"/>
      <c r="C561" s="82"/>
      <c r="D561" s="287" t="str">
        <f>IF(AND(B561&gt;0,C561&gt;0),IF(B561&gt;UPDATE!K2,DATEVALUE(UPDATE!$C$4&amp;"/"&amp;TEXT(B561,0)&amp;"/"&amp;TEXT(C561,0)),DATEVALUE(UPDATE!$C$6&amp;"/"&amp;TEXT(B561,0)&amp;"/"&amp;TEXT(C561,0))),"")</f>
        <v/>
      </c>
      <c r="E561" s="83"/>
      <c r="F561" s="84"/>
      <c r="G561" s="85"/>
      <c r="H561" s="86"/>
      <c r="I561" s="87">
        <f>IF(OR(G561&lt;&gt;0,H561&lt;&gt;0),$I$8+SUM($G$11:G561)-SUM($H$11:H561),0)</f>
        <v>0</v>
      </c>
      <c r="J561" s="88"/>
    </row>
    <row r="562" spans="1:10" ht="18" customHeight="1" x14ac:dyDescent="0.25">
      <c r="A562" s="3">
        <v>552</v>
      </c>
      <c r="B562" s="81"/>
      <c r="C562" s="82"/>
      <c r="D562" s="287" t="str">
        <f>IF(AND(B562&gt;0,C562&gt;0),IF(B562&gt;UPDATE!K2,DATEVALUE(UPDATE!$C$4&amp;"/"&amp;TEXT(B562,0)&amp;"/"&amp;TEXT(C562,0)),DATEVALUE(UPDATE!$C$6&amp;"/"&amp;TEXT(B562,0)&amp;"/"&amp;TEXT(C562,0))),"")</f>
        <v/>
      </c>
      <c r="E562" s="83"/>
      <c r="F562" s="84"/>
      <c r="G562" s="85"/>
      <c r="H562" s="86"/>
      <c r="I562" s="87">
        <f>IF(OR(G562&lt;&gt;0,H562&lt;&gt;0),$I$8+SUM($G$11:G562)-SUM($H$11:H562),0)</f>
        <v>0</v>
      </c>
      <c r="J562" s="88"/>
    </row>
    <row r="563" spans="1:10" ht="18" customHeight="1" x14ac:dyDescent="0.25">
      <c r="A563" s="3">
        <v>553</v>
      </c>
      <c r="B563" s="81"/>
      <c r="C563" s="82"/>
      <c r="D563" s="287" t="str">
        <f>IF(AND(B563&gt;0,C563&gt;0),IF(B563&gt;UPDATE!K2,DATEVALUE(UPDATE!$C$4&amp;"/"&amp;TEXT(B563,0)&amp;"/"&amp;TEXT(C563,0)),DATEVALUE(UPDATE!$C$6&amp;"/"&amp;TEXT(B563,0)&amp;"/"&amp;TEXT(C563,0))),"")</f>
        <v/>
      </c>
      <c r="E563" s="83"/>
      <c r="F563" s="84"/>
      <c r="G563" s="85"/>
      <c r="H563" s="86"/>
      <c r="I563" s="87">
        <f>IF(OR(G563&lt;&gt;0,H563&lt;&gt;0),$I$8+SUM($G$11:G563)-SUM($H$11:H563),0)</f>
        <v>0</v>
      </c>
      <c r="J563" s="88"/>
    </row>
    <row r="564" spans="1:10" ht="18" customHeight="1" x14ac:dyDescent="0.25">
      <c r="A564" s="3">
        <v>554</v>
      </c>
      <c r="B564" s="81"/>
      <c r="C564" s="82"/>
      <c r="D564" s="287" t="str">
        <f>IF(AND(B564&gt;0,C564&gt;0),IF(B564&gt;UPDATE!K2,DATEVALUE(UPDATE!$C$4&amp;"/"&amp;TEXT(B564,0)&amp;"/"&amp;TEXT(C564,0)),DATEVALUE(UPDATE!$C$6&amp;"/"&amp;TEXT(B564,0)&amp;"/"&amp;TEXT(C564,0))),"")</f>
        <v/>
      </c>
      <c r="E564" s="83"/>
      <c r="F564" s="84"/>
      <c r="G564" s="85"/>
      <c r="H564" s="86"/>
      <c r="I564" s="87">
        <f>IF(OR(G564&lt;&gt;0,H564&lt;&gt;0),$I$8+SUM($G$11:G564)-SUM($H$11:H564),0)</f>
        <v>0</v>
      </c>
      <c r="J564" s="88"/>
    </row>
    <row r="565" spans="1:10" ht="18" customHeight="1" x14ac:dyDescent="0.25">
      <c r="A565" s="3">
        <v>555</v>
      </c>
      <c r="B565" s="81"/>
      <c r="C565" s="82"/>
      <c r="D565" s="287" t="str">
        <f>IF(AND(B565&gt;0,C565&gt;0),IF(B565&gt;UPDATE!K2,DATEVALUE(UPDATE!$C$4&amp;"/"&amp;TEXT(B565,0)&amp;"/"&amp;TEXT(C565,0)),DATEVALUE(UPDATE!$C$6&amp;"/"&amp;TEXT(B565,0)&amp;"/"&amp;TEXT(C565,0))),"")</f>
        <v/>
      </c>
      <c r="E565" s="83"/>
      <c r="F565" s="84"/>
      <c r="G565" s="85"/>
      <c r="H565" s="86"/>
      <c r="I565" s="87">
        <f>IF(OR(G565&lt;&gt;0,H565&lt;&gt;0),$I$8+SUM($G$11:G565)-SUM($H$11:H565),0)</f>
        <v>0</v>
      </c>
      <c r="J565" s="88"/>
    </row>
    <row r="566" spans="1:10" ht="18" customHeight="1" x14ac:dyDescent="0.25">
      <c r="A566" s="3">
        <v>556</v>
      </c>
      <c r="B566" s="81"/>
      <c r="C566" s="82"/>
      <c r="D566" s="287" t="str">
        <f>IF(AND(B566&gt;0,C566&gt;0),IF(B566&gt;UPDATE!K2,DATEVALUE(UPDATE!$C$4&amp;"/"&amp;TEXT(B566,0)&amp;"/"&amp;TEXT(C566,0)),DATEVALUE(UPDATE!$C$6&amp;"/"&amp;TEXT(B566,0)&amp;"/"&amp;TEXT(C566,0))),"")</f>
        <v/>
      </c>
      <c r="E566" s="83"/>
      <c r="F566" s="84"/>
      <c r="G566" s="85"/>
      <c r="H566" s="86"/>
      <c r="I566" s="87">
        <f>IF(OR(G566&lt;&gt;0,H566&lt;&gt;0),$I$8+SUM($G$11:G566)-SUM($H$11:H566),0)</f>
        <v>0</v>
      </c>
      <c r="J566" s="88"/>
    </row>
    <row r="567" spans="1:10" ht="18" customHeight="1" x14ac:dyDescent="0.25">
      <c r="A567" s="3">
        <v>557</v>
      </c>
      <c r="B567" s="81"/>
      <c r="C567" s="82"/>
      <c r="D567" s="287" t="str">
        <f>IF(AND(B567&gt;0,C567&gt;0),IF(B567&gt;UPDATE!K2,DATEVALUE(UPDATE!$C$4&amp;"/"&amp;TEXT(B567,0)&amp;"/"&amp;TEXT(C567,0)),DATEVALUE(UPDATE!$C$6&amp;"/"&amp;TEXT(B567,0)&amp;"/"&amp;TEXT(C567,0))),"")</f>
        <v/>
      </c>
      <c r="E567" s="83"/>
      <c r="F567" s="84"/>
      <c r="G567" s="85"/>
      <c r="H567" s="86"/>
      <c r="I567" s="87">
        <f>IF(OR(G567&lt;&gt;0,H567&lt;&gt;0),$I$8+SUM($G$11:G567)-SUM($H$11:H567),0)</f>
        <v>0</v>
      </c>
      <c r="J567" s="88"/>
    </row>
    <row r="568" spans="1:10" ht="18" customHeight="1" x14ac:dyDescent="0.25">
      <c r="A568" s="3">
        <v>558</v>
      </c>
      <c r="B568" s="81"/>
      <c r="C568" s="82"/>
      <c r="D568" s="287" t="str">
        <f>IF(AND(B568&gt;0,C568&gt;0),IF(B568&gt;UPDATE!K2,DATEVALUE(UPDATE!$C$4&amp;"/"&amp;TEXT(B568,0)&amp;"/"&amp;TEXT(C568,0)),DATEVALUE(UPDATE!$C$6&amp;"/"&amp;TEXT(B568,0)&amp;"/"&amp;TEXT(C568,0))),"")</f>
        <v/>
      </c>
      <c r="E568" s="83"/>
      <c r="F568" s="84"/>
      <c r="G568" s="85"/>
      <c r="H568" s="86"/>
      <c r="I568" s="87">
        <f>IF(OR(G568&lt;&gt;0,H568&lt;&gt;0),$I$8+SUM($G$11:G568)-SUM($H$11:H568),0)</f>
        <v>0</v>
      </c>
      <c r="J568" s="88"/>
    </row>
    <row r="569" spans="1:10" ht="18" customHeight="1" x14ac:dyDescent="0.25">
      <c r="A569" s="3">
        <v>559</v>
      </c>
      <c r="B569" s="81"/>
      <c r="C569" s="82"/>
      <c r="D569" s="287" t="str">
        <f>IF(AND(B569&gt;0,C569&gt;0),IF(B569&gt;UPDATE!K2,DATEVALUE(UPDATE!$C$4&amp;"/"&amp;TEXT(B569,0)&amp;"/"&amp;TEXT(C569,0)),DATEVALUE(UPDATE!$C$6&amp;"/"&amp;TEXT(B569,0)&amp;"/"&amp;TEXT(C569,0))),"")</f>
        <v/>
      </c>
      <c r="E569" s="83"/>
      <c r="F569" s="84"/>
      <c r="G569" s="85"/>
      <c r="H569" s="86"/>
      <c r="I569" s="87">
        <f>IF(OR(G569&lt;&gt;0,H569&lt;&gt;0),$I$8+SUM($G$11:G569)-SUM($H$11:H569),0)</f>
        <v>0</v>
      </c>
      <c r="J569" s="88"/>
    </row>
    <row r="570" spans="1:10" ht="18" customHeight="1" x14ac:dyDescent="0.25">
      <c r="A570" s="3">
        <v>560</v>
      </c>
      <c r="B570" s="81"/>
      <c r="C570" s="82"/>
      <c r="D570" s="287" t="str">
        <f>IF(AND(B570&gt;0,C570&gt;0),IF(B570&gt;UPDATE!K2,DATEVALUE(UPDATE!$C$4&amp;"/"&amp;TEXT(B570,0)&amp;"/"&amp;TEXT(C570,0)),DATEVALUE(UPDATE!$C$6&amp;"/"&amp;TEXT(B570,0)&amp;"/"&amp;TEXT(C570,0))),"")</f>
        <v/>
      </c>
      <c r="E570" s="83"/>
      <c r="F570" s="84"/>
      <c r="G570" s="85"/>
      <c r="H570" s="86"/>
      <c r="I570" s="87">
        <f>IF(OR(G570&lt;&gt;0,H570&lt;&gt;0),$I$8+SUM($G$11:G570)-SUM($H$11:H570),0)</f>
        <v>0</v>
      </c>
      <c r="J570" s="88"/>
    </row>
    <row r="571" spans="1:10" ht="18" customHeight="1" x14ac:dyDescent="0.25">
      <c r="A571" s="3">
        <v>561</v>
      </c>
      <c r="B571" s="81"/>
      <c r="C571" s="82"/>
      <c r="D571" s="287" t="str">
        <f>IF(AND(B571&gt;0,C571&gt;0),IF(B571&gt;UPDATE!K2,DATEVALUE(UPDATE!$C$4&amp;"/"&amp;TEXT(B571,0)&amp;"/"&amp;TEXT(C571,0)),DATEVALUE(UPDATE!$C$6&amp;"/"&amp;TEXT(B571,0)&amp;"/"&amp;TEXT(C571,0))),"")</f>
        <v/>
      </c>
      <c r="E571" s="83"/>
      <c r="F571" s="84"/>
      <c r="G571" s="85"/>
      <c r="H571" s="86"/>
      <c r="I571" s="87">
        <f>IF(OR(G571&lt;&gt;0,H571&lt;&gt;0),$I$8+SUM($G$11:G571)-SUM($H$11:H571),0)</f>
        <v>0</v>
      </c>
      <c r="J571" s="88"/>
    </row>
    <row r="572" spans="1:10" ht="18" customHeight="1" x14ac:dyDescent="0.25">
      <c r="A572" s="3">
        <v>562</v>
      </c>
      <c r="B572" s="81"/>
      <c r="C572" s="82"/>
      <c r="D572" s="287" t="str">
        <f>IF(AND(B572&gt;0,C572&gt;0),IF(B572&gt;UPDATE!K2,DATEVALUE(UPDATE!$C$4&amp;"/"&amp;TEXT(B572,0)&amp;"/"&amp;TEXT(C572,0)),DATEVALUE(UPDATE!$C$6&amp;"/"&amp;TEXT(B572,0)&amp;"/"&amp;TEXT(C572,0))),"")</f>
        <v/>
      </c>
      <c r="E572" s="83"/>
      <c r="F572" s="84"/>
      <c r="G572" s="85"/>
      <c r="H572" s="86"/>
      <c r="I572" s="87">
        <f>IF(OR(G572&lt;&gt;0,H572&lt;&gt;0),$I$8+SUM($G$11:G572)-SUM($H$11:H572),0)</f>
        <v>0</v>
      </c>
      <c r="J572" s="88"/>
    </row>
    <row r="573" spans="1:10" ht="18" customHeight="1" x14ac:dyDescent="0.25">
      <c r="A573" s="3">
        <v>563</v>
      </c>
      <c r="B573" s="81"/>
      <c r="C573" s="82"/>
      <c r="D573" s="287" t="str">
        <f>IF(AND(B573&gt;0,C573&gt;0),IF(B573&gt;UPDATE!K2,DATEVALUE(UPDATE!$C$4&amp;"/"&amp;TEXT(B573,0)&amp;"/"&amp;TEXT(C573,0)),DATEVALUE(UPDATE!$C$6&amp;"/"&amp;TEXT(B573,0)&amp;"/"&amp;TEXT(C573,0))),"")</f>
        <v/>
      </c>
      <c r="E573" s="83"/>
      <c r="F573" s="84"/>
      <c r="G573" s="85"/>
      <c r="H573" s="86"/>
      <c r="I573" s="87">
        <f>IF(OR(G573&lt;&gt;0,H573&lt;&gt;0),$I$8+SUM($G$11:G573)-SUM($H$11:H573),0)</f>
        <v>0</v>
      </c>
      <c r="J573" s="88"/>
    </row>
    <row r="574" spans="1:10" ht="18" customHeight="1" x14ac:dyDescent="0.25">
      <c r="A574" s="3">
        <v>564</v>
      </c>
      <c r="B574" s="81"/>
      <c r="C574" s="82"/>
      <c r="D574" s="287" t="str">
        <f>IF(AND(B574&gt;0,C574&gt;0),IF(B574&gt;UPDATE!K2,DATEVALUE(UPDATE!$C$4&amp;"/"&amp;TEXT(B574,0)&amp;"/"&amp;TEXT(C574,0)),DATEVALUE(UPDATE!$C$6&amp;"/"&amp;TEXT(B574,0)&amp;"/"&amp;TEXT(C574,0))),"")</f>
        <v/>
      </c>
      <c r="E574" s="83"/>
      <c r="F574" s="84"/>
      <c r="G574" s="85"/>
      <c r="H574" s="86"/>
      <c r="I574" s="87">
        <f>IF(OR(G574&lt;&gt;0,H574&lt;&gt;0),$I$8+SUM($G$11:G574)-SUM($H$11:H574),0)</f>
        <v>0</v>
      </c>
      <c r="J574" s="88"/>
    </row>
    <row r="575" spans="1:10" ht="18" customHeight="1" x14ac:dyDescent="0.25">
      <c r="A575" s="3">
        <v>565</v>
      </c>
      <c r="B575" s="81"/>
      <c r="C575" s="82"/>
      <c r="D575" s="287" t="str">
        <f>IF(AND(B575&gt;0,C575&gt;0),IF(B575&gt;UPDATE!K2,DATEVALUE(UPDATE!$C$4&amp;"/"&amp;TEXT(B575,0)&amp;"/"&amp;TEXT(C575,0)),DATEVALUE(UPDATE!$C$6&amp;"/"&amp;TEXT(B575,0)&amp;"/"&amp;TEXT(C575,0))),"")</f>
        <v/>
      </c>
      <c r="E575" s="83"/>
      <c r="F575" s="84"/>
      <c r="G575" s="85"/>
      <c r="H575" s="86"/>
      <c r="I575" s="87">
        <f>IF(OR(G575&lt;&gt;0,H575&lt;&gt;0),$I$8+SUM($G$11:G575)-SUM($H$11:H575),0)</f>
        <v>0</v>
      </c>
      <c r="J575" s="88"/>
    </row>
    <row r="576" spans="1:10" ht="18" customHeight="1" x14ac:dyDescent="0.25">
      <c r="A576" s="3">
        <v>566</v>
      </c>
      <c r="B576" s="81"/>
      <c r="C576" s="82"/>
      <c r="D576" s="287" t="str">
        <f>IF(AND(B576&gt;0,C576&gt;0),IF(B576&gt;UPDATE!K2,DATEVALUE(UPDATE!$C$4&amp;"/"&amp;TEXT(B576,0)&amp;"/"&amp;TEXT(C576,0)),DATEVALUE(UPDATE!$C$6&amp;"/"&amp;TEXT(B576,0)&amp;"/"&amp;TEXT(C576,0))),"")</f>
        <v/>
      </c>
      <c r="E576" s="83"/>
      <c r="F576" s="84"/>
      <c r="G576" s="85"/>
      <c r="H576" s="86"/>
      <c r="I576" s="87">
        <f>IF(OR(G576&lt;&gt;0,H576&lt;&gt;0),$I$8+SUM($G$11:G576)-SUM($H$11:H576),0)</f>
        <v>0</v>
      </c>
      <c r="J576" s="88"/>
    </row>
    <row r="577" spans="1:10" ht="18" customHeight="1" x14ac:dyDescent="0.25">
      <c r="A577" s="3">
        <v>567</v>
      </c>
      <c r="B577" s="81"/>
      <c r="C577" s="82"/>
      <c r="D577" s="287" t="str">
        <f>IF(AND(B577&gt;0,C577&gt;0),IF(B577&gt;UPDATE!K2,DATEVALUE(UPDATE!$C$4&amp;"/"&amp;TEXT(B577,0)&amp;"/"&amp;TEXT(C577,0)),DATEVALUE(UPDATE!$C$6&amp;"/"&amp;TEXT(B577,0)&amp;"/"&amp;TEXT(C577,0))),"")</f>
        <v/>
      </c>
      <c r="E577" s="83"/>
      <c r="F577" s="84"/>
      <c r="G577" s="85"/>
      <c r="H577" s="86"/>
      <c r="I577" s="87">
        <f>IF(OR(G577&lt;&gt;0,H577&lt;&gt;0),$I$8+SUM($G$11:G577)-SUM($H$11:H577),0)</f>
        <v>0</v>
      </c>
      <c r="J577" s="88"/>
    </row>
    <row r="578" spans="1:10" ht="18" customHeight="1" x14ac:dyDescent="0.25">
      <c r="A578" s="3">
        <v>568</v>
      </c>
      <c r="B578" s="81"/>
      <c r="C578" s="82"/>
      <c r="D578" s="287" t="str">
        <f>IF(AND(B578&gt;0,C578&gt;0),IF(B578&gt;UPDATE!K2,DATEVALUE(UPDATE!$C$4&amp;"/"&amp;TEXT(B578,0)&amp;"/"&amp;TEXT(C578,0)),DATEVALUE(UPDATE!$C$6&amp;"/"&amp;TEXT(B578,0)&amp;"/"&amp;TEXT(C578,0))),"")</f>
        <v/>
      </c>
      <c r="E578" s="83"/>
      <c r="F578" s="84"/>
      <c r="G578" s="85"/>
      <c r="H578" s="86"/>
      <c r="I578" s="87">
        <f>IF(OR(G578&lt;&gt;0,H578&lt;&gt;0),$I$8+SUM($G$11:G578)-SUM($H$11:H578),0)</f>
        <v>0</v>
      </c>
      <c r="J578" s="88"/>
    </row>
    <row r="579" spans="1:10" ht="18" customHeight="1" x14ac:dyDescent="0.25">
      <c r="A579" s="3">
        <v>569</v>
      </c>
      <c r="B579" s="81"/>
      <c r="C579" s="82"/>
      <c r="D579" s="287" t="str">
        <f>IF(AND(B579&gt;0,C579&gt;0),IF(B579&gt;UPDATE!K2,DATEVALUE(UPDATE!$C$4&amp;"/"&amp;TEXT(B579,0)&amp;"/"&amp;TEXT(C579,0)),DATEVALUE(UPDATE!$C$6&amp;"/"&amp;TEXT(B579,0)&amp;"/"&amp;TEXT(C579,0))),"")</f>
        <v/>
      </c>
      <c r="E579" s="83"/>
      <c r="F579" s="84"/>
      <c r="G579" s="85"/>
      <c r="H579" s="86"/>
      <c r="I579" s="87">
        <f>IF(OR(G579&lt;&gt;0,H579&lt;&gt;0),$I$8+SUM($G$11:G579)-SUM($H$11:H579),0)</f>
        <v>0</v>
      </c>
      <c r="J579" s="88"/>
    </row>
    <row r="580" spans="1:10" ht="18" customHeight="1" x14ac:dyDescent="0.25">
      <c r="A580" s="3">
        <v>570</v>
      </c>
      <c r="B580" s="81"/>
      <c r="C580" s="82"/>
      <c r="D580" s="287" t="str">
        <f>IF(AND(B580&gt;0,C580&gt;0),IF(B580&gt;UPDATE!K2,DATEVALUE(UPDATE!$C$4&amp;"/"&amp;TEXT(B580,0)&amp;"/"&amp;TEXT(C580,0)),DATEVALUE(UPDATE!$C$6&amp;"/"&amp;TEXT(B580,0)&amp;"/"&amp;TEXT(C580,0))),"")</f>
        <v/>
      </c>
      <c r="E580" s="83"/>
      <c r="F580" s="84"/>
      <c r="G580" s="85"/>
      <c r="H580" s="86"/>
      <c r="I580" s="87">
        <f>IF(OR(G580&lt;&gt;0,H580&lt;&gt;0),$I$8+SUM($G$11:G580)-SUM($H$11:H580),0)</f>
        <v>0</v>
      </c>
      <c r="J580" s="88"/>
    </row>
    <row r="581" spans="1:10" ht="18" customHeight="1" x14ac:dyDescent="0.25">
      <c r="A581" s="3">
        <v>571</v>
      </c>
      <c r="B581" s="81"/>
      <c r="C581" s="82"/>
      <c r="D581" s="287" t="str">
        <f>IF(AND(B581&gt;0,C581&gt;0),IF(B581&gt;UPDATE!K2,DATEVALUE(UPDATE!$C$4&amp;"/"&amp;TEXT(B581,0)&amp;"/"&amp;TEXT(C581,0)),DATEVALUE(UPDATE!$C$6&amp;"/"&amp;TEXT(B581,0)&amp;"/"&amp;TEXT(C581,0))),"")</f>
        <v/>
      </c>
      <c r="E581" s="83"/>
      <c r="F581" s="84"/>
      <c r="G581" s="85"/>
      <c r="H581" s="86"/>
      <c r="I581" s="87">
        <f>IF(OR(G581&lt;&gt;0,H581&lt;&gt;0),$I$8+SUM($G$11:G581)-SUM($H$11:H581),0)</f>
        <v>0</v>
      </c>
      <c r="J581" s="88"/>
    </row>
    <row r="582" spans="1:10" ht="18" customHeight="1" x14ac:dyDescent="0.25">
      <c r="A582" s="3">
        <v>572</v>
      </c>
      <c r="B582" s="81"/>
      <c r="C582" s="82"/>
      <c r="D582" s="287" t="str">
        <f>IF(AND(B582&gt;0,C582&gt;0),IF(B582&gt;UPDATE!K2,DATEVALUE(UPDATE!$C$4&amp;"/"&amp;TEXT(B582,0)&amp;"/"&amp;TEXT(C582,0)),DATEVALUE(UPDATE!$C$6&amp;"/"&amp;TEXT(B582,0)&amp;"/"&amp;TEXT(C582,0))),"")</f>
        <v/>
      </c>
      <c r="E582" s="83"/>
      <c r="F582" s="84"/>
      <c r="G582" s="85"/>
      <c r="H582" s="86"/>
      <c r="I582" s="87">
        <f>IF(OR(G582&lt;&gt;0,H582&lt;&gt;0),$I$8+SUM($G$11:G582)-SUM($H$11:H582),0)</f>
        <v>0</v>
      </c>
      <c r="J582" s="88"/>
    </row>
    <row r="583" spans="1:10" ht="18" customHeight="1" x14ac:dyDescent="0.25">
      <c r="A583" s="3">
        <v>573</v>
      </c>
      <c r="B583" s="81"/>
      <c r="C583" s="82"/>
      <c r="D583" s="287" t="str">
        <f>IF(AND(B583&gt;0,C583&gt;0),IF(B583&gt;UPDATE!K2,DATEVALUE(UPDATE!$C$4&amp;"/"&amp;TEXT(B583,0)&amp;"/"&amp;TEXT(C583,0)),DATEVALUE(UPDATE!$C$6&amp;"/"&amp;TEXT(B583,0)&amp;"/"&amp;TEXT(C583,0))),"")</f>
        <v/>
      </c>
      <c r="E583" s="83"/>
      <c r="F583" s="84"/>
      <c r="G583" s="85"/>
      <c r="H583" s="86"/>
      <c r="I583" s="87">
        <f>IF(OR(G583&lt;&gt;0,H583&lt;&gt;0),$I$8+SUM($G$11:G583)-SUM($H$11:H583),0)</f>
        <v>0</v>
      </c>
      <c r="J583" s="88"/>
    </row>
    <row r="584" spans="1:10" ht="18" customHeight="1" x14ac:dyDescent="0.25">
      <c r="A584" s="3">
        <v>574</v>
      </c>
      <c r="B584" s="81"/>
      <c r="C584" s="82"/>
      <c r="D584" s="287" t="str">
        <f>IF(AND(B584&gt;0,C584&gt;0),IF(B584&gt;UPDATE!K2,DATEVALUE(UPDATE!$C$4&amp;"/"&amp;TEXT(B584,0)&amp;"/"&amp;TEXT(C584,0)),DATEVALUE(UPDATE!$C$6&amp;"/"&amp;TEXT(B584,0)&amp;"/"&amp;TEXT(C584,0))),"")</f>
        <v/>
      </c>
      <c r="E584" s="83"/>
      <c r="F584" s="84"/>
      <c r="G584" s="85"/>
      <c r="H584" s="86"/>
      <c r="I584" s="87">
        <f>IF(OR(G584&lt;&gt;0,H584&lt;&gt;0),$I$8+SUM($G$11:G584)-SUM($H$11:H584),0)</f>
        <v>0</v>
      </c>
      <c r="J584" s="88"/>
    </row>
    <row r="585" spans="1:10" ht="18" customHeight="1" x14ac:dyDescent="0.25">
      <c r="A585" s="3">
        <v>575</v>
      </c>
      <c r="B585" s="81"/>
      <c r="C585" s="82"/>
      <c r="D585" s="287" t="str">
        <f>IF(AND(B585&gt;0,C585&gt;0),IF(B585&gt;UPDATE!K2,DATEVALUE(UPDATE!$C$4&amp;"/"&amp;TEXT(B585,0)&amp;"/"&amp;TEXT(C585,0)),DATEVALUE(UPDATE!$C$6&amp;"/"&amp;TEXT(B585,0)&amp;"/"&amp;TEXT(C585,0))),"")</f>
        <v/>
      </c>
      <c r="E585" s="83"/>
      <c r="F585" s="84"/>
      <c r="G585" s="85"/>
      <c r="H585" s="86"/>
      <c r="I585" s="87">
        <f>IF(OR(G585&lt;&gt;0,H585&lt;&gt;0),$I$8+SUM($G$11:G585)-SUM($H$11:H585),0)</f>
        <v>0</v>
      </c>
      <c r="J585" s="88"/>
    </row>
    <row r="586" spans="1:10" ht="18" customHeight="1" x14ac:dyDescent="0.25">
      <c r="A586" s="3">
        <v>576</v>
      </c>
      <c r="B586" s="81"/>
      <c r="C586" s="82"/>
      <c r="D586" s="287" t="str">
        <f>IF(AND(B586&gt;0,C586&gt;0),IF(B586&gt;UPDATE!K2,DATEVALUE(UPDATE!$C$4&amp;"/"&amp;TEXT(B586,0)&amp;"/"&amp;TEXT(C586,0)),DATEVALUE(UPDATE!$C$6&amp;"/"&amp;TEXT(B586,0)&amp;"/"&amp;TEXT(C586,0))),"")</f>
        <v/>
      </c>
      <c r="E586" s="83"/>
      <c r="F586" s="84"/>
      <c r="G586" s="85"/>
      <c r="H586" s="86"/>
      <c r="I586" s="87">
        <f>IF(OR(G586&lt;&gt;0,H586&lt;&gt;0),$I$8+SUM($G$11:G586)-SUM($H$11:H586),0)</f>
        <v>0</v>
      </c>
      <c r="J586" s="88"/>
    </row>
    <row r="587" spans="1:10" ht="18" customHeight="1" x14ac:dyDescent="0.25">
      <c r="A587" s="3">
        <v>577</v>
      </c>
      <c r="B587" s="81"/>
      <c r="C587" s="82"/>
      <c r="D587" s="287" t="str">
        <f>IF(AND(B587&gt;0,C587&gt;0),IF(B587&gt;UPDATE!K2,DATEVALUE(UPDATE!$C$4&amp;"/"&amp;TEXT(B587,0)&amp;"/"&amp;TEXT(C587,0)),DATEVALUE(UPDATE!$C$6&amp;"/"&amp;TEXT(B587,0)&amp;"/"&amp;TEXT(C587,0))),"")</f>
        <v/>
      </c>
      <c r="E587" s="83"/>
      <c r="F587" s="84"/>
      <c r="G587" s="85"/>
      <c r="H587" s="86"/>
      <c r="I587" s="87">
        <f>IF(OR(G587&lt;&gt;0,H587&lt;&gt;0),$I$8+SUM($G$11:G587)-SUM($H$11:H587),0)</f>
        <v>0</v>
      </c>
      <c r="J587" s="88"/>
    </row>
    <row r="588" spans="1:10" ht="18" customHeight="1" x14ac:dyDescent="0.25">
      <c r="A588" s="3">
        <v>578</v>
      </c>
      <c r="B588" s="81"/>
      <c r="C588" s="82"/>
      <c r="D588" s="287" t="str">
        <f>IF(AND(B588&gt;0,C588&gt;0),IF(B588&gt;UPDATE!K2,DATEVALUE(UPDATE!$C$4&amp;"/"&amp;TEXT(B588,0)&amp;"/"&amp;TEXT(C588,0)),DATEVALUE(UPDATE!$C$6&amp;"/"&amp;TEXT(B588,0)&amp;"/"&amp;TEXT(C588,0))),"")</f>
        <v/>
      </c>
      <c r="E588" s="83"/>
      <c r="F588" s="84"/>
      <c r="G588" s="85"/>
      <c r="H588" s="86"/>
      <c r="I588" s="87">
        <f>IF(OR(G588&lt;&gt;0,H588&lt;&gt;0),$I$8+SUM($G$11:G588)-SUM($H$11:H588),0)</f>
        <v>0</v>
      </c>
      <c r="J588" s="88"/>
    </row>
    <row r="589" spans="1:10" ht="18" customHeight="1" x14ac:dyDescent="0.25">
      <c r="A589" s="3">
        <v>579</v>
      </c>
      <c r="B589" s="81"/>
      <c r="C589" s="82"/>
      <c r="D589" s="287" t="str">
        <f>IF(AND(B589&gt;0,C589&gt;0),IF(B589&gt;UPDATE!K2,DATEVALUE(UPDATE!$C$4&amp;"/"&amp;TEXT(B589,0)&amp;"/"&amp;TEXT(C589,0)),DATEVALUE(UPDATE!$C$6&amp;"/"&amp;TEXT(B589,0)&amp;"/"&amp;TEXT(C589,0))),"")</f>
        <v/>
      </c>
      <c r="E589" s="83"/>
      <c r="F589" s="84"/>
      <c r="G589" s="85"/>
      <c r="H589" s="86"/>
      <c r="I589" s="87">
        <f>IF(OR(G589&lt;&gt;0,H589&lt;&gt;0),$I$8+SUM($G$11:G589)-SUM($H$11:H589),0)</f>
        <v>0</v>
      </c>
      <c r="J589" s="88"/>
    </row>
    <row r="590" spans="1:10" ht="18" customHeight="1" x14ac:dyDescent="0.25">
      <c r="A590" s="3">
        <v>580</v>
      </c>
      <c r="B590" s="81"/>
      <c r="C590" s="82"/>
      <c r="D590" s="287" t="str">
        <f>IF(AND(B590&gt;0,C590&gt;0),IF(B590&gt;UPDATE!K2,DATEVALUE(UPDATE!$C$4&amp;"/"&amp;TEXT(B590,0)&amp;"/"&amp;TEXT(C590,0)),DATEVALUE(UPDATE!$C$6&amp;"/"&amp;TEXT(B590,0)&amp;"/"&amp;TEXT(C590,0))),"")</f>
        <v/>
      </c>
      <c r="E590" s="83"/>
      <c r="F590" s="84"/>
      <c r="G590" s="85"/>
      <c r="H590" s="86"/>
      <c r="I590" s="87">
        <f>IF(OR(G590&lt;&gt;0,H590&lt;&gt;0),$I$8+SUM($G$11:G590)-SUM($H$11:H590),0)</f>
        <v>0</v>
      </c>
      <c r="J590" s="88"/>
    </row>
    <row r="591" spans="1:10" ht="18" customHeight="1" x14ac:dyDescent="0.25">
      <c r="A591" s="3">
        <v>581</v>
      </c>
      <c r="B591" s="81"/>
      <c r="C591" s="82"/>
      <c r="D591" s="287" t="str">
        <f>IF(AND(B591&gt;0,C591&gt;0),IF(B591&gt;UPDATE!K2,DATEVALUE(UPDATE!$C$4&amp;"/"&amp;TEXT(B591,0)&amp;"/"&amp;TEXT(C591,0)),DATEVALUE(UPDATE!$C$6&amp;"/"&amp;TEXT(B591,0)&amp;"/"&amp;TEXT(C591,0))),"")</f>
        <v/>
      </c>
      <c r="E591" s="83"/>
      <c r="F591" s="84"/>
      <c r="G591" s="85"/>
      <c r="H591" s="86"/>
      <c r="I591" s="87">
        <f>IF(OR(G591&lt;&gt;0,H591&lt;&gt;0),$I$8+SUM($G$11:G591)-SUM($H$11:H591),0)</f>
        <v>0</v>
      </c>
      <c r="J591" s="88"/>
    </row>
    <row r="592" spans="1:10" ht="18" customHeight="1" x14ac:dyDescent="0.25">
      <c r="A592" s="3">
        <v>582</v>
      </c>
      <c r="B592" s="81"/>
      <c r="C592" s="82"/>
      <c r="D592" s="287" t="str">
        <f>IF(AND(B592&gt;0,C592&gt;0),IF(B592&gt;UPDATE!K2,DATEVALUE(UPDATE!$C$4&amp;"/"&amp;TEXT(B592,0)&amp;"/"&amp;TEXT(C592,0)),DATEVALUE(UPDATE!$C$6&amp;"/"&amp;TEXT(B592,0)&amp;"/"&amp;TEXT(C592,0))),"")</f>
        <v/>
      </c>
      <c r="E592" s="83"/>
      <c r="F592" s="84"/>
      <c r="G592" s="85"/>
      <c r="H592" s="86"/>
      <c r="I592" s="87">
        <f>IF(OR(G592&lt;&gt;0,H592&lt;&gt;0),$I$8+SUM($G$11:G592)-SUM($H$11:H592),0)</f>
        <v>0</v>
      </c>
      <c r="J592" s="88"/>
    </row>
    <row r="593" spans="1:10" ht="18" customHeight="1" x14ac:dyDescent="0.25">
      <c r="A593" s="3">
        <v>583</v>
      </c>
      <c r="B593" s="81"/>
      <c r="C593" s="82"/>
      <c r="D593" s="287" t="str">
        <f>IF(AND(B593&gt;0,C593&gt;0),IF(B593&gt;UPDATE!K2,DATEVALUE(UPDATE!$C$4&amp;"/"&amp;TEXT(B593,0)&amp;"/"&amp;TEXT(C593,0)),DATEVALUE(UPDATE!$C$6&amp;"/"&amp;TEXT(B593,0)&amp;"/"&amp;TEXT(C593,0))),"")</f>
        <v/>
      </c>
      <c r="E593" s="83"/>
      <c r="F593" s="84"/>
      <c r="G593" s="85"/>
      <c r="H593" s="86"/>
      <c r="I593" s="87">
        <f>IF(OR(G593&lt;&gt;0,H593&lt;&gt;0),$I$8+SUM($G$11:G593)-SUM($H$11:H593),0)</f>
        <v>0</v>
      </c>
      <c r="J593" s="88"/>
    </row>
    <row r="594" spans="1:10" ht="18" customHeight="1" x14ac:dyDescent="0.25">
      <c r="A594" s="3">
        <v>584</v>
      </c>
      <c r="B594" s="81"/>
      <c r="C594" s="82"/>
      <c r="D594" s="287" t="str">
        <f>IF(AND(B594&gt;0,C594&gt;0),IF(B594&gt;UPDATE!K2,DATEVALUE(UPDATE!$C$4&amp;"/"&amp;TEXT(B594,0)&amp;"/"&amp;TEXT(C594,0)),DATEVALUE(UPDATE!$C$6&amp;"/"&amp;TEXT(B594,0)&amp;"/"&amp;TEXT(C594,0))),"")</f>
        <v/>
      </c>
      <c r="E594" s="83"/>
      <c r="F594" s="84"/>
      <c r="G594" s="85"/>
      <c r="H594" s="86"/>
      <c r="I594" s="87">
        <f>IF(OR(G594&lt;&gt;0,H594&lt;&gt;0),$I$8+SUM($G$11:G594)-SUM($H$11:H594),0)</f>
        <v>0</v>
      </c>
      <c r="J594" s="88"/>
    </row>
    <row r="595" spans="1:10" ht="18" customHeight="1" x14ac:dyDescent="0.25">
      <c r="A595" s="3">
        <v>585</v>
      </c>
      <c r="B595" s="81"/>
      <c r="C595" s="82"/>
      <c r="D595" s="287" t="str">
        <f>IF(AND(B595&gt;0,C595&gt;0),IF(B595&gt;UPDATE!K2,DATEVALUE(UPDATE!$C$4&amp;"/"&amp;TEXT(B595,0)&amp;"/"&amp;TEXT(C595,0)),DATEVALUE(UPDATE!$C$6&amp;"/"&amp;TEXT(B595,0)&amp;"/"&amp;TEXT(C595,0))),"")</f>
        <v/>
      </c>
      <c r="E595" s="83"/>
      <c r="F595" s="84"/>
      <c r="G595" s="85"/>
      <c r="H595" s="86"/>
      <c r="I595" s="87">
        <f>IF(OR(G595&lt;&gt;0,H595&lt;&gt;0),$I$8+SUM($G$11:G595)-SUM($H$11:H595),0)</f>
        <v>0</v>
      </c>
      <c r="J595" s="88"/>
    </row>
    <row r="596" spans="1:10" ht="18" customHeight="1" x14ac:dyDescent="0.25">
      <c r="A596" s="3">
        <v>586</v>
      </c>
      <c r="B596" s="81"/>
      <c r="C596" s="82"/>
      <c r="D596" s="287" t="str">
        <f>IF(AND(B596&gt;0,C596&gt;0),IF(B596&gt;UPDATE!K2,DATEVALUE(UPDATE!$C$4&amp;"/"&amp;TEXT(B596,0)&amp;"/"&amp;TEXT(C596,0)),DATEVALUE(UPDATE!$C$6&amp;"/"&amp;TEXT(B596,0)&amp;"/"&amp;TEXT(C596,0))),"")</f>
        <v/>
      </c>
      <c r="E596" s="83"/>
      <c r="F596" s="84"/>
      <c r="G596" s="85"/>
      <c r="H596" s="86"/>
      <c r="I596" s="87">
        <f>IF(OR(G596&lt;&gt;0,H596&lt;&gt;0),$I$8+SUM($G$11:G596)-SUM($H$11:H596),0)</f>
        <v>0</v>
      </c>
      <c r="J596" s="88"/>
    </row>
    <row r="597" spans="1:10" ht="18" customHeight="1" x14ac:dyDescent="0.25">
      <c r="A597" s="3">
        <v>587</v>
      </c>
      <c r="B597" s="81"/>
      <c r="C597" s="82"/>
      <c r="D597" s="287" t="str">
        <f>IF(AND(B597&gt;0,C597&gt;0),IF(B597&gt;UPDATE!K2,DATEVALUE(UPDATE!$C$4&amp;"/"&amp;TEXT(B597,0)&amp;"/"&amp;TEXT(C597,0)),DATEVALUE(UPDATE!$C$6&amp;"/"&amp;TEXT(B597,0)&amp;"/"&amp;TEXT(C597,0))),"")</f>
        <v/>
      </c>
      <c r="E597" s="83"/>
      <c r="F597" s="84"/>
      <c r="G597" s="85"/>
      <c r="H597" s="86"/>
      <c r="I597" s="87">
        <f>IF(OR(G597&lt;&gt;0,H597&lt;&gt;0),$I$8+SUM($G$11:G597)-SUM($H$11:H597),0)</f>
        <v>0</v>
      </c>
      <c r="J597" s="88"/>
    </row>
    <row r="598" spans="1:10" ht="18" customHeight="1" x14ac:dyDescent="0.25">
      <c r="A598" s="3">
        <v>588</v>
      </c>
      <c r="B598" s="81"/>
      <c r="C598" s="82"/>
      <c r="D598" s="287" t="str">
        <f>IF(AND(B598&gt;0,C598&gt;0),IF(B598&gt;UPDATE!K2,DATEVALUE(UPDATE!$C$4&amp;"/"&amp;TEXT(B598,0)&amp;"/"&amp;TEXT(C598,0)),DATEVALUE(UPDATE!$C$6&amp;"/"&amp;TEXT(B598,0)&amp;"/"&amp;TEXT(C598,0))),"")</f>
        <v/>
      </c>
      <c r="E598" s="83"/>
      <c r="F598" s="84"/>
      <c r="G598" s="85"/>
      <c r="H598" s="86"/>
      <c r="I598" s="87">
        <f>IF(OR(G598&lt;&gt;0,H598&lt;&gt;0),$I$8+SUM($G$11:G598)-SUM($H$11:H598),0)</f>
        <v>0</v>
      </c>
      <c r="J598" s="88"/>
    </row>
    <row r="599" spans="1:10" ht="18" customHeight="1" x14ac:dyDescent="0.25">
      <c r="A599" s="3">
        <v>589</v>
      </c>
      <c r="B599" s="81"/>
      <c r="C599" s="82"/>
      <c r="D599" s="287" t="str">
        <f>IF(AND(B599&gt;0,C599&gt;0),IF(B599&gt;UPDATE!K2,DATEVALUE(UPDATE!$C$4&amp;"/"&amp;TEXT(B599,0)&amp;"/"&amp;TEXT(C599,0)),DATEVALUE(UPDATE!$C$6&amp;"/"&amp;TEXT(B599,0)&amp;"/"&amp;TEXT(C599,0))),"")</f>
        <v/>
      </c>
      <c r="E599" s="83"/>
      <c r="F599" s="84"/>
      <c r="G599" s="85"/>
      <c r="H599" s="86"/>
      <c r="I599" s="87">
        <f>IF(OR(G599&lt;&gt;0,H599&lt;&gt;0),$I$8+SUM($G$11:G599)-SUM($H$11:H599),0)</f>
        <v>0</v>
      </c>
      <c r="J599" s="88"/>
    </row>
    <row r="600" spans="1:10" ht="18" customHeight="1" x14ac:dyDescent="0.25">
      <c r="A600" s="3">
        <v>590</v>
      </c>
      <c r="B600" s="81"/>
      <c r="C600" s="82"/>
      <c r="D600" s="287" t="str">
        <f>IF(AND(B600&gt;0,C600&gt;0),IF(B600&gt;UPDATE!K2,DATEVALUE(UPDATE!$C$4&amp;"/"&amp;TEXT(B600,0)&amp;"/"&amp;TEXT(C600,0)),DATEVALUE(UPDATE!$C$6&amp;"/"&amp;TEXT(B600,0)&amp;"/"&amp;TEXT(C600,0))),"")</f>
        <v/>
      </c>
      <c r="E600" s="83"/>
      <c r="F600" s="84"/>
      <c r="G600" s="85"/>
      <c r="H600" s="86"/>
      <c r="I600" s="87">
        <f>IF(OR(G600&lt;&gt;0,H600&lt;&gt;0),$I$8+SUM($G$11:G600)-SUM($H$11:H600),0)</f>
        <v>0</v>
      </c>
      <c r="J600" s="88"/>
    </row>
    <row r="601" spans="1:10" ht="18" customHeight="1" x14ac:dyDescent="0.25">
      <c r="A601" s="3">
        <v>591</v>
      </c>
      <c r="B601" s="81"/>
      <c r="C601" s="82"/>
      <c r="D601" s="287" t="str">
        <f>IF(AND(B601&gt;0,C601&gt;0),IF(B601&gt;UPDATE!K2,DATEVALUE(UPDATE!$C$4&amp;"/"&amp;TEXT(B601,0)&amp;"/"&amp;TEXT(C601,0)),DATEVALUE(UPDATE!$C$6&amp;"/"&amp;TEXT(B601,0)&amp;"/"&amp;TEXT(C601,0))),"")</f>
        <v/>
      </c>
      <c r="E601" s="83"/>
      <c r="F601" s="84"/>
      <c r="G601" s="85"/>
      <c r="H601" s="86"/>
      <c r="I601" s="87">
        <f>IF(OR(G601&lt;&gt;0,H601&lt;&gt;0),$I$8+SUM($G$11:G601)-SUM($H$11:H601),0)</f>
        <v>0</v>
      </c>
      <c r="J601" s="88"/>
    </row>
    <row r="602" spans="1:10" ht="18" customHeight="1" x14ac:dyDescent="0.25">
      <c r="A602" s="3">
        <v>592</v>
      </c>
      <c r="B602" s="81"/>
      <c r="C602" s="82"/>
      <c r="D602" s="287" t="str">
        <f>IF(AND(B602&gt;0,C602&gt;0),IF(B602&gt;UPDATE!K2,DATEVALUE(UPDATE!$C$4&amp;"/"&amp;TEXT(B602,0)&amp;"/"&amp;TEXT(C602,0)),DATEVALUE(UPDATE!$C$6&amp;"/"&amp;TEXT(B602,0)&amp;"/"&amp;TEXT(C602,0))),"")</f>
        <v/>
      </c>
      <c r="E602" s="83"/>
      <c r="F602" s="84"/>
      <c r="G602" s="85"/>
      <c r="H602" s="86"/>
      <c r="I602" s="87">
        <f>IF(OR(G602&lt;&gt;0,H602&lt;&gt;0),$I$8+SUM($G$11:G602)-SUM($H$11:H602),0)</f>
        <v>0</v>
      </c>
      <c r="J602" s="88"/>
    </row>
    <row r="603" spans="1:10" ht="18" customHeight="1" x14ac:dyDescent="0.25">
      <c r="A603" s="3">
        <v>593</v>
      </c>
      <c r="B603" s="81"/>
      <c r="C603" s="82"/>
      <c r="D603" s="287" t="str">
        <f>IF(AND(B603&gt;0,C603&gt;0),IF(B603&gt;UPDATE!K2,DATEVALUE(UPDATE!$C$4&amp;"/"&amp;TEXT(B603,0)&amp;"/"&amp;TEXT(C603,0)),DATEVALUE(UPDATE!$C$6&amp;"/"&amp;TEXT(B603,0)&amp;"/"&amp;TEXT(C603,0))),"")</f>
        <v/>
      </c>
      <c r="E603" s="83"/>
      <c r="F603" s="84"/>
      <c r="G603" s="85"/>
      <c r="H603" s="86"/>
      <c r="I603" s="87">
        <f>IF(OR(G603&lt;&gt;0,H603&lt;&gt;0),$I$8+SUM($G$11:G603)-SUM($H$11:H603),0)</f>
        <v>0</v>
      </c>
      <c r="J603" s="88"/>
    </row>
    <row r="604" spans="1:10" ht="18" customHeight="1" x14ac:dyDescent="0.25">
      <c r="A604" s="3">
        <v>594</v>
      </c>
      <c r="B604" s="81"/>
      <c r="C604" s="82"/>
      <c r="D604" s="287" t="str">
        <f>IF(AND(B604&gt;0,C604&gt;0),IF(B604&gt;UPDATE!K2,DATEVALUE(UPDATE!$C$4&amp;"/"&amp;TEXT(B604,0)&amp;"/"&amp;TEXT(C604,0)),DATEVALUE(UPDATE!$C$6&amp;"/"&amp;TEXT(B604,0)&amp;"/"&amp;TEXT(C604,0))),"")</f>
        <v/>
      </c>
      <c r="E604" s="83"/>
      <c r="F604" s="84"/>
      <c r="G604" s="85"/>
      <c r="H604" s="86"/>
      <c r="I604" s="87">
        <f>IF(OR(G604&lt;&gt;0,H604&lt;&gt;0),$I$8+SUM($G$11:G604)-SUM($H$11:H604),0)</f>
        <v>0</v>
      </c>
      <c r="J604" s="88"/>
    </row>
    <row r="605" spans="1:10" ht="18" customHeight="1" x14ac:dyDescent="0.25">
      <c r="A605" s="3">
        <v>595</v>
      </c>
      <c r="B605" s="81"/>
      <c r="C605" s="82"/>
      <c r="D605" s="287" t="str">
        <f>IF(AND(B605&gt;0,C605&gt;0),IF(B605&gt;UPDATE!K2,DATEVALUE(UPDATE!$C$4&amp;"/"&amp;TEXT(B605,0)&amp;"/"&amp;TEXT(C605,0)),DATEVALUE(UPDATE!$C$6&amp;"/"&amp;TEXT(B605,0)&amp;"/"&amp;TEXT(C605,0))),"")</f>
        <v/>
      </c>
      <c r="E605" s="83"/>
      <c r="F605" s="84"/>
      <c r="G605" s="85"/>
      <c r="H605" s="86"/>
      <c r="I605" s="87">
        <f>IF(OR(G605&lt;&gt;0,H605&lt;&gt;0),$I$8+SUM($G$11:G605)-SUM($H$11:H605),0)</f>
        <v>0</v>
      </c>
      <c r="J605" s="88"/>
    </row>
    <row r="606" spans="1:10" ht="18" customHeight="1" x14ac:dyDescent="0.25">
      <c r="A606" s="3">
        <v>596</v>
      </c>
      <c r="B606" s="81"/>
      <c r="C606" s="82"/>
      <c r="D606" s="287" t="str">
        <f>IF(AND(B606&gt;0,C606&gt;0),IF(B606&gt;UPDATE!K2,DATEVALUE(UPDATE!$C$4&amp;"/"&amp;TEXT(B606,0)&amp;"/"&amp;TEXT(C606,0)),DATEVALUE(UPDATE!$C$6&amp;"/"&amp;TEXT(B606,0)&amp;"/"&amp;TEXT(C606,0))),"")</f>
        <v/>
      </c>
      <c r="E606" s="83"/>
      <c r="F606" s="84"/>
      <c r="G606" s="85"/>
      <c r="H606" s="86"/>
      <c r="I606" s="87">
        <f>IF(OR(G606&lt;&gt;0,H606&lt;&gt;0),$I$8+SUM($G$11:G606)-SUM($H$11:H606),0)</f>
        <v>0</v>
      </c>
      <c r="J606" s="88"/>
    </row>
    <row r="607" spans="1:10" ht="18" customHeight="1" x14ac:dyDescent="0.25">
      <c r="A607" s="3">
        <v>597</v>
      </c>
      <c r="B607" s="81"/>
      <c r="C607" s="82"/>
      <c r="D607" s="287" t="str">
        <f>IF(AND(B607&gt;0,C607&gt;0),IF(B607&gt;UPDATE!K2,DATEVALUE(UPDATE!$C$4&amp;"/"&amp;TEXT(B607,0)&amp;"/"&amp;TEXT(C607,0)),DATEVALUE(UPDATE!$C$6&amp;"/"&amp;TEXT(B607,0)&amp;"/"&amp;TEXT(C607,0))),"")</f>
        <v/>
      </c>
      <c r="E607" s="83"/>
      <c r="F607" s="84"/>
      <c r="G607" s="85"/>
      <c r="H607" s="86"/>
      <c r="I607" s="87">
        <f>IF(OR(G607&lt;&gt;0,H607&lt;&gt;0),$I$8+SUM($G$11:G607)-SUM($H$11:H607),0)</f>
        <v>0</v>
      </c>
      <c r="J607" s="88"/>
    </row>
    <row r="608" spans="1:10" ht="18" customHeight="1" x14ac:dyDescent="0.25">
      <c r="A608" s="3">
        <v>598</v>
      </c>
      <c r="B608" s="81"/>
      <c r="C608" s="82"/>
      <c r="D608" s="287" t="str">
        <f>IF(AND(B608&gt;0,C608&gt;0),IF(B608&gt;UPDATE!K2,DATEVALUE(UPDATE!$C$4&amp;"/"&amp;TEXT(B608,0)&amp;"/"&amp;TEXT(C608,0)),DATEVALUE(UPDATE!$C$6&amp;"/"&amp;TEXT(B608,0)&amp;"/"&amp;TEXT(C608,0))),"")</f>
        <v/>
      </c>
      <c r="E608" s="83"/>
      <c r="F608" s="84"/>
      <c r="G608" s="85"/>
      <c r="H608" s="86"/>
      <c r="I608" s="87">
        <f>IF(OR(G608&lt;&gt;0,H608&lt;&gt;0),$I$8+SUM($G$11:G608)-SUM($H$11:H608),0)</f>
        <v>0</v>
      </c>
      <c r="J608" s="88"/>
    </row>
    <row r="609" spans="1:10" ht="18" customHeight="1" x14ac:dyDescent="0.25">
      <c r="A609" s="3">
        <v>599</v>
      </c>
      <c r="B609" s="81"/>
      <c r="C609" s="82"/>
      <c r="D609" s="287" t="str">
        <f>IF(AND(B609&gt;0,C609&gt;0),IF(B609&gt;UPDATE!K2,DATEVALUE(UPDATE!$C$4&amp;"/"&amp;TEXT(B609,0)&amp;"/"&amp;TEXT(C609,0)),DATEVALUE(UPDATE!$C$6&amp;"/"&amp;TEXT(B609,0)&amp;"/"&amp;TEXT(C609,0))),"")</f>
        <v/>
      </c>
      <c r="E609" s="83"/>
      <c r="F609" s="84"/>
      <c r="G609" s="85"/>
      <c r="H609" s="86"/>
      <c r="I609" s="87">
        <f>IF(OR(G609&lt;&gt;0,H609&lt;&gt;0),$I$8+SUM($G$11:G609)-SUM($H$11:H609),0)</f>
        <v>0</v>
      </c>
      <c r="J609" s="88"/>
    </row>
    <row r="610" spans="1:10" ht="18" customHeight="1" thickBot="1" x14ac:dyDescent="0.3">
      <c r="A610" s="3">
        <v>600</v>
      </c>
      <c r="B610" s="8"/>
      <c r="C610" s="22"/>
      <c r="D610" s="288" t="str">
        <f>IF(AND(B610&gt;0,C610&gt;0),IF(B610&gt;UPDATE!K2,DATEVALUE(UPDATE!$C$4&amp;"/"&amp;TEXT(B610,0)&amp;"/"&amp;TEXT(C610,0)),DATEVALUE(UPDATE!$C$6&amp;"/"&amp;TEXT(B610,0)&amp;"/"&amp;TEXT(C610,0))),"")</f>
        <v/>
      </c>
      <c r="E610" s="30"/>
      <c r="F610" s="31"/>
      <c r="G610" s="10"/>
      <c r="H610" s="9"/>
      <c r="I610" s="7">
        <f>IF(OR(G610&lt;&gt;0,H610&lt;&gt;0),$I$8+SUM($G$11:G610)-SUM($H$11:H610),0)</f>
        <v>0</v>
      </c>
      <c r="J610" s="25"/>
    </row>
    <row r="611" spans="1:10" x14ac:dyDescent="0.25">
      <c r="B611" s="34"/>
      <c r="C611" s="34"/>
      <c r="D611" s="35"/>
      <c r="E611" s="36"/>
      <c r="F611" s="37"/>
      <c r="G611" s="38"/>
      <c r="H611" s="38"/>
      <c r="I611" s="38"/>
      <c r="J611" s="36"/>
    </row>
  </sheetData>
  <sheetProtection algorithmName="SHA-512" hashValue="BOEK/jtJVutY7jglVeJam4XLQC5GBpk7fksk769s26GB9R15OVM4wD7kZoSosP3gMuQvJje1PwlObVKtL/arxw==" saltValue="VZk/wqgIpRvE62CW252ybg==" spinCount="100000" sheet="1" selectLockedCells="1"/>
  <mergeCells count="2">
    <mergeCell ref="G8:H8"/>
    <mergeCell ref="D8:F9"/>
  </mergeCells>
  <phoneticPr fontId="13"/>
  <conditionalFormatting sqref="B11:J610">
    <cfRule type="expression" dxfId="19" priority="6">
      <formula>MOD(ROW(),2)=0</formula>
    </cfRule>
  </conditionalFormatting>
  <conditionalFormatting sqref="D11:D610">
    <cfRule type="expression" dxfId="18" priority="7">
      <formula>WEEKDAY(D11)=7</formula>
    </cfRule>
    <cfRule type="expression" dxfId="17" priority="9">
      <formula>WEEKDAY(D11)=1</formula>
    </cfRule>
  </conditionalFormatting>
  <dataValidations count="4">
    <dataValidation imeMode="on" allowBlank="1" showInputMessage="1" showErrorMessage="1" sqref="J11:J1048576" xr:uid="{00000000-0002-0000-0400-000000000000}"/>
    <dataValidation type="whole" errorStyle="warning" imeMode="off" allowBlank="1" showInputMessage="1" showErrorMessage="1" error="月には１～１２を入力します。" sqref="B11:B1048576" xr:uid="{00000000-0002-0000-0400-000001000000}">
      <formula1>1</formula1>
      <formula2>12</formula2>
    </dataValidation>
    <dataValidation type="whole" errorStyle="warning" imeMode="off" allowBlank="1" showInputMessage="1" showErrorMessage="1" error="日には１から３１を入力します。_x000a_" sqref="C11:C1048576" xr:uid="{00000000-0002-0000-0400-000002000000}">
      <formula1>1</formula1>
      <formula2>31</formula2>
    </dataValidation>
    <dataValidation type="whole" imeMode="off" allowBlank="1" showInputMessage="1" showErrorMessage="1" sqref="G11:I1048576" xr:uid="{00000000-0002-0000-0400-000003000000}">
      <formula1>0</formula1>
      <formula2>999999999</formula2>
    </dataValidation>
  </dataValidations>
  <printOptions horizontalCentered="1"/>
  <pageMargins left="0.39370078740157483" right="0.19685039370078741" top="0.39370078740157483" bottom="0.39370078740157483" header="0.11811023622047245" footer="0.11811023622047245"/>
  <pageSetup paperSize="9" fitToHeight="0" orientation="portrait" horizontalDpi="4294967293" verticalDpi="300" r:id="rId1"/>
  <headerFooter>
    <oddHeader>&amp;R&amp;P</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項目" error="リストから入力してください。_x000a_" xr:uid="{00000000-0002-0000-0400-000007000000}">
          <x14:formula1>
            <xm:f>科目設定!$AJ$11:$AJ$40</xm:f>
          </x14:formula1>
          <xm:sqref>E11:E1048576 E1:E5</xm:sqref>
        </x14:dataValidation>
        <x14:dataValidation type="list" errorStyle="warning" allowBlank="1" showInputMessage="1" showErrorMessage="1" errorTitle="明細" error="リストから入力してください。" xr:uid="{00000000-0002-0000-0400-000006000000}">
          <x14:formula1>
            <xm:f>科目設定!$AK$11:$AK$50</xm:f>
          </x14:formula1>
          <xm:sqref>F11:F1048576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FF3399"/>
  </sheetPr>
  <dimension ref="A1:CC155"/>
  <sheetViews>
    <sheetView showGridLines="0" showZeros="0" workbookViewId="0">
      <pane ySplit="4" topLeftCell="A146" activePane="bottomLeft" state="frozen"/>
      <selection pane="bottomLeft"/>
    </sheetView>
  </sheetViews>
  <sheetFormatPr defaultColWidth="9" defaultRowHeight="12.75" x14ac:dyDescent="0.25"/>
  <cols>
    <col min="1" max="1" width="4.6640625" style="11" customWidth="1"/>
    <col min="2" max="15" width="6.1328125" style="11" customWidth="1"/>
    <col min="16" max="16" width="4.73046875" style="11" customWidth="1"/>
    <col min="17" max="22" width="9.6640625" style="11" customWidth="1"/>
    <col min="23" max="16384" width="9" style="11"/>
  </cols>
  <sheetData>
    <row r="1" spans="1:81" ht="12" customHeight="1" thickBot="1" x14ac:dyDescent="0.3">
      <c r="A1" s="153"/>
      <c r="B1" s="480" t="str">
        <f>メニュー!A2</f>
        <v>SIMPLE 会計報告 ２０２６</v>
      </c>
      <c r="C1" s="155"/>
      <c r="D1" s="155"/>
      <c r="E1" s="155"/>
      <c r="F1" s="155"/>
      <c r="G1" s="155"/>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6"/>
    </row>
    <row r="2" spans="1:81" ht="12" customHeight="1" x14ac:dyDescent="0.25">
      <c r="A2" s="157"/>
      <c r="B2" s="158"/>
      <c r="C2" s="158"/>
      <c r="D2" s="158"/>
      <c r="E2" s="158"/>
      <c r="F2" s="158"/>
      <c r="G2" s="158" t="s">
        <v>376</v>
      </c>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c r="BP2" s="158"/>
      <c r="BQ2" s="158"/>
      <c r="BR2" s="158"/>
      <c r="BS2" s="158"/>
      <c r="BT2" s="158"/>
      <c r="BU2" s="158"/>
      <c r="BV2" s="158"/>
      <c r="BW2" s="158"/>
      <c r="BX2" s="158"/>
      <c r="BY2" s="158"/>
      <c r="BZ2" s="158"/>
      <c r="CA2" s="158"/>
      <c r="CB2" s="158"/>
      <c r="CC2" s="159"/>
    </row>
    <row r="3" spans="1:81" ht="12" customHeight="1" x14ac:dyDescent="0.25">
      <c r="A3" s="160"/>
      <c r="B3" s="161"/>
      <c r="C3" s="161"/>
      <c r="D3" s="161"/>
      <c r="E3" s="161"/>
      <c r="F3" s="161"/>
      <c r="G3" s="161" t="s">
        <v>377</v>
      </c>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1"/>
      <c r="BW3" s="161"/>
      <c r="BX3" s="161"/>
      <c r="BY3" s="161"/>
      <c r="BZ3" s="161"/>
      <c r="CA3" s="161"/>
      <c r="CB3" s="161"/>
      <c r="CC3" s="162"/>
    </row>
    <row r="4" spans="1:81" ht="12" customHeight="1" thickBot="1" x14ac:dyDescent="0.3">
      <c r="A4" s="163"/>
      <c r="B4" s="164"/>
      <c r="C4" s="164"/>
      <c r="D4" s="164"/>
      <c r="E4" s="359"/>
      <c r="F4" s="164"/>
      <c r="G4" s="164" t="s">
        <v>379</v>
      </c>
      <c r="H4" s="164"/>
      <c r="I4" s="164"/>
      <c r="J4" s="164"/>
      <c r="K4" s="164"/>
      <c r="L4" s="164"/>
      <c r="M4" s="164"/>
      <c r="N4" s="359"/>
      <c r="O4" s="164"/>
      <c r="P4" s="164"/>
      <c r="Q4" s="164"/>
      <c r="R4" s="164"/>
      <c r="S4" s="359"/>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4"/>
      <c r="BW4" s="164"/>
      <c r="BX4" s="164"/>
      <c r="BY4" s="164"/>
      <c r="BZ4" s="164"/>
      <c r="CA4" s="164"/>
      <c r="CB4" s="164"/>
      <c r="CC4" s="165"/>
    </row>
    <row r="5" spans="1:81" ht="12" customHeight="1" x14ac:dyDescent="0.25"/>
    <row r="6" spans="1:81" ht="16.05" customHeight="1" x14ac:dyDescent="0.25">
      <c r="B6" s="527" t="s">
        <v>75</v>
      </c>
      <c r="C6" s="527"/>
      <c r="D6" s="527"/>
      <c r="E6" s="527"/>
      <c r="F6" s="527"/>
      <c r="G6" s="527"/>
      <c r="H6" s="527"/>
      <c r="I6" s="527"/>
      <c r="J6" s="527"/>
      <c r="K6" s="527"/>
      <c r="L6" s="527"/>
      <c r="M6" s="527"/>
      <c r="N6" s="527"/>
      <c r="O6" s="527"/>
      <c r="Q6" s="379" t="s">
        <v>209</v>
      </c>
    </row>
    <row r="7" spans="1:81" ht="16.05" customHeight="1" x14ac:dyDescent="0.25">
      <c r="B7" s="524">
        <f>科目設定!$I$11</f>
        <v>0</v>
      </c>
      <c r="C7" s="524"/>
      <c r="D7" s="524"/>
      <c r="E7" s="524"/>
      <c r="F7" s="339" t="s">
        <v>64</v>
      </c>
      <c r="G7" s="545" t="str">
        <f>UPDATE!E4</f>
        <v>令和　８　年</v>
      </c>
      <c r="H7" s="545"/>
      <c r="I7" s="341" t="str">
        <f>UPDATE!G4</f>
        <v>４月</v>
      </c>
      <c r="J7" s="341" t="str">
        <f>UPDATE!H4</f>
        <v>１日</v>
      </c>
    </row>
    <row r="8" spans="1:81" ht="16.05" customHeight="1" x14ac:dyDescent="0.25">
      <c r="B8" s="569"/>
      <c r="C8" s="569"/>
      <c r="D8" s="569"/>
      <c r="E8" s="569"/>
      <c r="F8" s="343" t="s">
        <v>65</v>
      </c>
      <c r="G8" s="560" t="str">
        <f>UPDATE!E6</f>
        <v>令和　９　年</v>
      </c>
      <c r="H8" s="560"/>
      <c r="I8" s="344" t="str">
        <f>UPDATE!G6</f>
        <v>３月</v>
      </c>
      <c r="J8" s="344" t="str">
        <f>UPDATE!H6</f>
        <v>３１日</v>
      </c>
    </row>
    <row r="9" spans="1:81" ht="16.05" customHeight="1" x14ac:dyDescent="0.25">
      <c r="A9" s="11" t="s">
        <v>39</v>
      </c>
      <c r="B9" s="552" t="s">
        <v>54</v>
      </c>
      <c r="C9" s="553"/>
      <c r="D9" s="553"/>
      <c r="E9" s="553"/>
      <c r="F9" s="553"/>
      <c r="G9" s="553"/>
      <c r="H9" s="554"/>
      <c r="I9" s="552" t="s">
        <v>55</v>
      </c>
      <c r="J9" s="553"/>
      <c r="K9" s="553"/>
      <c r="L9" s="553"/>
      <c r="M9" s="553"/>
      <c r="N9" s="553"/>
      <c r="O9" s="554"/>
    </row>
    <row r="10" spans="1:81" ht="16.05" customHeight="1" x14ac:dyDescent="0.25">
      <c r="B10" s="556" t="s">
        <v>56</v>
      </c>
      <c r="C10" s="557"/>
      <c r="D10" s="340"/>
      <c r="E10" s="340"/>
      <c r="F10" s="545"/>
      <c r="G10" s="545"/>
      <c r="H10" s="550"/>
      <c r="I10" s="298"/>
      <c r="J10" s="558"/>
      <c r="K10" s="558"/>
      <c r="L10" s="558"/>
      <c r="M10" s="558"/>
      <c r="N10" s="558"/>
      <c r="O10" s="559"/>
    </row>
    <row r="11" spans="1:81" ht="16.05" customHeight="1" x14ac:dyDescent="0.25">
      <c r="B11" s="347"/>
      <c r="C11" s="342"/>
      <c r="D11" s="555" t="str">
        <f>科目設定!$B11</f>
        <v>会費</v>
      </c>
      <c r="E11" s="555"/>
      <c r="F11" s="555"/>
      <c r="H11" s="348"/>
      <c r="I11" s="299"/>
      <c r="J11" s="363"/>
      <c r="K11" s="546">
        <f>年間集計!O11</f>
        <v>0</v>
      </c>
      <c r="L11" s="546"/>
      <c r="M11" s="546"/>
      <c r="N11" s="335"/>
      <c r="O11" s="300"/>
    </row>
    <row r="12" spans="1:81" ht="16.05" customHeight="1" x14ac:dyDescent="0.25">
      <c r="B12" s="347"/>
      <c r="C12" s="342"/>
      <c r="D12" s="555" t="str">
        <f>科目設定!$B12</f>
        <v>交付金</v>
      </c>
      <c r="E12" s="555"/>
      <c r="F12" s="555"/>
      <c r="H12" s="348"/>
      <c r="I12" s="299"/>
      <c r="J12" s="363"/>
      <c r="K12" s="546">
        <f>年間集計!O12</f>
        <v>0</v>
      </c>
      <c r="L12" s="546"/>
      <c r="M12" s="546"/>
      <c r="N12" s="335"/>
      <c r="O12" s="301"/>
    </row>
    <row r="13" spans="1:81" ht="16.05" customHeight="1" x14ac:dyDescent="0.25">
      <c r="B13" s="347"/>
      <c r="C13" s="342"/>
      <c r="D13" s="555" t="str">
        <f>科目設定!$B13</f>
        <v>寄付金</v>
      </c>
      <c r="E13" s="555"/>
      <c r="F13" s="555"/>
      <c r="H13" s="348"/>
      <c r="I13" s="299"/>
      <c r="J13" s="363"/>
      <c r="K13" s="546">
        <f>年間集計!O13</f>
        <v>0</v>
      </c>
      <c r="L13" s="546"/>
      <c r="M13" s="546"/>
      <c r="N13" s="335"/>
      <c r="O13" s="301"/>
    </row>
    <row r="14" spans="1:81" ht="16.05" customHeight="1" x14ac:dyDescent="0.25">
      <c r="B14" s="347"/>
      <c r="C14" s="342"/>
      <c r="D14" s="555" t="str">
        <f>科目設定!$B14</f>
        <v>利息</v>
      </c>
      <c r="E14" s="555"/>
      <c r="F14" s="555"/>
      <c r="H14" s="348"/>
      <c r="I14" s="299"/>
      <c r="J14" s="363"/>
      <c r="K14" s="546">
        <f>年間集計!O14</f>
        <v>0</v>
      </c>
      <c r="L14" s="546"/>
      <c r="M14" s="546"/>
      <c r="N14" s="335"/>
      <c r="O14" s="301"/>
    </row>
    <row r="15" spans="1:81" ht="16.05" customHeight="1" x14ac:dyDescent="0.25">
      <c r="B15" s="347"/>
      <c r="C15" s="342"/>
      <c r="D15" s="555" t="str">
        <f>科目設定!$B15</f>
        <v>雑収入</v>
      </c>
      <c r="E15" s="555"/>
      <c r="F15" s="555"/>
      <c r="H15" s="348"/>
      <c r="I15" s="299"/>
      <c r="J15" s="363"/>
      <c r="K15" s="546">
        <f>年間集計!O15</f>
        <v>0</v>
      </c>
      <c r="L15" s="546"/>
      <c r="M15" s="546"/>
      <c r="N15" s="335"/>
      <c r="O15" s="301"/>
    </row>
    <row r="16" spans="1:81" ht="16.05" customHeight="1" x14ac:dyDescent="0.25">
      <c r="B16" s="347"/>
      <c r="C16" s="345"/>
      <c r="D16" s="551">
        <f>科目設定!$B16</f>
        <v>0</v>
      </c>
      <c r="E16" s="551"/>
      <c r="F16" s="551"/>
      <c r="H16" s="349"/>
      <c r="I16" s="299"/>
      <c r="J16" s="363"/>
      <c r="K16" s="546">
        <f>年間集計!O16</f>
        <v>0</v>
      </c>
      <c r="L16" s="546"/>
      <c r="M16" s="546"/>
      <c r="N16" s="335"/>
      <c r="O16" s="302"/>
    </row>
    <row r="17" spans="1:15" ht="16.05" customHeight="1" x14ac:dyDescent="0.25">
      <c r="B17" s="347"/>
      <c r="C17" s="342"/>
      <c r="D17" s="342"/>
      <c r="E17" s="557" t="s">
        <v>57</v>
      </c>
      <c r="F17" s="557"/>
      <c r="G17" s="557"/>
      <c r="H17" s="571"/>
      <c r="I17" s="303"/>
      <c r="J17" s="364"/>
      <c r="K17" s="548">
        <f>SUM(J11:L16)</f>
        <v>0</v>
      </c>
      <c r="L17" s="548"/>
      <c r="M17" s="548"/>
      <c r="N17" s="333"/>
      <c r="O17" s="301"/>
    </row>
    <row r="18" spans="1:15" ht="16.05" customHeight="1" x14ac:dyDescent="0.25">
      <c r="B18" s="347"/>
      <c r="C18" s="342"/>
      <c r="D18" s="342"/>
      <c r="E18" s="342"/>
      <c r="F18" s="340"/>
      <c r="G18" s="340"/>
      <c r="H18" s="346"/>
      <c r="I18" s="304"/>
      <c r="J18" s="363"/>
      <c r="K18" s="549"/>
      <c r="L18" s="549"/>
      <c r="M18" s="549"/>
      <c r="N18" s="335"/>
      <c r="O18" s="302"/>
    </row>
    <row r="19" spans="1:15" ht="16.05" customHeight="1" x14ac:dyDescent="0.25">
      <c r="A19" s="11" t="s">
        <v>39</v>
      </c>
      <c r="B19" s="578" t="s">
        <v>58</v>
      </c>
      <c r="C19" s="545"/>
      <c r="D19" s="340"/>
      <c r="E19" s="340"/>
      <c r="F19" s="545"/>
      <c r="G19" s="545"/>
      <c r="H19" s="550"/>
      <c r="I19" s="304"/>
      <c r="J19" s="365"/>
      <c r="K19" s="365"/>
      <c r="L19" s="365"/>
      <c r="M19" s="365"/>
      <c r="N19" s="365"/>
      <c r="O19" s="301"/>
    </row>
    <row r="20" spans="1:15" ht="16.05" customHeight="1" x14ac:dyDescent="0.25">
      <c r="A20" s="11" t="s">
        <v>39</v>
      </c>
      <c r="B20" s="572" t="s">
        <v>299</v>
      </c>
      <c r="C20" s="573"/>
      <c r="D20" s="555" t="str">
        <f>科目設定!$B21</f>
        <v>会議費</v>
      </c>
      <c r="E20" s="555"/>
      <c r="F20" s="555"/>
      <c r="H20" s="348"/>
      <c r="I20" s="299"/>
      <c r="J20" s="363"/>
      <c r="K20" s="546">
        <f>年間集計!O26</f>
        <v>0</v>
      </c>
      <c r="L20" s="546"/>
      <c r="M20" s="546"/>
      <c r="N20" s="335"/>
      <c r="O20" s="301"/>
    </row>
    <row r="21" spans="1:15" ht="16.05" customHeight="1" x14ac:dyDescent="0.25">
      <c r="B21" s="347"/>
      <c r="C21" s="342"/>
      <c r="D21" s="555" t="str">
        <f>科目設定!$B22</f>
        <v>消耗品費</v>
      </c>
      <c r="E21" s="555"/>
      <c r="F21" s="555"/>
      <c r="H21" s="348"/>
      <c r="I21" s="299"/>
      <c r="J21" s="363"/>
      <c r="K21" s="546">
        <f>年間集計!O27</f>
        <v>0</v>
      </c>
      <c r="L21" s="546"/>
      <c r="M21" s="546"/>
      <c r="N21" s="335"/>
      <c r="O21" s="301"/>
    </row>
    <row r="22" spans="1:15" ht="16.05" customHeight="1" x14ac:dyDescent="0.25">
      <c r="B22" s="347"/>
      <c r="C22" s="367"/>
      <c r="D22" s="555" t="str">
        <f>科目設定!$B23</f>
        <v>事務費</v>
      </c>
      <c r="E22" s="555"/>
      <c r="F22" s="555"/>
      <c r="H22" s="348"/>
      <c r="I22" s="299"/>
      <c r="J22" s="363"/>
      <c r="K22" s="546">
        <f>年間集計!O28</f>
        <v>0</v>
      </c>
      <c r="L22" s="546"/>
      <c r="M22" s="546"/>
      <c r="N22" s="335"/>
      <c r="O22" s="301"/>
    </row>
    <row r="23" spans="1:15" ht="16.05" customHeight="1" x14ac:dyDescent="0.25">
      <c r="B23" s="347"/>
      <c r="C23" s="342"/>
      <c r="D23" s="555" t="str">
        <f>科目設定!$B24</f>
        <v>備品費</v>
      </c>
      <c r="E23" s="555"/>
      <c r="F23" s="555"/>
      <c r="H23" s="348"/>
      <c r="I23" s="299"/>
      <c r="J23" s="363"/>
      <c r="K23" s="546">
        <f>年間集計!O29</f>
        <v>0</v>
      </c>
      <c r="L23" s="546"/>
      <c r="M23" s="546"/>
      <c r="N23" s="335"/>
      <c r="O23" s="301"/>
    </row>
    <row r="24" spans="1:15" ht="16.05" customHeight="1" x14ac:dyDescent="0.25">
      <c r="B24" s="347"/>
      <c r="C24" s="342"/>
      <c r="D24" s="555" t="str">
        <f>科目設定!$B25</f>
        <v>慶弔費</v>
      </c>
      <c r="E24" s="555"/>
      <c r="F24" s="555"/>
      <c r="H24" s="348"/>
      <c r="I24" s="299"/>
      <c r="J24" s="363"/>
      <c r="K24" s="546">
        <f>年間集計!O30</f>
        <v>0</v>
      </c>
      <c r="L24" s="546"/>
      <c r="M24" s="546"/>
      <c r="N24" s="335"/>
      <c r="O24" s="301"/>
    </row>
    <row r="25" spans="1:15" ht="16.05" customHeight="1" x14ac:dyDescent="0.25">
      <c r="B25" s="347"/>
      <c r="C25" s="342"/>
      <c r="D25" s="555" t="str">
        <f>科目設定!$B26</f>
        <v>水道光熱費</v>
      </c>
      <c r="E25" s="555"/>
      <c r="F25" s="555"/>
      <c r="H25" s="348"/>
      <c r="I25" s="299"/>
      <c r="J25" s="363"/>
      <c r="K25" s="546">
        <f>年間集計!O31</f>
        <v>0</v>
      </c>
      <c r="L25" s="546"/>
      <c r="M25" s="546"/>
      <c r="N25" s="335"/>
      <c r="O25" s="301"/>
    </row>
    <row r="26" spans="1:15" ht="16.05" customHeight="1" x14ac:dyDescent="0.25">
      <c r="B26" s="574" t="s">
        <v>212</v>
      </c>
      <c r="C26" s="575"/>
      <c r="D26" s="555" t="str">
        <f>科目設定!$B27</f>
        <v>行事費</v>
      </c>
      <c r="E26" s="555"/>
      <c r="F26" s="555"/>
      <c r="H26" s="348"/>
      <c r="I26" s="299"/>
      <c r="J26" s="363"/>
      <c r="K26" s="546">
        <f>年間集計!O32</f>
        <v>0</v>
      </c>
      <c r="L26" s="546"/>
      <c r="M26" s="546"/>
      <c r="N26" s="335"/>
      <c r="O26" s="301"/>
    </row>
    <row r="27" spans="1:15" ht="16.05" customHeight="1" x14ac:dyDescent="0.25">
      <c r="B27" s="347"/>
      <c r="D27" s="555" t="str">
        <f>科目設定!$B28</f>
        <v>イベント費</v>
      </c>
      <c r="E27" s="555"/>
      <c r="F27" s="555"/>
      <c r="H27" s="348"/>
      <c r="I27" s="299"/>
      <c r="J27" s="363"/>
      <c r="K27" s="546">
        <f>年間集計!O33</f>
        <v>0</v>
      </c>
      <c r="L27" s="546"/>
      <c r="M27" s="546"/>
      <c r="N27" s="335"/>
      <c r="O27" s="301"/>
    </row>
    <row r="28" spans="1:15" ht="16.05" customHeight="1" x14ac:dyDescent="0.25">
      <c r="B28" s="347"/>
      <c r="C28" s="342"/>
      <c r="D28" s="555" t="str">
        <f>科目設定!$B29</f>
        <v>渉外費</v>
      </c>
      <c r="E28" s="555"/>
      <c r="F28" s="555"/>
      <c r="H28" s="348"/>
      <c r="I28" s="299"/>
      <c r="J28" s="363"/>
      <c r="K28" s="546">
        <f>年間集計!O34</f>
        <v>0</v>
      </c>
      <c r="L28" s="546"/>
      <c r="M28" s="546"/>
      <c r="N28" s="335"/>
      <c r="O28" s="301"/>
    </row>
    <row r="29" spans="1:15" ht="16.05" customHeight="1" x14ac:dyDescent="0.25">
      <c r="B29" s="347"/>
      <c r="C29" s="342"/>
      <c r="D29" s="555" t="str">
        <f>科目設定!$B30</f>
        <v>負担金</v>
      </c>
      <c r="E29" s="555"/>
      <c r="F29" s="555"/>
      <c r="H29" s="348"/>
      <c r="I29" s="299"/>
      <c r="J29" s="363"/>
      <c r="K29" s="546">
        <f>年間集計!O35</f>
        <v>0</v>
      </c>
      <c r="L29" s="546"/>
      <c r="M29" s="546"/>
      <c r="N29" s="335"/>
      <c r="O29" s="301"/>
    </row>
    <row r="30" spans="1:15" ht="16.05" customHeight="1" x14ac:dyDescent="0.25">
      <c r="B30" s="347"/>
      <c r="C30" s="342"/>
      <c r="D30" s="555" t="str">
        <f>科目設定!$B31</f>
        <v>部会費</v>
      </c>
      <c r="E30" s="555"/>
      <c r="F30" s="555"/>
      <c r="H30" s="348"/>
      <c r="I30" s="299"/>
      <c r="J30" s="363"/>
      <c r="K30" s="546">
        <f>年間集計!O36</f>
        <v>0</v>
      </c>
      <c r="L30" s="546"/>
      <c r="M30" s="546"/>
      <c r="N30" s="335"/>
      <c r="O30" s="301">
        <v>0</v>
      </c>
    </row>
    <row r="31" spans="1:15" ht="16.05" customHeight="1" x14ac:dyDescent="0.25">
      <c r="B31" s="347"/>
      <c r="C31" s="342"/>
      <c r="D31" s="555" t="str">
        <f>科目設定!$B32</f>
        <v>補助費</v>
      </c>
      <c r="E31" s="555"/>
      <c r="F31" s="555"/>
      <c r="H31" s="348"/>
      <c r="I31" s="299"/>
      <c r="J31" s="363"/>
      <c r="K31" s="546">
        <f>年間集計!O37</f>
        <v>0</v>
      </c>
      <c r="L31" s="546"/>
      <c r="M31" s="546"/>
      <c r="N31" s="335"/>
      <c r="O31" s="301"/>
    </row>
    <row r="32" spans="1:15" ht="16.05" customHeight="1" x14ac:dyDescent="0.25">
      <c r="B32" s="347"/>
      <c r="C32" s="342"/>
      <c r="D32" s="555">
        <f>科目設定!$B33</f>
        <v>0</v>
      </c>
      <c r="E32" s="555"/>
      <c r="F32" s="555"/>
      <c r="H32" s="348"/>
      <c r="I32" s="299"/>
      <c r="J32" s="363"/>
      <c r="K32" s="546">
        <f>年間集計!O38</f>
        <v>0</v>
      </c>
      <c r="L32" s="546"/>
      <c r="M32" s="546"/>
      <c r="N32" s="335"/>
      <c r="O32" s="301"/>
    </row>
    <row r="33" spans="2:15" ht="16.05" customHeight="1" x14ac:dyDescent="0.25">
      <c r="B33" s="572" t="s">
        <v>51</v>
      </c>
      <c r="C33" s="573"/>
      <c r="D33" s="555" t="str">
        <f>科目設定!$B34</f>
        <v>予備費</v>
      </c>
      <c r="E33" s="555"/>
      <c r="F33" s="555"/>
      <c r="H33" s="348"/>
      <c r="I33" s="299"/>
      <c r="J33" s="363"/>
      <c r="K33" s="546">
        <f>年間集計!O39</f>
        <v>0</v>
      </c>
      <c r="L33" s="546"/>
      <c r="M33" s="546"/>
      <c r="N33" s="335"/>
      <c r="O33" s="301"/>
    </row>
    <row r="34" spans="2:15" ht="16.05" customHeight="1" x14ac:dyDescent="0.25">
      <c r="B34" s="347"/>
      <c r="C34" s="366"/>
      <c r="D34" s="555" t="str">
        <f>科目設定!$B35</f>
        <v>雑費</v>
      </c>
      <c r="E34" s="555"/>
      <c r="F34" s="555"/>
      <c r="H34" s="348"/>
      <c r="I34" s="299"/>
      <c r="J34" s="363"/>
      <c r="K34" s="546">
        <f>年間集計!O40</f>
        <v>0</v>
      </c>
      <c r="L34" s="546"/>
      <c r="M34" s="546"/>
      <c r="N34" s="335"/>
      <c r="O34" s="301"/>
    </row>
    <row r="35" spans="2:15" ht="16.05" customHeight="1" x14ac:dyDescent="0.25">
      <c r="B35" s="347"/>
      <c r="C35" s="345"/>
      <c r="D35" s="551">
        <f>科目設定!$B36</f>
        <v>0</v>
      </c>
      <c r="E35" s="551"/>
      <c r="F35" s="551"/>
      <c r="H35" s="349"/>
      <c r="I35" s="299"/>
      <c r="J35" s="363"/>
      <c r="K35" s="546">
        <f>年間集計!O41</f>
        <v>0</v>
      </c>
      <c r="L35" s="546"/>
      <c r="M35" s="546"/>
      <c r="N35" s="335"/>
      <c r="O35" s="301"/>
    </row>
    <row r="36" spans="2:15" ht="16.05" customHeight="1" x14ac:dyDescent="0.25">
      <c r="B36" s="347"/>
      <c r="C36" s="342"/>
      <c r="D36" s="342"/>
      <c r="E36" s="557" t="s">
        <v>57</v>
      </c>
      <c r="F36" s="557"/>
      <c r="G36" s="557"/>
      <c r="H36" s="571"/>
      <c r="I36" s="303"/>
      <c r="J36" s="363"/>
      <c r="K36" s="548">
        <f>SUM(K20:M35)</f>
        <v>0</v>
      </c>
      <c r="L36" s="548"/>
      <c r="M36" s="548"/>
      <c r="N36" s="333"/>
      <c r="O36" s="301"/>
    </row>
    <row r="37" spans="2:15" ht="16.05" customHeight="1" x14ac:dyDescent="0.25">
      <c r="B37" s="347"/>
      <c r="C37" s="342"/>
      <c r="D37" s="342"/>
      <c r="E37" s="342"/>
      <c r="F37" s="545"/>
      <c r="G37" s="545"/>
      <c r="H37" s="550"/>
      <c r="I37" s="304"/>
      <c r="J37" s="549"/>
      <c r="K37" s="549"/>
      <c r="L37" s="549"/>
      <c r="M37" s="335"/>
      <c r="N37" s="335"/>
      <c r="O37" s="301"/>
    </row>
    <row r="38" spans="2:15" ht="16.05" customHeight="1" x14ac:dyDescent="0.25">
      <c r="B38" s="347"/>
      <c r="C38" s="342"/>
      <c r="D38" s="342"/>
      <c r="E38" s="576" t="s">
        <v>59</v>
      </c>
      <c r="F38" s="576"/>
      <c r="G38" s="576"/>
      <c r="H38" s="401"/>
      <c r="I38" s="305"/>
      <c r="J38" s="363"/>
      <c r="K38" s="546">
        <f>K17-K36</f>
        <v>0</v>
      </c>
      <c r="L38" s="546"/>
      <c r="M38" s="546"/>
      <c r="N38" s="335"/>
      <c r="O38" s="300">
        <v>0</v>
      </c>
    </row>
    <row r="39" spans="2:15" ht="16.05" customHeight="1" x14ac:dyDescent="0.25">
      <c r="B39" s="347"/>
      <c r="C39" s="342"/>
      <c r="D39" s="342"/>
      <c r="E39" s="398"/>
      <c r="F39" s="362"/>
      <c r="G39" s="362"/>
      <c r="H39" s="401"/>
      <c r="I39" s="305"/>
      <c r="J39" s="363"/>
      <c r="K39" s="335"/>
      <c r="L39" s="335"/>
      <c r="M39" s="335"/>
      <c r="N39" s="335"/>
      <c r="O39" s="300"/>
    </row>
    <row r="40" spans="2:15" ht="16.05" customHeight="1" x14ac:dyDescent="0.25">
      <c r="B40" s="347"/>
      <c r="C40" s="342"/>
      <c r="D40" s="342"/>
      <c r="E40" s="577" t="s">
        <v>60</v>
      </c>
      <c r="F40" s="577"/>
      <c r="G40" s="577"/>
      <c r="H40" s="401"/>
      <c r="I40" s="305"/>
      <c r="J40" s="363"/>
      <c r="K40" s="546">
        <f>科目設定!F11+科目設定!F12+科目設定!F13+科目設定!F14+科目設定!F15</f>
        <v>0</v>
      </c>
      <c r="L40" s="546"/>
      <c r="M40" s="546"/>
      <c r="N40" s="335"/>
      <c r="O40" s="300"/>
    </row>
    <row r="41" spans="2:15" ht="16.05" customHeight="1" x14ac:dyDescent="0.25">
      <c r="B41" s="347"/>
      <c r="C41" s="345"/>
      <c r="D41" s="345"/>
      <c r="E41" s="551" t="s">
        <v>61</v>
      </c>
      <c r="F41" s="551"/>
      <c r="G41" s="551"/>
      <c r="H41" s="402"/>
      <c r="I41" s="306"/>
      <c r="J41" s="364"/>
      <c r="K41" s="548">
        <f>K40+K38</f>
        <v>0</v>
      </c>
      <c r="L41" s="548"/>
      <c r="M41" s="548"/>
      <c r="N41" s="333"/>
      <c r="O41" s="300"/>
    </row>
    <row r="42" spans="2:15" ht="16.05" customHeight="1" x14ac:dyDescent="0.25">
      <c r="B42" s="347"/>
      <c r="C42" s="342"/>
      <c r="D42" s="342"/>
      <c r="E42" s="342"/>
      <c r="F42" s="350"/>
      <c r="G42" s="350"/>
      <c r="H42" s="351"/>
      <c r="I42" s="305"/>
      <c r="J42" s="335"/>
      <c r="K42" s="335"/>
      <c r="L42" s="335"/>
      <c r="M42" s="335"/>
      <c r="N42" s="335"/>
      <c r="O42" s="300"/>
    </row>
    <row r="43" spans="2:15" ht="16.05" customHeight="1" x14ac:dyDescent="0.25">
      <c r="B43" s="347"/>
      <c r="C43" s="342"/>
      <c r="D43" s="342"/>
      <c r="E43" s="342"/>
      <c r="F43" s="570" t="str">
        <f>科目設定!E11</f>
        <v>現金</v>
      </c>
      <c r="G43" s="570"/>
      <c r="H43" s="265"/>
      <c r="I43" s="305"/>
      <c r="J43" s="335"/>
      <c r="K43" s="363"/>
      <c r="L43" s="547">
        <f>現金入力!I8+SUM(現金入力!G:G)-SUM(現金入力!H:H)</f>
        <v>0</v>
      </c>
      <c r="M43" s="547"/>
      <c r="N43" s="547"/>
      <c r="O43" s="300"/>
    </row>
    <row r="44" spans="2:15" ht="16.05" customHeight="1" x14ac:dyDescent="0.25">
      <c r="B44" s="347"/>
      <c r="C44" s="342"/>
      <c r="D44" s="342"/>
      <c r="E44" s="342"/>
      <c r="F44" s="570" t="str">
        <f>科目設定!E12</f>
        <v>預金</v>
      </c>
      <c r="G44" s="570"/>
      <c r="H44" s="265"/>
      <c r="I44" s="305"/>
      <c r="J44" s="335"/>
      <c r="K44" s="363"/>
      <c r="L44" s="547">
        <f>預金入力!I8+SUM(預金入力!G:G)-SUM(預金入力!H:H)</f>
        <v>0</v>
      </c>
      <c r="M44" s="547"/>
      <c r="N44" s="547"/>
      <c r="O44" s="300"/>
    </row>
    <row r="45" spans="2:15" ht="16.05" customHeight="1" x14ac:dyDescent="0.25">
      <c r="B45" s="347"/>
      <c r="C45" s="342"/>
      <c r="D45" s="342"/>
      <c r="E45" s="342"/>
      <c r="F45" s="570" t="str">
        <f>科目設定!E13</f>
        <v>定期</v>
      </c>
      <c r="G45" s="570"/>
      <c r="H45" s="265"/>
      <c r="I45" s="305"/>
      <c r="J45" s="335"/>
      <c r="K45" s="363"/>
      <c r="L45" s="546">
        <f>科目設定!F13-年間集計!O18+年間集計!P43</f>
        <v>0</v>
      </c>
      <c r="M45" s="546"/>
      <c r="N45" s="546"/>
      <c r="O45" s="300"/>
    </row>
    <row r="46" spans="2:15" ht="16.05" customHeight="1" x14ac:dyDescent="0.25">
      <c r="B46" s="347"/>
      <c r="C46" s="342"/>
      <c r="D46" s="342"/>
      <c r="E46" s="342"/>
      <c r="F46" s="570" t="str">
        <f>科目設定!E14</f>
        <v>繰越金</v>
      </c>
      <c r="G46" s="570"/>
      <c r="H46" s="265"/>
      <c r="I46" s="305"/>
      <c r="J46" s="335"/>
      <c r="K46" s="363"/>
      <c r="L46" s="546">
        <f>科目設定!F14-年間集計!O19+年間集計!O44</f>
        <v>0</v>
      </c>
      <c r="M46" s="546"/>
      <c r="N46" s="546"/>
      <c r="O46" s="300"/>
    </row>
    <row r="47" spans="2:15" ht="16.05" customHeight="1" x14ac:dyDescent="0.25">
      <c r="B47" s="347"/>
      <c r="F47" s="570" t="str">
        <f>科目設定!E15</f>
        <v>積立金</v>
      </c>
      <c r="G47" s="570"/>
      <c r="H47" s="265"/>
      <c r="I47" s="305"/>
      <c r="J47" s="335"/>
      <c r="K47" s="363"/>
      <c r="L47" s="546">
        <f>科目設定!F15-年間集計!O20+年間集計!O45</f>
        <v>0</v>
      </c>
      <c r="M47" s="546"/>
      <c r="N47" s="546"/>
      <c r="O47" s="300"/>
    </row>
    <row r="48" spans="2:15" ht="16.05" customHeight="1" x14ac:dyDescent="0.25">
      <c r="B48" s="352"/>
      <c r="C48" s="353"/>
      <c r="D48" s="353"/>
      <c r="E48" s="353"/>
      <c r="F48" s="345"/>
      <c r="G48" s="331"/>
      <c r="H48" s="332"/>
      <c r="I48" s="336"/>
      <c r="J48" s="333"/>
      <c r="K48" s="333"/>
      <c r="L48" s="333"/>
      <c r="M48" s="333"/>
      <c r="N48" s="333"/>
      <c r="O48" s="334"/>
    </row>
    <row r="49" spans="2:17" ht="16.05" customHeight="1" x14ac:dyDescent="0.25">
      <c r="B49" s="342"/>
      <c r="F49" s="342"/>
      <c r="G49" s="264"/>
      <c r="H49" s="264"/>
      <c r="I49" s="356"/>
      <c r="J49" s="266"/>
      <c r="K49" s="335"/>
      <c r="L49" s="335"/>
      <c r="M49" s="335"/>
      <c r="N49" s="335"/>
      <c r="O49" s="357"/>
    </row>
    <row r="50" spans="2:17" ht="16.05" customHeight="1" x14ac:dyDescent="0.25">
      <c r="B50" s="342" t="s">
        <v>80</v>
      </c>
      <c r="C50" s="342"/>
      <c r="D50" s="342"/>
      <c r="E50" s="342"/>
      <c r="F50" s="340"/>
      <c r="L50" s="340"/>
      <c r="M50" s="340"/>
      <c r="N50" s="340"/>
      <c r="O50" s="340"/>
    </row>
    <row r="51" spans="2:17" ht="16.05" customHeight="1" x14ac:dyDescent="0.25">
      <c r="B51" s="342"/>
      <c r="C51" s="342"/>
      <c r="D51" s="342"/>
      <c r="E51" s="342"/>
      <c r="F51" s="562">
        <f ca="1">TODAY()</f>
        <v>46028</v>
      </c>
      <c r="G51" s="562"/>
      <c r="H51" s="562"/>
      <c r="I51" s="561" t="s">
        <v>78</v>
      </c>
      <c r="J51" s="561"/>
      <c r="K51" s="561">
        <f>科目設定!I12</f>
        <v>0</v>
      </c>
      <c r="L51" s="561"/>
      <c r="M51" s="561"/>
      <c r="N51" s="561"/>
      <c r="O51" s="561"/>
    </row>
    <row r="52" spans="2:17" ht="16.05" customHeight="1" x14ac:dyDescent="0.25">
      <c r="B52" s="342" t="s">
        <v>81</v>
      </c>
      <c r="C52" s="342"/>
      <c r="D52" s="342"/>
      <c r="E52" s="342"/>
      <c r="F52" s="340"/>
      <c r="G52" s="340"/>
      <c r="H52" s="355"/>
      <c r="I52" s="355"/>
      <c r="J52" s="340"/>
      <c r="K52" s="340"/>
      <c r="L52" s="340"/>
      <c r="M52" s="340"/>
      <c r="N52" s="340"/>
      <c r="O52" s="340"/>
    </row>
    <row r="53" spans="2:17" ht="16.05" customHeight="1" x14ac:dyDescent="0.25">
      <c r="B53" s="342"/>
      <c r="C53" s="342"/>
      <c r="D53" s="342"/>
      <c r="E53" s="342"/>
      <c r="F53" s="562">
        <f ca="1">TODAY()</f>
        <v>46028</v>
      </c>
      <c r="G53" s="562"/>
      <c r="H53" s="562"/>
      <c r="I53" s="561" t="s">
        <v>79</v>
      </c>
      <c r="J53" s="561"/>
      <c r="K53" s="561">
        <f>科目設定!I13</f>
        <v>0</v>
      </c>
      <c r="L53" s="561"/>
      <c r="M53" s="561"/>
      <c r="N53" s="561"/>
      <c r="O53" s="561"/>
    </row>
    <row r="54" spans="2:17" ht="16.05" customHeight="1" x14ac:dyDescent="0.25">
      <c r="B54" s="342"/>
      <c r="C54" s="342"/>
      <c r="D54" s="342"/>
      <c r="E54" s="342"/>
      <c r="F54" s="340"/>
      <c r="G54" s="340"/>
      <c r="H54" s="340"/>
      <c r="I54" s="340"/>
      <c r="J54" s="340"/>
      <c r="K54" s="340"/>
      <c r="L54" s="340"/>
      <c r="M54" s="340"/>
      <c r="N54" s="340"/>
      <c r="O54" s="340"/>
    </row>
    <row r="55" spans="2:17" ht="16.05" customHeight="1" x14ac:dyDescent="0.25">
      <c r="B55" s="342"/>
      <c r="C55" s="342"/>
      <c r="D55" s="342"/>
      <c r="E55" s="342"/>
      <c r="F55" s="340"/>
      <c r="G55" s="340"/>
      <c r="H55" s="340"/>
      <c r="I55" s="340"/>
      <c r="J55" s="340"/>
      <c r="K55" s="340"/>
      <c r="L55" s="340"/>
      <c r="M55" s="340"/>
      <c r="N55" s="340"/>
      <c r="O55" s="340"/>
    </row>
    <row r="56" spans="2:17" ht="16.05" customHeight="1" x14ac:dyDescent="0.25">
      <c r="B56" s="527" t="s">
        <v>114</v>
      </c>
      <c r="C56" s="527"/>
      <c r="D56" s="527"/>
      <c r="E56" s="527"/>
      <c r="F56" s="527"/>
      <c r="G56" s="527"/>
      <c r="H56" s="527"/>
      <c r="I56" s="527"/>
      <c r="J56" s="527"/>
      <c r="K56" s="527"/>
      <c r="L56" s="527"/>
      <c r="M56" s="527"/>
      <c r="N56" s="527"/>
      <c r="O56" s="527"/>
      <c r="Q56" s="379" t="s">
        <v>210</v>
      </c>
    </row>
    <row r="57" spans="2:17" ht="16.05" customHeight="1" x14ac:dyDescent="0.25">
      <c r="B57" s="524">
        <f>科目設定!$I$11</f>
        <v>0</v>
      </c>
      <c r="C57" s="524"/>
      <c r="D57" s="524"/>
      <c r="E57" s="524"/>
      <c r="F57" s="339" t="s">
        <v>64</v>
      </c>
      <c r="G57" s="545" t="str">
        <f>$G$7</f>
        <v>令和　８　年</v>
      </c>
      <c r="H57" s="545"/>
      <c r="I57" s="339" t="str">
        <f>$I$7</f>
        <v>４月</v>
      </c>
      <c r="J57" s="341" t="str">
        <f>$J$7</f>
        <v>１日</v>
      </c>
    </row>
    <row r="58" spans="2:17" ht="16.05" customHeight="1" x14ac:dyDescent="0.25">
      <c r="B58" s="524"/>
      <c r="C58" s="524"/>
      <c r="D58" s="524"/>
      <c r="E58" s="524"/>
      <c r="F58" s="339" t="s">
        <v>65</v>
      </c>
      <c r="G58" s="545" t="str">
        <f>$G$8</f>
        <v>令和　９　年</v>
      </c>
      <c r="H58" s="545"/>
      <c r="I58" s="339" t="str">
        <f>$I$8</f>
        <v>３月</v>
      </c>
      <c r="J58" s="341" t="str">
        <f>$J$8</f>
        <v>３１日</v>
      </c>
    </row>
    <row r="59" spans="2:17" ht="16.05" customHeight="1" x14ac:dyDescent="0.25">
      <c r="B59" s="319" t="s">
        <v>307</v>
      </c>
      <c r="C59" s="320"/>
      <c r="D59" s="320"/>
      <c r="E59" s="320"/>
      <c r="F59" s="321"/>
      <c r="G59" s="322"/>
      <c r="H59" s="322"/>
      <c r="I59" s="321"/>
      <c r="J59" s="329"/>
      <c r="K59" s="323"/>
      <c r="L59" s="323"/>
      <c r="M59" s="323"/>
      <c r="N59" s="323"/>
      <c r="O59" s="323"/>
    </row>
    <row r="60" spans="2:17" ht="16.05" customHeight="1" x14ac:dyDescent="0.25">
      <c r="B60" s="324" t="s">
        <v>188</v>
      </c>
      <c r="C60" s="325"/>
      <c r="D60" s="325"/>
      <c r="E60" s="325"/>
      <c r="F60" s="325"/>
      <c r="G60" s="323"/>
      <c r="H60" s="323"/>
      <c r="I60" s="323"/>
      <c r="J60" s="323"/>
      <c r="K60" s="323"/>
      <c r="L60" s="323"/>
      <c r="M60" s="323"/>
      <c r="N60" s="323"/>
      <c r="O60" s="323"/>
    </row>
    <row r="61" spans="2:17" ht="16.05" customHeight="1" x14ac:dyDescent="0.25">
      <c r="B61" s="528" t="s">
        <v>312</v>
      </c>
      <c r="C61" s="528"/>
      <c r="D61" s="528"/>
      <c r="E61" s="528"/>
      <c r="F61" s="528"/>
      <c r="G61" s="526" t="s">
        <v>161</v>
      </c>
      <c r="H61" s="523"/>
      <c r="I61" s="526" t="s">
        <v>162</v>
      </c>
      <c r="J61" s="523"/>
      <c r="K61" s="526" t="s">
        <v>113</v>
      </c>
      <c r="L61" s="523"/>
      <c r="M61" s="526" t="s">
        <v>219</v>
      </c>
      <c r="N61" s="522"/>
      <c r="O61" s="523"/>
    </row>
    <row r="62" spans="2:17" ht="16.05" customHeight="1" x14ac:dyDescent="0.25">
      <c r="B62" s="369"/>
      <c r="C62" s="517" t="str">
        <f t="shared" ref="C62:C67" si="0">D11</f>
        <v>会費</v>
      </c>
      <c r="D62" s="517"/>
      <c r="E62" s="517"/>
      <c r="F62" s="326"/>
      <c r="G62" s="529">
        <f>予算設定!O11</f>
        <v>0</v>
      </c>
      <c r="H62" s="529"/>
      <c r="I62" s="529">
        <f t="shared" ref="I62:I66" si="1">K11</f>
        <v>0</v>
      </c>
      <c r="J62" s="529"/>
      <c r="K62" s="529">
        <f t="shared" ref="K62:K67" si="2">I62-G62</f>
        <v>0</v>
      </c>
      <c r="L62" s="529"/>
      <c r="M62" s="530"/>
      <c r="N62" s="530"/>
      <c r="O62" s="530"/>
    </row>
    <row r="63" spans="2:17" ht="16.05" customHeight="1" x14ac:dyDescent="0.25">
      <c r="B63" s="368"/>
      <c r="C63" s="517" t="str">
        <f t="shared" si="0"/>
        <v>交付金</v>
      </c>
      <c r="D63" s="517"/>
      <c r="E63" s="517"/>
      <c r="F63" s="326"/>
      <c r="G63" s="529">
        <f>予算設定!O12</f>
        <v>0</v>
      </c>
      <c r="H63" s="529"/>
      <c r="I63" s="529">
        <f t="shared" si="1"/>
        <v>0</v>
      </c>
      <c r="J63" s="529"/>
      <c r="K63" s="529">
        <f t="shared" si="2"/>
        <v>0</v>
      </c>
      <c r="L63" s="529"/>
      <c r="M63" s="530"/>
      <c r="N63" s="530"/>
      <c r="O63" s="530"/>
    </row>
    <row r="64" spans="2:17" ht="16.05" customHeight="1" x14ac:dyDescent="0.25">
      <c r="B64" s="368"/>
      <c r="C64" s="517" t="str">
        <f t="shared" si="0"/>
        <v>寄付金</v>
      </c>
      <c r="D64" s="517"/>
      <c r="E64" s="517"/>
      <c r="F64" s="326"/>
      <c r="G64" s="529">
        <f>予算設定!O13</f>
        <v>0</v>
      </c>
      <c r="H64" s="529"/>
      <c r="I64" s="529">
        <f t="shared" si="1"/>
        <v>0</v>
      </c>
      <c r="J64" s="529"/>
      <c r="K64" s="529">
        <f t="shared" si="2"/>
        <v>0</v>
      </c>
      <c r="L64" s="529"/>
      <c r="M64" s="530"/>
      <c r="N64" s="530"/>
      <c r="O64" s="530"/>
    </row>
    <row r="65" spans="2:15" ht="16.05" customHeight="1" x14ac:dyDescent="0.25">
      <c r="B65" s="368"/>
      <c r="C65" s="517" t="str">
        <f t="shared" si="0"/>
        <v>利息</v>
      </c>
      <c r="D65" s="517"/>
      <c r="E65" s="517"/>
      <c r="F65" s="326"/>
      <c r="G65" s="529">
        <f>予算設定!O14</f>
        <v>0</v>
      </c>
      <c r="H65" s="529"/>
      <c r="I65" s="529">
        <f t="shared" si="1"/>
        <v>0</v>
      </c>
      <c r="J65" s="529"/>
      <c r="K65" s="529">
        <f t="shared" si="2"/>
        <v>0</v>
      </c>
      <c r="L65" s="529"/>
      <c r="M65" s="530"/>
      <c r="N65" s="530"/>
      <c r="O65" s="530"/>
    </row>
    <row r="66" spans="2:15" ht="16.05" customHeight="1" x14ac:dyDescent="0.25">
      <c r="B66" s="368"/>
      <c r="C66" s="517" t="str">
        <f t="shared" si="0"/>
        <v>雑収入</v>
      </c>
      <c r="D66" s="517"/>
      <c r="E66" s="517"/>
      <c r="F66" s="326"/>
      <c r="G66" s="529">
        <f>予算設定!O15</f>
        <v>0</v>
      </c>
      <c r="H66" s="529"/>
      <c r="I66" s="529">
        <f t="shared" si="1"/>
        <v>0</v>
      </c>
      <c r="J66" s="529"/>
      <c r="K66" s="529">
        <f t="shared" si="2"/>
        <v>0</v>
      </c>
      <c r="L66" s="529"/>
      <c r="M66" s="530"/>
      <c r="N66" s="530"/>
      <c r="O66" s="530"/>
    </row>
    <row r="67" spans="2:15" ht="16.05" customHeight="1" x14ac:dyDescent="0.25">
      <c r="B67" s="368"/>
      <c r="C67" s="517">
        <f t="shared" si="0"/>
        <v>0</v>
      </c>
      <c r="D67" s="517"/>
      <c r="E67" s="517"/>
      <c r="F67" s="326"/>
      <c r="G67" s="529">
        <f>予算設定!O16</f>
        <v>0</v>
      </c>
      <c r="H67" s="529"/>
      <c r="I67" s="529">
        <f>K16</f>
        <v>0</v>
      </c>
      <c r="J67" s="529"/>
      <c r="K67" s="529">
        <f t="shared" si="2"/>
        <v>0</v>
      </c>
      <c r="L67" s="529"/>
      <c r="M67" s="530"/>
      <c r="N67" s="530"/>
      <c r="O67" s="530"/>
    </row>
    <row r="68" spans="2:15" ht="16.05" customHeight="1" x14ac:dyDescent="0.25">
      <c r="B68" s="368"/>
      <c r="C68" s="517" t="s">
        <v>215</v>
      </c>
      <c r="D68" s="517"/>
      <c r="E68" s="517"/>
      <c r="F68" s="326"/>
      <c r="G68" s="543">
        <f>科目設定!F19</f>
        <v>0</v>
      </c>
      <c r="H68" s="544"/>
      <c r="I68" s="543">
        <f>科目設定!F11+科目設定!F12+科目設定!F13</f>
        <v>0</v>
      </c>
      <c r="J68" s="544"/>
      <c r="K68" s="529">
        <f t="shared" ref="K68" si="3">I68-G68</f>
        <v>0</v>
      </c>
      <c r="L68" s="529"/>
      <c r="M68" s="530"/>
      <c r="N68" s="530"/>
      <c r="O68" s="530"/>
    </row>
    <row r="69" spans="2:15" ht="16.05" customHeight="1" x14ac:dyDescent="0.25">
      <c r="B69" s="521" t="s">
        <v>311</v>
      </c>
      <c r="C69" s="522"/>
      <c r="D69" s="522"/>
      <c r="E69" s="522"/>
      <c r="F69" s="523"/>
      <c r="G69" s="529">
        <f>SUM(G62:H68)</f>
        <v>0</v>
      </c>
      <c r="H69" s="529"/>
      <c r="I69" s="529">
        <f>SUM(I62:J68)</f>
        <v>0</v>
      </c>
      <c r="J69" s="529"/>
      <c r="K69" s="529">
        <f>SUM(K62:L68)</f>
        <v>0</v>
      </c>
      <c r="L69" s="529"/>
      <c r="M69" s="530"/>
      <c r="N69" s="530"/>
      <c r="O69" s="530"/>
    </row>
    <row r="70" spans="2:15" ht="16.05" customHeight="1" x14ac:dyDescent="0.25">
      <c r="B70" s="327" t="s">
        <v>167</v>
      </c>
      <c r="C70" s="327"/>
      <c r="D70" s="323"/>
      <c r="E70" s="323"/>
      <c r="F70" s="323"/>
      <c r="G70" s="327"/>
      <c r="H70" s="323"/>
      <c r="I70" s="327"/>
      <c r="J70" s="323"/>
      <c r="K70" s="327"/>
      <c r="L70" s="323"/>
      <c r="M70" s="327"/>
      <c r="N70" s="327"/>
      <c r="O70" s="323"/>
    </row>
    <row r="71" spans="2:15" ht="16.05" customHeight="1" x14ac:dyDescent="0.25">
      <c r="B71" s="528" t="s">
        <v>312</v>
      </c>
      <c r="C71" s="528"/>
      <c r="D71" s="528"/>
      <c r="E71" s="528"/>
      <c r="F71" s="528"/>
      <c r="G71" s="526" t="s">
        <v>161</v>
      </c>
      <c r="H71" s="523"/>
      <c r="I71" s="526" t="s">
        <v>162</v>
      </c>
      <c r="J71" s="523"/>
      <c r="K71" s="526" t="s">
        <v>113</v>
      </c>
      <c r="L71" s="523"/>
      <c r="M71" s="526" t="s">
        <v>219</v>
      </c>
      <c r="N71" s="522"/>
      <c r="O71" s="523"/>
    </row>
    <row r="72" spans="2:15" ht="16.05" customHeight="1" x14ac:dyDescent="0.25">
      <c r="B72" s="386" t="s">
        <v>301</v>
      </c>
      <c r="C72" s="531" t="str">
        <f t="shared" ref="C72:C87" si="4">D20</f>
        <v>会議費</v>
      </c>
      <c r="D72" s="531"/>
      <c r="E72" s="518"/>
      <c r="F72" s="400"/>
      <c r="G72" s="529">
        <f>予算設定!O26</f>
        <v>0</v>
      </c>
      <c r="H72" s="529"/>
      <c r="I72" s="529">
        <f t="shared" ref="I72:I87" si="5">K20</f>
        <v>0</v>
      </c>
      <c r="J72" s="529"/>
      <c r="K72" s="529">
        <f t="shared" ref="K72:K88" si="6">I72-G72</f>
        <v>0</v>
      </c>
      <c r="L72" s="529"/>
      <c r="M72" s="530"/>
      <c r="N72" s="530"/>
      <c r="O72" s="530"/>
    </row>
    <row r="73" spans="2:15" ht="16.05" customHeight="1" x14ac:dyDescent="0.25">
      <c r="B73" s="387"/>
      <c r="C73" s="531" t="str">
        <f t="shared" si="4"/>
        <v>消耗品費</v>
      </c>
      <c r="D73" s="531"/>
      <c r="E73" s="518"/>
      <c r="F73" s="400"/>
      <c r="G73" s="529">
        <f>予算設定!O27</f>
        <v>0</v>
      </c>
      <c r="H73" s="529"/>
      <c r="I73" s="529">
        <f t="shared" si="5"/>
        <v>0</v>
      </c>
      <c r="J73" s="529"/>
      <c r="K73" s="529">
        <f t="shared" si="6"/>
        <v>0</v>
      </c>
      <c r="L73" s="529"/>
      <c r="M73" s="530"/>
      <c r="N73" s="530"/>
      <c r="O73" s="530"/>
    </row>
    <row r="74" spans="2:15" ht="16.05" customHeight="1" x14ac:dyDescent="0.25">
      <c r="B74" s="387"/>
      <c r="C74" s="531" t="str">
        <f t="shared" si="4"/>
        <v>事務費</v>
      </c>
      <c r="D74" s="531"/>
      <c r="E74" s="518"/>
      <c r="F74" s="400"/>
      <c r="G74" s="529">
        <f>予算設定!O28</f>
        <v>0</v>
      </c>
      <c r="H74" s="529"/>
      <c r="I74" s="529">
        <f t="shared" si="5"/>
        <v>0</v>
      </c>
      <c r="J74" s="529"/>
      <c r="K74" s="529">
        <f t="shared" si="6"/>
        <v>0</v>
      </c>
      <c r="L74" s="529"/>
      <c r="M74" s="530"/>
      <c r="N74" s="530"/>
      <c r="O74" s="530"/>
    </row>
    <row r="75" spans="2:15" ht="16.05" customHeight="1" x14ac:dyDescent="0.25">
      <c r="B75" s="387"/>
      <c r="C75" s="531" t="str">
        <f t="shared" si="4"/>
        <v>備品費</v>
      </c>
      <c r="D75" s="531"/>
      <c r="E75" s="518"/>
      <c r="F75" s="400"/>
      <c r="G75" s="529">
        <f>予算設定!O29</f>
        <v>0</v>
      </c>
      <c r="H75" s="529"/>
      <c r="I75" s="529">
        <f t="shared" si="5"/>
        <v>0</v>
      </c>
      <c r="J75" s="529"/>
      <c r="K75" s="529">
        <f t="shared" si="6"/>
        <v>0</v>
      </c>
      <c r="L75" s="529"/>
      <c r="M75" s="530"/>
      <c r="N75" s="530"/>
      <c r="O75" s="530"/>
    </row>
    <row r="76" spans="2:15" ht="16.05" customHeight="1" x14ac:dyDescent="0.25">
      <c r="B76" s="387"/>
      <c r="C76" s="531" t="str">
        <f t="shared" si="4"/>
        <v>慶弔費</v>
      </c>
      <c r="D76" s="531"/>
      <c r="E76" s="518"/>
      <c r="F76" s="400"/>
      <c r="G76" s="529">
        <f>予算設定!O30</f>
        <v>0</v>
      </c>
      <c r="H76" s="529"/>
      <c r="I76" s="529">
        <f t="shared" si="5"/>
        <v>0</v>
      </c>
      <c r="J76" s="529"/>
      <c r="K76" s="529">
        <f t="shared" si="6"/>
        <v>0</v>
      </c>
      <c r="L76" s="529"/>
      <c r="M76" s="530"/>
      <c r="N76" s="530"/>
      <c r="O76" s="530"/>
    </row>
    <row r="77" spans="2:15" ht="16.05" customHeight="1" x14ac:dyDescent="0.25">
      <c r="B77" s="387"/>
      <c r="C77" s="531" t="str">
        <f t="shared" si="4"/>
        <v>水道光熱費</v>
      </c>
      <c r="D77" s="531"/>
      <c r="E77" s="518"/>
      <c r="F77" s="400"/>
      <c r="G77" s="529">
        <f>予算設定!O31</f>
        <v>0</v>
      </c>
      <c r="H77" s="529"/>
      <c r="I77" s="529">
        <f t="shared" si="5"/>
        <v>0</v>
      </c>
      <c r="J77" s="529"/>
      <c r="K77" s="529">
        <f t="shared" si="6"/>
        <v>0</v>
      </c>
      <c r="L77" s="529"/>
      <c r="M77" s="530"/>
      <c r="N77" s="530"/>
      <c r="O77" s="530"/>
    </row>
    <row r="78" spans="2:15" ht="16.05" customHeight="1" x14ac:dyDescent="0.25">
      <c r="B78" s="387" t="s">
        <v>175</v>
      </c>
      <c r="C78" s="531" t="str">
        <f t="shared" si="4"/>
        <v>行事費</v>
      </c>
      <c r="D78" s="531"/>
      <c r="E78" s="518"/>
      <c r="F78" s="400"/>
      <c r="G78" s="529">
        <f>予算設定!O32</f>
        <v>0</v>
      </c>
      <c r="H78" s="529"/>
      <c r="I78" s="529">
        <f t="shared" si="5"/>
        <v>0</v>
      </c>
      <c r="J78" s="529"/>
      <c r="K78" s="529">
        <f t="shared" si="6"/>
        <v>0</v>
      </c>
      <c r="L78" s="529"/>
      <c r="M78" s="530"/>
      <c r="N78" s="530"/>
      <c r="O78" s="530"/>
    </row>
    <row r="79" spans="2:15" ht="16.05" customHeight="1" x14ac:dyDescent="0.25">
      <c r="B79" s="387"/>
      <c r="C79" s="531" t="str">
        <f t="shared" si="4"/>
        <v>イベント費</v>
      </c>
      <c r="D79" s="531"/>
      <c r="E79" s="518"/>
      <c r="F79" s="400"/>
      <c r="G79" s="529">
        <f>予算設定!O33</f>
        <v>0</v>
      </c>
      <c r="H79" s="529"/>
      <c r="I79" s="529">
        <f t="shared" si="5"/>
        <v>0</v>
      </c>
      <c r="J79" s="529"/>
      <c r="K79" s="529">
        <f t="shared" si="6"/>
        <v>0</v>
      </c>
      <c r="L79" s="529"/>
      <c r="M79" s="530"/>
      <c r="N79" s="530"/>
      <c r="O79" s="530"/>
    </row>
    <row r="80" spans="2:15" ht="16.05" customHeight="1" x14ac:dyDescent="0.25">
      <c r="B80" s="387"/>
      <c r="C80" s="531" t="str">
        <f t="shared" si="4"/>
        <v>渉外費</v>
      </c>
      <c r="D80" s="531"/>
      <c r="E80" s="518"/>
      <c r="F80" s="400"/>
      <c r="G80" s="529">
        <f>予算設定!O34</f>
        <v>0</v>
      </c>
      <c r="H80" s="529"/>
      <c r="I80" s="529">
        <f t="shared" si="5"/>
        <v>0</v>
      </c>
      <c r="J80" s="529"/>
      <c r="K80" s="529">
        <f t="shared" si="6"/>
        <v>0</v>
      </c>
      <c r="L80" s="529"/>
      <c r="M80" s="530"/>
      <c r="N80" s="530"/>
      <c r="O80" s="530"/>
    </row>
    <row r="81" spans="2:15" ht="16.05" customHeight="1" x14ac:dyDescent="0.25">
      <c r="B81" s="387"/>
      <c r="C81" s="531" t="str">
        <f t="shared" si="4"/>
        <v>負担金</v>
      </c>
      <c r="D81" s="531"/>
      <c r="E81" s="518"/>
      <c r="F81" s="400"/>
      <c r="G81" s="529">
        <f>予算設定!O35</f>
        <v>0</v>
      </c>
      <c r="H81" s="529"/>
      <c r="I81" s="529">
        <f t="shared" si="5"/>
        <v>0</v>
      </c>
      <c r="J81" s="529"/>
      <c r="K81" s="529">
        <f t="shared" si="6"/>
        <v>0</v>
      </c>
      <c r="L81" s="529"/>
      <c r="M81" s="530"/>
      <c r="N81" s="530"/>
      <c r="O81" s="530"/>
    </row>
    <row r="82" spans="2:15" ht="16.05" customHeight="1" x14ac:dyDescent="0.25">
      <c r="B82" s="387"/>
      <c r="C82" s="531" t="str">
        <f t="shared" si="4"/>
        <v>部会費</v>
      </c>
      <c r="D82" s="531"/>
      <c r="E82" s="518"/>
      <c r="F82" s="400"/>
      <c r="G82" s="529">
        <f>予算設定!O36</f>
        <v>0</v>
      </c>
      <c r="H82" s="529"/>
      <c r="I82" s="529">
        <f t="shared" si="5"/>
        <v>0</v>
      </c>
      <c r="J82" s="529"/>
      <c r="K82" s="529">
        <f t="shared" si="6"/>
        <v>0</v>
      </c>
      <c r="L82" s="529"/>
      <c r="M82" s="530"/>
      <c r="N82" s="530"/>
      <c r="O82" s="530"/>
    </row>
    <row r="83" spans="2:15" ht="16.05" customHeight="1" x14ac:dyDescent="0.25">
      <c r="B83" s="387"/>
      <c r="C83" s="531" t="str">
        <f t="shared" si="4"/>
        <v>補助費</v>
      </c>
      <c r="D83" s="531"/>
      <c r="E83" s="518"/>
      <c r="F83" s="400"/>
      <c r="G83" s="529">
        <f>予算設定!O37</f>
        <v>0</v>
      </c>
      <c r="H83" s="529"/>
      <c r="I83" s="529">
        <f t="shared" si="5"/>
        <v>0</v>
      </c>
      <c r="J83" s="529"/>
      <c r="K83" s="529">
        <f t="shared" si="6"/>
        <v>0</v>
      </c>
      <c r="L83" s="529"/>
      <c r="M83" s="530"/>
      <c r="N83" s="530"/>
      <c r="O83" s="530"/>
    </row>
    <row r="84" spans="2:15" ht="16.05" customHeight="1" x14ac:dyDescent="0.25">
      <c r="B84" s="387"/>
      <c r="C84" s="531">
        <f t="shared" si="4"/>
        <v>0</v>
      </c>
      <c r="D84" s="531"/>
      <c r="E84" s="518"/>
      <c r="F84" s="400"/>
      <c r="G84" s="529">
        <f>予算設定!O38</f>
        <v>0</v>
      </c>
      <c r="H84" s="529"/>
      <c r="I84" s="529">
        <f t="shared" si="5"/>
        <v>0</v>
      </c>
      <c r="J84" s="529"/>
      <c r="K84" s="529">
        <f t="shared" si="6"/>
        <v>0</v>
      </c>
      <c r="L84" s="529"/>
      <c r="M84" s="530"/>
      <c r="N84" s="530"/>
      <c r="O84" s="530"/>
    </row>
    <row r="85" spans="2:15" ht="16.05" customHeight="1" x14ac:dyDescent="0.25">
      <c r="B85" s="387" t="s">
        <v>300</v>
      </c>
      <c r="C85" s="531" t="str">
        <f t="shared" si="4"/>
        <v>予備費</v>
      </c>
      <c r="D85" s="531"/>
      <c r="E85" s="518"/>
      <c r="F85" s="400"/>
      <c r="G85" s="529">
        <f>予算設定!O39</f>
        <v>0</v>
      </c>
      <c r="H85" s="529"/>
      <c r="I85" s="529">
        <f t="shared" si="5"/>
        <v>0</v>
      </c>
      <c r="J85" s="529"/>
      <c r="K85" s="529">
        <f t="shared" si="6"/>
        <v>0</v>
      </c>
      <c r="L85" s="529"/>
      <c r="M85" s="530"/>
      <c r="N85" s="530"/>
      <c r="O85" s="530"/>
    </row>
    <row r="86" spans="2:15" ht="16.05" customHeight="1" x14ac:dyDescent="0.25">
      <c r="B86" s="380"/>
      <c r="C86" s="518" t="str">
        <f t="shared" si="4"/>
        <v>雑費</v>
      </c>
      <c r="D86" s="519"/>
      <c r="E86" s="519"/>
      <c r="F86" s="400"/>
      <c r="G86" s="529">
        <f>予算設定!O40</f>
        <v>0</v>
      </c>
      <c r="H86" s="529"/>
      <c r="I86" s="529">
        <f t="shared" si="5"/>
        <v>0</v>
      </c>
      <c r="J86" s="529"/>
      <c r="K86" s="529">
        <f t="shared" si="6"/>
        <v>0</v>
      </c>
      <c r="L86" s="529"/>
      <c r="M86" s="530"/>
      <c r="N86" s="530"/>
      <c r="O86" s="530"/>
    </row>
    <row r="87" spans="2:15" ht="16.05" customHeight="1" x14ac:dyDescent="0.25">
      <c r="B87" s="380"/>
      <c r="C87" s="518">
        <f t="shared" si="4"/>
        <v>0</v>
      </c>
      <c r="D87" s="519"/>
      <c r="E87" s="519"/>
      <c r="F87" s="400"/>
      <c r="G87" s="529">
        <f>予算設定!O41</f>
        <v>0</v>
      </c>
      <c r="H87" s="529"/>
      <c r="I87" s="529">
        <f t="shared" si="5"/>
        <v>0</v>
      </c>
      <c r="J87" s="529"/>
      <c r="K87" s="529">
        <f t="shared" si="6"/>
        <v>0</v>
      </c>
      <c r="L87" s="529"/>
      <c r="M87" s="530"/>
      <c r="N87" s="530"/>
      <c r="O87" s="530"/>
    </row>
    <row r="88" spans="2:15" ht="16.05" customHeight="1" x14ac:dyDescent="0.25">
      <c r="B88" s="368"/>
      <c r="C88" s="515" t="s">
        <v>221</v>
      </c>
      <c r="D88" s="516"/>
      <c r="E88" s="516"/>
      <c r="F88" s="400"/>
      <c r="G88" s="529">
        <f>科目設定!F20</f>
        <v>0</v>
      </c>
      <c r="H88" s="529"/>
      <c r="I88" s="529">
        <f>年間集計!O44-年間集計!O19+年間集計!O45-年間集計!O20</f>
        <v>0</v>
      </c>
      <c r="J88" s="529"/>
      <c r="K88" s="529">
        <f t="shared" si="6"/>
        <v>0</v>
      </c>
      <c r="L88" s="529"/>
      <c r="M88" s="530"/>
      <c r="N88" s="530"/>
      <c r="O88" s="530"/>
    </row>
    <row r="89" spans="2:15" ht="16.05" customHeight="1" x14ac:dyDescent="0.25">
      <c r="B89" s="368"/>
      <c r="C89" s="515"/>
      <c r="D89" s="516"/>
      <c r="E89" s="399"/>
      <c r="F89" s="400"/>
      <c r="G89" s="534"/>
      <c r="H89" s="534"/>
      <c r="I89" s="534"/>
      <c r="J89" s="534"/>
      <c r="K89" s="529">
        <f t="shared" ref="K89" si="7">I89-G89</f>
        <v>0</v>
      </c>
      <c r="L89" s="529"/>
      <c r="M89" s="530"/>
      <c r="N89" s="530"/>
      <c r="O89" s="530"/>
    </row>
    <row r="90" spans="2:15" ht="16.05" customHeight="1" x14ac:dyDescent="0.25">
      <c r="B90" s="521" t="s">
        <v>311</v>
      </c>
      <c r="C90" s="522"/>
      <c r="D90" s="522"/>
      <c r="E90" s="522"/>
      <c r="F90" s="523"/>
      <c r="G90" s="538">
        <f>SUM(G72:H89)</f>
        <v>0</v>
      </c>
      <c r="H90" s="539"/>
      <c r="I90" s="538">
        <f>SUM(I72:J89)</f>
        <v>0</v>
      </c>
      <c r="J90" s="539"/>
      <c r="K90" s="538">
        <f>SUM(K72:L89)</f>
        <v>0</v>
      </c>
      <c r="L90" s="539"/>
      <c r="M90" s="540"/>
      <c r="N90" s="541"/>
      <c r="O90" s="542"/>
    </row>
    <row r="91" spans="2:15" ht="16.05" customHeight="1" x14ac:dyDescent="0.25">
      <c r="B91" s="327"/>
      <c r="D91" s="563" t="s">
        <v>187</v>
      </c>
      <c r="E91" s="563"/>
      <c r="F91" s="563"/>
      <c r="G91" s="565">
        <f>I69-I90</f>
        <v>0</v>
      </c>
      <c r="H91" s="565"/>
      <c r="I91" s="567" t="s">
        <v>206</v>
      </c>
      <c r="J91" s="567"/>
      <c r="K91" s="567"/>
      <c r="L91" s="567"/>
      <c r="M91" s="567"/>
      <c r="N91" s="327"/>
      <c r="O91" s="323"/>
    </row>
    <row r="92" spans="2:15" ht="16.05" customHeight="1" x14ac:dyDescent="0.25">
      <c r="B92" s="327"/>
      <c r="C92" s="327"/>
      <c r="D92" s="564"/>
      <c r="E92" s="564"/>
      <c r="F92" s="564"/>
      <c r="G92" s="566"/>
      <c r="H92" s="566"/>
      <c r="I92" s="568"/>
      <c r="J92" s="568"/>
      <c r="K92" s="568"/>
      <c r="L92" s="568"/>
      <c r="M92" s="568"/>
      <c r="N92" s="327"/>
      <c r="O92" s="323"/>
    </row>
    <row r="93" spans="2:15" ht="16.05" customHeight="1" x14ac:dyDescent="0.25">
      <c r="B93" s="327" t="s">
        <v>310</v>
      </c>
      <c r="C93" s="327"/>
      <c r="D93" s="323"/>
      <c r="E93" s="323"/>
      <c r="F93" s="323"/>
      <c r="G93" s="327"/>
      <c r="H93" s="323"/>
      <c r="I93" s="327"/>
      <c r="J93" s="323"/>
      <c r="K93" s="327"/>
      <c r="L93" s="323"/>
      <c r="M93" s="327"/>
      <c r="N93" s="327"/>
      <c r="O93" s="323"/>
    </row>
    <row r="94" spans="2:15" ht="16.05" customHeight="1" x14ac:dyDescent="0.25">
      <c r="B94" s="528" t="s">
        <v>312</v>
      </c>
      <c r="C94" s="528"/>
      <c r="D94" s="528"/>
      <c r="E94" s="528"/>
      <c r="F94" s="528"/>
      <c r="G94" s="528" t="s">
        <v>216</v>
      </c>
      <c r="H94" s="528"/>
      <c r="I94" s="528" t="s">
        <v>217</v>
      </c>
      <c r="J94" s="528"/>
      <c r="K94" s="528" t="s">
        <v>220</v>
      </c>
      <c r="L94" s="528"/>
      <c r="M94" s="528" t="s">
        <v>219</v>
      </c>
      <c r="N94" s="528"/>
      <c r="O94" s="528"/>
    </row>
    <row r="95" spans="2:15" ht="16.05" customHeight="1" x14ac:dyDescent="0.25">
      <c r="B95" s="403"/>
      <c r="C95" s="517" t="s">
        <v>166</v>
      </c>
      <c r="D95" s="517"/>
      <c r="E95" s="517"/>
      <c r="F95" s="361"/>
      <c r="G95" s="534">
        <f>科目設定!F14+年間集計!O44</f>
        <v>0</v>
      </c>
      <c r="H95" s="534"/>
      <c r="I95" s="534">
        <f>年間集計!O19</f>
        <v>0</v>
      </c>
      <c r="J95" s="534"/>
      <c r="K95" s="534">
        <f t="shared" ref="K95:K96" si="8">ABS(G95-I95)</f>
        <v>0</v>
      </c>
      <c r="L95" s="534"/>
      <c r="M95" s="537"/>
      <c r="N95" s="537"/>
      <c r="O95" s="537"/>
    </row>
    <row r="96" spans="2:15" ht="16.05" customHeight="1" x14ac:dyDescent="0.25">
      <c r="B96" s="403"/>
      <c r="C96" s="517" t="s">
        <v>185</v>
      </c>
      <c r="D96" s="517"/>
      <c r="E96" s="517"/>
      <c r="F96" s="361"/>
      <c r="G96" s="534">
        <f>科目設定!F15+年間集計!O45</f>
        <v>0</v>
      </c>
      <c r="H96" s="534"/>
      <c r="I96" s="534">
        <f>年間集計!O20</f>
        <v>0</v>
      </c>
      <c r="J96" s="534"/>
      <c r="K96" s="534">
        <f t="shared" si="8"/>
        <v>0</v>
      </c>
      <c r="L96" s="534"/>
      <c r="M96" s="537"/>
      <c r="N96" s="537"/>
      <c r="O96" s="537"/>
    </row>
    <row r="97" spans="2:17" ht="16.05" customHeight="1" x14ac:dyDescent="0.25">
      <c r="B97" s="520"/>
      <c r="C97" s="517"/>
      <c r="D97" s="517"/>
      <c r="E97" s="360"/>
      <c r="F97" s="361"/>
      <c r="G97" s="534"/>
      <c r="H97" s="534"/>
      <c r="I97" s="534"/>
      <c r="J97" s="534"/>
      <c r="K97" s="534"/>
      <c r="L97" s="534"/>
      <c r="M97" s="537"/>
      <c r="N97" s="537"/>
      <c r="O97" s="537"/>
    </row>
    <row r="98" spans="2:17" ht="16.05" customHeight="1" x14ac:dyDescent="0.25">
      <c r="B98" s="526" t="s">
        <v>311</v>
      </c>
      <c r="C98" s="522"/>
      <c r="D98" s="522"/>
      <c r="E98" s="522"/>
      <c r="F98" s="523"/>
      <c r="G98" s="534">
        <f>SUM(G95:H97)</f>
        <v>0</v>
      </c>
      <c r="H98" s="534"/>
      <c r="I98" s="534">
        <f>SUM(I95:J97)</f>
        <v>0</v>
      </c>
      <c r="J98" s="534"/>
      <c r="K98" s="534">
        <f>SUM(K95:L97)</f>
        <v>0</v>
      </c>
      <c r="L98" s="534"/>
      <c r="M98" s="537"/>
      <c r="N98" s="537"/>
      <c r="O98" s="537"/>
    </row>
    <row r="99" spans="2:17" ht="16.05" customHeight="1" x14ac:dyDescent="0.25">
      <c r="B99" s="327"/>
      <c r="C99" s="337"/>
      <c r="D99" s="338"/>
      <c r="E99" s="338"/>
      <c r="F99" s="338"/>
      <c r="G99" s="358"/>
      <c r="H99" s="358"/>
      <c r="I99" s="358"/>
      <c r="J99" s="358"/>
      <c r="K99" s="358"/>
      <c r="L99" s="358"/>
      <c r="M99" s="328"/>
      <c r="N99" s="328"/>
      <c r="O99" s="328"/>
    </row>
    <row r="100" spans="2:17" ht="16.05" customHeight="1" x14ac:dyDescent="0.25">
      <c r="B100" s="329" t="s">
        <v>80</v>
      </c>
      <c r="C100" s="329"/>
      <c r="D100" s="329"/>
      <c r="E100" s="329"/>
      <c r="F100" s="322"/>
      <c r="G100" s="323"/>
      <c r="H100" s="323"/>
      <c r="I100" s="323"/>
      <c r="J100" s="323"/>
      <c r="K100" s="323"/>
      <c r="L100" s="322"/>
      <c r="M100" s="322"/>
      <c r="N100" s="322"/>
      <c r="O100" s="322"/>
    </row>
    <row r="101" spans="2:17" ht="16.05" customHeight="1" x14ac:dyDescent="0.25">
      <c r="B101" s="329"/>
      <c r="C101" s="329"/>
      <c r="D101" s="329"/>
      <c r="E101" s="329"/>
      <c r="F101" s="532">
        <f ca="1">TODAY()</f>
        <v>46028</v>
      </c>
      <c r="G101" s="532"/>
      <c r="H101" s="532"/>
      <c r="I101" s="533" t="s">
        <v>78</v>
      </c>
      <c r="J101" s="533"/>
      <c r="K101" s="533">
        <f>K51</f>
        <v>0</v>
      </c>
      <c r="L101" s="533"/>
      <c r="M101" s="533"/>
      <c r="N101" s="533"/>
      <c r="O101" s="533"/>
    </row>
    <row r="102" spans="2:17" ht="16.05" customHeight="1" x14ac:dyDescent="0.25">
      <c r="B102" s="329" t="s">
        <v>81</v>
      </c>
      <c r="C102" s="329"/>
      <c r="D102" s="329"/>
      <c r="E102" s="329"/>
      <c r="F102" s="322"/>
      <c r="G102" s="322"/>
      <c r="H102" s="330"/>
      <c r="I102" s="330"/>
      <c r="J102" s="322"/>
      <c r="K102" s="322"/>
      <c r="L102" s="322"/>
      <c r="M102" s="322"/>
      <c r="N102" s="322"/>
      <c r="O102" s="322"/>
    </row>
    <row r="103" spans="2:17" ht="16.05" customHeight="1" x14ac:dyDescent="0.25">
      <c r="B103" s="329"/>
      <c r="C103" s="329"/>
      <c r="D103" s="329"/>
      <c r="E103" s="329"/>
      <c r="F103" s="532">
        <f ca="1">TODAY()</f>
        <v>46028</v>
      </c>
      <c r="G103" s="532"/>
      <c r="H103" s="532"/>
      <c r="I103" s="533" t="s">
        <v>79</v>
      </c>
      <c r="J103" s="533"/>
      <c r="K103" s="533">
        <f>K53</f>
        <v>0</v>
      </c>
      <c r="L103" s="533"/>
      <c r="M103" s="533"/>
      <c r="N103" s="533"/>
      <c r="O103" s="533"/>
    </row>
    <row r="104" spans="2:17" ht="16.05" customHeight="1" x14ac:dyDescent="0.25">
      <c r="B104" s="342"/>
      <c r="C104" s="342"/>
      <c r="D104" s="342"/>
      <c r="E104" s="342"/>
      <c r="F104" s="354"/>
      <c r="G104" s="354"/>
      <c r="H104" s="354"/>
      <c r="I104" s="350"/>
      <c r="J104" s="350"/>
      <c r="K104" s="350"/>
      <c r="L104" s="350"/>
      <c r="M104" s="350"/>
      <c r="N104" s="350"/>
      <c r="O104" s="350"/>
    </row>
    <row r="105" spans="2:17" ht="16.05" customHeight="1" x14ac:dyDescent="0.25">
      <c r="B105" s="342"/>
      <c r="C105" s="342"/>
      <c r="D105" s="342"/>
      <c r="E105" s="342"/>
      <c r="F105" s="342"/>
      <c r="G105" s="342"/>
      <c r="H105" s="342"/>
    </row>
    <row r="106" spans="2:17" ht="16.05" customHeight="1" x14ac:dyDescent="0.25">
      <c r="B106" s="527" t="s">
        <v>115</v>
      </c>
      <c r="C106" s="527"/>
      <c r="D106" s="527"/>
      <c r="E106" s="527"/>
      <c r="F106" s="527"/>
      <c r="G106" s="527"/>
      <c r="H106" s="527"/>
      <c r="I106" s="527"/>
      <c r="J106" s="527"/>
      <c r="K106" s="527"/>
      <c r="L106" s="527"/>
      <c r="M106" s="527"/>
      <c r="N106" s="527"/>
      <c r="O106" s="527"/>
      <c r="Q106" s="379" t="s">
        <v>211</v>
      </c>
    </row>
    <row r="107" spans="2:17" ht="16.05" customHeight="1" x14ac:dyDescent="0.25">
      <c r="B107" s="524">
        <f>科目設定!$I$11</f>
        <v>0</v>
      </c>
      <c r="C107" s="524"/>
      <c r="D107" s="524"/>
      <c r="E107" s="524"/>
      <c r="F107" s="339" t="s">
        <v>64</v>
      </c>
      <c r="G107" s="545" t="str">
        <f>$G$7</f>
        <v>令和　８　年</v>
      </c>
      <c r="H107" s="545"/>
      <c r="I107" s="339" t="str">
        <f>$I$7</f>
        <v>４月</v>
      </c>
      <c r="J107" s="341" t="str">
        <f>$J$7</f>
        <v>１日</v>
      </c>
      <c r="K107" s="323"/>
      <c r="L107" s="268"/>
      <c r="M107" s="268"/>
      <c r="N107" s="268"/>
      <c r="O107" s="226"/>
    </row>
    <row r="108" spans="2:17" ht="16.05" customHeight="1" x14ac:dyDescent="0.25">
      <c r="B108" s="524"/>
      <c r="C108" s="524"/>
      <c r="D108" s="524"/>
      <c r="E108" s="524"/>
      <c r="F108" s="339" t="s">
        <v>65</v>
      </c>
      <c r="G108" s="545" t="str">
        <f>$G$8</f>
        <v>令和　９　年</v>
      </c>
      <c r="H108" s="545"/>
      <c r="I108" s="339" t="str">
        <f>$I$8</f>
        <v>３月</v>
      </c>
      <c r="J108" s="341" t="str">
        <f>$J$8</f>
        <v>３１日</v>
      </c>
      <c r="K108" s="323"/>
      <c r="L108" s="268"/>
      <c r="M108" s="268"/>
      <c r="N108" s="268"/>
      <c r="O108" s="226"/>
    </row>
    <row r="109" spans="2:17" ht="16.05" customHeight="1" x14ac:dyDescent="0.25">
      <c r="B109" s="319" t="s">
        <v>307</v>
      </c>
      <c r="C109" s="320"/>
      <c r="D109" s="320"/>
      <c r="E109" s="320"/>
      <c r="L109" s="323"/>
      <c r="M109" s="323"/>
      <c r="N109" s="323"/>
      <c r="O109" s="323"/>
    </row>
    <row r="110" spans="2:17" ht="16.05" customHeight="1" x14ac:dyDescent="0.25">
      <c r="B110" s="324" t="s">
        <v>188</v>
      </c>
      <c r="C110" s="325"/>
      <c r="D110" s="325"/>
      <c r="E110" s="329"/>
      <c r="L110" s="323"/>
      <c r="M110" s="323"/>
      <c r="N110" s="323"/>
      <c r="O110" s="323"/>
      <c r="P110" s="228"/>
    </row>
    <row r="111" spans="2:17" ht="16.05" customHeight="1" x14ac:dyDescent="0.25">
      <c r="B111" s="528" t="s">
        <v>312</v>
      </c>
      <c r="C111" s="528"/>
      <c r="D111" s="528"/>
      <c r="E111" s="528"/>
      <c r="F111" s="528"/>
      <c r="G111" s="526" t="s">
        <v>207</v>
      </c>
      <c r="H111" s="523"/>
      <c r="I111" s="526" t="s">
        <v>208</v>
      </c>
      <c r="J111" s="523"/>
      <c r="K111" s="526" t="s">
        <v>113</v>
      </c>
      <c r="L111" s="523"/>
      <c r="M111" s="526" t="s">
        <v>219</v>
      </c>
      <c r="N111" s="522"/>
      <c r="O111" s="523"/>
      <c r="P111" s="228"/>
    </row>
    <row r="112" spans="2:17" ht="16.05" customHeight="1" x14ac:dyDescent="0.25">
      <c r="B112" s="369"/>
      <c r="C112" s="525" t="str">
        <f t="shared" ref="C112:C117" si="9">D11</f>
        <v>会費</v>
      </c>
      <c r="D112" s="525"/>
      <c r="E112" s="525"/>
      <c r="F112" s="326"/>
      <c r="G112" s="529">
        <f>前年収支!O11</f>
        <v>0</v>
      </c>
      <c r="H112" s="529"/>
      <c r="I112" s="529">
        <f t="shared" ref="I112:I116" si="10">K11</f>
        <v>0</v>
      </c>
      <c r="J112" s="529"/>
      <c r="K112" s="529">
        <f t="shared" ref="K112:K117" si="11">I112-G112</f>
        <v>0</v>
      </c>
      <c r="L112" s="529"/>
      <c r="M112" s="530"/>
      <c r="N112" s="530"/>
      <c r="O112" s="530"/>
      <c r="P112" s="228"/>
    </row>
    <row r="113" spans="2:15" ht="16.05" customHeight="1" x14ac:dyDescent="0.25">
      <c r="B113" s="368"/>
      <c r="C113" s="525" t="str">
        <f t="shared" si="9"/>
        <v>交付金</v>
      </c>
      <c r="D113" s="525"/>
      <c r="E113" s="525"/>
      <c r="F113" s="326"/>
      <c r="G113" s="529">
        <f>前年収支!O12</f>
        <v>0</v>
      </c>
      <c r="H113" s="529"/>
      <c r="I113" s="529">
        <f t="shared" si="10"/>
        <v>0</v>
      </c>
      <c r="J113" s="529"/>
      <c r="K113" s="529">
        <f t="shared" si="11"/>
        <v>0</v>
      </c>
      <c r="L113" s="529"/>
      <c r="M113" s="530"/>
      <c r="N113" s="530"/>
      <c r="O113" s="530"/>
    </row>
    <row r="114" spans="2:15" ht="16.05" customHeight="1" x14ac:dyDescent="0.25">
      <c r="B114" s="368"/>
      <c r="C114" s="525" t="str">
        <f t="shared" si="9"/>
        <v>寄付金</v>
      </c>
      <c r="D114" s="525"/>
      <c r="E114" s="525"/>
      <c r="F114" s="326"/>
      <c r="G114" s="529">
        <f>前年収支!O13</f>
        <v>0</v>
      </c>
      <c r="H114" s="529"/>
      <c r="I114" s="529">
        <f t="shared" si="10"/>
        <v>0</v>
      </c>
      <c r="J114" s="529"/>
      <c r="K114" s="529">
        <f t="shared" si="11"/>
        <v>0</v>
      </c>
      <c r="L114" s="529"/>
      <c r="M114" s="530"/>
      <c r="N114" s="530"/>
      <c r="O114" s="530"/>
    </row>
    <row r="115" spans="2:15" ht="16.05" customHeight="1" x14ac:dyDescent="0.25">
      <c r="B115" s="368"/>
      <c r="C115" s="525" t="str">
        <f t="shared" si="9"/>
        <v>利息</v>
      </c>
      <c r="D115" s="525"/>
      <c r="E115" s="525"/>
      <c r="F115" s="326"/>
      <c r="G115" s="529">
        <f>前年収支!O14</f>
        <v>0</v>
      </c>
      <c r="H115" s="529"/>
      <c r="I115" s="529">
        <f t="shared" si="10"/>
        <v>0</v>
      </c>
      <c r="J115" s="529"/>
      <c r="K115" s="529">
        <f t="shared" si="11"/>
        <v>0</v>
      </c>
      <c r="L115" s="529"/>
      <c r="M115" s="530"/>
      <c r="N115" s="530"/>
      <c r="O115" s="530"/>
    </row>
    <row r="116" spans="2:15" ht="16.05" customHeight="1" x14ac:dyDescent="0.25">
      <c r="B116" s="368"/>
      <c r="C116" s="525" t="str">
        <f t="shared" si="9"/>
        <v>雑収入</v>
      </c>
      <c r="D116" s="525"/>
      <c r="E116" s="525"/>
      <c r="F116" s="326"/>
      <c r="G116" s="529">
        <f>前年収支!O15</f>
        <v>0</v>
      </c>
      <c r="H116" s="529"/>
      <c r="I116" s="529">
        <f t="shared" si="10"/>
        <v>0</v>
      </c>
      <c r="J116" s="529"/>
      <c r="K116" s="529">
        <f t="shared" si="11"/>
        <v>0</v>
      </c>
      <c r="L116" s="529"/>
      <c r="M116" s="530"/>
      <c r="N116" s="530"/>
      <c r="O116" s="530"/>
    </row>
    <row r="117" spans="2:15" ht="16.05" customHeight="1" x14ac:dyDescent="0.25">
      <c r="B117" s="368"/>
      <c r="C117" s="525">
        <f t="shared" si="9"/>
        <v>0</v>
      </c>
      <c r="D117" s="525"/>
      <c r="E117" s="525"/>
      <c r="F117" s="326"/>
      <c r="G117" s="529">
        <f>前年収支!O16</f>
        <v>0</v>
      </c>
      <c r="H117" s="529"/>
      <c r="I117" s="529">
        <f t="shared" ref="I117" si="12">K16</f>
        <v>0</v>
      </c>
      <c r="J117" s="529"/>
      <c r="K117" s="529">
        <f t="shared" si="11"/>
        <v>0</v>
      </c>
      <c r="L117" s="529"/>
      <c r="M117" s="530"/>
      <c r="N117" s="530"/>
      <c r="O117" s="530"/>
    </row>
    <row r="118" spans="2:15" ht="16.05" customHeight="1" x14ac:dyDescent="0.25">
      <c r="B118" s="368"/>
      <c r="C118" s="517" t="s">
        <v>215</v>
      </c>
      <c r="D118" s="517"/>
      <c r="E118" s="517"/>
      <c r="F118" s="326"/>
      <c r="G118" s="543">
        <f>科目設定!F23</f>
        <v>0</v>
      </c>
      <c r="H118" s="544"/>
      <c r="I118" s="543">
        <f>科目設定!F11+科目設定!F12+科目設定!F13</f>
        <v>0</v>
      </c>
      <c r="J118" s="544"/>
      <c r="K118" s="529">
        <f t="shared" ref="K118" si="13">I118-G118</f>
        <v>0</v>
      </c>
      <c r="L118" s="529"/>
      <c r="M118" s="530"/>
      <c r="N118" s="530"/>
      <c r="O118" s="530"/>
    </row>
    <row r="119" spans="2:15" ht="16.05" customHeight="1" x14ac:dyDescent="0.25">
      <c r="B119" s="521" t="s">
        <v>311</v>
      </c>
      <c r="C119" s="522"/>
      <c r="D119" s="522"/>
      <c r="E119" s="522"/>
      <c r="F119" s="523"/>
      <c r="G119" s="529">
        <f>SUM(G112:H118)</f>
        <v>0</v>
      </c>
      <c r="H119" s="529"/>
      <c r="I119" s="529">
        <f>SUM(I112:J118)</f>
        <v>0</v>
      </c>
      <c r="J119" s="529"/>
      <c r="K119" s="529">
        <f>SUM(K112:L118)</f>
        <v>0</v>
      </c>
      <c r="L119" s="529"/>
      <c r="M119" s="530"/>
      <c r="N119" s="530"/>
      <c r="O119" s="530"/>
    </row>
    <row r="120" spans="2:15" ht="16.05" customHeight="1" x14ac:dyDescent="0.25">
      <c r="B120" s="327" t="s">
        <v>167</v>
      </c>
      <c r="C120" s="327"/>
      <c r="D120" s="323"/>
      <c r="E120" s="323"/>
      <c r="F120" s="323"/>
      <c r="G120" s="327"/>
      <c r="H120" s="323"/>
      <c r="I120" s="327"/>
      <c r="J120" s="323"/>
      <c r="K120" s="327"/>
      <c r="L120" s="323"/>
      <c r="M120" s="327"/>
      <c r="N120" s="327"/>
      <c r="O120" s="323"/>
    </row>
    <row r="121" spans="2:15" ht="16.05" customHeight="1" x14ac:dyDescent="0.25">
      <c r="B121" s="528" t="s">
        <v>312</v>
      </c>
      <c r="C121" s="528"/>
      <c r="D121" s="528"/>
      <c r="E121" s="528"/>
      <c r="F121" s="528"/>
      <c r="G121" s="526" t="s">
        <v>207</v>
      </c>
      <c r="H121" s="523"/>
      <c r="I121" s="526" t="s">
        <v>208</v>
      </c>
      <c r="J121" s="523"/>
      <c r="K121" s="526" t="s">
        <v>113</v>
      </c>
      <c r="L121" s="523"/>
      <c r="M121" s="526" t="s">
        <v>219</v>
      </c>
      <c r="N121" s="522"/>
      <c r="O121" s="523"/>
    </row>
    <row r="122" spans="2:15" ht="16.05" customHeight="1" x14ac:dyDescent="0.25">
      <c r="B122" s="386" t="s">
        <v>301</v>
      </c>
      <c r="C122" s="531" t="str">
        <f t="shared" ref="C122:C137" si="14">D20</f>
        <v>会議費</v>
      </c>
      <c r="D122" s="531"/>
      <c r="E122" s="518"/>
      <c r="F122" s="400"/>
      <c r="G122" s="529">
        <f>前年収支!O26</f>
        <v>0</v>
      </c>
      <c r="H122" s="529"/>
      <c r="I122" s="529">
        <f t="shared" ref="I122:I137" si="15">K20</f>
        <v>0</v>
      </c>
      <c r="J122" s="529"/>
      <c r="K122" s="529">
        <f t="shared" ref="K122:K138" si="16">I122-G122</f>
        <v>0</v>
      </c>
      <c r="L122" s="529"/>
      <c r="M122" s="530"/>
      <c r="N122" s="530"/>
      <c r="O122" s="530"/>
    </row>
    <row r="123" spans="2:15" ht="16.05" customHeight="1" x14ac:dyDescent="0.25">
      <c r="B123" s="387"/>
      <c r="C123" s="531" t="str">
        <f t="shared" si="14"/>
        <v>消耗品費</v>
      </c>
      <c r="D123" s="531"/>
      <c r="E123" s="518"/>
      <c r="F123" s="400"/>
      <c r="G123" s="529">
        <f>前年収支!O27</f>
        <v>0</v>
      </c>
      <c r="H123" s="529"/>
      <c r="I123" s="529">
        <f t="shared" si="15"/>
        <v>0</v>
      </c>
      <c r="J123" s="529"/>
      <c r="K123" s="529">
        <f t="shared" si="16"/>
        <v>0</v>
      </c>
      <c r="L123" s="529"/>
      <c r="M123" s="530"/>
      <c r="N123" s="530"/>
      <c r="O123" s="530"/>
    </row>
    <row r="124" spans="2:15" ht="16.05" customHeight="1" x14ac:dyDescent="0.25">
      <c r="B124" s="387"/>
      <c r="C124" s="531" t="str">
        <f t="shared" si="14"/>
        <v>事務費</v>
      </c>
      <c r="D124" s="531"/>
      <c r="E124" s="518"/>
      <c r="F124" s="400"/>
      <c r="G124" s="529">
        <f>前年収支!O28</f>
        <v>0</v>
      </c>
      <c r="H124" s="529"/>
      <c r="I124" s="529">
        <f t="shared" si="15"/>
        <v>0</v>
      </c>
      <c r="J124" s="529"/>
      <c r="K124" s="529">
        <f t="shared" si="16"/>
        <v>0</v>
      </c>
      <c r="L124" s="529"/>
      <c r="M124" s="530"/>
      <c r="N124" s="530"/>
      <c r="O124" s="530"/>
    </row>
    <row r="125" spans="2:15" ht="16.05" customHeight="1" x14ac:dyDescent="0.25">
      <c r="B125" s="387"/>
      <c r="C125" s="531" t="str">
        <f t="shared" si="14"/>
        <v>備品費</v>
      </c>
      <c r="D125" s="531"/>
      <c r="E125" s="518"/>
      <c r="F125" s="400"/>
      <c r="G125" s="529">
        <f>前年収支!O29</f>
        <v>0</v>
      </c>
      <c r="H125" s="529"/>
      <c r="I125" s="529">
        <f t="shared" si="15"/>
        <v>0</v>
      </c>
      <c r="J125" s="529"/>
      <c r="K125" s="529">
        <f t="shared" si="16"/>
        <v>0</v>
      </c>
      <c r="L125" s="529"/>
      <c r="M125" s="530"/>
      <c r="N125" s="530"/>
      <c r="O125" s="530"/>
    </row>
    <row r="126" spans="2:15" ht="16.05" customHeight="1" x14ac:dyDescent="0.25">
      <c r="B126" s="387"/>
      <c r="C126" s="531" t="str">
        <f t="shared" si="14"/>
        <v>慶弔費</v>
      </c>
      <c r="D126" s="531"/>
      <c r="E126" s="518"/>
      <c r="F126" s="400"/>
      <c r="G126" s="529">
        <f>前年収支!O30</f>
        <v>0</v>
      </c>
      <c r="H126" s="529"/>
      <c r="I126" s="529">
        <f t="shared" si="15"/>
        <v>0</v>
      </c>
      <c r="J126" s="529"/>
      <c r="K126" s="529">
        <f t="shared" si="16"/>
        <v>0</v>
      </c>
      <c r="L126" s="529"/>
      <c r="M126" s="530"/>
      <c r="N126" s="530"/>
      <c r="O126" s="530"/>
    </row>
    <row r="127" spans="2:15" ht="16.05" customHeight="1" x14ac:dyDescent="0.25">
      <c r="B127" s="387"/>
      <c r="C127" s="531" t="str">
        <f t="shared" si="14"/>
        <v>水道光熱費</v>
      </c>
      <c r="D127" s="531"/>
      <c r="E127" s="518"/>
      <c r="F127" s="400"/>
      <c r="G127" s="529">
        <f>前年収支!O31</f>
        <v>0</v>
      </c>
      <c r="H127" s="529"/>
      <c r="I127" s="529">
        <f t="shared" si="15"/>
        <v>0</v>
      </c>
      <c r="J127" s="529"/>
      <c r="K127" s="529">
        <f t="shared" si="16"/>
        <v>0</v>
      </c>
      <c r="L127" s="529"/>
      <c r="M127" s="530"/>
      <c r="N127" s="530"/>
      <c r="O127" s="530"/>
    </row>
    <row r="128" spans="2:15" ht="16.05" customHeight="1" x14ac:dyDescent="0.25">
      <c r="B128" s="387" t="s">
        <v>175</v>
      </c>
      <c r="C128" s="531" t="str">
        <f t="shared" si="14"/>
        <v>行事費</v>
      </c>
      <c r="D128" s="531"/>
      <c r="E128" s="518"/>
      <c r="F128" s="400"/>
      <c r="G128" s="529">
        <f>前年収支!O32</f>
        <v>0</v>
      </c>
      <c r="H128" s="529"/>
      <c r="I128" s="529">
        <f t="shared" si="15"/>
        <v>0</v>
      </c>
      <c r="J128" s="529"/>
      <c r="K128" s="529">
        <f t="shared" si="16"/>
        <v>0</v>
      </c>
      <c r="L128" s="529"/>
      <c r="M128" s="530"/>
      <c r="N128" s="530"/>
      <c r="O128" s="530"/>
    </row>
    <row r="129" spans="2:15" ht="16.05" customHeight="1" x14ac:dyDescent="0.25">
      <c r="B129" s="387"/>
      <c r="C129" s="531" t="str">
        <f t="shared" si="14"/>
        <v>イベント費</v>
      </c>
      <c r="D129" s="531"/>
      <c r="E129" s="518"/>
      <c r="F129" s="400"/>
      <c r="G129" s="529">
        <f>前年収支!O33</f>
        <v>0</v>
      </c>
      <c r="H129" s="529"/>
      <c r="I129" s="529">
        <f t="shared" si="15"/>
        <v>0</v>
      </c>
      <c r="J129" s="529"/>
      <c r="K129" s="529">
        <f t="shared" si="16"/>
        <v>0</v>
      </c>
      <c r="L129" s="529"/>
      <c r="M129" s="530"/>
      <c r="N129" s="530"/>
      <c r="O129" s="530"/>
    </row>
    <row r="130" spans="2:15" ht="16.05" customHeight="1" x14ac:dyDescent="0.25">
      <c r="B130" s="387"/>
      <c r="C130" s="531" t="str">
        <f t="shared" si="14"/>
        <v>渉外費</v>
      </c>
      <c r="D130" s="531"/>
      <c r="E130" s="518"/>
      <c r="F130" s="400"/>
      <c r="G130" s="529">
        <f>前年収支!O34</f>
        <v>0</v>
      </c>
      <c r="H130" s="529"/>
      <c r="I130" s="529">
        <f t="shared" si="15"/>
        <v>0</v>
      </c>
      <c r="J130" s="529"/>
      <c r="K130" s="529">
        <f t="shared" si="16"/>
        <v>0</v>
      </c>
      <c r="L130" s="529"/>
      <c r="M130" s="530"/>
      <c r="N130" s="530"/>
      <c r="O130" s="530"/>
    </row>
    <row r="131" spans="2:15" ht="16.05" customHeight="1" x14ac:dyDescent="0.25">
      <c r="B131" s="387"/>
      <c r="C131" s="531" t="str">
        <f t="shared" si="14"/>
        <v>負担金</v>
      </c>
      <c r="D131" s="531"/>
      <c r="E131" s="518"/>
      <c r="F131" s="400"/>
      <c r="G131" s="529">
        <f>前年収支!O35</f>
        <v>0</v>
      </c>
      <c r="H131" s="529"/>
      <c r="I131" s="529">
        <f t="shared" si="15"/>
        <v>0</v>
      </c>
      <c r="J131" s="529"/>
      <c r="K131" s="529">
        <f t="shared" si="16"/>
        <v>0</v>
      </c>
      <c r="L131" s="529"/>
      <c r="M131" s="530"/>
      <c r="N131" s="530"/>
      <c r="O131" s="530"/>
    </row>
    <row r="132" spans="2:15" ht="16.05" customHeight="1" x14ac:dyDescent="0.25">
      <c r="B132" s="387"/>
      <c r="C132" s="531" t="str">
        <f t="shared" si="14"/>
        <v>部会費</v>
      </c>
      <c r="D132" s="531"/>
      <c r="E132" s="518"/>
      <c r="F132" s="400"/>
      <c r="G132" s="529">
        <f>前年収支!O36</f>
        <v>0</v>
      </c>
      <c r="H132" s="529"/>
      <c r="I132" s="529">
        <f t="shared" si="15"/>
        <v>0</v>
      </c>
      <c r="J132" s="529"/>
      <c r="K132" s="529">
        <f t="shared" si="16"/>
        <v>0</v>
      </c>
      <c r="L132" s="529"/>
      <c r="M132" s="530"/>
      <c r="N132" s="530"/>
      <c r="O132" s="530"/>
    </row>
    <row r="133" spans="2:15" ht="16.05" customHeight="1" x14ac:dyDescent="0.25">
      <c r="B133" s="387"/>
      <c r="C133" s="531" t="str">
        <f t="shared" si="14"/>
        <v>補助費</v>
      </c>
      <c r="D133" s="531"/>
      <c r="E133" s="518"/>
      <c r="F133" s="400"/>
      <c r="G133" s="529">
        <f>前年収支!O37</f>
        <v>0</v>
      </c>
      <c r="H133" s="529"/>
      <c r="I133" s="529">
        <f t="shared" si="15"/>
        <v>0</v>
      </c>
      <c r="J133" s="529"/>
      <c r="K133" s="529">
        <f t="shared" si="16"/>
        <v>0</v>
      </c>
      <c r="L133" s="529"/>
      <c r="M133" s="530"/>
      <c r="N133" s="530"/>
      <c r="O133" s="530"/>
    </row>
    <row r="134" spans="2:15" ht="16.05" customHeight="1" x14ac:dyDescent="0.25">
      <c r="B134" s="387"/>
      <c r="C134" s="531">
        <f t="shared" si="14"/>
        <v>0</v>
      </c>
      <c r="D134" s="531"/>
      <c r="E134" s="518"/>
      <c r="F134" s="400"/>
      <c r="G134" s="529">
        <f>前年収支!O38</f>
        <v>0</v>
      </c>
      <c r="H134" s="529"/>
      <c r="I134" s="529">
        <f t="shared" si="15"/>
        <v>0</v>
      </c>
      <c r="J134" s="529"/>
      <c r="K134" s="529">
        <f t="shared" si="16"/>
        <v>0</v>
      </c>
      <c r="L134" s="529"/>
      <c r="M134" s="530"/>
      <c r="N134" s="530"/>
      <c r="O134" s="530"/>
    </row>
    <row r="135" spans="2:15" ht="16.05" customHeight="1" x14ac:dyDescent="0.25">
      <c r="B135" s="387" t="s">
        <v>300</v>
      </c>
      <c r="C135" s="531" t="str">
        <f t="shared" si="14"/>
        <v>予備費</v>
      </c>
      <c r="D135" s="531"/>
      <c r="E135" s="518"/>
      <c r="F135" s="400"/>
      <c r="G135" s="529">
        <f>前年収支!O39</f>
        <v>0</v>
      </c>
      <c r="H135" s="529"/>
      <c r="I135" s="529">
        <f t="shared" si="15"/>
        <v>0</v>
      </c>
      <c r="J135" s="529"/>
      <c r="K135" s="529">
        <f t="shared" si="16"/>
        <v>0</v>
      </c>
      <c r="L135" s="529"/>
      <c r="M135" s="530"/>
      <c r="N135" s="530"/>
      <c r="O135" s="530"/>
    </row>
    <row r="136" spans="2:15" ht="16.05" customHeight="1" x14ac:dyDescent="0.25">
      <c r="B136" s="380"/>
      <c r="C136" s="518" t="str">
        <f t="shared" si="14"/>
        <v>雑費</v>
      </c>
      <c r="D136" s="519"/>
      <c r="E136" s="519"/>
      <c r="F136" s="400"/>
      <c r="G136" s="529">
        <f>前年収支!O40</f>
        <v>0</v>
      </c>
      <c r="H136" s="529"/>
      <c r="I136" s="529">
        <f t="shared" si="15"/>
        <v>0</v>
      </c>
      <c r="J136" s="529"/>
      <c r="K136" s="529">
        <f t="shared" si="16"/>
        <v>0</v>
      </c>
      <c r="L136" s="529"/>
      <c r="M136" s="530"/>
      <c r="N136" s="530"/>
      <c r="O136" s="530"/>
    </row>
    <row r="137" spans="2:15" ht="16.05" customHeight="1" x14ac:dyDescent="0.25">
      <c r="B137" s="368"/>
      <c r="C137" s="518">
        <f t="shared" si="14"/>
        <v>0</v>
      </c>
      <c r="D137" s="519"/>
      <c r="E137" s="519"/>
      <c r="F137" s="400"/>
      <c r="G137" s="529">
        <f>前年収支!O41</f>
        <v>0</v>
      </c>
      <c r="H137" s="529"/>
      <c r="I137" s="529">
        <f t="shared" si="15"/>
        <v>0</v>
      </c>
      <c r="J137" s="529"/>
      <c r="K137" s="529">
        <f t="shared" si="16"/>
        <v>0</v>
      </c>
      <c r="L137" s="529"/>
      <c r="M137" s="530"/>
      <c r="N137" s="530"/>
      <c r="O137" s="530"/>
    </row>
    <row r="138" spans="2:15" ht="16.05" customHeight="1" x14ac:dyDescent="0.25">
      <c r="B138" s="368"/>
      <c r="C138" s="515" t="s">
        <v>221</v>
      </c>
      <c r="D138" s="516"/>
      <c r="E138" s="516"/>
      <c r="F138" s="400"/>
      <c r="G138" s="529">
        <f>科目設定!F24</f>
        <v>0</v>
      </c>
      <c r="H138" s="529"/>
      <c r="I138" s="529">
        <f>年間集計!O44-年間集計!O19+年間集計!O45-年間集計!O20</f>
        <v>0</v>
      </c>
      <c r="J138" s="529"/>
      <c r="K138" s="529">
        <f t="shared" si="16"/>
        <v>0</v>
      </c>
      <c r="L138" s="529"/>
      <c r="M138" s="530"/>
      <c r="N138" s="530"/>
      <c r="O138" s="530"/>
    </row>
    <row r="139" spans="2:15" ht="16.05" customHeight="1" x14ac:dyDescent="0.25">
      <c r="B139" s="368"/>
      <c r="C139" s="515"/>
      <c r="D139" s="516"/>
      <c r="E139" s="399"/>
      <c r="F139" s="400"/>
      <c r="G139" s="534"/>
      <c r="H139" s="534"/>
      <c r="I139" s="534"/>
      <c r="J139" s="534"/>
      <c r="K139" s="529">
        <f t="shared" ref="K139" si="17">I139-G139</f>
        <v>0</v>
      </c>
      <c r="L139" s="529"/>
      <c r="M139" s="530"/>
      <c r="N139" s="530"/>
      <c r="O139" s="530"/>
    </row>
    <row r="140" spans="2:15" ht="16.05" customHeight="1" x14ac:dyDescent="0.25">
      <c r="B140" s="521" t="s">
        <v>311</v>
      </c>
      <c r="C140" s="522"/>
      <c r="D140" s="522"/>
      <c r="E140" s="522"/>
      <c r="F140" s="523"/>
      <c r="G140" s="538">
        <f>SUM(G122:H139)</f>
        <v>0</v>
      </c>
      <c r="H140" s="539"/>
      <c r="I140" s="538">
        <f>SUM(I122:J139)</f>
        <v>0</v>
      </c>
      <c r="J140" s="539"/>
      <c r="K140" s="538">
        <f>SUM(K122:L139)</f>
        <v>0</v>
      </c>
      <c r="L140" s="539"/>
      <c r="M140" s="540"/>
      <c r="N140" s="541"/>
      <c r="O140" s="542"/>
    </row>
    <row r="141" spans="2:15" ht="16.05" customHeight="1" x14ac:dyDescent="0.25">
      <c r="B141" s="327"/>
      <c r="D141" s="563" t="s">
        <v>187</v>
      </c>
      <c r="E141" s="563"/>
      <c r="F141" s="563"/>
      <c r="G141" s="565">
        <f>I119-I140</f>
        <v>0</v>
      </c>
      <c r="H141" s="565"/>
      <c r="I141" s="567" t="s">
        <v>206</v>
      </c>
      <c r="J141" s="567"/>
      <c r="K141" s="567"/>
      <c r="L141" s="567"/>
      <c r="M141" s="567"/>
      <c r="N141" s="327"/>
      <c r="O141" s="323"/>
    </row>
    <row r="142" spans="2:15" ht="16.05" customHeight="1" x14ac:dyDescent="0.25">
      <c r="B142" s="327"/>
      <c r="C142" s="327"/>
      <c r="D142" s="564"/>
      <c r="E142" s="564"/>
      <c r="F142" s="564"/>
      <c r="G142" s="566"/>
      <c r="H142" s="566"/>
      <c r="I142" s="568"/>
      <c r="J142" s="568"/>
      <c r="K142" s="568"/>
      <c r="L142" s="568"/>
      <c r="M142" s="568"/>
      <c r="N142" s="327"/>
      <c r="O142" s="323"/>
    </row>
    <row r="143" spans="2:15" ht="16.05" customHeight="1" x14ac:dyDescent="0.25">
      <c r="B143" s="327" t="s">
        <v>310</v>
      </c>
      <c r="C143" s="327"/>
      <c r="D143" s="323"/>
      <c r="E143" s="323"/>
      <c r="F143" s="323"/>
      <c r="G143" s="327"/>
      <c r="H143" s="323"/>
      <c r="I143" s="327"/>
      <c r="J143" s="323"/>
      <c r="K143" s="327"/>
      <c r="L143" s="323"/>
      <c r="M143" s="327"/>
      <c r="N143" s="327"/>
      <c r="O143" s="323"/>
    </row>
    <row r="144" spans="2:15" ht="16.05" customHeight="1" x14ac:dyDescent="0.25">
      <c r="B144" s="528" t="s">
        <v>312</v>
      </c>
      <c r="C144" s="528"/>
      <c r="D144" s="528"/>
      <c r="E144" s="528"/>
      <c r="F144" s="528"/>
      <c r="G144" s="528" t="s">
        <v>216</v>
      </c>
      <c r="H144" s="528"/>
      <c r="I144" s="528" t="s">
        <v>217</v>
      </c>
      <c r="J144" s="528"/>
      <c r="K144" s="528" t="s">
        <v>220</v>
      </c>
      <c r="L144" s="528"/>
      <c r="M144" s="528" t="s">
        <v>219</v>
      </c>
      <c r="N144" s="528"/>
      <c r="O144" s="528"/>
    </row>
    <row r="145" spans="2:15" ht="16.05" customHeight="1" x14ac:dyDescent="0.25">
      <c r="B145" s="403"/>
      <c r="C145" s="517" t="s">
        <v>166</v>
      </c>
      <c r="D145" s="517"/>
      <c r="E145" s="517"/>
      <c r="F145" s="361"/>
      <c r="G145" s="534">
        <f>科目設定!F14+年間集計!O44</f>
        <v>0</v>
      </c>
      <c r="H145" s="534"/>
      <c r="I145" s="534">
        <f>年間集計!O19</f>
        <v>0</v>
      </c>
      <c r="J145" s="534"/>
      <c r="K145" s="535">
        <f>ABS(G145-I145)</f>
        <v>0</v>
      </c>
      <c r="L145" s="536"/>
      <c r="M145" s="537"/>
      <c r="N145" s="537"/>
      <c r="O145" s="537"/>
    </row>
    <row r="146" spans="2:15" ht="16.05" customHeight="1" x14ac:dyDescent="0.25">
      <c r="B146" s="403"/>
      <c r="C146" s="517" t="s">
        <v>185</v>
      </c>
      <c r="D146" s="517"/>
      <c r="E146" s="517"/>
      <c r="F146" s="361"/>
      <c r="G146" s="534">
        <f>科目設定!F15+年間集計!O45</f>
        <v>0</v>
      </c>
      <c r="H146" s="534"/>
      <c r="I146" s="534">
        <f>年間集計!O20</f>
        <v>0</v>
      </c>
      <c r="J146" s="534"/>
      <c r="K146" s="534">
        <f>ABS(G146-I146)</f>
        <v>0</v>
      </c>
      <c r="L146" s="534"/>
      <c r="M146" s="537"/>
      <c r="N146" s="537"/>
      <c r="O146" s="537"/>
    </row>
    <row r="147" spans="2:15" ht="16.05" customHeight="1" x14ac:dyDescent="0.25">
      <c r="B147" s="520"/>
      <c r="C147" s="517"/>
      <c r="D147" s="517"/>
      <c r="E147" s="360"/>
      <c r="F147" s="361"/>
      <c r="G147" s="534"/>
      <c r="H147" s="534"/>
      <c r="I147" s="534"/>
      <c r="J147" s="534"/>
      <c r="K147" s="534"/>
      <c r="L147" s="534"/>
      <c r="M147" s="537"/>
      <c r="N147" s="537"/>
      <c r="O147" s="537"/>
    </row>
    <row r="148" spans="2:15" ht="16.05" customHeight="1" x14ac:dyDescent="0.25">
      <c r="B148" s="526" t="s">
        <v>311</v>
      </c>
      <c r="C148" s="522"/>
      <c r="D148" s="522"/>
      <c r="E148" s="522"/>
      <c r="F148" s="523"/>
      <c r="G148" s="534">
        <f>SUM(G145:H147)</f>
        <v>0</v>
      </c>
      <c r="H148" s="534"/>
      <c r="I148" s="534">
        <f>SUM(I145:J147)</f>
        <v>0</v>
      </c>
      <c r="J148" s="534"/>
      <c r="K148" s="534">
        <f>SUM(K145:L147)</f>
        <v>0</v>
      </c>
      <c r="L148" s="534"/>
      <c r="M148" s="537"/>
      <c r="N148" s="537"/>
      <c r="O148" s="537"/>
    </row>
    <row r="149" spans="2:15" ht="16.05" customHeight="1" x14ac:dyDescent="0.25">
      <c r="B149" s="327"/>
      <c r="C149" s="337"/>
      <c r="D149" s="338"/>
      <c r="E149" s="338"/>
      <c r="F149" s="338"/>
      <c r="G149" s="358"/>
      <c r="H149" s="358"/>
      <c r="I149" s="358"/>
      <c r="J149" s="358"/>
      <c r="K149" s="358"/>
      <c r="L149" s="358"/>
      <c r="M149" s="328"/>
      <c r="N149" s="328"/>
      <c r="O149" s="328"/>
    </row>
    <row r="150" spans="2:15" ht="16.05" customHeight="1" x14ac:dyDescent="0.25">
      <c r="B150" s="329" t="s">
        <v>80</v>
      </c>
      <c r="C150" s="329"/>
      <c r="D150" s="329"/>
      <c r="E150" s="329"/>
      <c r="F150" s="322"/>
      <c r="G150" s="323"/>
      <c r="H150" s="323"/>
      <c r="I150" s="323"/>
      <c r="J150" s="323"/>
      <c r="K150" s="323"/>
      <c r="L150" s="322"/>
      <c r="M150" s="322"/>
      <c r="N150" s="322"/>
      <c r="O150" s="322"/>
    </row>
    <row r="151" spans="2:15" ht="16.05" customHeight="1" x14ac:dyDescent="0.25">
      <c r="B151" s="329"/>
      <c r="C151" s="329"/>
      <c r="D151" s="329"/>
      <c r="E151" s="329"/>
      <c r="F151" s="532">
        <f ca="1">TODAY()</f>
        <v>46028</v>
      </c>
      <c r="G151" s="532"/>
      <c r="H151" s="532"/>
      <c r="I151" s="533" t="s">
        <v>78</v>
      </c>
      <c r="J151" s="533"/>
      <c r="K151" s="533">
        <f>K51</f>
        <v>0</v>
      </c>
      <c r="L151" s="533"/>
      <c r="M151" s="533"/>
      <c r="N151" s="533"/>
      <c r="O151" s="533"/>
    </row>
    <row r="152" spans="2:15" ht="16.05" customHeight="1" x14ac:dyDescent="0.25">
      <c r="B152" s="329" t="s">
        <v>81</v>
      </c>
      <c r="C152" s="329"/>
      <c r="D152" s="329"/>
      <c r="E152" s="329"/>
      <c r="F152" s="322"/>
      <c r="G152" s="322"/>
      <c r="H152" s="330"/>
      <c r="I152" s="330"/>
      <c r="J152" s="322"/>
      <c r="K152" s="322"/>
      <c r="L152" s="322"/>
      <c r="M152" s="322"/>
      <c r="N152" s="322"/>
      <c r="O152" s="322"/>
    </row>
    <row r="153" spans="2:15" ht="16.05" customHeight="1" x14ac:dyDescent="0.25">
      <c r="B153" s="329"/>
      <c r="C153" s="329"/>
      <c r="D153" s="329"/>
      <c r="E153" s="329"/>
      <c r="F153" s="532">
        <f ca="1">TODAY()</f>
        <v>46028</v>
      </c>
      <c r="G153" s="532"/>
      <c r="H153" s="532"/>
      <c r="I153" s="533" t="s">
        <v>79</v>
      </c>
      <c r="J153" s="533"/>
      <c r="K153" s="533">
        <f>K53</f>
        <v>0</v>
      </c>
      <c r="L153" s="533"/>
      <c r="M153" s="533"/>
      <c r="N153" s="533"/>
      <c r="O153" s="533"/>
    </row>
    <row r="154" spans="2:15" ht="16.05" customHeight="1" x14ac:dyDescent="0.25"/>
    <row r="155" spans="2:15" ht="16.05" customHeight="1" x14ac:dyDescent="0.25"/>
  </sheetData>
  <sheetProtection algorithmName="SHA-512" hashValue="axnWnzlvmmUVffSLxXrumeA5flGEVrDZyNIeH77N+J6tf8hoIK0dbJ+90X+gXUqVNcYGrG+GOglQLQjO37kPZg==" saltValue="A3dZXgjUr3hfbZhiBmKzPg==" spinCount="100000" sheet="1" selectLockedCells="1"/>
  <mergeCells count="453">
    <mergeCell ref="C138:E138"/>
    <mergeCell ref="C85:E85"/>
    <mergeCell ref="G87:H87"/>
    <mergeCell ref="F46:G46"/>
    <mergeCell ref="F47:G47"/>
    <mergeCell ref="E36:H36"/>
    <mergeCell ref="E17:H17"/>
    <mergeCell ref="C95:E95"/>
    <mergeCell ref="C96:E96"/>
    <mergeCell ref="G96:H96"/>
    <mergeCell ref="C78:E78"/>
    <mergeCell ref="B20:C20"/>
    <mergeCell ref="B26:C26"/>
    <mergeCell ref="B33:C33"/>
    <mergeCell ref="E38:G38"/>
    <mergeCell ref="E40:G40"/>
    <mergeCell ref="E41:G41"/>
    <mergeCell ref="C77:E77"/>
    <mergeCell ref="C88:E88"/>
    <mergeCell ref="F53:H53"/>
    <mergeCell ref="B19:C19"/>
    <mergeCell ref="D32:F32"/>
    <mergeCell ref="F43:G43"/>
    <mergeCell ref="F44:G44"/>
    <mergeCell ref="G88:H88"/>
    <mergeCell ref="M94:O94"/>
    <mergeCell ref="K96:L96"/>
    <mergeCell ref="B7:E8"/>
    <mergeCell ref="B144:F144"/>
    <mergeCell ref="C68:E68"/>
    <mergeCell ref="I68:J68"/>
    <mergeCell ref="D141:F142"/>
    <mergeCell ref="G141:H142"/>
    <mergeCell ref="I141:M142"/>
    <mergeCell ref="B61:F61"/>
    <mergeCell ref="G64:H64"/>
    <mergeCell ref="C122:E122"/>
    <mergeCell ref="C124:E124"/>
    <mergeCell ref="C126:E126"/>
    <mergeCell ref="C80:E80"/>
    <mergeCell ref="C81:E81"/>
    <mergeCell ref="C82:E82"/>
    <mergeCell ref="K68:L68"/>
    <mergeCell ref="G68:H68"/>
    <mergeCell ref="C114:E114"/>
    <mergeCell ref="I80:J80"/>
    <mergeCell ref="G77:H77"/>
    <mergeCell ref="F45:G45"/>
    <mergeCell ref="M98:O98"/>
    <mergeCell ref="I101:J101"/>
    <mergeCell ref="I98:J98"/>
    <mergeCell ref="I88:J88"/>
    <mergeCell ref="K88:L88"/>
    <mergeCell ref="G85:H85"/>
    <mergeCell ref="I85:J85"/>
    <mergeCell ref="K85:L85"/>
    <mergeCell ref="G86:H86"/>
    <mergeCell ref="I86:J86"/>
    <mergeCell ref="K101:O101"/>
    <mergeCell ref="K98:L98"/>
    <mergeCell ref="K94:L94"/>
    <mergeCell ref="G98:H98"/>
    <mergeCell ref="I97:J97"/>
    <mergeCell ref="K97:L97"/>
    <mergeCell ref="G97:H97"/>
    <mergeCell ref="I87:J87"/>
    <mergeCell ref="K90:L90"/>
    <mergeCell ref="I91:M92"/>
    <mergeCell ref="K87:L87"/>
    <mergeCell ref="M96:O96"/>
    <mergeCell ref="M97:O97"/>
    <mergeCell ref="I96:J96"/>
    <mergeCell ref="I84:J84"/>
    <mergeCell ref="G81:H81"/>
    <mergeCell ref="B69:F69"/>
    <mergeCell ref="G71:H71"/>
    <mergeCell ref="I71:J71"/>
    <mergeCell ref="C72:E72"/>
    <mergeCell ref="C73:E73"/>
    <mergeCell ref="C74:E74"/>
    <mergeCell ref="C75:E75"/>
    <mergeCell ref="C76:E76"/>
    <mergeCell ref="G82:H82"/>
    <mergeCell ref="I69:J69"/>
    <mergeCell ref="C79:E79"/>
    <mergeCell ref="G107:H107"/>
    <mergeCell ref="G108:H108"/>
    <mergeCell ref="F37:H37"/>
    <mergeCell ref="J37:L37"/>
    <mergeCell ref="L47:N47"/>
    <mergeCell ref="B94:F94"/>
    <mergeCell ref="G94:H94"/>
    <mergeCell ref="I94:J94"/>
    <mergeCell ref="K79:L79"/>
    <mergeCell ref="K80:L80"/>
    <mergeCell ref="C83:E83"/>
    <mergeCell ref="C84:E84"/>
    <mergeCell ref="G69:H69"/>
    <mergeCell ref="K51:O51"/>
    <mergeCell ref="K53:O53"/>
    <mergeCell ref="I53:J53"/>
    <mergeCell ref="K40:M40"/>
    <mergeCell ref="F51:H51"/>
    <mergeCell ref="I51:J51"/>
    <mergeCell ref="I67:J67"/>
    <mergeCell ref="G80:H80"/>
    <mergeCell ref="D91:F92"/>
    <mergeCell ref="G91:H92"/>
    <mergeCell ref="I81:J81"/>
    <mergeCell ref="G7:H7"/>
    <mergeCell ref="G8:H8"/>
    <mergeCell ref="D12:F12"/>
    <mergeCell ref="D13:F13"/>
    <mergeCell ref="D14:F14"/>
    <mergeCell ref="D15:F15"/>
    <mergeCell ref="D20:F20"/>
    <mergeCell ref="D21:F21"/>
    <mergeCell ref="D33:F33"/>
    <mergeCell ref="D11:F11"/>
    <mergeCell ref="I9:O9"/>
    <mergeCell ref="K31:M31"/>
    <mergeCell ref="K32:M32"/>
    <mergeCell ref="K33:M33"/>
    <mergeCell ref="D31:F31"/>
    <mergeCell ref="K35:M35"/>
    <mergeCell ref="B9:H9"/>
    <mergeCell ref="B10:C10"/>
    <mergeCell ref="K17:M17"/>
    <mergeCell ref="J10:O10"/>
    <mergeCell ref="D24:F24"/>
    <mergeCell ref="D25:F25"/>
    <mergeCell ref="D26:F26"/>
    <mergeCell ref="D27:F27"/>
    <mergeCell ref="D28:F28"/>
    <mergeCell ref="D29:F29"/>
    <mergeCell ref="D30:F30"/>
    <mergeCell ref="D22:F22"/>
    <mergeCell ref="D23:F23"/>
    <mergeCell ref="K15:M15"/>
    <mergeCell ref="K30:M30"/>
    <mergeCell ref="K11:M11"/>
    <mergeCell ref="K12:M12"/>
    <mergeCell ref="D34:F34"/>
    <mergeCell ref="K18:M18"/>
    <mergeCell ref="F19:H19"/>
    <mergeCell ref="K13:M13"/>
    <mergeCell ref="K14:M14"/>
    <mergeCell ref="F10:H10"/>
    <mergeCell ref="K16:M16"/>
    <mergeCell ref="D16:F16"/>
    <mergeCell ref="K36:M36"/>
    <mergeCell ref="K38:M38"/>
    <mergeCell ref="K20:M20"/>
    <mergeCell ref="K21:M21"/>
    <mergeCell ref="D35:F35"/>
    <mergeCell ref="G57:H57"/>
    <mergeCell ref="G58:H58"/>
    <mergeCell ref="K29:M29"/>
    <mergeCell ref="K22:M22"/>
    <mergeCell ref="K23:M23"/>
    <mergeCell ref="K24:M24"/>
    <mergeCell ref="K25:M25"/>
    <mergeCell ref="K26:M26"/>
    <mergeCell ref="K27:M27"/>
    <mergeCell ref="K28:M28"/>
    <mergeCell ref="K34:M34"/>
    <mergeCell ref="L43:N43"/>
    <mergeCell ref="L44:N44"/>
    <mergeCell ref="K41:M41"/>
    <mergeCell ref="L46:N46"/>
    <mergeCell ref="L45:N45"/>
    <mergeCell ref="B56:O56"/>
    <mergeCell ref="B57:E58"/>
    <mergeCell ref="K77:L77"/>
    <mergeCell ref="K78:L78"/>
    <mergeCell ref="C62:E62"/>
    <mergeCell ref="C63:E63"/>
    <mergeCell ref="C64:E64"/>
    <mergeCell ref="C65:E65"/>
    <mergeCell ref="C66:E66"/>
    <mergeCell ref="C67:E67"/>
    <mergeCell ref="B71:F71"/>
    <mergeCell ref="K67:L67"/>
    <mergeCell ref="K75:L75"/>
    <mergeCell ref="G76:H76"/>
    <mergeCell ref="I76:J76"/>
    <mergeCell ref="K76:L76"/>
    <mergeCell ref="G73:H73"/>
    <mergeCell ref="I73:J73"/>
    <mergeCell ref="K73:L73"/>
    <mergeCell ref="G72:H72"/>
    <mergeCell ref="I72:J72"/>
    <mergeCell ref="K69:L69"/>
    <mergeCell ref="K65:L65"/>
    <mergeCell ref="G66:H66"/>
    <mergeCell ref="I66:J66"/>
    <mergeCell ref="K66:L66"/>
    <mergeCell ref="M66:O66"/>
    <mergeCell ref="G67:H67"/>
    <mergeCell ref="M67:O67"/>
    <mergeCell ref="M69:O69"/>
    <mergeCell ref="G65:H65"/>
    <mergeCell ref="M65:O65"/>
    <mergeCell ref="I65:J65"/>
    <mergeCell ref="I64:J64"/>
    <mergeCell ref="K64:L64"/>
    <mergeCell ref="M68:O68"/>
    <mergeCell ref="M64:O64"/>
    <mergeCell ref="M61:O61"/>
    <mergeCell ref="K61:L61"/>
    <mergeCell ref="I61:J61"/>
    <mergeCell ref="G62:H62"/>
    <mergeCell ref="I62:J62"/>
    <mergeCell ref="K62:L62"/>
    <mergeCell ref="G63:H63"/>
    <mergeCell ref="I63:J63"/>
    <mergeCell ref="K63:L63"/>
    <mergeCell ref="G61:H61"/>
    <mergeCell ref="M62:O62"/>
    <mergeCell ref="M63:O63"/>
    <mergeCell ref="M83:O83"/>
    <mergeCell ref="M84:O84"/>
    <mergeCell ref="M85:O85"/>
    <mergeCell ref="G75:H75"/>
    <mergeCell ref="I75:J75"/>
    <mergeCell ref="G79:H79"/>
    <mergeCell ref="I79:J79"/>
    <mergeCell ref="K83:L83"/>
    <mergeCell ref="K84:L84"/>
    <mergeCell ref="K81:L81"/>
    <mergeCell ref="I82:J82"/>
    <mergeCell ref="G83:H83"/>
    <mergeCell ref="I83:J83"/>
    <mergeCell ref="G84:H84"/>
    <mergeCell ref="K82:L82"/>
    <mergeCell ref="M79:O79"/>
    <mergeCell ref="M80:O80"/>
    <mergeCell ref="M81:O81"/>
    <mergeCell ref="M82:O82"/>
    <mergeCell ref="M77:O77"/>
    <mergeCell ref="M78:O78"/>
    <mergeCell ref="I77:J77"/>
    <mergeCell ref="G78:H78"/>
    <mergeCell ref="I78:J78"/>
    <mergeCell ref="M71:O71"/>
    <mergeCell ref="M72:O72"/>
    <mergeCell ref="M73:O73"/>
    <mergeCell ref="M74:O74"/>
    <mergeCell ref="M75:O75"/>
    <mergeCell ref="M76:O76"/>
    <mergeCell ref="G74:H74"/>
    <mergeCell ref="I74:J74"/>
    <mergeCell ref="K74:L74"/>
    <mergeCell ref="K72:L72"/>
    <mergeCell ref="K71:L71"/>
    <mergeCell ref="G111:H111"/>
    <mergeCell ref="I111:J111"/>
    <mergeCell ref="K111:L111"/>
    <mergeCell ref="M111:O111"/>
    <mergeCell ref="B111:F111"/>
    <mergeCell ref="F103:H103"/>
    <mergeCell ref="I103:J103"/>
    <mergeCell ref="K103:O103"/>
    <mergeCell ref="M86:O86"/>
    <mergeCell ref="M87:O87"/>
    <mergeCell ref="M88:O88"/>
    <mergeCell ref="G89:H89"/>
    <mergeCell ref="I89:J89"/>
    <mergeCell ref="K89:L89"/>
    <mergeCell ref="M89:O89"/>
    <mergeCell ref="G90:H90"/>
    <mergeCell ref="K95:L95"/>
    <mergeCell ref="G95:H95"/>
    <mergeCell ref="I95:J95"/>
    <mergeCell ref="I90:J90"/>
    <mergeCell ref="M90:O90"/>
    <mergeCell ref="M95:O95"/>
    <mergeCell ref="K86:L86"/>
    <mergeCell ref="F101:H101"/>
    <mergeCell ref="G112:H112"/>
    <mergeCell ref="I112:J112"/>
    <mergeCell ref="K112:L112"/>
    <mergeCell ref="M112:O112"/>
    <mergeCell ref="G113:H113"/>
    <mergeCell ref="I113:J113"/>
    <mergeCell ref="K113:L113"/>
    <mergeCell ref="M113:O113"/>
    <mergeCell ref="G114:H114"/>
    <mergeCell ref="I114:J114"/>
    <mergeCell ref="K114:L114"/>
    <mergeCell ref="M114:O114"/>
    <mergeCell ref="G115:H115"/>
    <mergeCell ref="I115:J115"/>
    <mergeCell ref="K115:L115"/>
    <mergeCell ref="M115:O115"/>
    <mergeCell ref="G121:H121"/>
    <mergeCell ref="I121:J121"/>
    <mergeCell ref="K121:L121"/>
    <mergeCell ref="M121:O121"/>
    <mergeCell ref="G116:H116"/>
    <mergeCell ref="I116:J116"/>
    <mergeCell ref="K116:L116"/>
    <mergeCell ref="M116:O116"/>
    <mergeCell ref="G117:H117"/>
    <mergeCell ref="I117:J117"/>
    <mergeCell ref="K117:L117"/>
    <mergeCell ref="M117:O117"/>
    <mergeCell ref="G118:H118"/>
    <mergeCell ref="I118:J118"/>
    <mergeCell ref="K118:L118"/>
    <mergeCell ref="M118:O118"/>
    <mergeCell ref="G122:H122"/>
    <mergeCell ref="I122:J122"/>
    <mergeCell ref="K122:L122"/>
    <mergeCell ref="M122:O122"/>
    <mergeCell ref="C123:E123"/>
    <mergeCell ref="G123:H123"/>
    <mergeCell ref="I123:J123"/>
    <mergeCell ref="K123:L123"/>
    <mergeCell ref="M123:O123"/>
    <mergeCell ref="G124:H124"/>
    <mergeCell ref="I124:J124"/>
    <mergeCell ref="K124:L124"/>
    <mergeCell ref="M124:O124"/>
    <mergeCell ref="C125:E125"/>
    <mergeCell ref="G125:H125"/>
    <mergeCell ref="I125:J125"/>
    <mergeCell ref="K125:L125"/>
    <mergeCell ref="M125:O125"/>
    <mergeCell ref="G126:H126"/>
    <mergeCell ref="I126:J126"/>
    <mergeCell ref="K126:L126"/>
    <mergeCell ref="M126:O126"/>
    <mergeCell ref="C127:E127"/>
    <mergeCell ref="G127:H127"/>
    <mergeCell ref="I127:J127"/>
    <mergeCell ref="K127:L127"/>
    <mergeCell ref="M127:O127"/>
    <mergeCell ref="G128:H128"/>
    <mergeCell ref="I128:J128"/>
    <mergeCell ref="K128:L128"/>
    <mergeCell ref="M128:O128"/>
    <mergeCell ref="C129:E129"/>
    <mergeCell ref="G129:H129"/>
    <mergeCell ref="I129:J129"/>
    <mergeCell ref="K129:L129"/>
    <mergeCell ref="M129:O129"/>
    <mergeCell ref="C128:E128"/>
    <mergeCell ref="G130:H130"/>
    <mergeCell ref="I130:J130"/>
    <mergeCell ref="K130:L130"/>
    <mergeCell ref="M130:O130"/>
    <mergeCell ref="C131:E131"/>
    <mergeCell ref="G131:H131"/>
    <mergeCell ref="I131:J131"/>
    <mergeCell ref="K131:L131"/>
    <mergeCell ref="M131:O131"/>
    <mergeCell ref="C130:E130"/>
    <mergeCell ref="M135:O135"/>
    <mergeCell ref="C132:E132"/>
    <mergeCell ref="G132:H132"/>
    <mergeCell ref="I132:J132"/>
    <mergeCell ref="K132:L132"/>
    <mergeCell ref="M132:O132"/>
    <mergeCell ref="C133:E133"/>
    <mergeCell ref="G133:H133"/>
    <mergeCell ref="I133:J133"/>
    <mergeCell ref="K133:L133"/>
    <mergeCell ref="M133:O133"/>
    <mergeCell ref="C135:E135"/>
    <mergeCell ref="I138:J138"/>
    <mergeCell ref="K138:L138"/>
    <mergeCell ref="M138:O138"/>
    <mergeCell ref="G139:H139"/>
    <mergeCell ref="I139:J139"/>
    <mergeCell ref="K139:L139"/>
    <mergeCell ref="M139:O139"/>
    <mergeCell ref="G140:H140"/>
    <mergeCell ref="I140:J140"/>
    <mergeCell ref="K140:L140"/>
    <mergeCell ref="M140:O140"/>
    <mergeCell ref="F151:H151"/>
    <mergeCell ref="I151:J151"/>
    <mergeCell ref="K151:O151"/>
    <mergeCell ref="F153:H153"/>
    <mergeCell ref="I153:J153"/>
    <mergeCell ref="K153:O153"/>
    <mergeCell ref="G145:H145"/>
    <mergeCell ref="I145:J145"/>
    <mergeCell ref="K145:L145"/>
    <mergeCell ref="M145:O145"/>
    <mergeCell ref="G146:H146"/>
    <mergeCell ref="I146:J146"/>
    <mergeCell ref="K146:L146"/>
    <mergeCell ref="M146:O146"/>
    <mergeCell ref="G147:H147"/>
    <mergeCell ref="I147:J147"/>
    <mergeCell ref="K147:L147"/>
    <mergeCell ref="M147:O147"/>
    <mergeCell ref="G148:H148"/>
    <mergeCell ref="I148:J148"/>
    <mergeCell ref="K148:L148"/>
    <mergeCell ref="M148:O148"/>
    <mergeCell ref="B148:F148"/>
    <mergeCell ref="B147:D147"/>
    <mergeCell ref="B6:O6"/>
    <mergeCell ref="G137:H137"/>
    <mergeCell ref="I137:J137"/>
    <mergeCell ref="K137:L137"/>
    <mergeCell ref="M137:O137"/>
    <mergeCell ref="C134:E134"/>
    <mergeCell ref="B121:F121"/>
    <mergeCell ref="G119:H119"/>
    <mergeCell ref="I119:J119"/>
    <mergeCell ref="K119:L119"/>
    <mergeCell ref="M119:O119"/>
    <mergeCell ref="G136:H136"/>
    <mergeCell ref="I136:J136"/>
    <mergeCell ref="K136:L136"/>
    <mergeCell ref="M136:O136"/>
    <mergeCell ref="G134:H134"/>
    <mergeCell ref="I134:J134"/>
    <mergeCell ref="K134:L134"/>
    <mergeCell ref="M134:O134"/>
    <mergeCell ref="G135:H135"/>
    <mergeCell ref="I135:J135"/>
    <mergeCell ref="C136:E136"/>
    <mergeCell ref="C137:E137"/>
    <mergeCell ref="K135:L135"/>
    <mergeCell ref="C139:D139"/>
    <mergeCell ref="C145:E145"/>
    <mergeCell ref="C146:E146"/>
    <mergeCell ref="C86:E86"/>
    <mergeCell ref="C87:E87"/>
    <mergeCell ref="C89:D89"/>
    <mergeCell ref="B97:D97"/>
    <mergeCell ref="B119:F119"/>
    <mergeCell ref="B140:F140"/>
    <mergeCell ref="B107:E108"/>
    <mergeCell ref="C115:E115"/>
    <mergeCell ref="C116:E116"/>
    <mergeCell ref="C117:E117"/>
    <mergeCell ref="B98:F98"/>
    <mergeCell ref="B90:F90"/>
    <mergeCell ref="C118:E118"/>
    <mergeCell ref="C112:E112"/>
    <mergeCell ref="C113:E113"/>
    <mergeCell ref="B106:O106"/>
    <mergeCell ref="G144:H144"/>
    <mergeCell ref="I144:J144"/>
    <mergeCell ref="K144:L144"/>
    <mergeCell ref="M144:O144"/>
    <mergeCell ref="G138:H138"/>
  </mergeCells>
  <phoneticPr fontId="13"/>
  <printOptions horizontalCentered="1"/>
  <pageMargins left="0.39370078740157483" right="0.39370078740157483" top="0.39370078740157483" bottom="0.39370078740157483" header="0.11811023622047245" footer="0.19685039370078741"/>
  <pageSetup paperSize="9" orientation="portrait" horizontalDpi="4294967293" r:id="rId1"/>
  <rowBreaks count="2" manualBreakCount="2">
    <brk id="55" max="16383" man="1"/>
    <brk id="105"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V50"/>
  <sheetViews>
    <sheetView showGridLines="0" showZeros="0" workbookViewId="0">
      <pane xSplit="1" ySplit="10" topLeftCell="B11" activePane="bottomRight" state="frozen"/>
      <selection activeCell="D16" sqref="D16"/>
      <selection pane="topRight" activeCell="D16" sqref="D16"/>
      <selection pane="bottomLeft" activeCell="D16" sqref="D16"/>
      <selection pane="bottomRight"/>
    </sheetView>
  </sheetViews>
  <sheetFormatPr defaultColWidth="9" defaultRowHeight="12.75" x14ac:dyDescent="0.25"/>
  <cols>
    <col min="1" max="1" width="4.6640625" style="11" customWidth="1"/>
    <col min="2" max="16" width="9.6640625" style="11" customWidth="1"/>
    <col min="17" max="16384" width="9" style="11"/>
  </cols>
  <sheetData>
    <row r="1" spans="1:74" ht="12" customHeight="1" thickBot="1" x14ac:dyDescent="0.3">
      <c r="A1" s="153"/>
      <c r="B1" s="155"/>
      <c r="C1" s="155"/>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6"/>
    </row>
    <row r="2" spans="1:74" ht="12" customHeight="1" x14ac:dyDescent="0.25">
      <c r="A2" s="157"/>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c r="BP2" s="158"/>
      <c r="BQ2" s="158"/>
      <c r="BR2" s="158"/>
      <c r="BS2" s="158"/>
      <c r="BT2" s="158"/>
      <c r="BU2" s="158"/>
      <c r="BV2" s="159"/>
    </row>
    <row r="3" spans="1:74" ht="12" customHeight="1" x14ac:dyDescent="0.25">
      <c r="A3" s="160"/>
      <c r="B3" s="161"/>
      <c r="C3" s="161"/>
      <c r="D3" s="161"/>
      <c r="E3" s="161" t="s">
        <v>45</v>
      </c>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2"/>
    </row>
    <row r="4" spans="1:74" ht="12" customHeight="1" thickBot="1" x14ac:dyDescent="0.3">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5"/>
    </row>
    <row r="5" spans="1:74" ht="12" customHeight="1" thickBot="1" x14ac:dyDescent="0.3"/>
    <row r="6" spans="1:74" ht="12" customHeight="1" x14ac:dyDescent="0.25">
      <c r="B6" s="379" t="str">
        <f>メニュー!A2</f>
        <v>SIMPLE 会計報告 ２０２６</v>
      </c>
      <c r="E6" s="191"/>
      <c r="F6" s="184" t="s">
        <v>124</v>
      </c>
      <c r="G6" s="185"/>
      <c r="H6" s="185"/>
      <c r="I6" s="186"/>
    </row>
    <row r="7" spans="1:74" ht="12" customHeight="1" thickBot="1" x14ac:dyDescent="0.3">
      <c r="B7" s="190" t="s">
        <v>367</v>
      </c>
      <c r="C7" s="218"/>
      <c r="D7" s="218"/>
      <c r="E7" s="218"/>
      <c r="F7" s="187"/>
      <c r="G7" s="188"/>
      <c r="H7" s="188"/>
      <c r="I7" s="189"/>
      <c r="O7" s="314"/>
    </row>
    <row r="8" spans="1:74" ht="12" customHeight="1" x14ac:dyDescent="0.25">
      <c r="B8" s="190"/>
      <c r="C8" s="510">
        <f>科目設定!$I$11</f>
        <v>0</v>
      </c>
      <c r="D8" s="510"/>
      <c r="E8" s="510"/>
    </row>
    <row r="9" spans="1:74" ht="12" customHeight="1" thickBot="1" x14ac:dyDescent="0.3">
      <c r="C9" s="514"/>
      <c r="D9" s="514"/>
      <c r="E9" s="514"/>
    </row>
    <row r="10" spans="1:74" ht="15.95" customHeight="1" thickBot="1" x14ac:dyDescent="0.3">
      <c r="B10" s="140" t="s">
        <v>20</v>
      </c>
      <c r="C10" s="141" t="str">
        <f>UPDATE!C$10</f>
        <v>４月</v>
      </c>
      <c r="D10" s="141" t="str">
        <f>UPDATE!D$10</f>
        <v>５月</v>
      </c>
      <c r="E10" s="141" t="str">
        <f>UPDATE!E$10</f>
        <v>６月</v>
      </c>
      <c r="F10" s="141" t="str">
        <f>UPDATE!F$10</f>
        <v>７月</v>
      </c>
      <c r="G10" s="141" t="str">
        <f>UPDATE!G$10</f>
        <v>８月</v>
      </c>
      <c r="H10" s="141" t="str">
        <f>UPDATE!H$10</f>
        <v>９月</v>
      </c>
      <c r="I10" s="141" t="str">
        <f>UPDATE!I$10</f>
        <v>１０月</v>
      </c>
      <c r="J10" s="141" t="str">
        <f>UPDATE!J$10</f>
        <v>１１月</v>
      </c>
      <c r="K10" s="141" t="str">
        <f>UPDATE!K$10</f>
        <v>１２月</v>
      </c>
      <c r="L10" s="141" t="str">
        <f>UPDATE!L$10</f>
        <v>１月</v>
      </c>
      <c r="M10" s="141" t="str">
        <f>UPDATE!M$10</f>
        <v>２月</v>
      </c>
      <c r="N10" s="141" t="str">
        <f>UPDATE!N$10</f>
        <v>３月</v>
      </c>
      <c r="O10" s="142" t="s">
        <v>5</v>
      </c>
      <c r="P10" s="143" t="s">
        <v>4</v>
      </c>
    </row>
    <row r="11" spans="1:74" ht="15.95" customHeight="1" thickTop="1" x14ac:dyDescent="0.25">
      <c r="B11" s="89" t="str">
        <f>IF(科目設定!AJ11="","",科目設定!AJ11)</f>
        <v>会費</v>
      </c>
      <c r="C11" s="48">
        <f>SUMIFS(現金入力!$G:$G,現金入力!$E:$E,"="&amp;$B11,現金入力!$B:$B,"="&amp;UPDATE!C11)-SUMIFS(現金入力!$H:$H,現金入力!$E:$E,"="&amp;$B11,現金入力!$B:$B,"="&amp;UPDATE!C11)</f>
        <v>0</v>
      </c>
      <c r="D11" s="48">
        <f>SUMIFS(現金入力!$G:$G,現金入力!$E:$E,"="&amp;$B11,現金入力!$B:$B,"="&amp;UPDATE!D11)-SUMIFS(現金入力!$H:$H,現金入力!$E:$E,"="&amp;$B11,現金入力!$B:$B,"="&amp;UPDATE!D11)</f>
        <v>0</v>
      </c>
      <c r="E11" s="48">
        <f>SUMIFS(現金入力!$G:$G,現金入力!$E:$E,"="&amp;$B11,現金入力!$B:$B,"="&amp;UPDATE!E11)-SUMIFS(現金入力!$H:$H,現金入力!$E:$E,"="&amp;$B11,現金入力!$B:$B,"="&amp;UPDATE!E11)</f>
        <v>0</v>
      </c>
      <c r="F11" s="48">
        <f>SUMIFS(現金入力!$G:$G,現金入力!$E:$E,"="&amp;$B11,現金入力!$B:$B,"="&amp;UPDATE!F11)-SUMIFS(現金入力!$H:$H,現金入力!$E:$E,"="&amp;$B11,現金入力!$B:$B,"="&amp;UPDATE!F11)</f>
        <v>0</v>
      </c>
      <c r="G11" s="48">
        <f>SUMIFS(現金入力!$G:$G,現金入力!$E:$E,"="&amp;$B11,現金入力!$B:$B,"="&amp;UPDATE!G11)-SUMIFS(現金入力!$H:$H,現金入力!$E:$E,"="&amp;$B11,現金入力!$B:$B,"="&amp;UPDATE!G11)</f>
        <v>0</v>
      </c>
      <c r="H11" s="48">
        <f>SUMIFS(現金入力!$G:$G,現金入力!$E:$E,"="&amp;$B11,現金入力!$B:$B,"="&amp;UPDATE!H11)-SUMIFS(現金入力!$H:$H,現金入力!$E:$E,"="&amp;$B11,現金入力!$B:$B,"="&amp;UPDATE!H11)</f>
        <v>0</v>
      </c>
      <c r="I11" s="48">
        <f>SUMIFS(現金入力!$G:$G,現金入力!$E:$E,"="&amp;$B11,現金入力!$B:$B,"="&amp;UPDATE!I11)-SUMIFS(現金入力!$H:$H,現金入力!$E:$E,"="&amp;$B11,現金入力!$B:$B,"="&amp;UPDATE!I11)</f>
        <v>0</v>
      </c>
      <c r="J11" s="48">
        <f>SUMIFS(現金入力!$G:$G,現金入力!$E:$E,"="&amp;$B11,現金入力!$B:$B,"="&amp;UPDATE!J11)-SUMIFS(現金入力!$H:$H,現金入力!$E:$E,"="&amp;$B11,現金入力!$B:$B,"="&amp;UPDATE!J11)</f>
        <v>0</v>
      </c>
      <c r="K11" s="48">
        <f>SUMIFS(現金入力!$G:$G,現金入力!$E:$E,"="&amp;$B11,現金入力!$B:$B,"="&amp;UPDATE!K11)-SUMIFS(現金入力!$H:$H,現金入力!$E:$E,"="&amp;$B11,現金入力!$B:$B,"="&amp;UPDATE!K11)</f>
        <v>0</v>
      </c>
      <c r="L11" s="48">
        <f>SUMIFS(現金入力!$G:$G,現金入力!$E:$E,"="&amp;$B11,現金入力!$B:$B,"="&amp;UPDATE!L11)-SUMIFS(現金入力!$H:$H,現金入力!$E:$E,"="&amp;$B11,現金入力!$B:$B,"="&amp;UPDATE!L11)</f>
        <v>0</v>
      </c>
      <c r="M11" s="48">
        <f>SUMIFS(現金入力!$G:$G,現金入力!$E:$E,"="&amp;$B11,現金入力!$B:$B,"="&amp;UPDATE!M11)-SUMIFS(現金入力!$H:$H,現金入力!$E:$E,"="&amp;$B11,現金入力!$B:$B,"="&amp;UPDATE!M11)</f>
        <v>0</v>
      </c>
      <c r="N11" s="48">
        <f>SUMIFS(現金入力!$G:$G,現金入力!$E:$E,"="&amp;$B11,現金入力!$B:$B,"="&amp;UPDATE!N11)-SUMIFS(現金入力!$H:$H,現金入力!$E:$E,"="&amp;$B11,現金入力!$B:$B,"="&amp;UPDATE!N11)</f>
        <v>0</v>
      </c>
      <c r="O11" s="90">
        <f t="shared" ref="O11:O15" si="0">SUM(C11:N11)</f>
        <v>0</v>
      </c>
      <c r="P11" s="61">
        <f>IF(O11=0,0,O11/SUM(O11:O16))</f>
        <v>0</v>
      </c>
    </row>
    <row r="12" spans="1:74" ht="15.95" customHeight="1" x14ac:dyDescent="0.25">
      <c r="B12" s="93" t="str">
        <f>IF(科目設定!AJ12="","",科目設定!AJ12)</f>
        <v>交付金</v>
      </c>
      <c r="C12" s="94">
        <f>SUMIFS(現金入力!$G:$G,現金入力!$E:$E,"="&amp;$B12,現金入力!$B:$B,"="&amp;UPDATE!C11)-SUMIFS(現金入力!$H:$H,現金入力!$E:$E,"="&amp;$B12,現金入力!$B:$B,"="&amp;UPDATE!C11)</f>
        <v>0</v>
      </c>
      <c r="D12" s="94">
        <f>SUMIFS(現金入力!$G:$G,現金入力!$E:$E,"="&amp;$B12,現金入力!$B:$B,"="&amp;UPDATE!D11)-SUMIFS(現金入力!$H:$H,現金入力!$E:$E,"="&amp;$B12,現金入力!$B:$B,"="&amp;UPDATE!D11)</f>
        <v>0</v>
      </c>
      <c r="E12" s="94">
        <f>SUMIFS(現金入力!$G:$G,現金入力!$E:$E,"="&amp;$B12,現金入力!$B:$B,"="&amp;UPDATE!E11)-SUMIFS(現金入力!$H:$H,現金入力!$E:$E,"="&amp;$B12,現金入力!$B:$B,"="&amp;UPDATE!E11)</f>
        <v>0</v>
      </c>
      <c r="F12" s="94">
        <f>SUMIFS(現金入力!$G:$G,現金入力!$E:$E,"="&amp;$B12,現金入力!$B:$B,"="&amp;UPDATE!F11)-SUMIFS(現金入力!$H:$H,現金入力!$E:$E,"="&amp;$B12,現金入力!$B:$B,"="&amp;UPDATE!F11)</f>
        <v>0</v>
      </c>
      <c r="G12" s="94">
        <f>SUMIFS(現金入力!$G:$G,現金入力!$E:$E,"="&amp;$B12,現金入力!$B:$B,"="&amp;UPDATE!G11)-SUMIFS(現金入力!$H:$H,現金入力!$E:$E,"="&amp;$B12,現金入力!$B:$B,"="&amp;UPDATE!G11)</f>
        <v>0</v>
      </c>
      <c r="H12" s="94">
        <f>SUMIFS(現金入力!$G:$G,現金入力!$E:$E,"="&amp;$B12,現金入力!$B:$B,"="&amp;UPDATE!H11)-SUMIFS(現金入力!$H:$H,現金入力!$E:$E,"="&amp;$B12,現金入力!$B:$B,"="&amp;UPDATE!H11)</f>
        <v>0</v>
      </c>
      <c r="I12" s="94">
        <f>SUMIFS(現金入力!$G:$G,現金入力!$E:$E,"="&amp;$B12,現金入力!$B:$B,"="&amp;UPDATE!I11)-SUMIFS(現金入力!$H:$H,現金入力!$E:$E,"="&amp;$B12,現金入力!$B:$B,"="&amp;UPDATE!I11)</f>
        <v>0</v>
      </c>
      <c r="J12" s="94">
        <f>SUMIFS(現金入力!$G:$G,現金入力!$E:$E,"="&amp;$B12,現金入力!$B:$B,"="&amp;UPDATE!J11)-SUMIFS(現金入力!$H:$H,現金入力!$E:$E,"="&amp;$B12,現金入力!$B:$B,"="&amp;UPDATE!J11)</f>
        <v>0</v>
      </c>
      <c r="K12" s="94">
        <f>SUMIFS(現金入力!$G:$G,現金入力!$E:$E,"="&amp;$B12,現金入力!$B:$B,"="&amp;UPDATE!K11)-SUMIFS(現金入力!$H:$H,現金入力!$E:$E,"="&amp;$B12,現金入力!$B:$B,"="&amp;UPDATE!K11)</f>
        <v>0</v>
      </c>
      <c r="L12" s="94">
        <f>SUMIFS(現金入力!$G:$G,現金入力!$E:$E,"="&amp;$B12,現金入力!$B:$B,"="&amp;UPDATE!L11)-SUMIFS(現金入力!$H:$H,現金入力!$E:$E,"="&amp;$B12,現金入力!$B:$B,"="&amp;UPDATE!L11)</f>
        <v>0</v>
      </c>
      <c r="M12" s="94">
        <f>SUMIFS(現金入力!$G:$G,現金入力!$E:$E,"="&amp;$B12,現金入力!$B:$B,"="&amp;UPDATE!M11)-SUMIFS(現金入力!$H:$H,現金入力!$E:$E,"="&amp;$B12,現金入力!$B:$B,"="&amp;UPDATE!M11)</f>
        <v>0</v>
      </c>
      <c r="N12" s="94">
        <f>SUMIFS(現金入力!$G:$G,現金入力!$E:$E,"="&amp;$B12,現金入力!$B:$B,"="&amp;UPDATE!N11)-SUMIFS(現金入力!$H:$H,現金入力!$E:$E,"="&amp;$B12,現金入力!$B:$B,"="&amp;UPDATE!N11)</f>
        <v>0</v>
      </c>
      <c r="O12" s="95">
        <f t="shared" si="0"/>
        <v>0</v>
      </c>
      <c r="P12" s="96">
        <f>IF(O12=0,0,O12/SUM(O11:O16))</f>
        <v>0</v>
      </c>
    </row>
    <row r="13" spans="1:74" ht="15.95" customHeight="1" x14ac:dyDescent="0.25">
      <c r="B13" s="93" t="str">
        <f>IF(科目設定!AJ13="","",科目設定!AJ13)</f>
        <v>寄付金</v>
      </c>
      <c r="C13" s="94">
        <f>SUMIFS(現金入力!$G:$G,現金入力!$E:$E,"="&amp;$B13,現金入力!$B:$B,"="&amp;UPDATE!C11)-SUMIFS(現金入力!$H:$H,現金入力!$E:$E,"="&amp;$B13,現金入力!$B:$B,"="&amp;UPDATE!C11)</f>
        <v>0</v>
      </c>
      <c r="D13" s="94">
        <f>SUMIFS(現金入力!$G:$G,現金入力!$E:$E,"="&amp;$B13,現金入力!$B:$B,"="&amp;UPDATE!D11)-SUMIFS(現金入力!$H:$H,現金入力!$E:$E,"="&amp;$B13,現金入力!$B:$B,"="&amp;UPDATE!D11)</f>
        <v>0</v>
      </c>
      <c r="E13" s="94">
        <f>SUMIFS(現金入力!$G:$G,現金入力!$E:$E,"="&amp;$B13,現金入力!$B:$B,"="&amp;UPDATE!E11)-SUMIFS(現金入力!$H:$H,現金入力!$E:$E,"="&amp;$B13,現金入力!$B:$B,"="&amp;UPDATE!E11)</f>
        <v>0</v>
      </c>
      <c r="F13" s="94">
        <f>SUMIFS(現金入力!$G:$G,現金入力!$E:$E,"="&amp;$B13,現金入力!$B:$B,"="&amp;UPDATE!F11)-SUMIFS(現金入力!$H:$H,現金入力!$E:$E,"="&amp;$B13,現金入力!$B:$B,"="&amp;UPDATE!F11)</f>
        <v>0</v>
      </c>
      <c r="G13" s="94">
        <f>SUMIFS(現金入力!$G:$G,現金入力!$E:$E,"="&amp;$B13,現金入力!$B:$B,"="&amp;UPDATE!G11)-SUMIFS(現金入力!$H:$H,現金入力!$E:$E,"="&amp;$B13,現金入力!$B:$B,"="&amp;UPDATE!G11)</f>
        <v>0</v>
      </c>
      <c r="H13" s="94">
        <f>SUMIFS(現金入力!$G:$G,現金入力!$E:$E,"="&amp;$B13,現金入力!$B:$B,"="&amp;UPDATE!H11)-SUMIFS(現金入力!$H:$H,現金入力!$E:$E,"="&amp;$B13,現金入力!$B:$B,"="&amp;UPDATE!H11)</f>
        <v>0</v>
      </c>
      <c r="I13" s="94">
        <f>SUMIFS(現金入力!$G:$G,現金入力!$E:$E,"="&amp;$B13,現金入力!$B:$B,"="&amp;UPDATE!I11)-SUMIFS(現金入力!$H:$H,現金入力!$E:$E,"="&amp;$B13,現金入力!$B:$B,"="&amp;UPDATE!I11)</f>
        <v>0</v>
      </c>
      <c r="J13" s="94">
        <f>SUMIFS(現金入力!$G:$G,現金入力!$E:$E,"="&amp;$B13,現金入力!$B:$B,"="&amp;UPDATE!J11)-SUMIFS(現金入力!$H:$H,現金入力!$E:$E,"="&amp;$B13,現金入力!$B:$B,"="&amp;UPDATE!J11)</f>
        <v>0</v>
      </c>
      <c r="K13" s="94">
        <f>SUMIFS(現金入力!$G:$G,現金入力!$E:$E,"="&amp;$B13,現金入力!$B:$B,"="&amp;UPDATE!K11)-SUMIFS(現金入力!$H:$H,現金入力!$E:$E,"="&amp;$B13,現金入力!$B:$B,"="&amp;UPDATE!K11)</f>
        <v>0</v>
      </c>
      <c r="L13" s="94">
        <f>SUMIFS(現金入力!$G:$G,現金入力!$E:$E,"="&amp;$B13,現金入力!$B:$B,"="&amp;UPDATE!L11)-SUMIFS(現金入力!$H:$H,現金入力!$E:$E,"="&amp;$B13,現金入力!$B:$B,"="&amp;UPDATE!L11)</f>
        <v>0</v>
      </c>
      <c r="M13" s="94">
        <f>SUMIFS(現金入力!$G:$G,現金入力!$E:$E,"="&amp;$B13,現金入力!$B:$B,"="&amp;UPDATE!M11)-SUMIFS(現金入力!$H:$H,現金入力!$E:$E,"="&amp;$B13,現金入力!$B:$B,"="&amp;UPDATE!M11)</f>
        <v>0</v>
      </c>
      <c r="N13" s="94">
        <f>SUMIFS(現金入力!$G:$G,現金入力!$E:$E,"="&amp;$B13,現金入力!$B:$B,"="&amp;UPDATE!N11)-SUMIFS(現金入力!$H:$H,現金入力!$E:$E,"="&amp;$B13,現金入力!$B:$B,"="&amp;UPDATE!N11)</f>
        <v>0</v>
      </c>
      <c r="O13" s="95">
        <f t="shared" si="0"/>
        <v>0</v>
      </c>
      <c r="P13" s="96">
        <f>IF(O13=0,0,O13/SUM(O11:O16))</f>
        <v>0</v>
      </c>
    </row>
    <row r="14" spans="1:74" ht="15.95" customHeight="1" x14ac:dyDescent="0.25">
      <c r="B14" s="93" t="str">
        <f>IF(科目設定!AJ14="","",科目設定!AJ14)</f>
        <v>利息</v>
      </c>
      <c r="C14" s="94">
        <f>SUMIFS(現金入力!$G:$G,現金入力!$E:$E,"="&amp;$B14,現金入力!$B:$B,"="&amp;UPDATE!C11)-SUMIFS(現金入力!$H:$H,現金入力!$E:$E,"="&amp;$B14,現金入力!$B:$B,"="&amp;UPDATE!C11)</f>
        <v>0</v>
      </c>
      <c r="D14" s="94">
        <f>SUMIFS(現金入力!$G:$G,現金入力!$E:$E,"="&amp;$B14,現金入力!$B:$B,"="&amp;UPDATE!D11)-SUMIFS(現金入力!$H:$H,現金入力!$E:$E,"="&amp;$B14,現金入力!$B:$B,"="&amp;UPDATE!D11)</f>
        <v>0</v>
      </c>
      <c r="E14" s="94">
        <f>SUMIFS(現金入力!$G:$G,現金入力!$E:$E,"="&amp;$B14,現金入力!$B:$B,"="&amp;UPDATE!E11)-SUMIFS(現金入力!$H:$H,現金入力!$E:$E,"="&amp;$B14,現金入力!$B:$B,"="&amp;UPDATE!E11)</f>
        <v>0</v>
      </c>
      <c r="F14" s="94">
        <f>SUMIFS(現金入力!$G:$G,現金入力!$E:$E,"="&amp;$B14,現金入力!$B:$B,"="&amp;UPDATE!F11)-SUMIFS(現金入力!$H:$H,現金入力!$E:$E,"="&amp;$B14,現金入力!$B:$B,"="&amp;UPDATE!F11)</f>
        <v>0</v>
      </c>
      <c r="G14" s="94">
        <f>SUMIFS(現金入力!$G:$G,現金入力!$E:$E,"="&amp;$B14,現金入力!$B:$B,"="&amp;UPDATE!G11)-SUMIFS(現金入力!$H:$H,現金入力!$E:$E,"="&amp;$B14,現金入力!$B:$B,"="&amp;UPDATE!G11)</f>
        <v>0</v>
      </c>
      <c r="H14" s="94">
        <f>SUMIFS(現金入力!$G:$G,現金入力!$E:$E,"="&amp;$B14,現金入力!$B:$B,"="&amp;UPDATE!H11)-SUMIFS(現金入力!$H:$H,現金入力!$E:$E,"="&amp;$B14,現金入力!$B:$B,"="&amp;UPDATE!H11)</f>
        <v>0</v>
      </c>
      <c r="I14" s="94">
        <f>SUMIFS(現金入力!$G:$G,現金入力!$E:$E,"="&amp;$B14,現金入力!$B:$B,"="&amp;UPDATE!I11)-SUMIFS(現金入力!$H:$H,現金入力!$E:$E,"="&amp;$B14,現金入力!$B:$B,"="&amp;UPDATE!I11)</f>
        <v>0</v>
      </c>
      <c r="J14" s="94">
        <f>SUMIFS(現金入力!$G:$G,現金入力!$E:$E,"="&amp;$B14,現金入力!$B:$B,"="&amp;UPDATE!J11)-SUMIFS(現金入力!$H:$H,現金入力!$E:$E,"="&amp;$B14,現金入力!$B:$B,"="&amp;UPDATE!J11)</f>
        <v>0</v>
      </c>
      <c r="K14" s="94">
        <f>SUMIFS(現金入力!$G:$G,現金入力!$E:$E,"="&amp;$B14,現金入力!$B:$B,"="&amp;UPDATE!K11)-SUMIFS(現金入力!$H:$H,現金入力!$E:$E,"="&amp;$B14,現金入力!$B:$B,"="&amp;UPDATE!K11)</f>
        <v>0</v>
      </c>
      <c r="L14" s="94">
        <f>SUMIFS(現金入力!$G:$G,現金入力!$E:$E,"="&amp;$B14,現金入力!$B:$B,"="&amp;UPDATE!L11)-SUMIFS(現金入力!$H:$H,現金入力!$E:$E,"="&amp;$B14,現金入力!$B:$B,"="&amp;UPDATE!L11)</f>
        <v>0</v>
      </c>
      <c r="M14" s="94">
        <f>SUMIFS(現金入力!$G:$G,現金入力!$E:$E,"="&amp;$B14,現金入力!$B:$B,"="&amp;UPDATE!M11)-SUMIFS(現金入力!$H:$H,現金入力!$E:$E,"="&amp;$B14,現金入力!$B:$B,"="&amp;UPDATE!M11)</f>
        <v>0</v>
      </c>
      <c r="N14" s="94">
        <f>SUMIFS(現金入力!$G:$G,現金入力!$E:$E,"="&amp;$B14,現金入力!$B:$B,"="&amp;UPDATE!N11)-SUMIFS(現金入力!$H:$H,現金入力!$E:$E,"="&amp;$B14,現金入力!$B:$B,"="&amp;UPDATE!N11)</f>
        <v>0</v>
      </c>
      <c r="O14" s="95">
        <f t="shared" si="0"/>
        <v>0</v>
      </c>
      <c r="P14" s="96">
        <f>IF(O14=0,0,O14/SUM(O11:O16))</f>
        <v>0</v>
      </c>
    </row>
    <row r="15" spans="1:74" ht="15.95" customHeight="1" x14ac:dyDescent="0.25">
      <c r="B15" s="93" t="str">
        <f>IF(科目設定!AJ15="","",科目設定!AJ15)</f>
        <v>雑収入</v>
      </c>
      <c r="C15" s="94">
        <f>SUMIFS(現金入力!$G:$G,現金入力!$E:$E,"="&amp;$B15,現金入力!$B:$B,"="&amp;UPDATE!C11)-SUMIFS(現金入力!$H:$H,現金入力!$E:$E,"="&amp;$B15,現金入力!$B:$B,"="&amp;UPDATE!C11)</f>
        <v>0</v>
      </c>
      <c r="D15" s="94">
        <f>SUMIFS(現金入力!$G:$G,現金入力!$E:$E,"="&amp;$B15,現金入力!$B:$B,"="&amp;UPDATE!D11)-SUMIFS(現金入力!$H:$H,現金入力!$E:$E,"="&amp;$B15,現金入力!$B:$B,"="&amp;UPDATE!D11)</f>
        <v>0</v>
      </c>
      <c r="E15" s="94">
        <f>SUMIFS(現金入力!$G:$G,現金入力!$E:$E,"="&amp;$B15,現金入力!$B:$B,"="&amp;UPDATE!E11)-SUMIFS(現金入力!$H:$H,現金入力!$E:$E,"="&amp;$B15,現金入力!$B:$B,"="&amp;UPDATE!E11)</f>
        <v>0</v>
      </c>
      <c r="F15" s="94">
        <f>SUMIFS(現金入力!$G:$G,現金入力!$E:$E,"="&amp;$B15,現金入力!$B:$B,"="&amp;UPDATE!F11)-SUMIFS(現金入力!$H:$H,現金入力!$E:$E,"="&amp;$B15,現金入力!$B:$B,"="&amp;UPDATE!F11)</f>
        <v>0</v>
      </c>
      <c r="G15" s="94">
        <f>SUMIFS(現金入力!$G:$G,現金入力!$E:$E,"="&amp;$B15,現金入力!$B:$B,"="&amp;UPDATE!G11)-SUMIFS(現金入力!$H:$H,現金入力!$E:$E,"="&amp;$B15,現金入力!$B:$B,"="&amp;UPDATE!G11)</f>
        <v>0</v>
      </c>
      <c r="H15" s="94">
        <f>SUMIFS(現金入力!$G:$G,現金入力!$E:$E,"="&amp;$B15,現金入力!$B:$B,"="&amp;UPDATE!H11)-SUMIFS(現金入力!$H:$H,現金入力!$E:$E,"="&amp;$B15,現金入力!$B:$B,"="&amp;UPDATE!H11)</f>
        <v>0</v>
      </c>
      <c r="I15" s="94">
        <f>SUMIFS(現金入力!$G:$G,現金入力!$E:$E,"="&amp;$B15,現金入力!$B:$B,"="&amp;UPDATE!I11)-SUMIFS(現金入力!$H:$H,現金入力!$E:$E,"="&amp;$B15,現金入力!$B:$B,"="&amp;UPDATE!I11)</f>
        <v>0</v>
      </c>
      <c r="J15" s="94">
        <f>SUMIFS(現金入力!$G:$G,現金入力!$E:$E,"="&amp;$B15,現金入力!$B:$B,"="&amp;UPDATE!J11)-SUMIFS(現金入力!$H:$H,現金入力!$E:$E,"="&amp;$B15,現金入力!$B:$B,"="&amp;UPDATE!J11)</f>
        <v>0</v>
      </c>
      <c r="K15" s="94">
        <f>SUMIFS(現金入力!$G:$G,現金入力!$E:$E,"="&amp;$B15,現金入力!$B:$B,"="&amp;UPDATE!K11)-SUMIFS(現金入力!$H:$H,現金入力!$E:$E,"="&amp;$B15,現金入力!$B:$B,"="&amp;UPDATE!K11)</f>
        <v>0</v>
      </c>
      <c r="L15" s="94">
        <f>SUMIFS(現金入力!$G:$G,現金入力!$E:$E,"="&amp;$B15,現金入力!$B:$B,"="&amp;UPDATE!L11)-SUMIFS(現金入力!$H:$H,現金入力!$E:$E,"="&amp;$B15,現金入力!$B:$B,"="&amp;UPDATE!L11)</f>
        <v>0</v>
      </c>
      <c r="M15" s="94">
        <f>SUMIFS(現金入力!$G:$G,現金入力!$E:$E,"="&amp;$B15,現金入力!$B:$B,"="&amp;UPDATE!M11)-SUMIFS(現金入力!$H:$H,現金入力!$E:$E,"="&amp;$B15,現金入力!$B:$B,"="&amp;UPDATE!M11)</f>
        <v>0</v>
      </c>
      <c r="N15" s="94">
        <f>SUMIFS(現金入力!$G:$G,現金入力!$E:$E,"="&amp;$B15,現金入力!$B:$B,"="&amp;UPDATE!N11)-SUMIFS(現金入力!$H:$H,現金入力!$E:$E,"="&amp;$B15,現金入力!$B:$B,"="&amp;UPDATE!N11)</f>
        <v>0</v>
      </c>
      <c r="O15" s="95">
        <f t="shared" si="0"/>
        <v>0</v>
      </c>
      <c r="P15" s="96">
        <f>IF(O15=0,0,O15/SUM(O11:O16))</f>
        <v>0</v>
      </c>
    </row>
    <row r="16" spans="1:74" ht="15.95" customHeight="1" x14ac:dyDescent="0.25">
      <c r="B16" s="242">
        <f>IF(科目設定!AJ16="","",科目設定!AJ16)</f>
        <v>0</v>
      </c>
      <c r="C16" s="243">
        <f>SUMIFS(現金入力!$G:$G,現金入力!$E:$E,"="&amp;$B16,現金入力!$B:$B,"="&amp;UPDATE!C11)-SUMIFS(現金入力!$H:$H,現金入力!$E:$E,"="&amp;$B16,現金入力!$B:$B,"="&amp;UPDATE!C11)</f>
        <v>0</v>
      </c>
      <c r="D16" s="243">
        <f>SUMIFS(現金入力!$G:$G,現金入力!$E:$E,"="&amp;$B16,現金入力!$B:$B,"="&amp;UPDATE!D11)-SUMIFS(現金入力!$H:$H,現金入力!$E:$E,"="&amp;$B16,現金入力!$B:$B,"="&amp;UPDATE!D11)</f>
        <v>0</v>
      </c>
      <c r="E16" s="243">
        <f>SUMIFS(現金入力!$G:$G,現金入力!$E:$E,"="&amp;$B16,現金入力!$B:$B,"="&amp;UPDATE!E11)-SUMIFS(現金入力!$H:$H,現金入力!$E:$E,"="&amp;$B16,現金入力!$B:$B,"="&amp;UPDATE!E11)</f>
        <v>0</v>
      </c>
      <c r="F16" s="243">
        <f>SUMIFS(現金入力!$G:$G,現金入力!$E:$E,"="&amp;$B16,現金入力!$B:$B,"="&amp;UPDATE!F11)-SUMIFS(現金入力!$H:$H,現金入力!$E:$E,"="&amp;$B16,現金入力!$B:$B,"="&amp;UPDATE!F11)</f>
        <v>0</v>
      </c>
      <c r="G16" s="243">
        <f>SUMIFS(現金入力!$G:$G,現金入力!$E:$E,"="&amp;$B16,現金入力!$B:$B,"="&amp;UPDATE!G11)-SUMIFS(現金入力!$H:$H,現金入力!$E:$E,"="&amp;$B16,現金入力!$B:$B,"="&amp;UPDATE!G11)</f>
        <v>0</v>
      </c>
      <c r="H16" s="243">
        <f>SUMIFS(現金入力!$G:$G,現金入力!$E:$E,"="&amp;$B16,現金入力!$B:$B,"="&amp;UPDATE!H11)-SUMIFS(現金入力!$H:$H,現金入力!$E:$E,"="&amp;$B16,現金入力!$B:$B,"="&amp;UPDATE!H11)</f>
        <v>0</v>
      </c>
      <c r="I16" s="243">
        <f>SUMIFS(現金入力!$G:$G,現金入力!$E:$E,"="&amp;$B16,現金入力!$B:$B,"="&amp;UPDATE!I11)-SUMIFS(現金入力!$H:$H,現金入力!$E:$E,"="&amp;$B16,現金入力!$B:$B,"="&amp;UPDATE!I11)</f>
        <v>0</v>
      </c>
      <c r="J16" s="243">
        <f>SUMIFS(現金入力!$G:$G,現金入力!$E:$E,"="&amp;$B16,現金入力!$B:$B,"="&amp;UPDATE!J11)-SUMIFS(現金入力!$H:$H,現金入力!$E:$E,"="&amp;$B16,現金入力!$B:$B,"="&amp;UPDATE!J11)</f>
        <v>0</v>
      </c>
      <c r="K16" s="243">
        <f>SUMIFS(現金入力!$G:$G,現金入力!$E:$E,"="&amp;$B16,現金入力!$B:$B,"="&amp;UPDATE!K11)-SUMIFS(現金入力!$H:$H,現金入力!$E:$E,"="&amp;$B16,現金入力!$B:$B,"="&amp;UPDATE!K11)</f>
        <v>0</v>
      </c>
      <c r="L16" s="243">
        <f>SUMIFS(現金入力!$G:$G,現金入力!$E:$E,"="&amp;$B16,現金入力!$B:$B,"="&amp;UPDATE!L11)-SUMIFS(現金入力!$H:$H,現金入力!$E:$E,"="&amp;$B16,現金入力!$B:$B,"="&amp;UPDATE!L11)</f>
        <v>0</v>
      </c>
      <c r="M16" s="243">
        <f>SUMIFS(現金入力!$G:$G,現金入力!$E:$E,"="&amp;$B16,現金入力!$B:$B,"="&amp;UPDATE!M11)-SUMIFS(現金入力!$H:$H,現金入力!$E:$E,"="&amp;$B16,現金入力!$B:$B,"="&amp;UPDATE!M11)</f>
        <v>0</v>
      </c>
      <c r="N16" s="243">
        <f>SUMIFS(現金入力!$G:$G,現金入力!$E:$E,"="&amp;$B16,現金入力!$B:$B,"="&amp;UPDATE!N11)-SUMIFS(現金入力!$H:$H,現金入力!$E:$E,"="&amp;$B16,現金入力!$B:$B,"="&amp;UPDATE!N11)</f>
        <v>0</v>
      </c>
      <c r="O16" s="244">
        <f t="shared" ref="O16:O20" si="1">SUM(C16:N16)</f>
        <v>0</v>
      </c>
      <c r="P16" s="245">
        <f>IF(O16=0,0,O16/SUM(O11:O16))</f>
        <v>0</v>
      </c>
    </row>
    <row r="17" spans="2:17" ht="15.95" customHeight="1" x14ac:dyDescent="0.25">
      <c r="B17" s="238" t="str">
        <f>IF(科目設定!AJ17="","",科目設定!AJ17)</f>
        <v>預金引出</v>
      </c>
      <c r="C17" s="239">
        <f>SUMIFS(現金入力!$G:$G,現金入力!$E:$E,"="&amp;$B17,現金入力!$B:$B,"="&amp;UPDATE!C11)-SUMIFS(現金入力!$H:$H,現金入力!$E:$E,"="&amp;$B17,現金入力!$B:$B,"="&amp;UPDATE!C11)</f>
        <v>0</v>
      </c>
      <c r="D17" s="239">
        <f>SUMIFS(現金入力!$G:$G,現金入力!$E:$E,"="&amp;$B17,現金入力!$B:$B,"="&amp;UPDATE!D11)-SUMIFS(現金入力!$H:$H,現金入力!$E:$E,"="&amp;$B17,現金入力!$B:$B,"="&amp;UPDATE!D11)</f>
        <v>0</v>
      </c>
      <c r="E17" s="239">
        <f>SUMIFS(現金入力!$G:$G,現金入力!$E:$E,"="&amp;$B17,現金入力!$B:$B,"="&amp;UPDATE!E11)-SUMIFS(現金入力!$H:$H,現金入力!$E:$E,"="&amp;$B17,現金入力!$B:$B,"="&amp;UPDATE!E11)</f>
        <v>0</v>
      </c>
      <c r="F17" s="239">
        <f>SUMIFS(現金入力!$G:$G,現金入力!$E:$E,"="&amp;$B17,現金入力!$B:$B,"="&amp;UPDATE!F11)-SUMIFS(現金入力!$H:$H,現金入力!$E:$E,"="&amp;$B17,現金入力!$B:$B,"="&amp;UPDATE!F11)</f>
        <v>0</v>
      </c>
      <c r="G17" s="239">
        <f>SUMIFS(現金入力!$G:$G,現金入力!$E:$E,"="&amp;$B17,現金入力!$B:$B,"="&amp;UPDATE!G11)-SUMIFS(現金入力!$H:$H,現金入力!$E:$E,"="&amp;$B17,現金入力!$B:$B,"="&amp;UPDATE!G11)</f>
        <v>0</v>
      </c>
      <c r="H17" s="239">
        <f>SUMIFS(現金入力!$G:$G,現金入力!$E:$E,"="&amp;$B17,現金入力!$B:$B,"="&amp;UPDATE!H11)-SUMIFS(現金入力!$H:$H,現金入力!$E:$E,"="&amp;$B17,現金入力!$B:$B,"="&amp;UPDATE!H11)</f>
        <v>0</v>
      </c>
      <c r="I17" s="239">
        <f>SUMIFS(現金入力!$G:$G,現金入力!$E:$E,"="&amp;$B17,現金入力!$B:$B,"="&amp;UPDATE!I11)-SUMIFS(現金入力!$H:$H,現金入力!$E:$E,"="&amp;$B17,現金入力!$B:$B,"="&amp;UPDATE!I11)</f>
        <v>0</v>
      </c>
      <c r="J17" s="239">
        <f>SUMIFS(現金入力!$G:$G,現金入力!$E:$E,"="&amp;$B17,現金入力!$B:$B,"="&amp;UPDATE!J11)-SUMIFS(現金入力!$H:$H,現金入力!$E:$E,"="&amp;$B17,現金入力!$B:$B,"="&amp;UPDATE!J11)</f>
        <v>0</v>
      </c>
      <c r="K17" s="239">
        <f>SUMIFS(現金入力!$G:$G,現金入力!$E:$E,"="&amp;$B17,現金入力!$B:$B,"="&amp;UPDATE!K11)-SUMIFS(現金入力!$H:$H,現金入力!$E:$E,"="&amp;$B17,現金入力!$B:$B,"="&amp;UPDATE!K11)</f>
        <v>0</v>
      </c>
      <c r="L17" s="239">
        <f>SUMIFS(現金入力!$G:$G,現金入力!$E:$E,"="&amp;$B17,現金入力!$B:$B,"="&amp;UPDATE!L11)-SUMIFS(現金入力!$H:$H,現金入力!$E:$E,"="&amp;$B17,現金入力!$B:$B,"="&amp;UPDATE!L11)</f>
        <v>0</v>
      </c>
      <c r="M17" s="239">
        <f>SUMIFS(現金入力!$G:$G,現金入力!$E:$E,"="&amp;$B17,現金入力!$B:$B,"="&amp;UPDATE!M11)-SUMIFS(現金入力!$H:$H,現金入力!$E:$E,"="&amp;$B17,現金入力!$B:$B,"="&amp;UPDATE!M11)</f>
        <v>0</v>
      </c>
      <c r="N17" s="239">
        <f>SUMIFS(現金入力!$G:$G,現金入力!$E:$E,"="&amp;$B17,現金入力!$B:$B,"="&amp;UPDATE!N11)-SUMIFS(現金入力!$H:$H,現金入力!$E:$E,"="&amp;$B17,現金入力!$B:$B,"="&amp;UPDATE!N11)</f>
        <v>0</v>
      </c>
      <c r="O17" s="240">
        <f t="shared" si="1"/>
        <v>0</v>
      </c>
      <c r="P17" s="241"/>
    </row>
    <row r="18" spans="2:17" ht="15.95" customHeight="1" x14ac:dyDescent="0.25">
      <c r="B18" s="93" t="str">
        <f>IF(科目設定!AJ18="","",科目設定!AJ18)</f>
        <v>定期引出</v>
      </c>
      <c r="C18" s="94">
        <f>SUMIFS(現金入力!$G:$G,現金入力!$E:$E,"="&amp;$B18,現金入力!$B:$B,"="&amp;UPDATE!C11)-SUMIFS(現金入力!$H:$H,現金入力!$E:$E,"="&amp;$B18,現金入力!$B:$B,"="&amp;UPDATE!C11)</f>
        <v>0</v>
      </c>
      <c r="D18" s="94">
        <f>SUMIFS(現金入力!$G:$G,現金入力!$E:$E,"="&amp;$B18,現金入力!$B:$B,"="&amp;UPDATE!D11)-SUMIFS(現金入力!$H:$H,現金入力!$E:$E,"="&amp;$B18,現金入力!$B:$B,"="&amp;UPDATE!D11)</f>
        <v>0</v>
      </c>
      <c r="E18" s="94">
        <f>SUMIFS(現金入力!$G:$G,現金入力!$E:$E,"="&amp;$B18,現金入力!$B:$B,"="&amp;UPDATE!E11)-SUMIFS(現金入力!$H:$H,現金入力!$E:$E,"="&amp;$B18,現金入力!$B:$B,"="&amp;UPDATE!E11)</f>
        <v>0</v>
      </c>
      <c r="F18" s="94">
        <f>SUMIFS(現金入力!$G:$G,現金入力!$E:$E,"="&amp;$B18,現金入力!$B:$B,"="&amp;UPDATE!F11)-SUMIFS(現金入力!$H:$H,現金入力!$E:$E,"="&amp;$B18,現金入力!$B:$B,"="&amp;UPDATE!F11)</f>
        <v>0</v>
      </c>
      <c r="G18" s="94">
        <f>SUMIFS(現金入力!$G:$G,現金入力!$E:$E,"="&amp;$B18,現金入力!$B:$B,"="&amp;UPDATE!G11)-SUMIFS(現金入力!$H:$H,現金入力!$E:$E,"="&amp;$B18,現金入力!$B:$B,"="&amp;UPDATE!G11)</f>
        <v>0</v>
      </c>
      <c r="H18" s="94">
        <f>SUMIFS(現金入力!$G:$G,現金入力!$E:$E,"="&amp;$B18,現金入力!$B:$B,"="&amp;UPDATE!H11)-SUMIFS(現金入力!$H:$H,現金入力!$E:$E,"="&amp;$B18,現金入力!$B:$B,"="&amp;UPDATE!H11)</f>
        <v>0</v>
      </c>
      <c r="I18" s="94">
        <f>SUMIFS(現金入力!$G:$G,現金入力!$E:$E,"="&amp;$B18,現金入力!$B:$B,"="&amp;UPDATE!I11)-SUMIFS(現金入力!$H:$H,現金入力!$E:$E,"="&amp;$B18,現金入力!$B:$B,"="&amp;UPDATE!I11)</f>
        <v>0</v>
      </c>
      <c r="J18" s="94">
        <f>SUMIFS(現金入力!$G:$G,現金入力!$E:$E,"="&amp;$B18,現金入力!$B:$B,"="&amp;UPDATE!J11)-SUMIFS(現金入力!$H:$H,現金入力!$E:$E,"="&amp;$B18,現金入力!$B:$B,"="&amp;UPDATE!J11)</f>
        <v>0</v>
      </c>
      <c r="K18" s="94">
        <f>SUMIFS(現金入力!$G:$G,現金入力!$E:$E,"="&amp;$B18,現金入力!$B:$B,"="&amp;UPDATE!K11)-SUMIFS(現金入力!$H:$H,現金入力!$E:$E,"="&amp;$B18,現金入力!$B:$B,"="&amp;UPDATE!K11)</f>
        <v>0</v>
      </c>
      <c r="L18" s="94">
        <f>SUMIFS(現金入力!$G:$G,現金入力!$E:$E,"="&amp;$B18,現金入力!$B:$B,"="&amp;UPDATE!L11)-SUMIFS(現金入力!$H:$H,現金入力!$E:$E,"="&amp;$B18,現金入力!$B:$B,"="&amp;UPDATE!L11)</f>
        <v>0</v>
      </c>
      <c r="M18" s="94">
        <f>SUMIFS(現金入力!$G:$G,現金入力!$E:$E,"="&amp;$B18,現金入力!$B:$B,"="&amp;UPDATE!M11)-SUMIFS(現金入力!$H:$H,現金入力!$E:$E,"="&amp;$B18,現金入力!$B:$B,"="&amp;UPDATE!M11)</f>
        <v>0</v>
      </c>
      <c r="N18" s="94">
        <f>SUMIFS(現金入力!$G:$G,現金入力!$E:$E,"="&amp;$B18,現金入力!$B:$B,"="&amp;UPDATE!N11)-SUMIFS(現金入力!$H:$H,現金入力!$E:$E,"="&amp;$B18,現金入力!$B:$B,"="&amp;UPDATE!N11)</f>
        <v>0</v>
      </c>
      <c r="O18" s="95">
        <f t="shared" si="1"/>
        <v>0</v>
      </c>
      <c r="P18" s="96"/>
    </row>
    <row r="19" spans="2:17" ht="15.95" customHeight="1" x14ac:dyDescent="0.25">
      <c r="B19" s="93" t="str">
        <f>IF(科目設定!AJ19="","",科目設定!AJ19)</f>
        <v>繰越金取崩</v>
      </c>
      <c r="C19" s="94">
        <f>SUMIFS(現金入力!$G:$G,現金入力!$E:$E,"="&amp;$B19,現金入力!$B:$B,"="&amp;UPDATE!C11)-SUMIFS(現金入力!$H:$H,現金入力!$E:$E,"="&amp;$B19,現金入力!$B:$B,"="&amp;UPDATE!C11)</f>
        <v>0</v>
      </c>
      <c r="D19" s="94">
        <f>SUMIFS(現金入力!$G:$G,現金入力!$E:$E,"="&amp;$B19,現金入力!$B:$B,"="&amp;UPDATE!D11)-SUMIFS(現金入力!$H:$H,現金入力!$E:$E,"="&amp;$B19,現金入力!$B:$B,"="&amp;UPDATE!D11)</f>
        <v>0</v>
      </c>
      <c r="E19" s="94">
        <f>SUMIFS(現金入力!$G:$G,現金入力!$E:$E,"="&amp;$B19,現金入力!$B:$B,"="&amp;UPDATE!E11)-SUMIFS(現金入力!$H:$H,現金入力!$E:$E,"="&amp;$B19,現金入力!$B:$B,"="&amp;UPDATE!E11)</f>
        <v>0</v>
      </c>
      <c r="F19" s="94">
        <f>SUMIFS(現金入力!$G:$G,現金入力!$E:$E,"="&amp;$B19,現金入力!$B:$B,"="&amp;UPDATE!F11)-SUMIFS(現金入力!$H:$H,現金入力!$E:$E,"="&amp;$B19,現金入力!$B:$B,"="&amp;UPDATE!F11)</f>
        <v>0</v>
      </c>
      <c r="G19" s="94">
        <f>SUMIFS(現金入力!$G:$G,現金入力!$E:$E,"="&amp;$B19,現金入力!$B:$B,"="&amp;UPDATE!G11)-SUMIFS(現金入力!$H:$H,現金入力!$E:$E,"="&amp;$B19,現金入力!$B:$B,"="&amp;UPDATE!G11)</f>
        <v>0</v>
      </c>
      <c r="H19" s="94">
        <f>SUMIFS(現金入力!$G:$G,現金入力!$E:$E,"="&amp;$B19,現金入力!$B:$B,"="&amp;UPDATE!H11)-SUMIFS(現金入力!$H:$H,現金入力!$E:$E,"="&amp;$B19,現金入力!$B:$B,"="&amp;UPDATE!H11)</f>
        <v>0</v>
      </c>
      <c r="I19" s="94">
        <f>SUMIFS(現金入力!$G:$G,現金入力!$E:$E,"="&amp;$B19,現金入力!$B:$B,"="&amp;UPDATE!I11)-SUMIFS(現金入力!$H:$H,現金入力!$E:$E,"="&amp;$B19,現金入力!$B:$B,"="&amp;UPDATE!I11)</f>
        <v>0</v>
      </c>
      <c r="J19" s="94">
        <f>SUMIFS(現金入力!$G:$G,現金入力!$E:$E,"="&amp;$B19,現金入力!$B:$B,"="&amp;UPDATE!J11)-SUMIFS(現金入力!$H:$H,現金入力!$E:$E,"="&amp;$B19,現金入力!$B:$B,"="&amp;UPDATE!J11)</f>
        <v>0</v>
      </c>
      <c r="K19" s="94">
        <f>SUMIFS(現金入力!$G:$G,現金入力!$E:$E,"="&amp;$B19,現金入力!$B:$B,"="&amp;UPDATE!K11)-SUMIFS(現金入力!$H:$H,現金入力!$E:$E,"="&amp;$B19,現金入力!$B:$B,"="&amp;UPDATE!K11)</f>
        <v>0</v>
      </c>
      <c r="L19" s="94">
        <f>SUMIFS(現金入力!$G:$G,現金入力!$E:$E,"="&amp;$B19,現金入力!$B:$B,"="&amp;UPDATE!L11)-SUMIFS(現金入力!$H:$H,現金入力!$E:$E,"="&amp;$B19,現金入力!$B:$B,"="&amp;UPDATE!L11)</f>
        <v>0</v>
      </c>
      <c r="M19" s="94">
        <f>SUMIFS(現金入力!$G:$G,現金入力!$E:$E,"="&amp;$B19,現金入力!$B:$B,"="&amp;UPDATE!M11)-SUMIFS(現金入力!$H:$H,現金入力!$E:$E,"="&amp;$B19,現金入力!$B:$B,"="&amp;UPDATE!M11)</f>
        <v>0</v>
      </c>
      <c r="N19" s="94">
        <f>SUMIFS(現金入力!$G:$G,現金入力!$E:$E,"="&amp;$B19,現金入力!$B:$B,"="&amp;UPDATE!N11)-SUMIFS(現金入力!$H:$H,現金入力!$E:$E,"="&amp;$B19,現金入力!$B:$B,"="&amp;UPDATE!N11)</f>
        <v>0</v>
      </c>
      <c r="O19" s="95">
        <f t="shared" si="1"/>
        <v>0</v>
      </c>
      <c r="P19" s="96"/>
    </row>
    <row r="20" spans="2:17" ht="15.95" customHeight="1" thickBot="1" x14ac:dyDescent="0.3">
      <c r="B20" s="229" t="str">
        <f>IF(科目設定!AJ20="","",科目設定!AJ20)</f>
        <v>積立金取崩</v>
      </c>
      <c r="C20" s="230">
        <f>SUMIFS(現金入力!$G:$G,現金入力!$E:$E,"="&amp;$B20,現金入力!$B:$B,"="&amp;UPDATE!C11)-SUMIFS(現金入力!$H:$H,現金入力!$E:$E,"="&amp;$B20,現金入力!$B:$B,"="&amp;UPDATE!C11)</f>
        <v>0</v>
      </c>
      <c r="D20" s="230">
        <f>SUMIFS(現金入力!$G:$G,現金入力!$E:$E,"="&amp;$B20,現金入力!$B:$B,"="&amp;UPDATE!D11)-SUMIFS(現金入力!$H:$H,現金入力!$E:$E,"="&amp;$B20,現金入力!$B:$B,"="&amp;UPDATE!D11)</f>
        <v>0</v>
      </c>
      <c r="E20" s="230">
        <f>SUMIFS(現金入力!$G:$G,現金入力!$E:$E,"="&amp;$B20,現金入力!$B:$B,"="&amp;UPDATE!E11)-SUMIFS(現金入力!$H:$H,現金入力!$E:$E,"="&amp;$B20,現金入力!$B:$B,"="&amp;UPDATE!E11)</f>
        <v>0</v>
      </c>
      <c r="F20" s="230">
        <f>SUMIFS(現金入力!$G:$G,現金入力!$E:$E,"="&amp;$B20,現金入力!$B:$B,"="&amp;UPDATE!F11)-SUMIFS(現金入力!$H:$H,現金入力!$E:$E,"="&amp;$B20,現金入力!$B:$B,"="&amp;UPDATE!F11)</f>
        <v>0</v>
      </c>
      <c r="G20" s="230">
        <f>SUMIFS(現金入力!$G:$G,現金入力!$E:$E,"="&amp;$B20,現金入力!$B:$B,"="&amp;UPDATE!G11)-SUMIFS(現金入力!$H:$H,現金入力!$E:$E,"="&amp;$B20,現金入力!$B:$B,"="&amp;UPDATE!G11)</f>
        <v>0</v>
      </c>
      <c r="H20" s="230">
        <f>SUMIFS(現金入力!$G:$G,現金入力!$E:$E,"="&amp;$B20,現金入力!$B:$B,"="&amp;UPDATE!H11)-SUMIFS(現金入力!$H:$H,現金入力!$E:$E,"="&amp;$B20,現金入力!$B:$B,"="&amp;UPDATE!H11)</f>
        <v>0</v>
      </c>
      <c r="I20" s="230">
        <f>SUMIFS(現金入力!$G:$G,現金入力!$E:$E,"="&amp;$B20,現金入力!$B:$B,"="&amp;UPDATE!I11)-SUMIFS(現金入力!$H:$H,現金入力!$E:$E,"="&amp;$B20,現金入力!$B:$B,"="&amp;UPDATE!I11)</f>
        <v>0</v>
      </c>
      <c r="J20" s="230">
        <f>SUMIFS(現金入力!$G:$G,現金入力!$E:$E,"="&amp;$B20,現金入力!$B:$B,"="&amp;UPDATE!J11)-SUMIFS(現金入力!$H:$H,現金入力!$E:$E,"="&amp;$B20,現金入力!$B:$B,"="&amp;UPDATE!J11)</f>
        <v>0</v>
      </c>
      <c r="K20" s="230">
        <f>SUMIFS(現金入力!$G:$G,現金入力!$E:$E,"="&amp;$B20,現金入力!$B:$B,"="&amp;UPDATE!K11)-SUMIFS(現金入力!$H:$H,現金入力!$E:$E,"="&amp;$B20,現金入力!$B:$B,"="&amp;UPDATE!K11)</f>
        <v>0</v>
      </c>
      <c r="L20" s="230">
        <f>SUMIFS(現金入力!$G:$G,現金入力!$E:$E,"="&amp;$B20,現金入力!$B:$B,"="&amp;UPDATE!L11)-SUMIFS(現金入力!$H:$H,現金入力!$E:$E,"="&amp;$B20,現金入力!$B:$B,"="&amp;UPDATE!L11)</f>
        <v>0</v>
      </c>
      <c r="M20" s="230">
        <f>SUMIFS(現金入力!$G:$G,現金入力!$E:$E,"="&amp;$B20,現金入力!$B:$B,"="&amp;UPDATE!M11)-SUMIFS(現金入力!$H:$H,現金入力!$E:$E,"="&amp;$B20,現金入力!$B:$B,"="&amp;UPDATE!M11)</f>
        <v>0</v>
      </c>
      <c r="N20" s="230">
        <f>SUMIFS(現金入力!$G:$G,現金入力!$E:$E,"="&amp;$B20,現金入力!$B:$B,"="&amp;UPDATE!N11)-SUMIFS(現金入力!$H:$H,現金入力!$E:$E,"="&amp;$B20,現金入力!$B:$B,"="&amp;UPDATE!N11)</f>
        <v>0</v>
      </c>
      <c r="O20" s="231">
        <f t="shared" si="1"/>
        <v>0</v>
      </c>
      <c r="P20" s="232"/>
    </row>
    <row r="21" spans="2:17" ht="15.95" customHeight="1" thickTop="1" thickBot="1" x14ac:dyDescent="0.3">
      <c r="B21" s="144" t="s">
        <v>19</v>
      </c>
      <c r="C21" s="145">
        <f t="shared" ref="C21" si="2">SUM(C11:C15)</f>
        <v>0</v>
      </c>
      <c r="D21" s="146">
        <f t="shared" ref="D21:O21" si="3">SUM(D11:D20)</f>
        <v>0</v>
      </c>
      <c r="E21" s="146">
        <f t="shared" si="3"/>
        <v>0</v>
      </c>
      <c r="F21" s="146">
        <f t="shared" si="3"/>
        <v>0</v>
      </c>
      <c r="G21" s="146">
        <f t="shared" si="3"/>
        <v>0</v>
      </c>
      <c r="H21" s="146">
        <f t="shared" si="3"/>
        <v>0</v>
      </c>
      <c r="I21" s="146">
        <f t="shared" si="3"/>
        <v>0</v>
      </c>
      <c r="J21" s="146">
        <f t="shared" si="3"/>
        <v>0</v>
      </c>
      <c r="K21" s="146">
        <f t="shared" si="3"/>
        <v>0</v>
      </c>
      <c r="L21" s="146">
        <f t="shared" si="3"/>
        <v>0</v>
      </c>
      <c r="M21" s="146">
        <f t="shared" si="3"/>
        <v>0</v>
      </c>
      <c r="N21" s="146">
        <f t="shared" si="3"/>
        <v>0</v>
      </c>
      <c r="O21" s="147">
        <f t="shared" si="3"/>
        <v>0</v>
      </c>
      <c r="P21" s="148"/>
    </row>
    <row r="22" spans="2:17" ht="15.95" customHeight="1" x14ac:dyDescent="0.25"/>
    <row r="23" spans="2:17" ht="15.95" customHeight="1" x14ac:dyDescent="0.25">
      <c r="C23" s="17" t="s">
        <v>304</v>
      </c>
    </row>
    <row r="24" spans="2:17" ht="15.95" customHeight="1" thickBot="1" x14ac:dyDescent="0.3"/>
    <row r="25" spans="2:17" ht="15.95" customHeight="1" thickBot="1" x14ac:dyDescent="0.3">
      <c r="B25" s="127" t="s">
        <v>18</v>
      </c>
      <c r="C25" s="128" t="str">
        <f>UPDATE!C$10</f>
        <v>４月</v>
      </c>
      <c r="D25" s="128" t="str">
        <f>UPDATE!D$10</f>
        <v>５月</v>
      </c>
      <c r="E25" s="128" t="str">
        <f>UPDATE!E$10</f>
        <v>６月</v>
      </c>
      <c r="F25" s="128" t="str">
        <f>UPDATE!F$10</f>
        <v>７月</v>
      </c>
      <c r="G25" s="128" t="str">
        <f>UPDATE!G$10</f>
        <v>８月</v>
      </c>
      <c r="H25" s="128" t="str">
        <f>UPDATE!H$10</f>
        <v>９月</v>
      </c>
      <c r="I25" s="128" t="str">
        <f>UPDATE!I$10</f>
        <v>１０月</v>
      </c>
      <c r="J25" s="128" t="str">
        <f>UPDATE!J$10</f>
        <v>１１月</v>
      </c>
      <c r="K25" s="128" t="str">
        <f>UPDATE!K$10</f>
        <v>１２月</v>
      </c>
      <c r="L25" s="128" t="str">
        <f>UPDATE!L$10</f>
        <v>１月</v>
      </c>
      <c r="M25" s="128" t="str">
        <f>UPDATE!M$10</f>
        <v>２月</v>
      </c>
      <c r="N25" s="128" t="str">
        <f>UPDATE!N$10</f>
        <v>３月</v>
      </c>
      <c r="O25" s="130" t="s">
        <v>5</v>
      </c>
      <c r="P25" s="131" t="s">
        <v>4</v>
      </c>
    </row>
    <row r="26" spans="2:17" ht="15.95" customHeight="1" thickTop="1" x14ac:dyDescent="0.25">
      <c r="B26" s="89" t="str">
        <f>IF(科目設定!AJ21="","",科目設定!AJ21)</f>
        <v>会議費</v>
      </c>
      <c r="C26" s="48">
        <f>SUMIFS(現金入力!$H:$H,現金入力!$E:$E,"="&amp;$B26,現金入力!$B:$B,"="&amp;UPDATE!C11)-SUMIFS(現金入力!$G:$G,現金入力!$E:$E,"="&amp;$B26,現金入力!$B:$B,"="&amp;UPDATE!C11)</f>
        <v>0</v>
      </c>
      <c r="D26" s="48">
        <f>SUMIFS(現金入力!$H:$H,現金入力!$E:$E,"="&amp;$B26,現金入力!$B:$B,"="&amp;UPDATE!D11)-SUMIFS(現金入力!$G:$G,現金入力!$E:$E,"="&amp;$B26,現金入力!$B:$B,"="&amp;UPDATE!D11)</f>
        <v>0</v>
      </c>
      <c r="E26" s="48">
        <f>SUMIFS(現金入力!$H:$H,現金入力!$E:$E,"="&amp;$B26,現金入力!$B:$B,"="&amp;UPDATE!E11)-SUMIFS(現金入力!$G:$G,現金入力!$E:$E,"="&amp;$B26,現金入力!$B:$B,"="&amp;UPDATE!E11)</f>
        <v>0</v>
      </c>
      <c r="F26" s="48">
        <f>SUMIFS(現金入力!$H:$H,現金入力!$E:$E,"="&amp;$B26,現金入力!$B:$B,"="&amp;UPDATE!F11)-SUMIFS(現金入力!$G:$G,現金入力!$E:$E,"="&amp;$B26,現金入力!$B:$B,"="&amp;UPDATE!F11)</f>
        <v>0</v>
      </c>
      <c r="G26" s="48">
        <f>SUMIFS(現金入力!$H:$H,現金入力!$E:$E,"="&amp;$B26,現金入力!$B:$B,"="&amp;UPDATE!G11)-SUMIFS(現金入力!$G:$G,現金入力!$E:$E,"="&amp;$B26,現金入力!$B:$B,"="&amp;UPDATE!G11)</f>
        <v>0</v>
      </c>
      <c r="H26" s="48">
        <f>SUMIFS(現金入力!$H:$H,現金入力!$E:$E,"="&amp;$B26,現金入力!$B:$B,"="&amp;UPDATE!H11)-SUMIFS(現金入力!$G:$G,現金入力!$E:$E,"="&amp;$B26,現金入力!$B:$B,"="&amp;UPDATE!H11)</f>
        <v>0</v>
      </c>
      <c r="I26" s="48">
        <f>SUMIFS(現金入力!$H:$H,現金入力!$E:$E,"="&amp;$B26,現金入力!$B:$B,"="&amp;UPDATE!I11)-SUMIFS(現金入力!$G:$G,現金入力!$E:$E,"="&amp;$B26,現金入力!$B:$B,"="&amp;UPDATE!I11)</f>
        <v>0</v>
      </c>
      <c r="J26" s="48">
        <f>SUMIFS(現金入力!$H:$H,現金入力!$E:$E,"="&amp;$B26,現金入力!$B:$B,"="&amp;UPDATE!J11)-SUMIFS(現金入力!$G:$G,現金入力!$E:$E,"="&amp;$B26,現金入力!$B:$B,"="&amp;UPDATE!J11)</f>
        <v>0</v>
      </c>
      <c r="K26" s="48">
        <f>SUMIFS(現金入力!$H:$H,現金入力!$E:$E,"="&amp;$B26,現金入力!$B:$B,"="&amp;UPDATE!K11)-SUMIFS(現金入力!$G:$G,現金入力!$E:$E,"="&amp;$B26,現金入力!$B:$B,"="&amp;UPDATE!K11)</f>
        <v>0</v>
      </c>
      <c r="L26" s="48">
        <f>SUMIFS(現金入力!$H:$H,現金入力!$E:$E,"="&amp;$B26,現金入力!$B:$B,"="&amp;UPDATE!L11)-SUMIFS(現金入力!$G:$G,現金入力!$E:$E,"="&amp;$B26,現金入力!$B:$B,"="&amp;UPDATE!L11)</f>
        <v>0</v>
      </c>
      <c r="M26" s="48">
        <f>SUMIFS(現金入力!$H:$H,現金入力!$E:$E,"="&amp;$B26,現金入力!$B:$B,"="&amp;UPDATE!M11)-SUMIFS(現金入力!$G:$G,現金入力!$E:$E,"="&amp;$B26,現金入力!$B:$B,"="&amp;UPDATE!M11)</f>
        <v>0</v>
      </c>
      <c r="N26" s="48">
        <f>SUMIFS(現金入力!$H:$H,現金入力!$E:$E,"="&amp;$B26,現金入力!$B:$B,"="&amp;UPDATE!N11)-SUMIFS(現金入力!$G:$G,現金入力!$E:$E,"="&amp;$B26,現金入力!$B:$B,"="&amp;UPDATE!N11)</f>
        <v>0</v>
      </c>
      <c r="O26" s="90">
        <f t="shared" ref="O26:O46" si="4">SUM(C26:N26)</f>
        <v>0</v>
      </c>
      <c r="P26" s="91">
        <f>IF(O26=0,0,O26/SUM(O26:O41))</f>
        <v>0</v>
      </c>
      <c r="Q26" s="314"/>
    </row>
    <row r="27" spans="2:17" ht="15.95" customHeight="1" x14ac:dyDescent="0.25">
      <c r="B27" s="93" t="str">
        <f>IF(科目設定!AJ22="","",科目設定!AJ22)</f>
        <v>消耗品費</v>
      </c>
      <c r="C27" s="94">
        <f>SUMIFS(現金入力!$H:$H,現金入力!$E:$E,"="&amp;$B27,現金入力!$B:$B,"="&amp;UPDATE!C11)-SUMIFS(現金入力!$G:$G,現金入力!$E:$E,"="&amp;$B27,現金入力!$B:$B,"="&amp;UPDATE!C11)</f>
        <v>0</v>
      </c>
      <c r="D27" s="94">
        <f>SUMIFS(現金入力!$H:$H,現金入力!$E:$E,"="&amp;$B27,現金入力!$B:$B,"="&amp;UPDATE!D11)-SUMIFS(現金入力!$G:$G,現金入力!$E:$E,"="&amp;$B27,現金入力!$B:$B,"="&amp;UPDATE!D11)</f>
        <v>0</v>
      </c>
      <c r="E27" s="94">
        <f>SUMIFS(現金入力!$H:$H,現金入力!$E:$E,"="&amp;$B27,現金入力!$B:$B,"="&amp;UPDATE!E11)-SUMIFS(現金入力!$G:$G,現金入力!$E:$E,"="&amp;$B27,現金入力!$B:$B,"="&amp;UPDATE!E11)</f>
        <v>0</v>
      </c>
      <c r="F27" s="94">
        <f>SUMIFS(現金入力!$H:$H,現金入力!$E:$E,"="&amp;$B27,現金入力!$B:$B,"="&amp;UPDATE!F11)-SUMIFS(現金入力!$G:$G,現金入力!$E:$E,"="&amp;$B27,現金入力!$B:$B,"="&amp;UPDATE!F11)</f>
        <v>0</v>
      </c>
      <c r="G27" s="94">
        <f>SUMIFS(現金入力!$H:$H,現金入力!$E:$E,"="&amp;$B27,現金入力!$B:$B,"="&amp;UPDATE!G11)-SUMIFS(現金入力!$G:$G,現金入力!$E:$E,"="&amp;$B27,現金入力!$B:$B,"="&amp;UPDATE!G11)</f>
        <v>0</v>
      </c>
      <c r="H27" s="94">
        <f>SUMIFS(現金入力!$H:$H,現金入力!$E:$E,"="&amp;$B27,現金入力!$B:$B,"="&amp;UPDATE!H11)-SUMIFS(現金入力!$G:$G,現金入力!$E:$E,"="&amp;$B27,現金入力!$B:$B,"="&amp;UPDATE!H11)</f>
        <v>0</v>
      </c>
      <c r="I27" s="94">
        <f>SUMIFS(現金入力!$H:$H,現金入力!$E:$E,"="&amp;$B27,現金入力!$B:$B,"="&amp;UPDATE!I11)-SUMIFS(現金入力!$G:$G,現金入力!$E:$E,"="&amp;$B27,現金入力!$B:$B,"="&amp;UPDATE!I11)</f>
        <v>0</v>
      </c>
      <c r="J27" s="94">
        <f>SUMIFS(現金入力!$H:$H,現金入力!$E:$E,"="&amp;$B27,現金入力!$B:$B,"="&amp;UPDATE!J11)-SUMIFS(現金入力!$G:$G,現金入力!$E:$E,"="&amp;$B27,現金入力!$B:$B,"="&amp;UPDATE!J11)</f>
        <v>0</v>
      </c>
      <c r="K27" s="94">
        <f>SUMIFS(現金入力!$H:$H,現金入力!$E:$E,"="&amp;$B27,現金入力!$B:$B,"="&amp;UPDATE!K11)-SUMIFS(現金入力!$G:$G,現金入力!$E:$E,"="&amp;$B27,現金入力!$B:$B,"="&amp;UPDATE!K11)</f>
        <v>0</v>
      </c>
      <c r="L27" s="94">
        <f>SUMIFS(現金入力!$H:$H,現金入力!$E:$E,"="&amp;$B27,現金入力!$B:$B,"="&amp;UPDATE!L11)-SUMIFS(現金入力!$G:$G,現金入力!$E:$E,"="&amp;$B27,現金入力!$B:$B,"="&amp;UPDATE!L11)</f>
        <v>0</v>
      </c>
      <c r="M27" s="94">
        <f>SUMIFS(現金入力!$H:$H,現金入力!$E:$E,"="&amp;$B27,現金入力!$B:$B,"="&amp;UPDATE!M11)-SUMIFS(現金入力!$G:$G,現金入力!$E:$E,"="&amp;$B27,現金入力!$B:$B,"="&amp;UPDATE!M11)</f>
        <v>0</v>
      </c>
      <c r="N27" s="94">
        <f>SUMIFS(現金入力!$H:$H,現金入力!$E:$E,"="&amp;$B27,現金入力!$B:$B,"="&amp;UPDATE!N11)-SUMIFS(現金入力!$G:$G,現金入力!$E:$E,"="&amp;$B27,現金入力!$B:$B,"="&amp;UPDATE!N11)</f>
        <v>0</v>
      </c>
      <c r="O27" s="95">
        <f t="shared" si="4"/>
        <v>0</v>
      </c>
      <c r="P27" s="96">
        <f>IF(O27=0,0,O27/SUM(O26:O41))</f>
        <v>0</v>
      </c>
    </row>
    <row r="28" spans="2:17" ht="15.95" customHeight="1" x14ac:dyDescent="0.25">
      <c r="B28" s="93" t="str">
        <f>IF(科目設定!AJ23="","",科目設定!AJ23)</f>
        <v>事務費</v>
      </c>
      <c r="C28" s="94">
        <f>SUMIFS(現金入力!$H:$H,現金入力!$E:$E,"="&amp;$B28,現金入力!$B:$B,"="&amp;UPDATE!C11)-SUMIFS(現金入力!$G:$G,現金入力!$E:$E,"="&amp;$B28,現金入力!$B:$B,"="&amp;UPDATE!C11)</f>
        <v>0</v>
      </c>
      <c r="D28" s="94">
        <f>SUMIFS(現金入力!$H:$H,現金入力!$E:$E,"="&amp;$B28,現金入力!$B:$B,"="&amp;UPDATE!D11)-SUMIFS(現金入力!$G:$G,現金入力!$E:$E,"="&amp;$B28,現金入力!$B:$B,"="&amp;UPDATE!D11)</f>
        <v>0</v>
      </c>
      <c r="E28" s="94">
        <f>SUMIFS(現金入力!$H:$H,現金入力!$E:$E,"="&amp;$B28,現金入力!$B:$B,"="&amp;UPDATE!E11)-SUMIFS(現金入力!$G:$G,現金入力!$E:$E,"="&amp;$B28,現金入力!$B:$B,"="&amp;UPDATE!E11)</f>
        <v>0</v>
      </c>
      <c r="F28" s="94">
        <f>SUMIFS(現金入力!$H:$H,現金入力!$E:$E,"="&amp;$B28,現金入力!$B:$B,"="&amp;UPDATE!F11)-SUMIFS(現金入力!$G:$G,現金入力!$E:$E,"="&amp;$B28,現金入力!$B:$B,"="&amp;UPDATE!F11)</f>
        <v>0</v>
      </c>
      <c r="G28" s="94">
        <f>SUMIFS(現金入力!$H:$H,現金入力!$E:$E,"="&amp;$B28,現金入力!$B:$B,"="&amp;UPDATE!G11)-SUMIFS(現金入力!$G:$G,現金入力!$E:$E,"="&amp;$B28,現金入力!$B:$B,"="&amp;UPDATE!G11)</f>
        <v>0</v>
      </c>
      <c r="H28" s="94">
        <f>SUMIFS(現金入力!$H:$H,現金入力!$E:$E,"="&amp;$B28,現金入力!$B:$B,"="&amp;UPDATE!H11)-SUMIFS(現金入力!$G:$G,現金入力!$E:$E,"="&amp;$B28,現金入力!$B:$B,"="&amp;UPDATE!H11)</f>
        <v>0</v>
      </c>
      <c r="I28" s="94">
        <f>SUMIFS(現金入力!$H:$H,現金入力!$E:$E,"="&amp;$B28,現金入力!$B:$B,"="&amp;UPDATE!I11)-SUMIFS(現金入力!$G:$G,現金入力!$E:$E,"="&amp;$B28,現金入力!$B:$B,"="&amp;UPDATE!I11)</f>
        <v>0</v>
      </c>
      <c r="J28" s="94">
        <f>SUMIFS(現金入力!$H:$H,現金入力!$E:$E,"="&amp;$B28,現金入力!$B:$B,"="&amp;UPDATE!J11)-SUMIFS(現金入力!$G:$G,現金入力!$E:$E,"="&amp;$B28,現金入力!$B:$B,"="&amp;UPDATE!J11)</f>
        <v>0</v>
      </c>
      <c r="K28" s="94">
        <f>SUMIFS(現金入力!$H:$H,現金入力!$E:$E,"="&amp;$B28,現金入力!$B:$B,"="&amp;UPDATE!K11)-SUMIFS(現金入力!$G:$G,現金入力!$E:$E,"="&amp;$B28,現金入力!$B:$B,"="&amp;UPDATE!K11)</f>
        <v>0</v>
      </c>
      <c r="L28" s="94">
        <f>SUMIFS(現金入力!$H:$H,現金入力!$E:$E,"="&amp;$B28,現金入力!$B:$B,"="&amp;UPDATE!L11)-SUMIFS(現金入力!$G:$G,現金入力!$E:$E,"="&amp;$B28,現金入力!$B:$B,"="&amp;UPDATE!L11)</f>
        <v>0</v>
      </c>
      <c r="M28" s="94">
        <f>SUMIFS(現金入力!$H:$H,現金入力!$E:$E,"="&amp;$B28,現金入力!$B:$B,"="&amp;UPDATE!M11)-SUMIFS(現金入力!$G:$G,現金入力!$E:$E,"="&amp;$B28,現金入力!$B:$B,"="&amp;UPDATE!M11)</f>
        <v>0</v>
      </c>
      <c r="N28" s="94">
        <f>SUMIFS(現金入力!$H:$H,現金入力!$E:$E,"="&amp;$B28,現金入力!$B:$B,"="&amp;UPDATE!N11)-SUMIFS(現金入力!$G:$G,現金入力!$E:$E,"="&amp;$B28,現金入力!$B:$B,"="&amp;UPDATE!N11)</f>
        <v>0</v>
      </c>
      <c r="O28" s="95">
        <f t="shared" si="4"/>
        <v>0</v>
      </c>
      <c r="P28" s="96">
        <f>IF(O28=0,0,O28/SUM(O26:O41))</f>
        <v>0</v>
      </c>
    </row>
    <row r="29" spans="2:17" ht="15.95" customHeight="1" x14ac:dyDescent="0.25">
      <c r="B29" s="93" t="str">
        <f>IF(科目設定!AJ24="","",科目設定!AJ24)</f>
        <v>備品費</v>
      </c>
      <c r="C29" s="94">
        <f>SUMIFS(現金入力!$H:$H,現金入力!$E:$E,"="&amp;$B29,現金入力!$B:$B,"="&amp;UPDATE!C11)-SUMIFS(現金入力!$G:$G,現金入力!$E:$E,"="&amp;$B29,現金入力!$B:$B,"="&amp;UPDATE!C11)</f>
        <v>0</v>
      </c>
      <c r="D29" s="94">
        <f>SUMIFS(現金入力!$H:$H,現金入力!$E:$E,"="&amp;$B29,現金入力!$B:$B,"="&amp;UPDATE!D11)-SUMIFS(現金入力!$G:$G,現金入力!$E:$E,"="&amp;$B29,現金入力!$B:$B,"="&amp;UPDATE!D11)</f>
        <v>0</v>
      </c>
      <c r="E29" s="94">
        <f>SUMIFS(現金入力!$H:$H,現金入力!$E:$E,"="&amp;$B29,現金入力!$B:$B,"="&amp;UPDATE!E11)-SUMIFS(現金入力!$G:$G,現金入力!$E:$E,"="&amp;$B29,現金入力!$B:$B,"="&amp;UPDATE!E11)</f>
        <v>0</v>
      </c>
      <c r="F29" s="94">
        <f>SUMIFS(現金入力!$H:$H,現金入力!$E:$E,"="&amp;$B29,現金入力!$B:$B,"="&amp;UPDATE!F11)-SUMIFS(現金入力!$G:$G,現金入力!$E:$E,"="&amp;$B29,現金入力!$B:$B,"="&amp;UPDATE!F11)</f>
        <v>0</v>
      </c>
      <c r="G29" s="94">
        <f>SUMIFS(現金入力!$H:$H,現金入力!$E:$E,"="&amp;$B29,現金入力!$B:$B,"="&amp;UPDATE!G11)-SUMIFS(現金入力!$G:$G,現金入力!$E:$E,"="&amp;$B29,現金入力!$B:$B,"="&amp;UPDATE!G11)</f>
        <v>0</v>
      </c>
      <c r="H29" s="94">
        <f>SUMIFS(現金入力!$H:$H,現金入力!$E:$E,"="&amp;$B29,現金入力!$B:$B,"="&amp;UPDATE!H11)-SUMIFS(現金入力!$G:$G,現金入力!$E:$E,"="&amp;$B29,現金入力!$B:$B,"="&amp;UPDATE!H11)</f>
        <v>0</v>
      </c>
      <c r="I29" s="94">
        <f>SUMIFS(現金入力!$H:$H,現金入力!$E:$E,"="&amp;$B29,現金入力!$B:$B,"="&amp;UPDATE!I11)-SUMIFS(現金入力!$G:$G,現金入力!$E:$E,"="&amp;$B29,現金入力!$B:$B,"="&amp;UPDATE!I11)</f>
        <v>0</v>
      </c>
      <c r="J29" s="94">
        <f>SUMIFS(現金入力!$H:$H,現金入力!$E:$E,"="&amp;$B29,現金入力!$B:$B,"="&amp;UPDATE!J11)-SUMIFS(現金入力!$G:$G,現金入力!$E:$E,"="&amp;$B29,現金入力!$B:$B,"="&amp;UPDATE!J11)</f>
        <v>0</v>
      </c>
      <c r="K29" s="94">
        <f>SUMIFS(現金入力!$H:$H,現金入力!$E:$E,"="&amp;$B29,現金入力!$B:$B,"="&amp;UPDATE!K11)-SUMIFS(現金入力!$G:$G,現金入力!$E:$E,"="&amp;$B29,現金入力!$B:$B,"="&amp;UPDATE!K11)</f>
        <v>0</v>
      </c>
      <c r="L29" s="94">
        <f>SUMIFS(現金入力!$H:$H,現金入力!$E:$E,"="&amp;$B29,現金入力!$B:$B,"="&amp;UPDATE!L11)-SUMIFS(現金入力!$G:$G,現金入力!$E:$E,"="&amp;$B29,現金入力!$B:$B,"="&amp;UPDATE!L11)</f>
        <v>0</v>
      </c>
      <c r="M29" s="94">
        <f>SUMIFS(現金入力!$H:$H,現金入力!$E:$E,"="&amp;$B29,現金入力!$B:$B,"="&amp;UPDATE!M11)-SUMIFS(現金入力!$G:$G,現金入力!$E:$E,"="&amp;$B29,現金入力!$B:$B,"="&amp;UPDATE!M11)</f>
        <v>0</v>
      </c>
      <c r="N29" s="94">
        <f>SUMIFS(現金入力!$H:$H,現金入力!$E:$E,"="&amp;$B29,現金入力!$B:$B,"="&amp;UPDATE!N11)-SUMIFS(現金入力!$G:$G,現金入力!$E:$E,"="&amp;$B29,現金入力!$B:$B,"="&amp;UPDATE!N11)</f>
        <v>0</v>
      </c>
      <c r="O29" s="95">
        <f t="shared" si="4"/>
        <v>0</v>
      </c>
      <c r="P29" s="96">
        <f>IF(O29=0,0,O29/SUM(O26:O41))</f>
        <v>0</v>
      </c>
    </row>
    <row r="30" spans="2:17" ht="15.95" customHeight="1" x14ac:dyDescent="0.25">
      <c r="B30" s="93" t="str">
        <f>IF(科目設定!AJ25="","",科目設定!AJ25)</f>
        <v>慶弔費</v>
      </c>
      <c r="C30" s="94">
        <f>SUMIFS(現金入力!$H:$H,現金入力!$E:$E,"="&amp;$B30,現金入力!$B:$B,"="&amp;UPDATE!C11)-SUMIFS(現金入力!$G:$G,現金入力!$E:$E,"="&amp;$B30,現金入力!$B:$B,"="&amp;UPDATE!C11)</f>
        <v>0</v>
      </c>
      <c r="D30" s="94">
        <f>SUMIFS(現金入力!$H:$H,現金入力!$E:$E,"="&amp;$B30,現金入力!$B:$B,"="&amp;UPDATE!D11)-SUMIFS(現金入力!$G:$G,現金入力!$E:$E,"="&amp;$B30,現金入力!$B:$B,"="&amp;UPDATE!D11)</f>
        <v>0</v>
      </c>
      <c r="E30" s="94">
        <f>SUMIFS(現金入力!$H:$H,現金入力!$E:$E,"="&amp;$B30,現金入力!$B:$B,"="&amp;UPDATE!E11)-SUMIFS(現金入力!$G:$G,現金入力!$E:$E,"="&amp;$B30,現金入力!$B:$B,"="&amp;UPDATE!E11)</f>
        <v>0</v>
      </c>
      <c r="F30" s="94">
        <f>SUMIFS(現金入力!$H:$H,現金入力!$E:$E,"="&amp;$B30,現金入力!$B:$B,"="&amp;UPDATE!F11)-SUMIFS(現金入力!$G:$G,現金入力!$E:$E,"="&amp;$B30,現金入力!$B:$B,"="&amp;UPDATE!F11)</f>
        <v>0</v>
      </c>
      <c r="G30" s="94">
        <f>SUMIFS(現金入力!$H:$H,現金入力!$E:$E,"="&amp;$B30,現金入力!$B:$B,"="&amp;UPDATE!G11)-SUMIFS(現金入力!$G:$G,現金入力!$E:$E,"="&amp;$B30,現金入力!$B:$B,"="&amp;UPDATE!G11)</f>
        <v>0</v>
      </c>
      <c r="H30" s="94">
        <f>SUMIFS(現金入力!$H:$H,現金入力!$E:$E,"="&amp;$B30,現金入力!$B:$B,"="&amp;UPDATE!H11)-SUMIFS(現金入力!$G:$G,現金入力!$E:$E,"="&amp;$B30,現金入力!$B:$B,"="&amp;UPDATE!H11)</f>
        <v>0</v>
      </c>
      <c r="I30" s="94">
        <f>SUMIFS(現金入力!$H:$H,現金入力!$E:$E,"="&amp;$B30,現金入力!$B:$B,"="&amp;UPDATE!I11)-SUMIFS(現金入力!$G:$G,現金入力!$E:$E,"="&amp;$B30,現金入力!$B:$B,"="&amp;UPDATE!I11)</f>
        <v>0</v>
      </c>
      <c r="J30" s="94">
        <f>SUMIFS(現金入力!$H:$H,現金入力!$E:$E,"="&amp;$B30,現金入力!$B:$B,"="&amp;UPDATE!J11)-SUMIFS(現金入力!$G:$G,現金入力!$E:$E,"="&amp;$B30,現金入力!$B:$B,"="&amp;UPDATE!J11)</f>
        <v>0</v>
      </c>
      <c r="K30" s="94">
        <f>SUMIFS(現金入力!$H:$H,現金入力!$E:$E,"="&amp;$B30,現金入力!$B:$B,"="&amp;UPDATE!K11)-SUMIFS(現金入力!$G:$G,現金入力!$E:$E,"="&amp;$B30,現金入力!$B:$B,"="&amp;UPDATE!K11)</f>
        <v>0</v>
      </c>
      <c r="L30" s="94">
        <f>SUMIFS(現金入力!$H:$H,現金入力!$E:$E,"="&amp;$B30,現金入力!$B:$B,"="&amp;UPDATE!L11)-SUMIFS(現金入力!$G:$G,現金入力!$E:$E,"="&amp;$B30,現金入力!$B:$B,"="&amp;UPDATE!L11)</f>
        <v>0</v>
      </c>
      <c r="M30" s="94">
        <f>SUMIFS(現金入力!$H:$H,現金入力!$E:$E,"="&amp;$B30,現金入力!$B:$B,"="&amp;UPDATE!M11)-SUMIFS(現金入力!$G:$G,現金入力!$E:$E,"="&amp;$B30,現金入力!$B:$B,"="&amp;UPDATE!M11)</f>
        <v>0</v>
      </c>
      <c r="N30" s="94">
        <f>SUMIFS(現金入力!$H:$H,現金入力!$E:$E,"="&amp;$B30,現金入力!$B:$B,"="&amp;UPDATE!N11)-SUMIFS(現金入力!$G:$G,現金入力!$E:$E,"="&amp;$B30,現金入力!$B:$B,"="&amp;UPDATE!N11)</f>
        <v>0</v>
      </c>
      <c r="O30" s="95">
        <f t="shared" si="4"/>
        <v>0</v>
      </c>
      <c r="P30" s="96">
        <f>IF(O30=0,0,O30/SUM(O26:O41))</f>
        <v>0</v>
      </c>
    </row>
    <row r="31" spans="2:17" ht="15.95" customHeight="1" x14ac:dyDescent="0.25">
      <c r="B31" s="93" t="str">
        <f>IF(科目設定!AJ26="","",科目設定!AJ26)</f>
        <v>水道光熱費</v>
      </c>
      <c r="C31" s="94">
        <f>SUMIFS(現金入力!$H:$H,現金入力!$E:$E,"="&amp;$B31,現金入力!$B:$B,"="&amp;UPDATE!C11)-SUMIFS(現金入力!$G:$G,現金入力!$E:$E,"="&amp;$B31,現金入力!$B:$B,"="&amp;UPDATE!C11)</f>
        <v>0</v>
      </c>
      <c r="D31" s="94">
        <f>SUMIFS(現金入力!$H:$H,現金入力!$E:$E,"="&amp;$B31,現金入力!$B:$B,"="&amp;UPDATE!D11)-SUMIFS(現金入力!$G:$G,現金入力!$E:$E,"="&amp;$B31,現金入力!$B:$B,"="&amp;UPDATE!D11)</f>
        <v>0</v>
      </c>
      <c r="E31" s="94">
        <f>SUMIFS(現金入力!$H:$H,現金入力!$E:$E,"="&amp;$B31,現金入力!$B:$B,"="&amp;UPDATE!E11)-SUMIFS(現金入力!$G:$G,現金入力!$E:$E,"="&amp;$B31,現金入力!$B:$B,"="&amp;UPDATE!E11)</f>
        <v>0</v>
      </c>
      <c r="F31" s="94">
        <f>SUMIFS(現金入力!$H:$H,現金入力!$E:$E,"="&amp;$B31,現金入力!$B:$B,"="&amp;UPDATE!F11)-SUMIFS(現金入力!$G:$G,現金入力!$E:$E,"="&amp;$B31,現金入力!$B:$B,"="&amp;UPDATE!F11)</f>
        <v>0</v>
      </c>
      <c r="G31" s="94">
        <f>SUMIFS(現金入力!$H:$H,現金入力!$E:$E,"="&amp;$B31,現金入力!$B:$B,"="&amp;UPDATE!G11)-SUMIFS(現金入力!$G:$G,現金入力!$E:$E,"="&amp;$B31,現金入力!$B:$B,"="&amp;UPDATE!G11)</f>
        <v>0</v>
      </c>
      <c r="H31" s="94">
        <f>SUMIFS(現金入力!$H:$H,現金入力!$E:$E,"="&amp;$B31,現金入力!$B:$B,"="&amp;UPDATE!H11)-SUMIFS(現金入力!$G:$G,現金入力!$E:$E,"="&amp;$B31,現金入力!$B:$B,"="&amp;UPDATE!H11)</f>
        <v>0</v>
      </c>
      <c r="I31" s="94">
        <f>SUMIFS(現金入力!$H:$H,現金入力!$E:$E,"="&amp;$B31,現金入力!$B:$B,"="&amp;UPDATE!I11)-SUMIFS(現金入力!$G:$G,現金入力!$E:$E,"="&amp;$B31,現金入力!$B:$B,"="&amp;UPDATE!I11)</f>
        <v>0</v>
      </c>
      <c r="J31" s="94">
        <f>SUMIFS(現金入力!$H:$H,現金入力!$E:$E,"="&amp;$B31,現金入力!$B:$B,"="&amp;UPDATE!J11)-SUMIFS(現金入力!$G:$G,現金入力!$E:$E,"="&amp;$B31,現金入力!$B:$B,"="&amp;UPDATE!J11)</f>
        <v>0</v>
      </c>
      <c r="K31" s="94">
        <f>SUMIFS(現金入力!$H:$H,現金入力!$E:$E,"="&amp;$B31,現金入力!$B:$B,"="&amp;UPDATE!K11)-SUMIFS(現金入力!$G:$G,現金入力!$E:$E,"="&amp;$B31,現金入力!$B:$B,"="&amp;UPDATE!K11)</f>
        <v>0</v>
      </c>
      <c r="L31" s="94">
        <f>SUMIFS(現金入力!$H:$H,現金入力!$E:$E,"="&amp;$B31,現金入力!$B:$B,"="&amp;UPDATE!L11)-SUMIFS(現金入力!$G:$G,現金入力!$E:$E,"="&amp;$B31,現金入力!$B:$B,"="&amp;UPDATE!L11)</f>
        <v>0</v>
      </c>
      <c r="M31" s="94">
        <f>SUMIFS(現金入力!$H:$H,現金入力!$E:$E,"="&amp;$B31,現金入力!$B:$B,"="&amp;UPDATE!M11)-SUMIFS(現金入力!$G:$G,現金入力!$E:$E,"="&amp;$B31,現金入力!$B:$B,"="&amp;UPDATE!M11)</f>
        <v>0</v>
      </c>
      <c r="N31" s="94">
        <f>SUMIFS(現金入力!$H:$H,現金入力!$E:$E,"="&amp;$B31,現金入力!$B:$B,"="&amp;UPDATE!N11)-SUMIFS(現金入力!$G:$G,現金入力!$E:$E,"="&amp;$B31,現金入力!$B:$B,"="&amp;UPDATE!N11)</f>
        <v>0</v>
      </c>
      <c r="O31" s="95">
        <f t="shared" si="4"/>
        <v>0</v>
      </c>
      <c r="P31" s="96">
        <f>IF(O31=0,0,O31/SUM(O26:O41))</f>
        <v>0</v>
      </c>
    </row>
    <row r="32" spans="2:17" ht="15.95" customHeight="1" x14ac:dyDescent="0.25">
      <c r="B32" s="93" t="str">
        <f>IF(科目設定!AJ27="","",科目設定!AJ27)</f>
        <v>行事費</v>
      </c>
      <c r="C32" s="94">
        <f>SUMIFS(現金入力!$H:$H,現金入力!$E:$E,"="&amp;$B32,現金入力!$B:$B,"="&amp;UPDATE!C11)-SUMIFS(現金入力!$G:$G,現金入力!$E:$E,"="&amp;$B32,現金入力!$B:$B,"="&amp;UPDATE!C11)</f>
        <v>0</v>
      </c>
      <c r="D32" s="94">
        <f>SUMIFS(現金入力!$H:$H,現金入力!$E:$E,"="&amp;$B32,現金入力!$B:$B,"="&amp;UPDATE!D11)-SUMIFS(現金入力!$G:$G,現金入力!$E:$E,"="&amp;$B32,現金入力!$B:$B,"="&amp;UPDATE!D11)</f>
        <v>0</v>
      </c>
      <c r="E32" s="94">
        <f>SUMIFS(現金入力!$H:$H,現金入力!$E:$E,"="&amp;$B32,現金入力!$B:$B,"="&amp;UPDATE!E11)-SUMIFS(現金入力!$G:$G,現金入力!$E:$E,"="&amp;$B32,現金入力!$B:$B,"="&amp;UPDATE!E11)</f>
        <v>0</v>
      </c>
      <c r="F32" s="94">
        <f>SUMIFS(現金入力!$H:$H,現金入力!$E:$E,"="&amp;$B32,現金入力!$B:$B,"="&amp;UPDATE!F11)-SUMIFS(現金入力!$G:$G,現金入力!$E:$E,"="&amp;$B32,現金入力!$B:$B,"="&amp;UPDATE!F11)</f>
        <v>0</v>
      </c>
      <c r="G32" s="94">
        <f>SUMIFS(現金入力!$H:$H,現金入力!$E:$E,"="&amp;$B32,現金入力!$B:$B,"="&amp;UPDATE!G11)-SUMIFS(現金入力!$G:$G,現金入力!$E:$E,"="&amp;$B32,現金入力!$B:$B,"="&amp;UPDATE!G11)</f>
        <v>0</v>
      </c>
      <c r="H32" s="94">
        <f>SUMIFS(現金入力!$H:$H,現金入力!$E:$E,"="&amp;$B32,現金入力!$B:$B,"="&amp;UPDATE!H11)-SUMIFS(現金入力!$G:$G,現金入力!$E:$E,"="&amp;$B32,現金入力!$B:$B,"="&amp;UPDATE!H11)</f>
        <v>0</v>
      </c>
      <c r="I32" s="94">
        <f>SUMIFS(現金入力!$H:$H,現金入力!$E:$E,"="&amp;$B32,現金入力!$B:$B,"="&amp;UPDATE!I11)-SUMIFS(現金入力!$G:$G,現金入力!$E:$E,"="&amp;$B32,現金入力!$B:$B,"="&amp;UPDATE!I11)</f>
        <v>0</v>
      </c>
      <c r="J32" s="94">
        <f>SUMIFS(現金入力!$H:$H,現金入力!$E:$E,"="&amp;$B32,現金入力!$B:$B,"="&amp;UPDATE!J11)-SUMIFS(現金入力!$G:$G,現金入力!$E:$E,"="&amp;$B32,現金入力!$B:$B,"="&amp;UPDATE!J11)</f>
        <v>0</v>
      </c>
      <c r="K32" s="94">
        <f>SUMIFS(現金入力!$H:$H,現金入力!$E:$E,"="&amp;$B32,現金入力!$B:$B,"="&amp;UPDATE!K11)-SUMIFS(現金入力!$G:$G,現金入力!$E:$E,"="&amp;$B32,現金入力!$B:$B,"="&amp;UPDATE!K11)</f>
        <v>0</v>
      </c>
      <c r="L32" s="94">
        <f>SUMIFS(現金入力!$H:$H,現金入力!$E:$E,"="&amp;$B32,現金入力!$B:$B,"="&amp;UPDATE!L11)-SUMIFS(現金入力!$G:$G,現金入力!$E:$E,"="&amp;$B32,現金入力!$B:$B,"="&amp;UPDATE!L11)</f>
        <v>0</v>
      </c>
      <c r="M32" s="94">
        <f>SUMIFS(現金入力!$H:$H,現金入力!$E:$E,"="&amp;$B32,現金入力!$B:$B,"="&amp;UPDATE!M11)-SUMIFS(現金入力!$G:$G,現金入力!$E:$E,"="&amp;$B32,現金入力!$B:$B,"="&amp;UPDATE!M11)</f>
        <v>0</v>
      </c>
      <c r="N32" s="94">
        <f>SUMIFS(現金入力!$H:$H,現金入力!$E:$E,"="&amp;$B32,現金入力!$B:$B,"="&amp;UPDATE!N11)-SUMIFS(現金入力!$G:$G,現金入力!$E:$E,"="&amp;$B32,現金入力!$B:$B,"="&amp;UPDATE!N11)</f>
        <v>0</v>
      </c>
      <c r="O32" s="95">
        <f t="shared" si="4"/>
        <v>0</v>
      </c>
      <c r="P32" s="96">
        <f>IF(O32=0,0,O32/SUM(O26:O41))</f>
        <v>0</v>
      </c>
    </row>
    <row r="33" spans="2:16" ht="15.95" customHeight="1" x14ac:dyDescent="0.25">
      <c r="B33" s="93" t="str">
        <f>IF(科目設定!AJ28="","",科目設定!AJ28)</f>
        <v>イベント費</v>
      </c>
      <c r="C33" s="94">
        <f>SUMIFS(現金入力!$H:$H,現金入力!$E:$E,"="&amp;$B33,現金入力!$B:$B,"="&amp;UPDATE!C11)-SUMIFS(現金入力!$G:$G,現金入力!$E:$E,"="&amp;$B33,現金入力!$B:$B,"="&amp;UPDATE!C11)</f>
        <v>0</v>
      </c>
      <c r="D33" s="94">
        <f>SUMIFS(現金入力!$H:$H,現金入力!$E:$E,"="&amp;$B33,現金入力!$B:$B,"="&amp;UPDATE!D11)-SUMIFS(現金入力!$G:$G,現金入力!$E:$E,"="&amp;$B33,現金入力!$B:$B,"="&amp;UPDATE!D11)</f>
        <v>0</v>
      </c>
      <c r="E33" s="94">
        <f>SUMIFS(現金入力!$H:$H,現金入力!$E:$E,"="&amp;$B33,現金入力!$B:$B,"="&amp;UPDATE!E11)-SUMIFS(現金入力!$G:$G,現金入力!$E:$E,"="&amp;$B33,現金入力!$B:$B,"="&amp;UPDATE!E11)</f>
        <v>0</v>
      </c>
      <c r="F33" s="94">
        <f>SUMIFS(現金入力!$H:$H,現金入力!$E:$E,"="&amp;$B33,現金入力!$B:$B,"="&amp;UPDATE!F11)-SUMIFS(現金入力!$G:$G,現金入力!$E:$E,"="&amp;$B33,現金入力!$B:$B,"="&amp;UPDATE!F11)</f>
        <v>0</v>
      </c>
      <c r="G33" s="94">
        <f>SUMIFS(現金入力!$H:$H,現金入力!$E:$E,"="&amp;$B33,現金入力!$B:$B,"="&amp;UPDATE!G11)-SUMIFS(現金入力!$G:$G,現金入力!$E:$E,"="&amp;$B33,現金入力!$B:$B,"="&amp;UPDATE!G11)</f>
        <v>0</v>
      </c>
      <c r="H33" s="94">
        <f>SUMIFS(現金入力!$H:$H,現金入力!$E:$E,"="&amp;$B33,現金入力!$B:$B,"="&amp;UPDATE!H11)-SUMIFS(現金入力!$G:$G,現金入力!$E:$E,"="&amp;$B33,現金入力!$B:$B,"="&amp;UPDATE!H11)</f>
        <v>0</v>
      </c>
      <c r="I33" s="94">
        <f>SUMIFS(現金入力!$H:$H,現金入力!$E:$E,"="&amp;$B33,現金入力!$B:$B,"="&amp;UPDATE!I11)-SUMIFS(現金入力!$G:$G,現金入力!$E:$E,"="&amp;$B33,現金入力!$B:$B,"="&amp;UPDATE!I11)</f>
        <v>0</v>
      </c>
      <c r="J33" s="94">
        <f>SUMIFS(現金入力!$H:$H,現金入力!$E:$E,"="&amp;$B33,現金入力!$B:$B,"="&amp;UPDATE!J11)-SUMIFS(現金入力!$G:$G,現金入力!$E:$E,"="&amp;$B33,現金入力!$B:$B,"="&amp;UPDATE!J11)</f>
        <v>0</v>
      </c>
      <c r="K33" s="94">
        <f>SUMIFS(現金入力!$H:$H,現金入力!$E:$E,"="&amp;$B33,現金入力!$B:$B,"="&amp;UPDATE!K11)-SUMIFS(現金入力!$G:$G,現金入力!$E:$E,"="&amp;$B33,現金入力!$B:$B,"="&amp;UPDATE!K11)</f>
        <v>0</v>
      </c>
      <c r="L33" s="94">
        <f>SUMIFS(現金入力!$H:$H,現金入力!$E:$E,"="&amp;$B33,現金入力!$B:$B,"="&amp;UPDATE!L11)-SUMIFS(現金入力!$G:$G,現金入力!$E:$E,"="&amp;$B33,現金入力!$B:$B,"="&amp;UPDATE!L11)</f>
        <v>0</v>
      </c>
      <c r="M33" s="94">
        <f>SUMIFS(現金入力!$H:$H,現金入力!$E:$E,"="&amp;$B33,現金入力!$B:$B,"="&amp;UPDATE!M11)-SUMIFS(現金入力!$G:$G,現金入力!$E:$E,"="&amp;$B33,現金入力!$B:$B,"="&amp;UPDATE!M11)</f>
        <v>0</v>
      </c>
      <c r="N33" s="94">
        <f>SUMIFS(現金入力!$H:$H,現金入力!$E:$E,"="&amp;$B33,現金入力!$B:$B,"="&amp;UPDATE!N11)-SUMIFS(現金入力!$G:$G,現金入力!$E:$E,"="&amp;$B33,現金入力!$B:$B,"="&amp;UPDATE!N11)</f>
        <v>0</v>
      </c>
      <c r="O33" s="95">
        <f t="shared" si="4"/>
        <v>0</v>
      </c>
      <c r="P33" s="96">
        <f>IF(O33=0,0,O33/SUM(O26:O41))</f>
        <v>0</v>
      </c>
    </row>
    <row r="34" spans="2:16" ht="15.95" customHeight="1" x14ac:dyDescent="0.25">
      <c r="B34" s="93" t="str">
        <f>IF(科目設定!AJ29="","",科目設定!AJ29)</f>
        <v>渉外費</v>
      </c>
      <c r="C34" s="94">
        <f>SUMIFS(現金入力!$H:$H,現金入力!$E:$E,"="&amp;$B34,現金入力!$B:$B,"="&amp;UPDATE!C11)-SUMIFS(現金入力!$G:$G,現金入力!$E:$E,"="&amp;$B34,現金入力!$B:$B,"="&amp;UPDATE!C11)</f>
        <v>0</v>
      </c>
      <c r="D34" s="94">
        <f>SUMIFS(現金入力!$H:$H,現金入力!$E:$E,"="&amp;$B34,現金入力!$B:$B,"="&amp;UPDATE!D11)-SUMIFS(現金入力!$G:$G,現金入力!$E:$E,"="&amp;$B34,現金入力!$B:$B,"="&amp;UPDATE!D11)</f>
        <v>0</v>
      </c>
      <c r="E34" s="94">
        <f>SUMIFS(現金入力!$H:$H,現金入力!$E:$E,"="&amp;$B34,現金入力!$B:$B,"="&amp;UPDATE!E11)-SUMIFS(現金入力!$G:$G,現金入力!$E:$E,"="&amp;$B34,現金入力!$B:$B,"="&amp;UPDATE!E11)</f>
        <v>0</v>
      </c>
      <c r="F34" s="94">
        <f>SUMIFS(現金入力!$H:$H,現金入力!$E:$E,"="&amp;$B34,現金入力!$B:$B,"="&amp;UPDATE!F11)-SUMIFS(現金入力!$G:$G,現金入力!$E:$E,"="&amp;$B34,現金入力!$B:$B,"="&amp;UPDATE!F11)</f>
        <v>0</v>
      </c>
      <c r="G34" s="94">
        <f>SUMIFS(現金入力!$H:$H,現金入力!$E:$E,"="&amp;$B34,現金入力!$B:$B,"="&amp;UPDATE!G11)-SUMIFS(現金入力!$G:$G,現金入力!$E:$E,"="&amp;$B34,現金入力!$B:$B,"="&amp;UPDATE!G11)</f>
        <v>0</v>
      </c>
      <c r="H34" s="94">
        <f>SUMIFS(現金入力!$H:$H,現金入力!$E:$E,"="&amp;$B34,現金入力!$B:$B,"="&amp;UPDATE!H11)-SUMIFS(現金入力!$G:$G,現金入力!$E:$E,"="&amp;$B34,現金入力!$B:$B,"="&amp;UPDATE!H11)</f>
        <v>0</v>
      </c>
      <c r="I34" s="94">
        <f>SUMIFS(現金入力!$H:$H,現金入力!$E:$E,"="&amp;$B34,現金入力!$B:$B,"="&amp;UPDATE!I11)-SUMIFS(現金入力!$G:$G,現金入力!$E:$E,"="&amp;$B34,現金入力!$B:$B,"="&amp;UPDATE!I11)</f>
        <v>0</v>
      </c>
      <c r="J34" s="94">
        <f>SUMIFS(現金入力!$H:$H,現金入力!$E:$E,"="&amp;$B34,現金入力!$B:$B,"="&amp;UPDATE!J11)-SUMIFS(現金入力!$G:$G,現金入力!$E:$E,"="&amp;$B34,現金入力!$B:$B,"="&amp;UPDATE!J11)</f>
        <v>0</v>
      </c>
      <c r="K34" s="94">
        <f>SUMIFS(現金入力!$H:$H,現金入力!$E:$E,"="&amp;$B34,現金入力!$B:$B,"="&amp;UPDATE!K11)-SUMIFS(現金入力!$G:$G,現金入力!$E:$E,"="&amp;$B34,現金入力!$B:$B,"="&amp;UPDATE!K11)</f>
        <v>0</v>
      </c>
      <c r="L34" s="94">
        <f>SUMIFS(現金入力!$H:$H,現金入力!$E:$E,"="&amp;$B34,現金入力!$B:$B,"="&amp;UPDATE!L11)-SUMIFS(現金入力!$G:$G,現金入力!$E:$E,"="&amp;$B34,現金入力!$B:$B,"="&amp;UPDATE!L11)</f>
        <v>0</v>
      </c>
      <c r="M34" s="94">
        <f>SUMIFS(現金入力!$H:$H,現金入力!$E:$E,"="&amp;$B34,現金入力!$B:$B,"="&amp;UPDATE!M11)-SUMIFS(現金入力!$G:$G,現金入力!$E:$E,"="&amp;$B34,現金入力!$B:$B,"="&amp;UPDATE!M11)</f>
        <v>0</v>
      </c>
      <c r="N34" s="94">
        <f>SUMIFS(現金入力!$H:$H,現金入力!$E:$E,"="&amp;$B34,現金入力!$B:$B,"="&amp;UPDATE!N11)-SUMIFS(現金入力!$G:$G,現金入力!$E:$E,"="&amp;$B34,現金入力!$B:$B,"="&amp;UPDATE!N11)</f>
        <v>0</v>
      </c>
      <c r="O34" s="95">
        <f t="shared" si="4"/>
        <v>0</v>
      </c>
      <c r="P34" s="96">
        <f>IF(O34=0,0,O34/SUM(O26:O41))</f>
        <v>0</v>
      </c>
    </row>
    <row r="35" spans="2:16" ht="15.95" customHeight="1" x14ac:dyDescent="0.25">
      <c r="B35" s="93" t="str">
        <f>IF(科目設定!AJ30="","",科目設定!AJ30)</f>
        <v>負担金</v>
      </c>
      <c r="C35" s="94">
        <f>SUMIFS(現金入力!$H:$H,現金入力!$E:$E,"="&amp;$B35,現金入力!$B:$B,"="&amp;UPDATE!C11)-SUMIFS(現金入力!$G:$G,現金入力!$E:$E,"="&amp;$B35,現金入力!$B:$B,"="&amp;UPDATE!C11)</f>
        <v>0</v>
      </c>
      <c r="D35" s="94">
        <f>SUMIFS(現金入力!$H:$H,現金入力!$E:$E,"="&amp;$B35,現金入力!$B:$B,"="&amp;UPDATE!D11)-SUMIFS(現金入力!$G:$G,現金入力!$E:$E,"="&amp;$B35,現金入力!$B:$B,"="&amp;UPDATE!D11)</f>
        <v>0</v>
      </c>
      <c r="E35" s="94">
        <f>SUMIFS(現金入力!$H:$H,現金入力!$E:$E,"="&amp;$B35,現金入力!$B:$B,"="&amp;UPDATE!E11)-SUMIFS(現金入力!$G:$G,現金入力!$E:$E,"="&amp;$B35,現金入力!$B:$B,"="&amp;UPDATE!E11)</f>
        <v>0</v>
      </c>
      <c r="F35" s="94">
        <f>SUMIFS(現金入力!$H:$H,現金入力!$E:$E,"="&amp;$B35,現金入力!$B:$B,"="&amp;UPDATE!F11)-SUMIFS(現金入力!$G:$G,現金入力!$E:$E,"="&amp;$B35,現金入力!$B:$B,"="&amp;UPDATE!F11)</f>
        <v>0</v>
      </c>
      <c r="G35" s="94">
        <f>SUMIFS(現金入力!$H:$H,現金入力!$E:$E,"="&amp;$B35,現金入力!$B:$B,"="&amp;UPDATE!G11)-SUMIFS(現金入力!$G:$G,現金入力!$E:$E,"="&amp;$B35,現金入力!$B:$B,"="&amp;UPDATE!G11)</f>
        <v>0</v>
      </c>
      <c r="H35" s="94">
        <f>SUMIFS(現金入力!$H:$H,現金入力!$E:$E,"="&amp;$B35,現金入力!$B:$B,"="&amp;UPDATE!H11)-SUMIFS(現金入力!$G:$G,現金入力!$E:$E,"="&amp;$B35,現金入力!$B:$B,"="&amp;UPDATE!H11)</f>
        <v>0</v>
      </c>
      <c r="I35" s="94">
        <f>SUMIFS(現金入力!$H:$H,現金入力!$E:$E,"="&amp;$B35,現金入力!$B:$B,"="&amp;UPDATE!I11)-SUMIFS(現金入力!$G:$G,現金入力!$E:$E,"="&amp;$B35,現金入力!$B:$B,"="&amp;UPDATE!I11)</f>
        <v>0</v>
      </c>
      <c r="J35" s="94">
        <f>SUMIFS(現金入力!$H:$H,現金入力!$E:$E,"="&amp;$B35,現金入力!$B:$B,"="&amp;UPDATE!J11)-SUMIFS(現金入力!$G:$G,現金入力!$E:$E,"="&amp;$B35,現金入力!$B:$B,"="&amp;UPDATE!J11)</f>
        <v>0</v>
      </c>
      <c r="K35" s="94">
        <f>SUMIFS(現金入力!$H:$H,現金入力!$E:$E,"="&amp;$B35,現金入力!$B:$B,"="&amp;UPDATE!K11)-SUMIFS(現金入力!$G:$G,現金入力!$E:$E,"="&amp;$B35,現金入力!$B:$B,"="&amp;UPDATE!K11)</f>
        <v>0</v>
      </c>
      <c r="L35" s="94">
        <f>SUMIFS(現金入力!$H:$H,現金入力!$E:$E,"="&amp;$B35,現金入力!$B:$B,"="&amp;UPDATE!L11)-SUMIFS(現金入力!$G:$G,現金入力!$E:$E,"="&amp;$B35,現金入力!$B:$B,"="&amp;UPDATE!L11)</f>
        <v>0</v>
      </c>
      <c r="M35" s="94">
        <f>SUMIFS(現金入力!$H:$H,現金入力!$E:$E,"="&amp;$B35,現金入力!$B:$B,"="&amp;UPDATE!M11)-SUMIFS(現金入力!$G:$G,現金入力!$E:$E,"="&amp;$B35,現金入力!$B:$B,"="&amp;UPDATE!M11)</f>
        <v>0</v>
      </c>
      <c r="N35" s="94">
        <f>SUMIFS(現金入力!$H:$H,現金入力!$E:$E,"="&amp;$B35,現金入力!$B:$B,"="&amp;UPDATE!N11)-SUMIFS(現金入力!$G:$G,現金入力!$E:$E,"="&amp;$B35,現金入力!$B:$B,"="&amp;UPDATE!N11)</f>
        <v>0</v>
      </c>
      <c r="O35" s="95">
        <f t="shared" si="4"/>
        <v>0</v>
      </c>
      <c r="P35" s="96">
        <f>IF(O35=0,0,O35/SUM(O26:O41))</f>
        <v>0</v>
      </c>
    </row>
    <row r="36" spans="2:16" ht="15.95" customHeight="1" x14ac:dyDescent="0.25">
      <c r="B36" s="93" t="str">
        <f>IF(科目設定!AJ31="","",科目設定!AJ31)</f>
        <v>部会費</v>
      </c>
      <c r="C36" s="94">
        <f>SUMIFS(現金入力!$H:$H,現金入力!$E:$E,"="&amp;$B36,現金入力!$B:$B,"="&amp;UPDATE!C11)-SUMIFS(現金入力!$G:$G,現金入力!$E:$E,"="&amp;$B36,現金入力!$B:$B,"="&amp;UPDATE!C11)</f>
        <v>0</v>
      </c>
      <c r="D36" s="94">
        <f>SUMIFS(現金入力!$H:$H,現金入力!$E:$E,"="&amp;$B36,現金入力!$B:$B,"="&amp;UPDATE!D11)-SUMIFS(現金入力!$G:$G,現金入力!$E:$E,"="&amp;$B36,現金入力!$B:$B,"="&amp;UPDATE!D11)</f>
        <v>0</v>
      </c>
      <c r="E36" s="94">
        <f>SUMIFS(現金入力!$H:$H,現金入力!$E:$E,"="&amp;$B36,現金入力!$B:$B,"="&amp;UPDATE!E11)-SUMIFS(現金入力!$G:$G,現金入力!$E:$E,"="&amp;$B36,現金入力!$B:$B,"="&amp;UPDATE!E11)</f>
        <v>0</v>
      </c>
      <c r="F36" s="94">
        <f>SUMIFS(現金入力!$H:$H,現金入力!$E:$E,"="&amp;$B36,現金入力!$B:$B,"="&amp;UPDATE!F11)-SUMIFS(現金入力!$G:$G,現金入力!$E:$E,"="&amp;$B36,現金入力!$B:$B,"="&amp;UPDATE!F11)</f>
        <v>0</v>
      </c>
      <c r="G36" s="94">
        <f>SUMIFS(現金入力!$H:$H,現金入力!$E:$E,"="&amp;$B36,現金入力!$B:$B,"="&amp;UPDATE!G11)-SUMIFS(現金入力!$G:$G,現金入力!$E:$E,"="&amp;$B36,現金入力!$B:$B,"="&amp;UPDATE!G11)</f>
        <v>0</v>
      </c>
      <c r="H36" s="94">
        <f>SUMIFS(現金入力!$H:$H,現金入力!$E:$E,"="&amp;$B36,現金入力!$B:$B,"="&amp;UPDATE!H11)-SUMIFS(現金入力!$G:$G,現金入力!$E:$E,"="&amp;$B36,現金入力!$B:$B,"="&amp;UPDATE!H11)</f>
        <v>0</v>
      </c>
      <c r="I36" s="94">
        <f>SUMIFS(現金入力!$H:$H,現金入力!$E:$E,"="&amp;$B36,現金入力!$B:$B,"="&amp;UPDATE!I11)-SUMIFS(現金入力!$G:$G,現金入力!$E:$E,"="&amp;$B36,現金入力!$B:$B,"="&amp;UPDATE!I11)</f>
        <v>0</v>
      </c>
      <c r="J36" s="94">
        <f>SUMIFS(現金入力!$H:$H,現金入力!$E:$E,"="&amp;$B36,現金入力!$B:$B,"="&amp;UPDATE!J11)-SUMIFS(現金入力!$G:$G,現金入力!$E:$E,"="&amp;$B36,現金入力!$B:$B,"="&amp;UPDATE!J11)</f>
        <v>0</v>
      </c>
      <c r="K36" s="94">
        <f>SUMIFS(現金入力!$H:$H,現金入力!$E:$E,"="&amp;$B36,現金入力!$B:$B,"="&amp;UPDATE!K11)-SUMIFS(現金入力!$G:$G,現金入力!$E:$E,"="&amp;$B36,現金入力!$B:$B,"="&amp;UPDATE!K11)</f>
        <v>0</v>
      </c>
      <c r="L36" s="94">
        <f>SUMIFS(現金入力!$H:$H,現金入力!$E:$E,"="&amp;$B36,現金入力!$B:$B,"="&amp;UPDATE!L11)-SUMIFS(現金入力!$G:$G,現金入力!$E:$E,"="&amp;$B36,現金入力!$B:$B,"="&amp;UPDATE!L11)</f>
        <v>0</v>
      </c>
      <c r="M36" s="94">
        <f>SUMIFS(現金入力!$H:$H,現金入力!$E:$E,"="&amp;$B36,現金入力!$B:$B,"="&amp;UPDATE!M11)-SUMIFS(現金入力!$G:$G,現金入力!$E:$E,"="&amp;$B36,現金入力!$B:$B,"="&amp;UPDATE!M11)</f>
        <v>0</v>
      </c>
      <c r="N36" s="94">
        <f>SUMIFS(現金入力!$H:$H,現金入力!$E:$E,"="&amp;$B36,現金入力!$B:$B,"="&amp;UPDATE!N11)-SUMIFS(現金入力!$G:$G,現金入力!$E:$E,"="&amp;$B36,現金入力!$B:$B,"="&amp;UPDATE!N11)</f>
        <v>0</v>
      </c>
      <c r="O36" s="95">
        <f t="shared" si="4"/>
        <v>0</v>
      </c>
      <c r="P36" s="96">
        <f>IF(O36=0,0,O36/SUM(O26:O41))</f>
        <v>0</v>
      </c>
    </row>
    <row r="37" spans="2:16" ht="15.95" customHeight="1" x14ac:dyDescent="0.25">
      <c r="B37" s="93" t="str">
        <f>IF(科目設定!AJ32="","",科目設定!AJ32)</f>
        <v>補助費</v>
      </c>
      <c r="C37" s="94">
        <f>SUMIFS(現金入力!$H:$H,現金入力!$E:$E,"="&amp;$B37,現金入力!$B:$B,"="&amp;UPDATE!C11)-SUMIFS(現金入力!$G:$G,現金入力!$E:$E,"="&amp;$B37,現金入力!$B:$B,"="&amp;UPDATE!C11)</f>
        <v>0</v>
      </c>
      <c r="D37" s="94">
        <f>SUMIFS(現金入力!$H:$H,現金入力!$E:$E,"="&amp;$B37,現金入力!$B:$B,"="&amp;UPDATE!D11)-SUMIFS(現金入力!$G:$G,現金入力!$E:$E,"="&amp;$B37,現金入力!$B:$B,"="&amp;UPDATE!D11)</f>
        <v>0</v>
      </c>
      <c r="E37" s="94">
        <f>SUMIFS(現金入力!$H:$H,現金入力!$E:$E,"="&amp;$B37,現金入力!$B:$B,"="&amp;UPDATE!E11)-SUMIFS(現金入力!$G:$G,現金入力!$E:$E,"="&amp;$B37,現金入力!$B:$B,"="&amp;UPDATE!E11)</f>
        <v>0</v>
      </c>
      <c r="F37" s="94">
        <f>SUMIFS(現金入力!$H:$H,現金入力!$E:$E,"="&amp;$B37,現金入力!$B:$B,"="&amp;UPDATE!F11)-SUMIFS(現金入力!$G:$G,現金入力!$E:$E,"="&amp;$B37,現金入力!$B:$B,"="&amp;UPDATE!F11)</f>
        <v>0</v>
      </c>
      <c r="G37" s="94">
        <f>SUMIFS(現金入力!$H:$H,現金入力!$E:$E,"="&amp;$B37,現金入力!$B:$B,"="&amp;UPDATE!G11)-SUMIFS(現金入力!$G:$G,現金入力!$E:$E,"="&amp;$B37,現金入力!$B:$B,"="&amp;UPDATE!G11)</f>
        <v>0</v>
      </c>
      <c r="H37" s="94">
        <f>SUMIFS(現金入力!$H:$H,現金入力!$E:$E,"="&amp;$B37,現金入力!$B:$B,"="&amp;UPDATE!H11)-SUMIFS(現金入力!$G:$G,現金入力!$E:$E,"="&amp;$B37,現金入力!$B:$B,"="&amp;UPDATE!H11)</f>
        <v>0</v>
      </c>
      <c r="I37" s="94">
        <f>SUMIFS(現金入力!$H:$H,現金入力!$E:$E,"="&amp;$B37,現金入力!$B:$B,"="&amp;UPDATE!I11)-SUMIFS(現金入力!$G:$G,現金入力!$E:$E,"="&amp;$B37,現金入力!$B:$B,"="&amp;UPDATE!I11)</f>
        <v>0</v>
      </c>
      <c r="J37" s="94">
        <f>SUMIFS(現金入力!$H:$H,現金入力!$E:$E,"="&amp;$B37,現金入力!$B:$B,"="&amp;UPDATE!J11)-SUMIFS(現金入力!$G:$G,現金入力!$E:$E,"="&amp;$B37,現金入力!$B:$B,"="&amp;UPDATE!J11)</f>
        <v>0</v>
      </c>
      <c r="K37" s="94">
        <f>SUMIFS(現金入力!$H:$H,現金入力!$E:$E,"="&amp;$B37,現金入力!$B:$B,"="&amp;UPDATE!K11)-SUMIFS(現金入力!$G:$G,現金入力!$E:$E,"="&amp;$B37,現金入力!$B:$B,"="&amp;UPDATE!K11)</f>
        <v>0</v>
      </c>
      <c r="L37" s="94">
        <f>SUMIFS(現金入力!$H:$H,現金入力!$E:$E,"="&amp;$B37,現金入力!$B:$B,"="&amp;UPDATE!L11)-SUMIFS(現金入力!$G:$G,現金入力!$E:$E,"="&amp;$B37,現金入力!$B:$B,"="&amp;UPDATE!L11)</f>
        <v>0</v>
      </c>
      <c r="M37" s="94">
        <f>SUMIFS(現金入力!$H:$H,現金入力!$E:$E,"="&amp;$B37,現金入力!$B:$B,"="&amp;UPDATE!M11)-SUMIFS(現金入力!$G:$G,現金入力!$E:$E,"="&amp;$B37,現金入力!$B:$B,"="&amp;UPDATE!M11)</f>
        <v>0</v>
      </c>
      <c r="N37" s="94">
        <f>SUMIFS(現金入力!$H:$H,現金入力!$E:$E,"="&amp;$B37,現金入力!$B:$B,"="&amp;UPDATE!N11)-SUMIFS(現金入力!$G:$G,現金入力!$E:$E,"="&amp;$B37,現金入力!$B:$B,"="&amp;UPDATE!N11)</f>
        <v>0</v>
      </c>
      <c r="O37" s="95">
        <f t="shared" si="4"/>
        <v>0</v>
      </c>
      <c r="P37" s="96">
        <f>IF(O37=0,0,O37/SUM(O26:O41))</f>
        <v>0</v>
      </c>
    </row>
    <row r="38" spans="2:16" ht="15.95" customHeight="1" x14ac:dyDescent="0.25">
      <c r="B38" s="93">
        <f>IF(科目設定!AJ33="","",科目設定!AJ33)</f>
        <v>0</v>
      </c>
      <c r="C38" s="94">
        <f>SUMIFS(現金入力!$H:$H,現金入力!$E:$E,"="&amp;$B38,現金入力!$B:$B,"="&amp;UPDATE!C11)-SUMIFS(現金入力!$G:$G,現金入力!$E:$E,"="&amp;$B38,現金入力!$B:$B,"="&amp;UPDATE!C11)</f>
        <v>0</v>
      </c>
      <c r="D38" s="94">
        <f>SUMIFS(現金入力!$H:$H,現金入力!$E:$E,"="&amp;$B38,現金入力!$B:$B,"="&amp;UPDATE!D11)-SUMIFS(現金入力!$G:$G,現金入力!$E:$E,"="&amp;$B38,現金入力!$B:$B,"="&amp;UPDATE!D11)</f>
        <v>0</v>
      </c>
      <c r="E38" s="94">
        <f>SUMIFS(現金入力!$H:$H,現金入力!$E:$E,"="&amp;$B38,現金入力!$B:$B,"="&amp;UPDATE!E11)-SUMIFS(現金入力!$G:$G,現金入力!$E:$E,"="&amp;$B38,現金入力!$B:$B,"="&amp;UPDATE!E11)</f>
        <v>0</v>
      </c>
      <c r="F38" s="94">
        <f>SUMIFS(現金入力!$H:$H,現金入力!$E:$E,"="&amp;$B38,現金入力!$B:$B,"="&amp;UPDATE!F11)-SUMIFS(現金入力!$G:$G,現金入力!$E:$E,"="&amp;$B38,現金入力!$B:$B,"="&amp;UPDATE!F11)</f>
        <v>0</v>
      </c>
      <c r="G38" s="94">
        <f>SUMIFS(現金入力!$H:$H,現金入力!$E:$E,"="&amp;$B38,現金入力!$B:$B,"="&amp;UPDATE!G11)-SUMIFS(現金入力!$G:$G,現金入力!$E:$E,"="&amp;$B38,現金入力!$B:$B,"="&amp;UPDATE!G11)</f>
        <v>0</v>
      </c>
      <c r="H38" s="94">
        <f>SUMIFS(現金入力!$H:$H,現金入力!$E:$E,"="&amp;$B38,現金入力!$B:$B,"="&amp;UPDATE!H11)-SUMIFS(現金入力!$G:$G,現金入力!$E:$E,"="&amp;$B38,現金入力!$B:$B,"="&amp;UPDATE!H11)</f>
        <v>0</v>
      </c>
      <c r="I38" s="94">
        <f>SUMIFS(現金入力!$H:$H,現金入力!$E:$E,"="&amp;$B38,現金入力!$B:$B,"="&amp;UPDATE!I11)-SUMIFS(現金入力!$G:$G,現金入力!$E:$E,"="&amp;$B38,現金入力!$B:$B,"="&amp;UPDATE!I11)</f>
        <v>0</v>
      </c>
      <c r="J38" s="94">
        <f>SUMIFS(現金入力!$H:$H,現金入力!$E:$E,"="&amp;$B38,現金入力!$B:$B,"="&amp;UPDATE!J11)-SUMIFS(現金入力!$G:$G,現金入力!$E:$E,"="&amp;$B38,現金入力!$B:$B,"="&amp;UPDATE!J11)</f>
        <v>0</v>
      </c>
      <c r="K38" s="94">
        <f>SUMIFS(現金入力!$H:$H,現金入力!$E:$E,"="&amp;$B38,現金入力!$B:$B,"="&amp;UPDATE!K11)-SUMIFS(現金入力!$G:$G,現金入力!$E:$E,"="&amp;$B38,現金入力!$B:$B,"="&amp;UPDATE!K11)</f>
        <v>0</v>
      </c>
      <c r="L38" s="94">
        <f>SUMIFS(現金入力!$H:$H,現金入力!$E:$E,"="&amp;$B38,現金入力!$B:$B,"="&amp;UPDATE!L11)-SUMIFS(現金入力!$G:$G,現金入力!$E:$E,"="&amp;$B38,現金入力!$B:$B,"="&amp;UPDATE!L11)</f>
        <v>0</v>
      </c>
      <c r="M38" s="94">
        <f>SUMIFS(現金入力!$H:$H,現金入力!$E:$E,"="&amp;$B38,現金入力!$B:$B,"="&amp;UPDATE!M11)-SUMIFS(現金入力!$G:$G,現金入力!$E:$E,"="&amp;$B38,現金入力!$B:$B,"="&amp;UPDATE!M11)</f>
        <v>0</v>
      </c>
      <c r="N38" s="94">
        <f>SUMIFS(現金入力!$H:$H,現金入力!$E:$E,"="&amp;$B38,現金入力!$B:$B,"="&amp;UPDATE!N11)-SUMIFS(現金入力!$G:$G,現金入力!$E:$E,"="&amp;$B38,現金入力!$B:$B,"="&amp;UPDATE!N11)</f>
        <v>0</v>
      </c>
      <c r="O38" s="95">
        <f t="shared" si="4"/>
        <v>0</v>
      </c>
      <c r="P38" s="96">
        <f>IF(O38=0,0,O38/SUM(O26:O41))</f>
        <v>0</v>
      </c>
    </row>
    <row r="39" spans="2:16" ht="15.95" customHeight="1" x14ac:dyDescent="0.25">
      <c r="B39" s="93" t="str">
        <f>IF(科目設定!AJ34="","",科目設定!AJ34)</f>
        <v>予備費</v>
      </c>
      <c r="C39" s="94">
        <f>SUMIFS(現金入力!$H:$H,現金入力!$E:$E,"="&amp;$B39,現金入力!$B:$B,"="&amp;UPDATE!C11)-SUMIFS(現金入力!$G:$G,現金入力!$E:$E,"="&amp;$B39,現金入力!$B:$B,"="&amp;UPDATE!C11)</f>
        <v>0</v>
      </c>
      <c r="D39" s="94">
        <f>SUMIFS(現金入力!$H:$H,現金入力!$E:$E,"="&amp;$B39,現金入力!$B:$B,"="&amp;UPDATE!D11)-SUMIFS(現金入力!$G:$G,現金入力!$E:$E,"="&amp;$B39,現金入力!$B:$B,"="&amp;UPDATE!D11)</f>
        <v>0</v>
      </c>
      <c r="E39" s="94">
        <f>SUMIFS(現金入力!$H:$H,現金入力!$E:$E,"="&amp;$B39,現金入力!$B:$B,"="&amp;UPDATE!E11)-SUMIFS(現金入力!$G:$G,現金入力!$E:$E,"="&amp;$B39,現金入力!$B:$B,"="&amp;UPDATE!E11)</f>
        <v>0</v>
      </c>
      <c r="F39" s="94">
        <f>SUMIFS(現金入力!$H:$H,現金入力!$E:$E,"="&amp;$B39,現金入力!$B:$B,"="&amp;UPDATE!F11)-SUMIFS(現金入力!$G:$G,現金入力!$E:$E,"="&amp;$B39,現金入力!$B:$B,"="&amp;UPDATE!F11)</f>
        <v>0</v>
      </c>
      <c r="G39" s="94">
        <f>SUMIFS(現金入力!$H:$H,現金入力!$E:$E,"="&amp;$B39,現金入力!$B:$B,"="&amp;UPDATE!G11)-SUMIFS(現金入力!$G:$G,現金入力!$E:$E,"="&amp;$B39,現金入力!$B:$B,"="&amp;UPDATE!G11)</f>
        <v>0</v>
      </c>
      <c r="H39" s="94">
        <f>SUMIFS(現金入力!$H:$H,現金入力!$E:$E,"="&amp;$B39,現金入力!$B:$B,"="&amp;UPDATE!H11)-SUMIFS(現金入力!$G:$G,現金入力!$E:$E,"="&amp;$B39,現金入力!$B:$B,"="&amp;UPDATE!H11)</f>
        <v>0</v>
      </c>
      <c r="I39" s="94">
        <f>SUMIFS(現金入力!$H:$H,現金入力!$E:$E,"="&amp;$B39,現金入力!$B:$B,"="&amp;UPDATE!I11)-SUMIFS(現金入力!$G:$G,現金入力!$E:$E,"="&amp;$B39,現金入力!$B:$B,"="&amp;UPDATE!I11)</f>
        <v>0</v>
      </c>
      <c r="J39" s="94">
        <f>SUMIFS(現金入力!$H:$H,現金入力!$E:$E,"="&amp;$B39,現金入力!$B:$B,"="&amp;UPDATE!J11)-SUMIFS(現金入力!$G:$G,現金入力!$E:$E,"="&amp;$B39,現金入力!$B:$B,"="&amp;UPDATE!J11)</f>
        <v>0</v>
      </c>
      <c r="K39" s="94">
        <f>SUMIFS(現金入力!$H:$H,現金入力!$E:$E,"="&amp;$B39,現金入力!$B:$B,"="&amp;UPDATE!K11)-SUMIFS(現金入力!$G:$G,現金入力!$E:$E,"="&amp;$B39,現金入力!$B:$B,"="&amp;UPDATE!K11)</f>
        <v>0</v>
      </c>
      <c r="L39" s="94">
        <f>SUMIFS(現金入力!$H:$H,現金入力!$E:$E,"="&amp;$B39,現金入力!$B:$B,"="&amp;UPDATE!L11)-SUMIFS(現金入力!$G:$G,現金入力!$E:$E,"="&amp;$B39,現金入力!$B:$B,"="&amp;UPDATE!L11)</f>
        <v>0</v>
      </c>
      <c r="M39" s="94">
        <f>SUMIFS(現金入力!$H:$H,現金入力!$E:$E,"="&amp;$B39,現金入力!$B:$B,"="&amp;UPDATE!M11)-SUMIFS(現金入力!$G:$G,現金入力!$E:$E,"="&amp;$B39,現金入力!$B:$B,"="&amp;UPDATE!M11)</f>
        <v>0</v>
      </c>
      <c r="N39" s="94">
        <f>SUMIFS(現金入力!$H:$H,現金入力!$E:$E,"="&amp;$B39,現金入力!$B:$B,"="&amp;UPDATE!N11)-SUMIFS(現金入力!$G:$G,現金入力!$E:$E,"="&amp;$B39,現金入力!$B:$B,"="&amp;UPDATE!N11)</f>
        <v>0</v>
      </c>
      <c r="O39" s="95">
        <f t="shared" si="4"/>
        <v>0</v>
      </c>
      <c r="P39" s="96">
        <f>IF(O39=0,0,O39/SUM(O26:O41))</f>
        <v>0</v>
      </c>
    </row>
    <row r="40" spans="2:16" ht="15.95" customHeight="1" x14ac:dyDescent="0.25">
      <c r="B40" s="93" t="str">
        <f>IF(科目設定!AJ35="","",科目設定!AJ35)</f>
        <v>雑費</v>
      </c>
      <c r="C40" s="94">
        <f>SUMIFS(現金入力!$H:$H,現金入力!$E:$E,"="&amp;$B40,現金入力!$B:$B,"="&amp;UPDATE!C11)-SUMIFS(現金入力!$G:$G,現金入力!$E:$E,"="&amp;$B40,現金入力!$B:$B,"="&amp;UPDATE!C11)</f>
        <v>0</v>
      </c>
      <c r="D40" s="94">
        <f>SUMIFS(現金入力!$H:$H,現金入力!$E:$E,"="&amp;$B40,現金入力!$B:$B,"="&amp;UPDATE!D11)-SUMIFS(現金入力!$G:$G,現金入力!$E:$E,"="&amp;$B40,現金入力!$B:$B,"="&amp;UPDATE!D11)</f>
        <v>0</v>
      </c>
      <c r="E40" s="94">
        <f>SUMIFS(現金入力!$H:$H,現金入力!$E:$E,"="&amp;$B40,現金入力!$B:$B,"="&amp;UPDATE!E11)-SUMIFS(現金入力!$G:$G,現金入力!$E:$E,"="&amp;$B40,現金入力!$B:$B,"="&amp;UPDATE!E11)</f>
        <v>0</v>
      </c>
      <c r="F40" s="94">
        <f>SUMIFS(現金入力!$H:$H,現金入力!$E:$E,"="&amp;$B40,現金入力!$B:$B,"="&amp;UPDATE!F11)-SUMIFS(現金入力!$G:$G,現金入力!$E:$E,"="&amp;$B40,現金入力!$B:$B,"="&amp;UPDATE!F11)</f>
        <v>0</v>
      </c>
      <c r="G40" s="94">
        <f>SUMIFS(現金入力!$H:$H,現金入力!$E:$E,"="&amp;$B40,現金入力!$B:$B,"="&amp;UPDATE!G11)-SUMIFS(現金入力!$G:$G,現金入力!$E:$E,"="&amp;$B40,現金入力!$B:$B,"="&amp;UPDATE!G11)</f>
        <v>0</v>
      </c>
      <c r="H40" s="94">
        <f>SUMIFS(現金入力!$H:$H,現金入力!$E:$E,"="&amp;$B40,現金入力!$B:$B,"="&amp;UPDATE!H11)-SUMIFS(現金入力!$G:$G,現金入力!$E:$E,"="&amp;$B40,現金入力!$B:$B,"="&amp;UPDATE!H11)</f>
        <v>0</v>
      </c>
      <c r="I40" s="94">
        <f>SUMIFS(現金入力!$H:$H,現金入力!$E:$E,"="&amp;$B40,現金入力!$B:$B,"="&amp;UPDATE!I11)-SUMIFS(現金入力!$G:$G,現金入力!$E:$E,"="&amp;$B40,現金入力!$B:$B,"="&amp;UPDATE!I11)</f>
        <v>0</v>
      </c>
      <c r="J40" s="94">
        <f>SUMIFS(現金入力!$H:$H,現金入力!$E:$E,"="&amp;$B40,現金入力!$B:$B,"="&amp;UPDATE!J11)-SUMIFS(現金入力!$G:$G,現金入力!$E:$E,"="&amp;$B40,現金入力!$B:$B,"="&amp;UPDATE!J11)</f>
        <v>0</v>
      </c>
      <c r="K40" s="94">
        <f>SUMIFS(現金入力!$H:$H,現金入力!$E:$E,"="&amp;$B40,現金入力!$B:$B,"="&amp;UPDATE!K11)-SUMIFS(現金入力!$G:$G,現金入力!$E:$E,"="&amp;$B40,現金入力!$B:$B,"="&amp;UPDATE!K11)</f>
        <v>0</v>
      </c>
      <c r="L40" s="94">
        <f>SUMIFS(現金入力!$H:$H,現金入力!$E:$E,"="&amp;$B40,現金入力!$B:$B,"="&amp;UPDATE!L11)-SUMIFS(現金入力!$G:$G,現金入力!$E:$E,"="&amp;$B40,現金入力!$B:$B,"="&amp;UPDATE!L11)</f>
        <v>0</v>
      </c>
      <c r="M40" s="94">
        <f>SUMIFS(現金入力!$H:$H,現金入力!$E:$E,"="&amp;$B40,現金入力!$B:$B,"="&amp;UPDATE!M11)-SUMIFS(現金入力!$G:$G,現金入力!$E:$E,"="&amp;$B40,現金入力!$B:$B,"="&amp;UPDATE!M11)</f>
        <v>0</v>
      </c>
      <c r="N40" s="94">
        <f>SUMIFS(現金入力!$H:$H,現金入力!$E:$E,"="&amp;$B40,現金入力!$B:$B,"="&amp;UPDATE!N11)-SUMIFS(現金入力!$G:$G,現金入力!$E:$E,"="&amp;$B40,現金入力!$B:$B,"="&amp;UPDATE!N11)</f>
        <v>0</v>
      </c>
      <c r="O40" s="95">
        <f t="shared" si="4"/>
        <v>0</v>
      </c>
      <c r="P40" s="96">
        <f>IF(O40=0,0,O40/SUM(O26:O41))</f>
        <v>0</v>
      </c>
    </row>
    <row r="41" spans="2:16" ht="15.95" customHeight="1" x14ac:dyDescent="0.25">
      <c r="B41" s="242">
        <f>IF(科目設定!AJ36="","",科目設定!AJ36)</f>
        <v>0</v>
      </c>
      <c r="C41" s="243">
        <f>SUMIFS(現金入力!$H:$H,現金入力!$E:$E,"="&amp;$B41,現金入力!$B:$B,"="&amp;UPDATE!C11)-SUMIFS(現金入力!$G:$G,現金入力!$E:$E,"="&amp;$B41,現金入力!$B:$B,"="&amp;UPDATE!C11)</f>
        <v>0</v>
      </c>
      <c r="D41" s="243">
        <f>SUMIFS(現金入力!$H:$H,現金入力!$E:$E,"="&amp;$B41,現金入力!$B:$B,"="&amp;UPDATE!D11)-SUMIFS(現金入力!$G:$G,現金入力!$E:$E,"="&amp;$B41,現金入力!$B:$B,"="&amp;UPDATE!D11)</f>
        <v>0</v>
      </c>
      <c r="E41" s="243">
        <f>SUMIFS(現金入力!$H:$H,現金入力!$E:$E,"="&amp;$B41,現金入力!$B:$B,"="&amp;UPDATE!E11)-SUMIFS(現金入力!$G:$G,現金入力!$E:$E,"="&amp;$B41,現金入力!$B:$B,"="&amp;UPDATE!E11)</f>
        <v>0</v>
      </c>
      <c r="F41" s="243">
        <f>SUMIFS(現金入力!$H:$H,現金入力!$E:$E,"="&amp;$B41,現金入力!$B:$B,"="&amp;UPDATE!F11)-SUMIFS(現金入力!$G:$G,現金入力!$E:$E,"="&amp;$B41,現金入力!$B:$B,"="&amp;UPDATE!F11)</f>
        <v>0</v>
      </c>
      <c r="G41" s="243">
        <f>SUMIFS(現金入力!$H:$H,現金入力!$E:$E,"="&amp;$B41,現金入力!$B:$B,"="&amp;UPDATE!G11)-SUMIFS(現金入力!$G:$G,現金入力!$E:$E,"="&amp;$B41,現金入力!$B:$B,"="&amp;UPDATE!G11)</f>
        <v>0</v>
      </c>
      <c r="H41" s="243">
        <f>SUMIFS(現金入力!$H:$H,現金入力!$E:$E,"="&amp;$B41,現金入力!$B:$B,"="&amp;UPDATE!H11)-SUMIFS(現金入力!$G:$G,現金入力!$E:$E,"="&amp;$B41,現金入力!$B:$B,"="&amp;UPDATE!H11)</f>
        <v>0</v>
      </c>
      <c r="I41" s="243">
        <f>SUMIFS(現金入力!$H:$H,現金入力!$E:$E,"="&amp;$B41,現金入力!$B:$B,"="&amp;UPDATE!I11)-SUMIFS(現金入力!$G:$G,現金入力!$E:$E,"="&amp;$B41,現金入力!$B:$B,"="&amp;UPDATE!I11)</f>
        <v>0</v>
      </c>
      <c r="J41" s="243">
        <f>SUMIFS(現金入力!$H:$H,現金入力!$E:$E,"="&amp;$B41,現金入力!$B:$B,"="&amp;UPDATE!J11)-SUMIFS(現金入力!$G:$G,現金入力!$E:$E,"="&amp;$B41,現金入力!$B:$B,"="&amp;UPDATE!J11)</f>
        <v>0</v>
      </c>
      <c r="K41" s="243">
        <f>SUMIFS(現金入力!$H:$H,現金入力!$E:$E,"="&amp;$B41,現金入力!$B:$B,"="&amp;UPDATE!K11)-SUMIFS(現金入力!$G:$G,現金入力!$E:$E,"="&amp;$B41,現金入力!$B:$B,"="&amp;UPDATE!K11)</f>
        <v>0</v>
      </c>
      <c r="L41" s="243">
        <f>SUMIFS(現金入力!$H:$H,現金入力!$E:$E,"="&amp;$B41,現金入力!$B:$B,"="&amp;UPDATE!L11)-SUMIFS(現金入力!$G:$G,現金入力!$E:$E,"="&amp;$B41,現金入力!$B:$B,"="&amp;UPDATE!L11)</f>
        <v>0</v>
      </c>
      <c r="M41" s="243">
        <f>SUMIFS(現金入力!$H:$H,現金入力!$E:$E,"="&amp;$B41,現金入力!$B:$B,"="&amp;UPDATE!M11)-SUMIFS(現金入力!$G:$G,現金入力!$E:$E,"="&amp;$B41,現金入力!$B:$B,"="&amp;UPDATE!M11)</f>
        <v>0</v>
      </c>
      <c r="N41" s="243">
        <f>SUMIFS(現金入力!$H:$H,現金入力!$E:$E,"="&amp;$B41,現金入力!$B:$B,"="&amp;UPDATE!N11)-SUMIFS(現金入力!$G:$G,現金入力!$E:$E,"="&amp;$B41,現金入力!$B:$B,"="&amp;UPDATE!N11)</f>
        <v>0</v>
      </c>
      <c r="O41" s="244">
        <f t="shared" si="4"/>
        <v>0</v>
      </c>
      <c r="P41" s="245">
        <f>IF(O41=0,0,O41/SUM(O26:O41))</f>
        <v>0</v>
      </c>
    </row>
    <row r="42" spans="2:16" ht="15.95" customHeight="1" x14ac:dyDescent="0.25">
      <c r="B42" s="238" t="str">
        <f>IF(科目設定!AJ37="","",科目設定!AJ37)</f>
        <v>預金預入</v>
      </c>
      <c r="C42" s="239">
        <f>SUMIFS(現金入力!$H:$H,現金入力!$E:$E,"="&amp;$B42,現金入力!$B:$B,"="&amp;UPDATE!C11)-SUMIFS(現金入力!$G:$G,現金入力!$E:$E,"="&amp;$B42,現金入力!$B:$B,"="&amp;UPDATE!C11)</f>
        <v>0</v>
      </c>
      <c r="D42" s="239">
        <f>SUMIFS(現金入力!$H:$H,現金入力!$E:$E,"="&amp;$B42,現金入力!$B:$B,"="&amp;UPDATE!D11)-SUMIFS(現金入力!$G:$G,現金入力!$E:$E,"="&amp;$B42,現金入力!$B:$B,"="&amp;UPDATE!D11)</f>
        <v>0</v>
      </c>
      <c r="E42" s="239">
        <f>SUMIFS(現金入力!$H:$H,現金入力!$E:$E,"="&amp;$B42,現金入力!$B:$B,"="&amp;UPDATE!E11)-SUMIFS(現金入力!$G:$G,現金入力!$E:$E,"="&amp;$B42,現金入力!$B:$B,"="&amp;UPDATE!E11)</f>
        <v>0</v>
      </c>
      <c r="F42" s="239">
        <f>SUMIFS(現金入力!$H:$H,現金入力!$E:$E,"="&amp;$B42,現金入力!$B:$B,"="&amp;UPDATE!F11)-SUMIFS(現金入力!$G:$G,現金入力!$E:$E,"="&amp;$B42,現金入力!$B:$B,"="&amp;UPDATE!F11)</f>
        <v>0</v>
      </c>
      <c r="G42" s="239">
        <f>SUMIFS(現金入力!$H:$H,現金入力!$E:$E,"="&amp;$B42,現金入力!$B:$B,"="&amp;UPDATE!G11)-SUMIFS(現金入力!$G:$G,現金入力!$E:$E,"="&amp;$B42,現金入力!$B:$B,"="&amp;UPDATE!G11)</f>
        <v>0</v>
      </c>
      <c r="H42" s="239">
        <f>SUMIFS(現金入力!$H:$H,現金入力!$E:$E,"="&amp;$B42,現金入力!$B:$B,"="&amp;UPDATE!H11)-SUMIFS(現金入力!$G:$G,現金入力!$E:$E,"="&amp;$B42,現金入力!$B:$B,"="&amp;UPDATE!H11)</f>
        <v>0</v>
      </c>
      <c r="I42" s="239">
        <f>SUMIFS(現金入力!$H:$H,現金入力!$E:$E,"="&amp;$B42,現金入力!$B:$B,"="&amp;UPDATE!I11)-SUMIFS(現金入力!$G:$G,現金入力!$E:$E,"="&amp;$B42,現金入力!$B:$B,"="&amp;UPDATE!I11)</f>
        <v>0</v>
      </c>
      <c r="J42" s="239">
        <f>SUMIFS(現金入力!$H:$H,現金入力!$E:$E,"="&amp;$B42,現金入力!$B:$B,"="&amp;UPDATE!J11)-SUMIFS(現金入力!$G:$G,現金入力!$E:$E,"="&amp;$B42,現金入力!$B:$B,"="&amp;UPDATE!J11)</f>
        <v>0</v>
      </c>
      <c r="K42" s="239">
        <f>SUMIFS(現金入力!$H:$H,現金入力!$E:$E,"="&amp;$B42,現金入力!$B:$B,"="&amp;UPDATE!K11)-SUMIFS(現金入力!$G:$G,現金入力!$E:$E,"="&amp;$B42,現金入力!$B:$B,"="&amp;UPDATE!K11)</f>
        <v>0</v>
      </c>
      <c r="L42" s="239">
        <f>SUMIFS(現金入力!$H:$H,現金入力!$E:$E,"="&amp;$B42,現金入力!$B:$B,"="&amp;UPDATE!L11)-SUMIFS(現金入力!$G:$G,現金入力!$E:$E,"="&amp;$B42,現金入力!$B:$B,"="&amp;UPDATE!L11)</f>
        <v>0</v>
      </c>
      <c r="M42" s="239">
        <f>SUMIFS(現金入力!$H:$H,現金入力!$E:$E,"="&amp;$B42,現金入力!$B:$B,"="&amp;UPDATE!M11)-SUMIFS(現金入力!$G:$G,現金入力!$E:$E,"="&amp;$B42,現金入力!$B:$B,"="&amp;UPDATE!M11)</f>
        <v>0</v>
      </c>
      <c r="N42" s="239">
        <f>SUMIFS(現金入力!$H:$H,現金入力!$E:$E,"="&amp;$B42,現金入力!$B:$B,"="&amp;UPDATE!N11)-SUMIFS(現金入力!$G:$G,現金入力!$E:$E,"="&amp;$B42,現金入力!$B:$B,"="&amp;UPDATE!N11)</f>
        <v>0</v>
      </c>
      <c r="O42" s="240">
        <f t="shared" si="4"/>
        <v>0</v>
      </c>
      <c r="P42" s="241"/>
    </row>
    <row r="43" spans="2:16" ht="15.95" customHeight="1" x14ac:dyDescent="0.25">
      <c r="B43" s="93" t="str">
        <f>IF(科目設定!AJ38="","",科目設定!AJ38)</f>
        <v>定期預入</v>
      </c>
      <c r="C43" s="94">
        <f>SUMIFS(現金入力!$H:$H,現金入力!$E:$E,"="&amp;$B43,現金入力!$B:$B,"="&amp;UPDATE!C11)-SUMIFS(現金入力!$G:$G,現金入力!$E:$E,"="&amp;$B43,現金入力!$B:$B,"="&amp;UPDATE!C11)</f>
        <v>0</v>
      </c>
      <c r="D43" s="94">
        <f>SUMIFS(現金入力!$H:$H,現金入力!$E:$E,"="&amp;$B43,現金入力!$B:$B,"="&amp;UPDATE!D11)-SUMIFS(現金入力!$G:$G,現金入力!$E:$E,"="&amp;$B43,現金入力!$B:$B,"="&amp;UPDATE!D11)</f>
        <v>0</v>
      </c>
      <c r="E43" s="94">
        <f>SUMIFS(現金入力!$H:$H,現金入力!$E:$E,"="&amp;$B43,現金入力!$B:$B,"="&amp;UPDATE!E11)-SUMIFS(現金入力!$G:$G,現金入力!$E:$E,"="&amp;$B43,現金入力!$B:$B,"="&amp;UPDATE!E11)</f>
        <v>0</v>
      </c>
      <c r="F43" s="94">
        <f>SUMIFS(現金入力!$H:$H,現金入力!$E:$E,"="&amp;$B43,現金入力!$B:$B,"="&amp;UPDATE!F11)-SUMIFS(現金入力!$G:$G,現金入力!$E:$E,"="&amp;$B43,現金入力!$B:$B,"="&amp;UPDATE!F11)</f>
        <v>0</v>
      </c>
      <c r="G43" s="94">
        <f>SUMIFS(現金入力!$H:$H,現金入力!$E:$E,"="&amp;$B43,現金入力!$B:$B,"="&amp;UPDATE!G11)-SUMIFS(現金入力!$G:$G,現金入力!$E:$E,"="&amp;$B43,現金入力!$B:$B,"="&amp;UPDATE!G11)</f>
        <v>0</v>
      </c>
      <c r="H43" s="94">
        <f>SUMIFS(現金入力!$H:$H,現金入力!$E:$E,"="&amp;$B43,現金入力!$B:$B,"="&amp;UPDATE!H11)-SUMIFS(現金入力!$G:$G,現金入力!$E:$E,"="&amp;$B43,現金入力!$B:$B,"="&amp;UPDATE!H11)</f>
        <v>0</v>
      </c>
      <c r="I43" s="94">
        <f>SUMIFS(現金入力!$H:$H,現金入力!$E:$E,"="&amp;$B43,現金入力!$B:$B,"="&amp;UPDATE!I11)-SUMIFS(現金入力!$G:$G,現金入力!$E:$E,"="&amp;$B43,現金入力!$B:$B,"="&amp;UPDATE!I11)</f>
        <v>0</v>
      </c>
      <c r="J43" s="94">
        <f>SUMIFS(現金入力!$H:$H,現金入力!$E:$E,"="&amp;$B43,現金入力!$B:$B,"="&amp;UPDATE!J11)-SUMIFS(現金入力!$G:$G,現金入力!$E:$E,"="&amp;$B43,現金入力!$B:$B,"="&amp;UPDATE!J11)</f>
        <v>0</v>
      </c>
      <c r="K43" s="94">
        <f>SUMIFS(現金入力!$H:$H,現金入力!$E:$E,"="&amp;$B43,現金入力!$B:$B,"="&amp;UPDATE!K11)-SUMIFS(現金入力!$G:$G,現金入力!$E:$E,"="&amp;$B43,現金入力!$B:$B,"="&amp;UPDATE!K11)</f>
        <v>0</v>
      </c>
      <c r="L43" s="94">
        <f>SUMIFS(現金入力!$H:$H,現金入力!$E:$E,"="&amp;$B43,現金入力!$B:$B,"="&amp;UPDATE!L11)-SUMIFS(現金入力!$G:$G,現金入力!$E:$E,"="&amp;$B43,現金入力!$B:$B,"="&amp;UPDATE!L11)</f>
        <v>0</v>
      </c>
      <c r="M43" s="94">
        <f>SUMIFS(現金入力!$H:$H,現金入力!$E:$E,"="&amp;$B43,現金入力!$B:$B,"="&amp;UPDATE!M11)-SUMIFS(現金入力!$G:$G,現金入力!$E:$E,"="&amp;$B43,現金入力!$B:$B,"="&amp;UPDATE!M11)</f>
        <v>0</v>
      </c>
      <c r="N43" s="94">
        <f>SUMIFS(現金入力!$H:$H,現金入力!$E:$E,"="&amp;$B43,現金入力!$B:$B,"="&amp;UPDATE!N11)-SUMIFS(現金入力!$G:$G,現金入力!$E:$E,"="&amp;$B43,現金入力!$B:$B,"="&amp;UPDATE!N11)</f>
        <v>0</v>
      </c>
      <c r="O43" s="95">
        <f t="shared" si="4"/>
        <v>0</v>
      </c>
      <c r="P43" s="96"/>
    </row>
    <row r="44" spans="2:16" ht="15.95" customHeight="1" x14ac:dyDescent="0.25">
      <c r="B44" s="93" t="str">
        <f>IF(科目設定!AJ39="","",科目設定!AJ39)</f>
        <v>繰越金積立</v>
      </c>
      <c r="C44" s="94">
        <f>SUMIFS(現金入力!$H:$H,現金入力!$E:$E,"="&amp;$B44,現金入力!$B:$B,"="&amp;UPDATE!C11)-SUMIFS(現金入力!$G:$G,現金入力!$E:$E,"="&amp;$B44,現金入力!$B:$B,"="&amp;UPDATE!C11)</f>
        <v>0</v>
      </c>
      <c r="D44" s="94">
        <f>SUMIFS(現金入力!$H:$H,現金入力!$E:$E,"="&amp;$B44,現金入力!$B:$B,"="&amp;UPDATE!D11)-SUMIFS(現金入力!$G:$G,現金入力!$E:$E,"="&amp;$B44,現金入力!$B:$B,"="&amp;UPDATE!D11)</f>
        <v>0</v>
      </c>
      <c r="E44" s="94">
        <f>SUMIFS(現金入力!$H:$H,現金入力!$E:$E,"="&amp;$B44,現金入力!$B:$B,"="&amp;UPDATE!E11)-SUMIFS(現金入力!$G:$G,現金入力!$E:$E,"="&amp;$B44,現金入力!$B:$B,"="&amp;UPDATE!E11)</f>
        <v>0</v>
      </c>
      <c r="F44" s="94">
        <f>SUMIFS(現金入力!$H:$H,現金入力!$E:$E,"="&amp;$B44,現金入力!$B:$B,"="&amp;UPDATE!F11)-SUMIFS(現金入力!$G:$G,現金入力!$E:$E,"="&amp;$B44,現金入力!$B:$B,"="&amp;UPDATE!F11)</f>
        <v>0</v>
      </c>
      <c r="G44" s="94">
        <f>SUMIFS(現金入力!$H:$H,現金入力!$E:$E,"="&amp;$B44,現金入力!$B:$B,"="&amp;UPDATE!G11)-SUMIFS(現金入力!$G:$G,現金入力!$E:$E,"="&amp;$B44,現金入力!$B:$B,"="&amp;UPDATE!G11)</f>
        <v>0</v>
      </c>
      <c r="H44" s="94">
        <f>SUMIFS(現金入力!$H:$H,現金入力!$E:$E,"="&amp;$B44,現金入力!$B:$B,"="&amp;UPDATE!H11)-SUMIFS(現金入力!$G:$G,現金入力!$E:$E,"="&amp;$B44,現金入力!$B:$B,"="&amp;UPDATE!H11)</f>
        <v>0</v>
      </c>
      <c r="I44" s="94">
        <f>SUMIFS(現金入力!$H:$H,現金入力!$E:$E,"="&amp;$B44,現金入力!$B:$B,"="&amp;UPDATE!I11)-SUMIFS(現金入力!$G:$G,現金入力!$E:$E,"="&amp;$B44,現金入力!$B:$B,"="&amp;UPDATE!I11)</f>
        <v>0</v>
      </c>
      <c r="J44" s="94">
        <f>SUMIFS(現金入力!$H:$H,現金入力!$E:$E,"="&amp;$B44,現金入力!$B:$B,"="&amp;UPDATE!J11)-SUMIFS(現金入力!$G:$G,現金入力!$E:$E,"="&amp;$B44,現金入力!$B:$B,"="&amp;UPDATE!J11)</f>
        <v>0</v>
      </c>
      <c r="K44" s="94">
        <f>SUMIFS(現金入力!$H:$H,現金入力!$E:$E,"="&amp;$B44,現金入力!$B:$B,"="&amp;UPDATE!K11)-SUMIFS(現金入力!$G:$G,現金入力!$E:$E,"="&amp;$B44,現金入力!$B:$B,"="&amp;UPDATE!K11)</f>
        <v>0</v>
      </c>
      <c r="L44" s="94">
        <f>SUMIFS(現金入力!$H:$H,現金入力!$E:$E,"="&amp;$B44,現金入力!$B:$B,"="&amp;UPDATE!L11)-SUMIFS(現金入力!$G:$G,現金入力!$E:$E,"="&amp;$B44,現金入力!$B:$B,"="&amp;UPDATE!L11)</f>
        <v>0</v>
      </c>
      <c r="M44" s="94">
        <f>SUMIFS(現金入力!$H:$H,現金入力!$E:$E,"="&amp;$B44,現金入力!$B:$B,"="&amp;UPDATE!M11)-SUMIFS(現金入力!$G:$G,現金入力!$E:$E,"="&amp;$B44,現金入力!$B:$B,"="&amp;UPDATE!M11)</f>
        <v>0</v>
      </c>
      <c r="N44" s="94">
        <f>SUMIFS(現金入力!$H:$H,現金入力!$E:$E,"="&amp;$B44,現金入力!$B:$B,"="&amp;UPDATE!N11)-SUMIFS(現金入力!$G:$G,現金入力!$E:$E,"="&amp;$B44,現金入力!$B:$B,"="&amp;UPDATE!N11)</f>
        <v>0</v>
      </c>
      <c r="O44" s="95">
        <f t="shared" si="4"/>
        <v>0</v>
      </c>
      <c r="P44" s="96"/>
    </row>
    <row r="45" spans="2:16" ht="15.95" customHeight="1" thickBot="1" x14ac:dyDescent="0.3">
      <c r="B45" s="89" t="str">
        <f>IF(科目設定!AJ40="","",科目設定!AJ40)</f>
        <v>積立金積立</v>
      </c>
      <c r="C45" s="92">
        <f>SUMIFS(現金入力!$H:$H,現金入力!$E:$E,"="&amp;$B45,現金入力!$B:$B,"="&amp;UPDATE!C11)-SUMIFS(現金入力!$G:$G,現金入力!$E:$E,"="&amp;$B45,現金入力!$B:$B,"="&amp;UPDATE!C11)</f>
        <v>0</v>
      </c>
      <c r="D45" s="92">
        <f>SUMIFS(現金入力!$H:$H,現金入力!$E:$E,"="&amp;$B45,現金入力!$B:$B,"="&amp;UPDATE!D11)-SUMIFS(現金入力!$G:$G,現金入力!$E:$E,"="&amp;$B45,現金入力!$B:$B,"="&amp;UPDATE!D11)</f>
        <v>0</v>
      </c>
      <c r="E45" s="92">
        <f>SUMIFS(現金入力!$H:$H,現金入力!$E:$E,"="&amp;$B45,現金入力!$B:$B,"="&amp;UPDATE!E11)-SUMIFS(現金入力!$G:$G,現金入力!$E:$E,"="&amp;$B45,現金入力!$B:$B,"="&amp;UPDATE!E11)</f>
        <v>0</v>
      </c>
      <c r="F45" s="92">
        <f>SUMIFS(現金入力!$H:$H,現金入力!$E:$E,"="&amp;$B45,現金入力!$B:$B,"="&amp;UPDATE!F11)-SUMIFS(現金入力!$G:$G,現金入力!$E:$E,"="&amp;$B45,現金入力!$B:$B,"="&amp;UPDATE!F11)</f>
        <v>0</v>
      </c>
      <c r="G45" s="92">
        <f>SUMIFS(現金入力!$H:$H,現金入力!$E:$E,"="&amp;$B45,現金入力!$B:$B,"="&amp;UPDATE!G11)-SUMIFS(現金入力!$G:$G,現金入力!$E:$E,"="&amp;$B45,現金入力!$B:$B,"="&amp;UPDATE!G11)</f>
        <v>0</v>
      </c>
      <c r="H45" s="92">
        <f>SUMIFS(現金入力!$H:$H,現金入力!$E:$E,"="&amp;$B45,現金入力!$B:$B,"="&amp;UPDATE!H11)-SUMIFS(現金入力!$G:$G,現金入力!$E:$E,"="&amp;$B45,現金入力!$B:$B,"="&amp;UPDATE!H11)</f>
        <v>0</v>
      </c>
      <c r="I45" s="92">
        <f>SUMIFS(現金入力!$H:$H,現金入力!$E:$E,"="&amp;$B45,現金入力!$B:$B,"="&amp;UPDATE!I11)-SUMIFS(現金入力!$G:$G,現金入力!$E:$E,"="&amp;$B45,現金入力!$B:$B,"="&amp;UPDATE!I11)</f>
        <v>0</v>
      </c>
      <c r="J45" s="92">
        <f>SUMIFS(現金入力!$H:$H,現金入力!$E:$E,"="&amp;$B45,現金入力!$B:$B,"="&amp;UPDATE!J11)-SUMIFS(現金入力!$G:$G,現金入力!$E:$E,"="&amp;$B45,現金入力!$B:$B,"="&amp;UPDATE!J11)</f>
        <v>0</v>
      </c>
      <c r="K45" s="92">
        <f>SUMIFS(現金入力!$H:$H,現金入力!$E:$E,"="&amp;$B45,現金入力!$B:$B,"="&amp;UPDATE!K11)-SUMIFS(現金入力!$G:$G,現金入力!$E:$E,"="&amp;$B45,現金入力!$B:$B,"="&amp;UPDATE!K11)</f>
        <v>0</v>
      </c>
      <c r="L45" s="92">
        <f>SUMIFS(現金入力!$H:$H,現金入力!$E:$E,"="&amp;$B45,現金入力!$B:$B,"="&amp;UPDATE!L11)-SUMIFS(現金入力!$G:$G,現金入力!$E:$E,"="&amp;$B45,現金入力!$B:$B,"="&amp;UPDATE!L11)</f>
        <v>0</v>
      </c>
      <c r="M45" s="92">
        <f>SUMIFS(現金入力!$H:$H,現金入力!$E:$E,"="&amp;$B45,現金入力!$B:$B,"="&amp;UPDATE!M11)-SUMIFS(現金入力!$G:$G,現金入力!$E:$E,"="&amp;$B45,現金入力!$B:$B,"="&amp;UPDATE!M11)</f>
        <v>0</v>
      </c>
      <c r="N45" s="92">
        <f>SUMIFS(現金入力!$H:$H,現金入力!$E:$E,"="&amp;$B45,現金入力!$B:$B,"="&amp;UPDATE!N11)-SUMIFS(現金入力!$G:$G,現金入力!$E:$E,"="&amp;$B45,現金入力!$B:$B,"="&amp;UPDATE!N11)</f>
        <v>0</v>
      </c>
      <c r="O45" s="90">
        <f t="shared" si="4"/>
        <v>0</v>
      </c>
      <c r="P45" s="91"/>
    </row>
    <row r="46" spans="2:16" ht="15.95" customHeight="1" thickTop="1" thickBot="1" x14ac:dyDescent="0.3">
      <c r="B46" s="132" t="s">
        <v>3</v>
      </c>
      <c r="C46" s="133">
        <f>SUM(C26:C45)</f>
        <v>0</v>
      </c>
      <c r="D46" s="134">
        <f t="shared" ref="D46:N46" si="5">SUM(D26:D45)</f>
        <v>0</v>
      </c>
      <c r="E46" s="134">
        <f t="shared" si="5"/>
        <v>0</v>
      </c>
      <c r="F46" s="134">
        <f t="shared" si="5"/>
        <v>0</v>
      </c>
      <c r="G46" s="134">
        <f t="shared" si="5"/>
        <v>0</v>
      </c>
      <c r="H46" s="134">
        <f t="shared" si="5"/>
        <v>0</v>
      </c>
      <c r="I46" s="134">
        <f t="shared" si="5"/>
        <v>0</v>
      </c>
      <c r="J46" s="134">
        <f t="shared" si="5"/>
        <v>0</v>
      </c>
      <c r="K46" s="134">
        <f t="shared" si="5"/>
        <v>0</v>
      </c>
      <c r="L46" s="134">
        <f t="shared" si="5"/>
        <v>0</v>
      </c>
      <c r="M46" s="134">
        <f t="shared" si="5"/>
        <v>0</v>
      </c>
      <c r="N46" s="134">
        <f t="shared" si="5"/>
        <v>0</v>
      </c>
      <c r="O46" s="135">
        <f t="shared" si="4"/>
        <v>0</v>
      </c>
      <c r="P46" s="136"/>
    </row>
    <row r="47" spans="2:16" ht="15.95" customHeight="1" x14ac:dyDescent="0.25"/>
    <row r="48" spans="2:16" ht="15.95" customHeight="1" x14ac:dyDescent="0.25">
      <c r="B48" s="49"/>
      <c r="C48" s="17" t="s">
        <v>305</v>
      </c>
      <c r="D48" s="49"/>
      <c r="E48" s="49"/>
      <c r="F48" s="49"/>
      <c r="G48" s="49"/>
      <c r="H48" s="49"/>
      <c r="I48" s="49"/>
      <c r="J48" s="49"/>
      <c r="K48" s="49"/>
      <c r="L48" s="49"/>
      <c r="M48" s="49"/>
      <c r="N48" s="49"/>
      <c r="O48" s="49"/>
      <c r="P48" s="49"/>
    </row>
    <row r="49" spans="2:16" ht="15.95" customHeight="1" thickBot="1" x14ac:dyDescent="0.3">
      <c r="B49" s="49"/>
      <c r="C49" s="49"/>
      <c r="D49" s="49"/>
      <c r="E49" s="49"/>
      <c r="F49" s="49"/>
      <c r="G49" s="49"/>
      <c r="H49" s="49"/>
      <c r="I49" s="49"/>
      <c r="J49" s="49"/>
      <c r="K49" s="49"/>
      <c r="L49" s="49"/>
      <c r="M49" s="49"/>
      <c r="N49" s="49"/>
      <c r="O49" s="49"/>
      <c r="P49" s="49"/>
    </row>
    <row r="50" spans="2:16" ht="15.95" customHeight="1" thickBot="1" x14ac:dyDescent="0.3">
      <c r="B50" s="19" t="s">
        <v>38</v>
      </c>
      <c r="C50" s="62">
        <f t="shared" ref="C50:O50" si="6">C21-C46</f>
        <v>0</v>
      </c>
      <c r="D50" s="63">
        <f t="shared" si="6"/>
        <v>0</v>
      </c>
      <c r="E50" s="63">
        <f t="shared" si="6"/>
        <v>0</v>
      </c>
      <c r="F50" s="63">
        <f t="shared" si="6"/>
        <v>0</v>
      </c>
      <c r="G50" s="63">
        <f t="shared" si="6"/>
        <v>0</v>
      </c>
      <c r="H50" s="63">
        <f t="shared" si="6"/>
        <v>0</v>
      </c>
      <c r="I50" s="63">
        <f t="shared" si="6"/>
        <v>0</v>
      </c>
      <c r="J50" s="63">
        <f t="shared" si="6"/>
        <v>0</v>
      </c>
      <c r="K50" s="63">
        <f t="shared" si="6"/>
        <v>0</v>
      </c>
      <c r="L50" s="63">
        <f t="shared" si="6"/>
        <v>0</v>
      </c>
      <c r="M50" s="63">
        <f t="shared" si="6"/>
        <v>0</v>
      </c>
      <c r="N50" s="63">
        <f t="shared" si="6"/>
        <v>0</v>
      </c>
      <c r="O50" s="64">
        <f t="shared" si="6"/>
        <v>0</v>
      </c>
      <c r="P50" s="65"/>
    </row>
  </sheetData>
  <sheetProtection algorithmName="SHA-512" hashValue="KJXN3rxZxgVuUlgHotb7PbcjHWpc830GlImFaiz2cOmcOVx96Rt2dq8t8DdFYRpLzAcUecz1yxSvzWAyE5Apbw==" saltValue="rcC6pJIcMCnHSZO4Jc/ijA==" spinCount="100000" sheet="1" selectLockedCells="1"/>
  <mergeCells count="1">
    <mergeCell ref="C8:E9"/>
  </mergeCells>
  <phoneticPr fontId="12"/>
  <conditionalFormatting sqref="B11:P20 B26:P45">
    <cfRule type="expression" dxfId="16" priority="2">
      <formula>MOD(ROW(),2)=0</formula>
    </cfRule>
  </conditionalFormatting>
  <printOptions horizontalCentered="1"/>
  <pageMargins left="0.39370078740157483" right="0" top="0.39370078740157483" bottom="0" header="0.11811023622047245" footer="0.11811023622047245"/>
  <pageSetup paperSize="9" scale="8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BV50"/>
  <sheetViews>
    <sheetView showGridLines="0" showZeros="0" workbookViewId="0">
      <pane xSplit="1" ySplit="10" topLeftCell="B11" activePane="bottomRight" state="frozen"/>
      <selection activeCell="D16" sqref="D16"/>
      <selection pane="topRight" activeCell="D16" sqref="D16"/>
      <selection pane="bottomLeft" activeCell="D16" sqref="D16"/>
      <selection pane="bottomRight"/>
    </sheetView>
  </sheetViews>
  <sheetFormatPr defaultColWidth="9" defaultRowHeight="12.75" x14ac:dyDescent="0.25"/>
  <cols>
    <col min="1" max="1" width="4.6640625" style="11" customWidth="1"/>
    <col min="2" max="16" width="9.6640625" style="11" customWidth="1"/>
    <col min="17" max="16384" width="9" style="11"/>
  </cols>
  <sheetData>
    <row r="1" spans="1:74" ht="12" customHeight="1" thickBot="1" x14ac:dyDescent="0.3">
      <c r="A1" s="153"/>
      <c r="B1" s="155"/>
      <c r="C1" s="155"/>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6"/>
    </row>
    <row r="2" spans="1:74" ht="12" customHeight="1" x14ac:dyDescent="0.25">
      <c r="A2" s="157"/>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c r="BP2" s="158"/>
      <c r="BQ2" s="158"/>
      <c r="BR2" s="158"/>
      <c r="BS2" s="158"/>
      <c r="BT2" s="158"/>
      <c r="BU2" s="158"/>
      <c r="BV2" s="159"/>
    </row>
    <row r="3" spans="1:74" ht="12" customHeight="1" x14ac:dyDescent="0.25">
      <c r="A3" s="160"/>
      <c r="B3" s="161"/>
      <c r="C3" s="161"/>
      <c r="D3" s="161"/>
      <c r="E3" s="161" t="s">
        <v>46</v>
      </c>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2"/>
    </row>
    <row r="4" spans="1:74" ht="12" customHeight="1" thickBot="1" x14ac:dyDescent="0.3">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5"/>
    </row>
    <row r="5" spans="1:74" ht="12" customHeight="1" thickBot="1" x14ac:dyDescent="0.3"/>
    <row r="6" spans="1:74" ht="12" customHeight="1" x14ac:dyDescent="0.25">
      <c r="B6" s="444" t="str">
        <f>メニュー!A2</f>
        <v>SIMPLE 会計報告 ２０２６</v>
      </c>
      <c r="C6" s="5"/>
      <c r="D6" s="5"/>
      <c r="E6" s="5"/>
      <c r="F6" s="166" t="s">
        <v>125</v>
      </c>
      <c r="G6" s="167"/>
      <c r="H6" s="167"/>
      <c r="I6" s="168"/>
    </row>
    <row r="7" spans="1:74" ht="12" customHeight="1" thickBot="1" x14ac:dyDescent="0.3">
      <c r="B7" s="5" t="s">
        <v>368</v>
      </c>
      <c r="C7" s="5"/>
      <c r="D7" s="5"/>
      <c r="E7" s="5"/>
      <c r="F7" s="169"/>
      <c r="G7" s="170"/>
      <c r="H7" s="170"/>
      <c r="I7" s="171"/>
    </row>
    <row r="8" spans="1:74" ht="12" customHeight="1" x14ac:dyDescent="0.25">
      <c r="B8" s="190"/>
      <c r="C8" s="510">
        <f>科目設定!$I$11</f>
        <v>0</v>
      </c>
      <c r="D8" s="510"/>
      <c r="E8" s="510"/>
    </row>
    <row r="9" spans="1:74" ht="12" customHeight="1" thickBot="1" x14ac:dyDescent="0.3">
      <c r="C9" s="514"/>
      <c r="D9" s="514"/>
      <c r="E9" s="514"/>
    </row>
    <row r="10" spans="1:74" ht="15.95" customHeight="1" thickBot="1" x14ac:dyDescent="0.3">
      <c r="B10" s="140" t="s">
        <v>20</v>
      </c>
      <c r="C10" s="141" t="str">
        <f>UPDATE!C$10</f>
        <v>４月</v>
      </c>
      <c r="D10" s="141" t="str">
        <f>UPDATE!D$10</f>
        <v>５月</v>
      </c>
      <c r="E10" s="141" t="str">
        <f>UPDATE!E$10</f>
        <v>６月</v>
      </c>
      <c r="F10" s="141" t="str">
        <f>UPDATE!F$10</f>
        <v>７月</v>
      </c>
      <c r="G10" s="141" t="str">
        <f>UPDATE!G$10</f>
        <v>８月</v>
      </c>
      <c r="H10" s="141" t="str">
        <f>UPDATE!H$10</f>
        <v>９月</v>
      </c>
      <c r="I10" s="141" t="str">
        <f>UPDATE!I$10</f>
        <v>１０月</v>
      </c>
      <c r="J10" s="141" t="str">
        <f>UPDATE!J$10</f>
        <v>１１月</v>
      </c>
      <c r="K10" s="141" t="str">
        <f>UPDATE!K$10</f>
        <v>１２月</v>
      </c>
      <c r="L10" s="141" t="str">
        <f>UPDATE!L$10</f>
        <v>１月</v>
      </c>
      <c r="M10" s="141" t="str">
        <f>UPDATE!M$10</f>
        <v>２月</v>
      </c>
      <c r="N10" s="141" t="str">
        <f>UPDATE!N$10</f>
        <v>３月</v>
      </c>
      <c r="O10" s="142" t="s">
        <v>5</v>
      </c>
      <c r="P10" s="143" t="s">
        <v>4</v>
      </c>
    </row>
    <row r="11" spans="1:74" ht="15.95" customHeight="1" thickTop="1" x14ac:dyDescent="0.25">
      <c r="B11" s="233" t="str">
        <f>IF(科目設定!AJ11="","",科目設定!AJ11)</f>
        <v>会費</v>
      </c>
      <c r="C11" s="234">
        <f>SUMIFS(預金入力!$G:$G,預金入力!$E:$E,"="&amp;$B11,預金入力!$B:$B,"="&amp;UPDATE!C11)-SUMIFS(預金入力!$H:$H,預金入力!$E:$E,"="&amp;$B11,預金入力!$B:$B,"="&amp;UPDATE!C11)</f>
        <v>0</v>
      </c>
      <c r="D11" s="234">
        <f>SUMIFS(預金入力!$G:$G,預金入力!$E:$E,"="&amp;$B11,預金入力!$B:$B,"="&amp;UPDATE!D11)-SUMIFS(預金入力!$H:$H,預金入力!$E:$E,"="&amp;$B11,預金入力!$B:$B,"="&amp;UPDATE!D11)</f>
        <v>0</v>
      </c>
      <c r="E11" s="234">
        <f>SUMIFS(預金入力!$G:$G,預金入力!$E:$E,"="&amp;$B11,預金入力!$B:$B,"="&amp;UPDATE!E11)-SUMIFS(預金入力!$H:$H,預金入力!$E:$E,"="&amp;$B11,預金入力!$B:$B,"="&amp;UPDATE!E11)</f>
        <v>0</v>
      </c>
      <c r="F11" s="234">
        <f>SUMIFS(預金入力!$G:$G,預金入力!$E:$E,"="&amp;$B11,預金入力!$B:$B,"="&amp;UPDATE!F11)-SUMIFS(預金入力!$H:$H,預金入力!$E:$E,"="&amp;$B11,預金入力!$B:$B,"="&amp;UPDATE!F11)</f>
        <v>0</v>
      </c>
      <c r="G11" s="234">
        <f>SUMIFS(預金入力!$G:$G,預金入力!$E:$E,"="&amp;$B11,預金入力!$B:$B,"="&amp;UPDATE!G11)-SUMIFS(預金入力!$H:$H,預金入力!$E:$E,"="&amp;$B11,預金入力!$B:$B,"="&amp;UPDATE!G11)</f>
        <v>0</v>
      </c>
      <c r="H11" s="234">
        <f>SUMIFS(預金入力!$G:$G,預金入力!$E:$E,"="&amp;$B11,預金入力!$B:$B,"="&amp;UPDATE!H11)-SUMIFS(預金入力!$H:$H,預金入力!$E:$E,"="&amp;$B11,預金入力!$B:$B,"="&amp;UPDATE!H11)</f>
        <v>0</v>
      </c>
      <c r="I11" s="234">
        <f>SUMIFS(預金入力!$G:$G,預金入力!$E:$E,"="&amp;$B11,預金入力!$B:$B,"="&amp;UPDATE!I11)-SUMIFS(預金入力!$H:$H,預金入力!$E:$E,"="&amp;$B11,預金入力!$B:$B,"="&amp;UPDATE!I11)</f>
        <v>0</v>
      </c>
      <c r="J11" s="234">
        <f>SUMIFS(預金入力!$G:$G,預金入力!$E:$E,"="&amp;$B11,預金入力!$B:$B,"="&amp;UPDATE!J11)-SUMIFS(預金入力!$H:$H,預金入力!$E:$E,"="&amp;$B11,預金入力!$B:$B,"="&amp;UPDATE!J11)</f>
        <v>0</v>
      </c>
      <c r="K11" s="234">
        <f>SUMIFS(預金入力!$G:$G,預金入力!$E:$E,"="&amp;$B11,預金入力!$B:$B,"="&amp;UPDATE!K11)-SUMIFS(預金入力!$H:$H,預金入力!$E:$E,"="&amp;$B11,預金入力!$B:$B,"="&amp;UPDATE!K11)</f>
        <v>0</v>
      </c>
      <c r="L11" s="234">
        <f>SUMIFS(預金入力!$G:$G,預金入力!$E:$E,"="&amp;$B11,預金入力!$B:$B,"="&amp;UPDATE!L11)-SUMIFS(預金入力!$H:$H,預金入力!$E:$E,"="&amp;$B11,預金入力!$B:$B,"="&amp;UPDATE!L11)</f>
        <v>0</v>
      </c>
      <c r="M11" s="234">
        <f>SUMIFS(預金入力!$G:$G,預金入力!$E:$E,"="&amp;$B11,預金入力!$B:$B,"="&amp;UPDATE!M11)-SUMIFS(預金入力!$H:$H,預金入力!$E:$E,"="&amp;$B11,預金入力!$B:$B,"="&amp;UPDATE!M11)</f>
        <v>0</v>
      </c>
      <c r="N11" s="234">
        <f>SUMIFS(預金入力!$G:$G,預金入力!$E:$E,"="&amp;$B11,預金入力!$B:$B,"="&amp;UPDATE!N11)-SUMIFS(預金入力!$H:$H,預金入力!$E:$E,"="&amp;$B11,預金入力!$B:$B,"="&amp;UPDATE!N11)</f>
        <v>0</v>
      </c>
      <c r="O11" s="235">
        <f t="shared" ref="O11:O14" si="0">SUM(C11:N11)</f>
        <v>0</v>
      </c>
      <c r="P11" s="236">
        <f>IF(O11=0,0,O11/SUM(O11:O16))</f>
        <v>0</v>
      </c>
    </row>
    <row r="12" spans="1:74" ht="15.95" customHeight="1" x14ac:dyDescent="0.25">
      <c r="B12" s="98" t="str">
        <f>IF(科目設定!AJ12="","",科目設定!AJ12)</f>
        <v>交付金</v>
      </c>
      <c r="C12" s="94">
        <f>SUMIFS(預金入力!$G:$G,預金入力!$E:$E,"="&amp;$B12,預金入力!$B:$B,"="&amp;UPDATE!C11)-SUMIFS(預金入力!$H:$H,預金入力!$E:$E,"="&amp;$B12,預金入力!$B:$B,"="&amp;UPDATE!C11)</f>
        <v>0</v>
      </c>
      <c r="D12" s="94">
        <f>SUMIFS(預金入力!$G:$G,預金入力!$E:$E,"="&amp;$B12,預金入力!$B:$B,"="&amp;UPDATE!D11)-SUMIFS(預金入力!$H:$H,預金入力!$E:$E,"="&amp;$B12,預金入力!$B:$B,"="&amp;UPDATE!D11)</f>
        <v>0</v>
      </c>
      <c r="E12" s="94">
        <f>SUMIFS(預金入力!$G:$G,預金入力!$E:$E,"="&amp;$B12,預金入力!$B:$B,"="&amp;UPDATE!E11)-SUMIFS(預金入力!$H:$H,預金入力!$E:$E,"="&amp;$B12,預金入力!$B:$B,"="&amp;UPDATE!E11)</f>
        <v>0</v>
      </c>
      <c r="F12" s="94">
        <f>SUMIFS(預金入力!$G:$G,預金入力!$E:$E,"="&amp;$B12,預金入力!$B:$B,"="&amp;UPDATE!F11)-SUMIFS(預金入力!$H:$H,預金入力!$E:$E,"="&amp;$B12,預金入力!$B:$B,"="&amp;UPDATE!F11)</f>
        <v>0</v>
      </c>
      <c r="G12" s="94">
        <f>SUMIFS(預金入力!$G:$G,預金入力!$E:$E,"="&amp;$B12,預金入力!$B:$B,"="&amp;UPDATE!G11)-SUMIFS(預金入力!$H:$H,預金入力!$E:$E,"="&amp;$B12,預金入力!$B:$B,"="&amp;UPDATE!G11)</f>
        <v>0</v>
      </c>
      <c r="H12" s="94">
        <f>SUMIFS(預金入力!$G:$G,預金入力!$E:$E,"="&amp;$B12,預金入力!$B:$B,"="&amp;UPDATE!H11)-SUMIFS(預金入力!$H:$H,預金入力!$E:$E,"="&amp;$B12,預金入力!$B:$B,"="&amp;UPDATE!H11)</f>
        <v>0</v>
      </c>
      <c r="I12" s="94">
        <f>SUMIFS(預金入力!$G:$G,預金入力!$E:$E,"="&amp;$B12,預金入力!$B:$B,"="&amp;UPDATE!I11)-SUMIFS(預金入力!$H:$H,預金入力!$E:$E,"="&amp;$B12,預金入力!$B:$B,"="&amp;UPDATE!I11)</f>
        <v>0</v>
      </c>
      <c r="J12" s="94">
        <f>SUMIFS(預金入力!$G:$G,預金入力!$E:$E,"="&amp;$B12,預金入力!$B:$B,"="&amp;UPDATE!J11)-SUMIFS(預金入力!$H:$H,預金入力!$E:$E,"="&amp;$B12,預金入力!$B:$B,"="&amp;UPDATE!J11)</f>
        <v>0</v>
      </c>
      <c r="K12" s="94">
        <f>SUMIFS(預金入力!$G:$G,預金入力!$E:$E,"="&amp;$B12,預金入力!$B:$B,"="&amp;UPDATE!K11)-SUMIFS(預金入力!$H:$H,預金入力!$E:$E,"="&amp;$B12,預金入力!$B:$B,"="&amp;UPDATE!K11)</f>
        <v>0</v>
      </c>
      <c r="L12" s="94">
        <f>SUMIFS(預金入力!$G:$G,預金入力!$E:$E,"="&amp;$B12,預金入力!$B:$B,"="&amp;UPDATE!L11)-SUMIFS(預金入力!$H:$H,預金入力!$E:$E,"="&amp;$B12,預金入力!$B:$B,"="&amp;UPDATE!L11)</f>
        <v>0</v>
      </c>
      <c r="M12" s="94">
        <f>SUMIFS(預金入力!$G:$G,預金入力!$E:$E,"="&amp;$B12,預金入力!$B:$B,"="&amp;UPDATE!M11)-SUMIFS(預金入力!$H:$H,預金入力!$E:$E,"="&amp;$B12,預金入力!$B:$B,"="&amp;UPDATE!M11)</f>
        <v>0</v>
      </c>
      <c r="N12" s="94">
        <f>SUMIFS(預金入力!$G:$G,預金入力!$E:$E,"="&amp;$B12,預金入力!$B:$B,"="&amp;UPDATE!N11)-SUMIFS(預金入力!$H:$H,預金入力!$E:$E,"="&amp;$B12,預金入力!$B:$B,"="&amp;UPDATE!N11)</f>
        <v>0</v>
      </c>
      <c r="O12" s="95">
        <f t="shared" si="0"/>
        <v>0</v>
      </c>
      <c r="P12" s="96">
        <f>IF(O12=0,0,O12/SUM(O11:O16))</f>
        <v>0</v>
      </c>
    </row>
    <row r="13" spans="1:74" ht="15.95" customHeight="1" x14ac:dyDescent="0.25">
      <c r="B13" s="98" t="str">
        <f>IF(科目設定!AJ13="","",科目設定!AJ13)</f>
        <v>寄付金</v>
      </c>
      <c r="C13" s="94">
        <f>SUMIFS(預金入力!$G:$G,預金入力!$E:$E,"="&amp;$B13,預金入力!$B:$B,"="&amp;UPDATE!C11)-SUMIFS(預金入力!$H:$H,預金入力!$E:$E,"="&amp;$B13,預金入力!$B:$B,"="&amp;UPDATE!C11)</f>
        <v>0</v>
      </c>
      <c r="D13" s="94">
        <f>SUMIFS(預金入力!$G:$G,預金入力!$E:$E,"="&amp;$B13,預金入力!$B:$B,"="&amp;UPDATE!D11)-SUMIFS(預金入力!$H:$H,預金入力!$E:$E,"="&amp;$B13,預金入力!$B:$B,"="&amp;UPDATE!D11)</f>
        <v>0</v>
      </c>
      <c r="E13" s="94">
        <f>SUMIFS(預金入力!$G:$G,預金入力!$E:$E,"="&amp;$B13,預金入力!$B:$B,"="&amp;UPDATE!E11)-SUMIFS(預金入力!$H:$H,預金入力!$E:$E,"="&amp;$B13,預金入力!$B:$B,"="&amp;UPDATE!E11)</f>
        <v>0</v>
      </c>
      <c r="F13" s="94">
        <f>SUMIFS(預金入力!$G:$G,預金入力!$E:$E,"="&amp;$B13,預金入力!$B:$B,"="&amp;UPDATE!F11)-SUMIFS(預金入力!$H:$H,預金入力!$E:$E,"="&amp;$B13,預金入力!$B:$B,"="&amp;UPDATE!F11)</f>
        <v>0</v>
      </c>
      <c r="G13" s="94">
        <f>SUMIFS(預金入力!$G:$G,預金入力!$E:$E,"="&amp;$B13,預金入力!$B:$B,"="&amp;UPDATE!G11)-SUMIFS(預金入力!$H:$H,預金入力!$E:$E,"="&amp;$B13,預金入力!$B:$B,"="&amp;UPDATE!G11)</f>
        <v>0</v>
      </c>
      <c r="H13" s="94">
        <f>SUMIFS(預金入力!$G:$G,預金入力!$E:$E,"="&amp;$B13,預金入力!$B:$B,"="&amp;UPDATE!H11)-SUMIFS(預金入力!$H:$H,預金入力!$E:$E,"="&amp;$B13,預金入力!$B:$B,"="&amp;UPDATE!H11)</f>
        <v>0</v>
      </c>
      <c r="I13" s="94">
        <f>SUMIFS(預金入力!$G:$G,預金入力!$E:$E,"="&amp;$B13,預金入力!$B:$B,"="&amp;UPDATE!I11)-SUMIFS(預金入力!$H:$H,預金入力!$E:$E,"="&amp;$B13,預金入力!$B:$B,"="&amp;UPDATE!I11)</f>
        <v>0</v>
      </c>
      <c r="J13" s="94">
        <f>SUMIFS(預金入力!$G:$G,預金入力!$E:$E,"="&amp;$B13,預金入力!$B:$B,"="&amp;UPDATE!J11)-SUMIFS(預金入力!$H:$H,預金入力!$E:$E,"="&amp;$B13,預金入力!$B:$B,"="&amp;UPDATE!J11)</f>
        <v>0</v>
      </c>
      <c r="K13" s="94">
        <f>SUMIFS(預金入力!$G:$G,預金入力!$E:$E,"="&amp;$B13,預金入力!$B:$B,"="&amp;UPDATE!K11)-SUMIFS(預金入力!$H:$H,預金入力!$E:$E,"="&amp;$B13,預金入力!$B:$B,"="&amp;UPDATE!K11)</f>
        <v>0</v>
      </c>
      <c r="L13" s="94">
        <f>SUMIFS(預金入力!$G:$G,預金入力!$E:$E,"="&amp;$B13,預金入力!$B:$B,"="&amp;UPDATE!L11)-SUMIFS(預金入力!$H:$H,預金入力!$E:$E,"="&amp;$B13,預金入力!$B:$B,"="&amp;UPDATE!L11)</f>
        <v>0</v>
      </c>
      <c r="M13" s="94">
        <f>SUMIFS(預金入力!$G:$G,預金入力!$E:$E,"="&amp;$B13,預金入力!$B:$B,"="&amp;UPDATE!M11)-SUMIFS(預金入力!$H:$H,預金入力!$E:$E,"="&amp;$B13,預金入力!$B:$B,"="&amp;UPDATE!M11)</f>
        <v>0</v>
      </c>
      <c r="N13" s="94">
        <f>SUMIFS(預金入力!$G:$G,預金入力!$E:$E,"="&amp;$B13,預金入力!$B:$B,"="&amp;UPDATE!N11)-SUMIFS(預金入力!$H:$H,預金入力!$E:$E,"="&amp;$B13,預金入力!$B:$B,"="&amp;UPDATE!N11)</f>
        <v>0</v>
      </c>
      <c r="O13" s="95">
        <f t="shared" si="0"/>
        <v>0</v>
      </c>
      <c r="P13" s="96">
        <f>IF(O13=0,0,O13/SUM(O11:O16))</f>
        <v>0</v>
      </c>
    </row>
    <row r="14" spans="1:74" ht="15.95" customHeight="1" x14ac:dyDescent="0.25">
      <c r="B14" s="98" t="str">
        <f>IF(科目設定!AJ14="","",科目設定!AJ14)</f>
        <v>利息</v>
      </c>
      <c r="C14" s="94">
        <f>SUMIFS(預金入力!$G:$G,預金入力!$E:$E,"="&amp;$B14,預金入力!$B:$B,"="&amp;UPDATE!C11)-SUMIFS(預金入力!$H:$H,預金入力!$E:$E,"="&amp;$B14,預金入力!$B:$B,"="&amp;UPDATE!C11)</f>
        <v>0</v>
      </c>
      <c r="D14" s="94">
        <f>SUMIFS(預金入力!$G:$G,預金入力!$E:$E,"="&amp;$B14,預金入力!$B:$B,"="&amp;UPDATE!D11)-SUMIFS(預金入力!$H:$H,預金入力!$E:$E,"="&amp;$B14,預金入力!$B:$B,"="&amp;UPDATE!D11)</f>
        <v>0</v>
      </c>
      <c r="E14" s="94">
        <f>SUMIFS(預金入力!$G:$G,預金入力!$E:$E,"="&amp;$B14,預金入力!$B:$B,"="&amp;UPDATE!E11)-SUMIFS(預金入力!$H:$H,預金入力!$E:$E,"="&amp;$B14,預金入力!$B:$B,"="&amp;UPDATE!E11)</f>
        <v>0</v>
      </c>
      <c r="F14" s="94">
        <f>SUMIFS(預金入力!$G:$G,預金入力!$E:$E,"="&amp;$B14,預金入力!$B:$B,"="&amp;UPDATE!F11)-SUMIFS(預金入力!$H:$H,預金入力!$E:$E,"="&amp;$B14,預金入力!$B:$B,"="&amp;UPDATE!F11)</f>
        <v>0</v>
      </c>
      <c r="G14" s="94">
        <f>SUMIFS(預金入力!$G:$G,預金入力!$E:$E,"="&amp;$B14,預金入力!$B:$B,"="&amp;UPDATE!G11)-SUMIFS(預金入力!$H:$H,預金入力!$E:$E,"="&amp;$B14,預金入力!$B:$B,"="&amp;UPDATE!G11)</f>
        <v>0</v>
      </c>
      <c r="H14" s="94">
        <f>SUMIFS(預金入力!$G:$G,預金入力!$E:$E,"="&amp;$B14,預金入力!$B:$B,"="&amp;UPDATE!H11)-SUMIFS(預金入力!$H:$H,預金入力!$E:$E,"="&amp;$B14,預金入力!$B:$B,"="&amp;UPDATE!H11)</f>
        <v>0</v>
      </c>
      <c r="I14" s="94">
        <f>SUMIFS(預金入力!$G:$G,預金入力!$E:$E,"="&amp;$B14,預金入力!$B:$B,"="&amp;UPDATE!I11)-SUMIFS(預金入力!$H:$H,預金入力!$E:$E,"="&amp;$B14,預金入力!$B:$B,"="&amp;UPDATE!I11)</f>
        <v>0</v>
      </c>
      <c r="J14" s="94">
        <f>SUMIFS(預金入力!$G:$G,預金入力!$E:$E,"="&amp;$B14,預金入力!$B:$B,"="&amp;UPDATE!J11)-SUMIFS(預金入力!$H:$H,預金入力!$E:$E,"="&amp;$B14,預金入力!$B:$B,"="&amp;UPDATE!J11)</f>
        <v>0</v>
      </c>
      <c r="K14" s="94">
        <f>SUMIFS(預金入力!$G:$G,預金入力!$E:$E,"="&amp;$B14,預金入力!$B:$B,"="&amp;UPDATE!K11)-SUMIFS(預金入力!$H:$H,預金入力!$E:$E,"="&amp;$B14,預金入力!$B:$B,"="&amp;UPDATE!K11)</f>
        <v>0</v>
      </c>
      <c r="L14" s="94">
        <f>SUMIFS(預金入力!$G:$G,預金入力!$E:$E,"="&amp;$B14,預金入力!$B:$B,"="&amp;UPDATE!L11)-SUMIFS(預金入力!$H:$H,預金入力!$E:$E,"="&amp;$B14,預金入力!$B:$B,"="&amp;UPDATE!L11)</f>
        <v>0</v>
      </c>
      <c r="M14" s="94">
        <f>SUMIFS(預金入力!$G:$G,預金入力!$E:$E,"="&amp;$B14,預金入力!$B:$B,"="&amp;UPDATE!M11)-SUMIFS(預金入力!$H:$H,預金入力!$E:$E,"="&amp;$B14,預金入力!$B:$B,"="&amp;UPDATE!M11)</f>
        <v>0</v>
      </c>
      <c r="N14" s="94">
        <f>SUMIFS(預金入力!$G:$G,預金入力!$E:$E,"="&amp;$B14,預金入力!$B:$B,"="&amp;UPDATE!N11)-SUMIFS(預金入力!$H:$H,預金入力!$E:$E,"="&amp;$B14,預金入力!$B:$B,"="&amp;UPDATE!N11)</f>
        <v>0</v>
      </c>
      <c r="O14" s="95">
        <f t="shared" si="0"/>
        <v>0</v>
      </c>
      <c r="P14" s="96">
        <f>IF(O14=0,0,O14/SUM(O11:O16))</f>
        <v>0</v>
      </c>
    </row>
    <row r="15" spans="1:74" ht="15.95" customHeight="1" x14ac:dyDescent="0.25">
      <c r="B15" s="98" t="str">
        <f>IF(科目設定!AJ15="","",科目設定!AJ15)</f>
        <v>雑収入</v>
      </c>
      <c r="C15" s="94">
        <f>SUMIFS(預金入力!$G:$G,預金入力!$E:$E,"="&amp;$B15,預金入力!$B:$B,"="&amp;UPDATE!C11)-SUMIFS(預金入力!$H:$H,預金入力!$E:$E,"="&amp;$B15,預金入力!$B:$B,"="&amp;UPDATE!C11)</f>
        <v>0</v>
      </c>
      <c r="D15" s="94">
        <f>SUMIFS(預金入力!$G:$G,預金入力!$E:$E,"="&amp;$B15,預金入力!$B:$B,"="&amp;UPDATE!D11)-SUMIFS(預金入力!$H:$H,預金入力!$E:$E,"="&amp;$B15,預金入力!$B:$B,"="&amp;UPDATE!D11)</f>
        <v>0</v>
      </c>
      <c r="E15" s="94">
        <f>SUMIFS(預金入力!$G:$G,預金入力!$E:$E,"="&amp;$B15,預金入力!$B:$B,"="&amp;UPDATE!E11)-SUMIFS(預金入力!$H:$H,預金入力!$E:$E,"="&amp;$B15,預金入力!$B:$B,"="&amp;UPDATE!E11)</f>
        <v>0</v>
      </c>
      <c r="F15" s="94">
        <f>SUMIFS(預金入力!$G:$G,預金入力!$E:$E,"="&amp;$B15,預金入力!$B:$B,"="&amp;UPDATE!F11)-SUMIFS(預金入力!$H:$H,預金入力!$E:$E,"="&amp;$B15,預金入力!$B:$B,"="&amp;UPDATE!F11)</f>
        <v>0</v>
      </c>
      <c r="G15" s="94">
        <f>SUMIFS(預金入力!$G:$G,預金入力!$E:$E,"="&amp;$B15,預金入力!$B:$B,"="&amp;UPDATE!G11)-SUMIFS(預金入力!$H:$H,預金入力!$E:$E,"="&amp;$B15,預金入力!$B:$B,"="&amp;UPDATE!G11)</f>
        <v>0</v>
      </c>
      <c r="H15" s="94">
        <f>SUMIFS(預金入力!$G:$G,預金入力!$E:$E,"="&amp;$B15,預金入力!$B:$B,"="&amp;UPDATE!H11)-SUMIFS(預金入力!$H:$H,預金入力!$E:$E,"="&amp;$B15,預金入力!$B:$B,"="&amp;UPDATE!H11)</f>
        <v>0</v>
      </c>
      <c r="I15" s="94">
        <f>SUMIFS(預金入力!$G:$G,預金入力!$E:$E,"="&amp;$B15,預金入力!$B:$B,"="&amp;UPDATE!I11)-SUMIFS(預金入力!$H:$H,預金入力!$E:$E,"="&amp;$B15,預金入力!$B:$B,"="&amp;UPDATE!I11)</f>
        <v>0</v>
      </c>
      <c r="J15" s="94">
        <f>SUMIFS(預金入力!$G:$G,預金入力!$E:$E,"="&amp;$B15,預金入力!$B:$B,"="&amp;UPDATE!J11)-SUMIFS(預金入力!$H:$H,預金入力!$E:$E,"="&amp;$B15,預金入力!$B:$B,"="&amp;UPDATE!J11)</f>
        <v>0</v>
      </c>
      <c r="K15" s="94">
        <f>SUMIFS(預金入力!$G:$G,預金入力!$E:$E,"="&amp;$B15,預金入力!$B:$B,"="&amp;UPDATE!K11)-SUMIFS(預金入力!$H:$H,預金入力!$E:$E,"="&amp;$B15,預金入力!$B:$B,"="&amp;UPDATE!K11)</f>
        <v>0</v>
      </c>
      <c r="L15" s="94">
        <f>SUMIFS(預金入力!$G:$G,預金入力!$E:$E,"="&amp;$B15,預金入力!$B:$B,"="&amp;UPDATE!L11)-SUMIFS(預金入力!$H:$H,預金入力!$E:$E,"="&amp;$B15,預金入力!$B:$B,"="&amp;UPDATE!L11)</f>
        <v>0</v>
      </c>
      <c r="M15" s="94">
        <f>SUMIFS(預金入力!$G:$G,預金入力!$E:$E,"="&amp;$B15,預金入力!$B:$B,"="&amp;UPDATE!M11)-SUMIFS(預金入力!$H:$H,預金入力!$E:$E,"="&amp;$B15,預金入力!$B:$B,"="&amp;UPDATE!M11)</f>
        <v>0</v>
      </c>
      <c r="N15" s="94">
        <f>SUMIFS(預金入力!$G:$G,預金入力!$E:$E,"="&amp;$B15,預金入力!$B:$B,"="&amp;UPDATE!N11)-SUMIFS(預金入力!$H:$H,預金入力!$E:$E,"="&amp;$B15,預金入力!$B:$B,"="&amp;UPDATE!N11)</f>
        <v>0</v>
      </c>
      <c r="O15" s="95">
        <f t="shared" ref="O15:O20" si="1">SUM(C15:N15)</f>
        <v>0</v>
      </c>
      <c r="P15" s="96">
        <f>IF(O15=0,0,O15/SUM(O11:O16))</f>
        <v>0</v>
      </c>
    </row>
    <row r="16" spans="1:74" ht="15.95" customHeight="1" x14ac:dyDescent="0.25">
      <c r="B16" s="247">
        <f>IF(科目設定!AJ16="","",科目設定!AJ16)</f>
        <v>0</v>
      </c>
      <c r="C16" s="243">
        <f>SUMIFS(預金入力!$G:$G,預金入力!$E:$E,"="&amp;$B16,預金入力!$B:$B,"="&amp;UPDATE!C11)-SUMIFS(預金入力!$H:$H,預金入力!$E:$E,"="&amp;$B16,預金入力!$B:$B,"="&amp;UPDATE!C11)</f>
        <v>0</v>
      </c>
      <c r="D16" s="243">
        <f>SUMIFS(預金入力!$G:$G,預金入力!$E:$E,"="&amp;$B16,預金入力!$B:$B,"="&amp;UPDATE!D11)-SUMIFS(預金入力!$H:$H,預金入力!$E:$E,"="&amp;$B16,預金入力!$B:$B,"="&amp;UPDATE!D11)</f>
        <v>0</v>
      </c>
      <c r="E16" s="243">
        <f>SUMIFS(預金入力!$G:$G,預金入力!$E:$E,"="&amp;$B16,預金入力!$B:$B,"="&amp;UPDATE!E11)-SUMIFS(預金入力!$H:$H,預金入力!$E:$E,"="&amp;$B16,預金入力!$B:$B,"="&amp;UPDATE!E11)</f>
        <v>0</v>
      </c>
      <c r="F16" s="243">
        <f>SUMIFS(預金入力!$G:$G,預金入力!$E:$E,"="&amp;$B16,預金入力!$B:$B,"="&amp;UPDATE!F11)-SUMIFS(預金入力!$H:$H,預金入力!$E:$E,"="&amp;$B16,預金入力!$B:$B,"="&amp;UPDATE!F11)</f>
        <v>0</v>
      </c>
      <c r="G16" s="243">
        <f>SUMIFS(預金入力!$G:$G,預金入力!$E:$E,"="&amp;$B16,預金入力!$B:$B,"="&amp;UPDATE!G11)-SUMIFS(預金入力!$H:$H,預金入力!$E:$E,"="&amp;$B16,預金入力!$B:$B,"="&amp;UPDATE!G11)</f>
        <v>0</v>
      </c>
      <c r="H16" s="243">
        <f>SUMIFS(預金入力!$G:$G,預金入力!$E:$E,"="&amp;$B16,預金入力!$B:$B,"="&amp;UPDATE!H11)-SUMIFS(預金入力!$H:$H,預金入力!$E:$E,"="&amp;$B16,預金入力!$B:$B,"="&amp;UPDATE!H11)</f>
        <v>0</v>
      </c>
      <c r="I16" s="243">
        <f>SUMIFS(預金入力!$G:$G,預金入力!$E:$E,"="&amp;$B16,預金入力!$B:$B,"="&amp;UPDATE!I11)-SUMIFS(預金入力!$H:$H,預金入力!$E:$E,"="&amp;$B16,預金入力!$B:$B,"="&amp;UPDATE!I11)</f>
        <v>0</v>
      </c>
      <c r="J16" s="243">
        <f>SUMIFS(預金入力!$G:$G,預金入力!$E:$E,"="&amp;$B16,預金入力!$B:$B,"="&amp;UPDATE!J11)-SUMIFS(預金入力!$H:$H,預金入力!$E:$E,"="&amp;$B16,預金入力!$B:$B,"="&amp;UPDATE!J11)</f>
        <v>0</v>
      </c>
      <c r="K16" s="243">
        <f>SUMIFS(預金入力!$G:$G,預金入力!$E:$E,"="&amp;$B16,預金入力!$B:$B,"="&amp;UPDATE!K11)-SUMIFS(預金入力!$H:$H,預金入力!$E:$E,"="&amp;$B16,預金入力!$B:$B,"="&amp;UPDATE!K11)</f>
        <v>0</v>
      </c>
      <c r="L16" s="243">
        <f>SUMIFS(預金入力!$G:$G,預金入力!$E:$E,"="&amp;$B16,預金入力!$B:$B,"="&amp;UPDATE!L11)-SUMIFS(預金入力!$H:$H,預金入力!$E:$E,"="&amp;$B16,預金入力!$B:$B,"="&amp;UPDATE!L11)</f>
        <v>0</v>
      </c>
      <c r="M16" s="243">
        <f>SUMIFS(預金入力!$G:$G,預金入力!$E:$E,"="&amp;$B16,預金入力!$B:$B,"="&amp;UPDATE!M11)-SUMIFS(預金入力!$H:$H,預金入力!$E:$E,"="&amp;$B16,預金入力!$B:$B,"="&amp;UPDATE!M11)</f>
        <v>0</v>
      </c>
      <c r="N16" s="243">
        <f>SUMIFS(預金入力!$G:$G,預金入力!$E:$E,"="&amp;$B16,預金入力!$B:$B,"="&amp;UPDATE!N11)-SUMIFS(預金入力!$H:$H,預金入力!$E:$E,"="&amp;$B16,預金入力!$B:$B,"="&amp;UPDATE!N11)</f>
        <v>0</v>
      </c>
      <c r="O16" s="244">
        <f t="shared" si="1"/>
        <v>0</v>
      </c>
      <c r="P16" s="245">
        <f>IF(O16=0,0,O16/SUM(O11:O16))</f>
        <v>0</v>
      </c>
    </row>
    <row r="17" spans="2:16" ht="15.95" customHeight="1" x14ac:dyDescent="0.25">
      <c r="B17" s="246" t="str">
        <f>IF(科目設定!AJ17="","",科目設定!AJ17)</f>
        <v>預金引出</v>
      </c>
      <c r="C17" s="239">
        <f>SUMIFS(預金入力!$G:$G,預金入力!$E:$E,"="&amp;$B17,預金入力!$B:$B,"="&amp;UPDATE!C11)-SUMIFS(預金入力!$H:$H,預金入力!$E:$E,"="&amp;$B17,預金入力!$B:$B,"="&amp;UPDATE!C11)</f>
        <v>0</v>
      </c>
      <c r="D17" s="239">
        <f>SUMIFS(預金入力!$G:$G,預金入力!$E:$E,"="&amp;$B17,預金入力!$B:$B,"="&amp;UPDATE!D11)-SUMIFS(預金入力!$H:$H,預金入力!$E:$E,"="&amp;$B17,預金入力!$B:$B,"="&amp;UPDATE!D11)</f>
        <v>0</v>
      </c>
      <c r="E17" s="239">
        <f>SUMIFS(預金入力!$G:$G,預金入力!$E:$E,"="&amp;$B17,預金入力!$B:$B,"="&amp;UPDATE!E11)-SUMIFS(預金入力!$H:$H,預金入力!$E:$E,"="&amp;$B17,預金入力!$B:$B,"="&amp;UPDATE!E11)</f>
        <v>0</v>
      </c>
      <c r="F17" s="239">
        <f>SUMIFS(預金入力!$G:$G,預金入力!$E:$E,"="&amp;$B17,預金入力!$B:$B,"="&amp;UPDATE!F11)-SUMIFS(預金入力!$H:$H,預金入力!$E:$E,"="&amp;$B17,預金入力!$B:$B,"="&amp;UPDATE!F11)</f>
        <v>0</v>
      </c>
      <c r="G17" s="239">
        <f>SUMIFS(預金入力!$G:$G,預金入力!$E:$E,"="&amp;$B17,預金入力!$B:$B,"="&amp;UPDATE!G11)-SUMIFS(預金入力!$H:$H,預金入力!$E:$E,"="&amp;$B17,預金入力!$B:$B,"="&amp;UPDATE!G11)</f>
        <v>0</v>
      </c>
      <c r="H17" s="239">
        <f>SUMIFS(預金入力!$G:$G,預金入力!$E:$E,"="&amp;$B17,預金入力!$B:$B,"="&amp;UPDATE!H11)-SUMIFS(預金入力!$H:$H,預金入力!$E:$E,"="&amp;$B17,預金入力!$B:$B,"="&amp;UPDATE!H11)</f>
        <v>0</v>
      </c>
      <c r="I17" s="239">
        <f>SUMIFS(預金入力!$G:$G,預金入力!$E:$E,"="&amp;$B17,預金入力!$B:$B,"="&amp;UPDATE!I11)-SUMIFS(預金入力!$H:$H,預金入力!$E:$E,"="&amp;$B17,預金入力!$B:$B,"="&amp;UPDATE!I11)</f>
        <v>0</v>
      </c>
      <c r="J17" s="239">
        <f>SUMIFS(預金入力!$G:$G,預金入力!$E:$E,"="&amp;$B17,預金入力!$B:$B,"="&amp;UPDATE!J11)-SUMIFS(預金入力!$H:$H,預金入力!$E:$E,"="&amp;$B17,預金入力!$B:$B,"="&amp;UPDATE!J11)</f>
        <v>0</v>
      </c>
      <c r="K17" s="239">
        <f>SUMIFS(預金入力!$G:$G,預金入力!$E:$E,"="&amp;$B17,預金入力!$B:$B,"="&amp;UPDATE!K11)-SUMIFS(預金入力!$H:$H,預金入力!$E:$E,"="&amp;$B17,預金入力!$B:$B,"="&amp;UPDATE!K11)</f>
        <v>0</v>
      </c>
      <c r="L17" s="239">
        <f>SUMIFS(預金入力!$G:$G,預金入力!$E:$E,"="&amp;$B17,預金入力!$B:$B,"="&amp;UPDATE!L11)-SUMIFS(預金入力!$H:$H,預金入力!$E:$E,"="&amp;$B17,預金入力!$B:$B,"="&amp;UPDATE!L11)</f>
        <v>0</v>
      </c>
      <c r="M17" s="239">
        <f>SUMIFS(預金入力!$G:$G,預金入力!$E:$E,"="&amp;$B17,預金入力!$B:$B,"="&amp;UPDATE!M11)-SUMIFS(預金入力!$H:$H,預金入力!$E:$E,"="&amp;$B17,預金入力!$B:$B,"="&amp;UPDATE!M11)</f>
        <v>0</v>
      </c>
      <c r="N17" s="239">
        <f>SUMIFS(預金入力!$G:$G,預金入力!$E:$E,"="&amp;$B17,預金入力!$B:$B,"="&amp;UPDATE!N11)-SUMIFS(預金入力!$H:$H,預金入力!$E:$E,"="&amp;$B17,預金入力!$B:$B,"="&amp;UPDATE!N11)</f>
        <v>0</v>
      </c>
      <c r="O17" s="240">
        <f t="shared" si="1"/>
        <v>0</v>
      </c>
      <c r="P17" s="241"/>
    </row>
    <row r="18" spans="2:16" ht="15.95" customHeight="1" x14ac:dyDescent="0.25">
      <c r="B18" s="98" t="str">
        <f>IF(科目設定!AJ18="","",科目設定!AJ18)</f>
        <v>定期引出</v>
      </c>
      <c r="C18" s="94">
        <f>SUMIFS(預金入力!$G:$G,預金入力!$E:$E,"="&amp;$B18,預金入力!$B:$B,"="&amp;UPDATE!C11)-SUMIFS(預金入力!$H:$H,預金入力!$E:$E,"="&amp;$B18,預金入力!$B:$B,"="&amp;UPDATE!C11)</f>
        <v>0</v>
      </c>
      <c r="D18" s="94">
        <f>SUMIFS(預金入力!$G:$G,預金入力!$E:$E,"="&amp;$B18,預金入力!$B:$B,"="&amp;UPDATE!D11)-SUMIFS(預金入力!$H:$H,預金入力!$E:$E,"="&amp;$B18,預金入力!$B:$B,"="&amp;UPDATE!D11)</f>
        <v>0</v>
      </c>
      <c r="E18" s="94">
        <f>SUMIFS(預金入力!$G:$G,預金入力!$E:$E,"="&amp;$B18,預金入力!$B:$B,"="&amp;UPDATE!E11)-SUMIFS(預金入力!$H:$H,預金入力!$E:$E,"="&amp;$B18,預金入力!$B:$B,"="&amp;UPDATE!E11)</f>
        <v>0</v>
      </c>
      <c r="F18" s="94">
        <f>SUMIFS(預金入力!$G:$G,預金入力!$E:$E,"="&amp;$B18,預金入力!$B:$B,"="&amp;UPDATE!F11)-SUMIFS(預金入力!$H:$H,預金入力!$E:$E,"="&amp;$B18,預金入力!$B:$B,"="&amp;UPDATE!F11)</f>
        <v>0</v>
      </c>
      <c r="G18" s="94">
        <f>SUMIFS(預金入力!$G:$G,預金入力!$E:$E,"="&amp;$B18,預金入力!$B:$B,"="&amp;UPDATE!G11)-SUMIFS(預金入力!$H:$H,預金入力!$E:$E,"="&amp;$B18,預金入力!$B:$B,"="&amp;UPDATE!G11)</f>
        <v>0</v>
      </c>
      <c r="H18" s="94">
        <f>SUMIFS(預金入力!$G:$G,預金入力!$E:$E,"="&amp;$B18,預金入力!$B:$B,"="&amp;UPDATE!H11)-SUMIFS(預金入力!$H:$H,預金入力!$E:$E,"="&amp;$B18,預金入力!$B:$B,"="&amp;UPDATE!H11)</f>
        <v>0</v>
      </c>
      <c r="I18" s="94">
        <f>SUMIFS(預金入力!$G:$G,預金入力!$E:$E,"="&amp;$B18,預金入力!$B:$B,"="&amp;UPDATE!I11)-SUMIFS(預金入力!$H:$H,預金入力!$E:$E,"="&amp;$B18,預金入力!$B:$B,"="&amp;UPDATE!I11)</f>
        <v>0</v>
      </c>
      <c r="J18" s="94">
        <f>SUMIFS(預金入力!$G:$G,預金入力!$E:$E,"="&amp;$B18,預金入力!$B:$B,"="&amp;UPDATE!J11)-SUMIFS(預金入力!$H:$H,預金入力!$E:$E,"="&amp;$B18,預金入力!$B:$B,"="&amp;UPDATE!J11)</f>
        <v>0</v>
      </c>
      <c r="K18" s="94">
        <f>SUMIFS(預金入力!$G:$G,預金入力!$E:$E,"="&amp;$B18,預金入力!$B:$B,"="&amp;UPDATE!K11)-SUMIFS(預金入力!$H:$H,預金入力!$E:$E,"="&amp;$B18,預金入力!$B:$B,"="&amp;UPDATE!K11)</f>
        <v>0</v>
      </c>
      <c r="L18" s="94">
        <f>SUMIFS(預金入力!$G:$G,預金入力!$E:$E,"="&amp;$B18,預金入力!$B:$B,"="&amp;UPDATE!L11)-SUMIFS(預金入力!$H:$H,預金入力!$E:$E,"="&amp;$B18,預金入力!$B:$B,"="&amp;UPDATE!L11)</f>
        <v>0</v>
      </c>
      <c r="M18" s="94">
        <f>SUMIFS(預金入力!$G:$G,預金入力!$E:$E,"="&amp;$B18,預金入力!$B:$B,"="&amp;UPDATE!M11)-SUMIFS(預金入力!$H:$H,預金入力!$E:$E,"="&amp;$B18,預金入力!$B:$B,"="&amp;UPDATE!M11)</f>
        <v>0</v>
      </c>
      <c r="N18" s="94">
        <f>SUMIFS(預金入力!$G:$G,預金入力!$E:$E,"="&amp;$B18,預金入力!$B:$B,"="&amp;UPDATE!N11)-SUMIFS(預金入力!$H:$H,預金入力!$E:$E,"="&amp;$B18,預金入力!$B:$B,"="&amp;UPDATE!N11)</f>
        <v>0</v>
      </c>
      <c r="O18" s="95">
        <f t="shared" si="1"/>
        <v>0</v>
      </c>
      <c r="P18" s="96"/>
    </row>
    <row r="19" spans="2:16" ht="15.95" customHeight="1" x14ac:dyDescent="0.25">
      <c r="B19" s="98" t="str">
        <f>IF(科目設定!AJ19="","",科目設定!AJ19)</f>
        <v>繰越金取崩</v>
      </c>
      <c r="C19" s="94">
        <f>SUMIFS(預金入力!$G:$G,預金入力!$E:$E,"="&amp;$B19,預金入力!$B:$B,"="&amp;UPDATE!C11)-SUMIFS(預金入力!$H:$H,預金入力!$E:$E,"="&amp;$B19,預金入力!$B:$B,"="&amp;UPDATE!C11)</f>
        <v>0</v>
      </c>
      <c r="D19" s="94">
        <f>SUMIFS(預金入力!$G:$G,預金入力!$E:$E,"="&amp;$B19,預金入力!$B:$B,"="&amp;UPDATE!D11)-SUMIFS(預金入力!$H:$H,預金入力!$E:$E,"="&amp;$B19,預金入力!$B:$B,"="&amp;UPDATE!D11)</f>
        <v>0</v>
      </c>
      <c r="E19" s="94">
        <f>SUMIFS(預金入力!$G:$G,預金入力!$E:$E,"="&amp;$B19,預金入力!$B:$B,"="&amp;UPDATE!E11)-SUMIFS(預金入力!$H:$H,預金入力!$E:$E,"="&amp;$B19,預金入力!$B:$B,"="&amp;UPDATE!E11)</f>
        <v>0</v>
      </c>
      <c r="F19" s="94">
        <f>SUMIFS(預金入力!$G:$G,預金入力!$E:$E,"="&amp;$B19,預金入力!$B:$B,"="&amp;UPDATE!F11)-SUMIFS(預金入力!$H:$H,預金入力!$E:$E,"="&amp;$B19,預金入力!$B:$B,"="&amp;UPDATE!F11)</f>
        <v>0</v>
      </c>
      <c r="G19" s="94">
        <f>SUMIFS(預金入力!$G:$G,預金入力!$E:$E,"="&amp;$B19,預金入力!$B:$B,"="&amp;UPDATE!G11)-SUMIFS(預金入力!$H:$H,預金入力!$E:$E,"="&amp;$B19,預金入力!$B:$B,"="&amp;UPDATE!G11)</f>
        <v>0</v>
      </c>
      <c r="H19" s="94">
        <f>SUMIFS(預金入力!$G:$G,預金入力!$E:$E,"="&amp;$B19,預金入力!$B:$B,"="&amp;UPDATE!H11)-SUMIFS(預金入力!$H:$H,預金入力!$E:$E,"="&amp;$B19,預金入力!$B:$B,"="&amp;UPDATE!H11)</f>
        <v>0</v>
      </c>
      <c r="I19" s="94">
        <f>SUMIFS(預金入力!$G:$G,預金入力!$E:$E,"="&amp;$B19,預金入力!$B:$B,"="&amp;UPDATE!I11)-SUMIFS(預金入力!$H:$H,預金入力!$E:$E,"="&amp;$B19,預金入力!$B:$B,"="&amp;UPDATE!I11)</f>
        <v>0</v>
      </c>
      <c r="J19" s="94">
        <f>SUMIFS(預金入力!$G:$G,預金入力!$E:$E,"="&amp;$B19,預金入力!$B:$B,"="&amp;UPDATE!J11)-SUMIFS(預金入力!$H:$H,預金入力!$E:$E,"="&amp;$B19,預金入力!$B:$B,"="&amp;UPDATE!J11)</f>
        <v>0</v>
      </c>
      <c r="K19" s="94">
        <f>SUMIFS(預金入力!$G:$G,預金入力!$E:$E,"="&amp;$B19,預金入力!$B:$B,"="&amp;UPDATE!K11)-SUMIFS(預金入力!$H:$H,預金入力!$E:$E,"="&amp;$B19,預金入力!$B:$B,"="&amp;UPDATE!K11)</f>
        <v>0</v>
      </c>
      <c r="L19" s="94">
        <f>SUMIFS(預金入力!$G:$G,預金入力!$E:$E,"="&amp;$B19,預金入力!$B:$B,"="&amp;UPDATE!L11)-SUMIFS(預金入力!$H:$H,預金入力!$E:$E,"="&amp;$B19,預金入力!$B:$B,"="&amp;UPDATE!L11)</f>
        <v>0</v>
      </c>
      <c r="M19" s="94">
        <f>SUMIFS(預金入力!$G:$G,預金入力!$E:$E,"="&amp;$B19,預金入力!$B:$B,"="&amp;UPDATE!M11)-SUMIFS(預金入力!$H:$H,預金入力!$E:$E,"="&amp;$B19,預金入力!$B:$B,"="&amp;UPDATE!M11)</f>
        <v>0</v>
      </c>
      <c r="N19" s="94">
        <f>SUMIFS(預金入力!$G:$G,預金入力!$E:$E,"="&amp;$B19,預金入力!$B:$B,"="&amp;UPDATE!N11)-SUMIFS(預金入力!$H:$H,預金入力!$E:$E,"="&amp;$B19,預金入力!$B:$B,"="&amp;UPDATE!N11)</f>
        <v>0</v>
      </c>
      <c r="O19" s="95">
        <f t="shared" si="1"/>
        <v>0</v>
      </c>
      <c r="P19" s="96"/>
    </row>
    <row r="20" spans="2:16" ht="15.95" customHeight="1" thickBot="1" x14ac:dyDescent="0.3">
      <c r="B20" s="237" t="str">
        <f>IF(科目設定!AJ20="","",科目設定!AJ20)</f>
        <v>積立金取崩</v>
      </c>
      <c r="C20" s="94">
        <f>SUMIFS(預金入力!$G:$G,預金入力!$E:$E,"="&amp;$B20,預金入力!$B:$B,"="&amp;UPDATE!C11)-SUMIFS(預金入力!$H:$H,預金入力!$E:$E,"="&amp;$B20,預金入力!$B:$B,"="&amp;UPDATE!C11)</f>
        <v>0</v>
      </c>
      <c r="D20" s="94">
        <f>SUMIFS(預金入力!$G:$G,預金入力!$E:$E,"="&amp;$B20,預金入力!$B:$B,"="&amp;UPDATE!D11)-SUMIFS(預金入力!$H:$H,預金入力!$E:$E,"="&amp;$B20,預金入力!$B:$B,"="&amp;UPDATE!D11)</f>
        <v>0</v>
      </c>
      <c r="E20" s="94">
        <f>SUMIFS(預金入力!$G:$G,預金入力!$E:$E,"="&amp;$B20,預金入力!$B:$B,"="&amp;UPDATE!E11)-SUMIFS(預金入力!$H:$H,預金入力!$E:$E,"="&amp;$B20,預金入力!$B:$B,"="&amp;UPDATE!E11)</f>
        <v>0</v>
      </c>
      <c r="F20" s="94">
        <f>SUMIFS(預金入力!$G:$G,預金入力!$E:$E,"="&amp;$B20,預金入力!$B:$B,"="&amp;UPDATE!F11)-SUMIFS(預金入力!$H:$H,預金入力!$E:$E,"="&amp;$B20,預金入力!$B:$B,"="&amp;UPDATE!F11)</f>
        <v>0</v>
      </c>
      <c r="G20" s="94">
        <f>SUMIFS(預金入力!$G:$G,預金入力!$E:$E,"="&amp;$B20,預金入力!$B:$B,"="&amp;UPDATE!G11)-SUMIFS(預金入力!$H:$H,預金入力!$E:$E,"="&amp;$B20,預金入力!$B:$B,"="&amp;UPDATE!G11)</f>
        <v>0</v>
      </c>
      <c r="H20" s="94">
        <f>SUMIFS(預金入力!$G:$G,預金入力!$E:$E,"="&amp;$B20,預金入力!$B:$B,"="&amp;UPDATE!H11)-SUMIFS(預金入力!$H:$H,預金入力!$E:$E,"="&amp;$B20,預金入力!$B:$B,"="&amp;UPDATE!H11)</f>
        <v>0</v>
      </c>
      <c r="I20" s="94">
        <f>SUMIFS(預金入力!$G:$G,預金入力!$E:$E,"="&amp;$B20,預金入力!$B:$B,"="&amp;UPDATE!I11)-SUMIFS(預金入力!$H:$H,預金入力!$E:$E,"="&amp;$B20,預金入力!$B:$B,"="&amp;UPDATE!I11)</f>
        <v>0</v>
      </c>
      <c r="J20" s="94">
        <f>SUMIFS(預金入力!$G:$G,預金入力!$E:$E,"="&amp;$B20,預金入力!$B:$B,"="&amp;UPDATE!J11)-SUMIFS(預金入力!$H:$H,預金入力!$E:$E,"="&amp;$B20,預金入力!$B:$B,"="&amp;UPDATE!J11)</f>
        <v>0</v>
      </c>
      <c r="K20" s="94">
        <f>SUMIFS(預金入力!$G:$G,預金入力!$E:$E,"="&amp;$B20,預金入力!$B:$B,"="&amp;UPDATE!K11)-SUMIFS(預金入力!$H:$H,預金入力!$E:$E,"="&amp;$B20,預金入力!$B:$B,"="&amp;UPDATE!K11)</f>
        <v>0</v>
      </c>
      <c r="L20" s="94">
        <f>SUMIFS(預金入力!$G:$G,預金入力!$E:$E,"="&amp;$B20,預金入力!$B:$B,"="&amp;UPDATE!L11)-SUMIFS(預金入力!$H:$H,預金入力!$E:$E,"="&amp;$B20,預金入力!$B:$B,"="&amp;UPDATE!L11)</f>
        <v>0</v>
      </c>
      <c r="M20" s="94">
        <f>SUMIFS(預金入力!$G:$G,預金入力!$E:$E,"="&amp;$B20,預金入力!$B:$B,"="&amp;UPDATE!M11)-SUMIFS(預金入力!$H:$H,預金入力!$E:$E,"="&amp;$B20,預金入力!$B:$B,"="&amp;UPDATE!M11)</f>
        <v>0</v>
      </c>
      <c r="N20" s="94">
        <f>SUMIFS(預金入力!$G:$G,預金入力!$E:$E,"="&amp;$B20,預金入力!$B:$B,"="&amp;UPDATE!N11)-SUMIFS(預金入力!$H:$H,預金入力!$E:$E,"="&amp;$B20,預金入力!$B:$B,"="&amp;UPDATE!N11)</f>
        <v>0</v>
      </c>
      <c r="O20" s="95">
        <f t="shared" si="1"/>
        <v>0</v>
      </c>
      <c r="P20" s="96"/>
    </row>
    <row r="21" spans="2:16" ht="15.95" customHeight="1" thickTop="1" thickBot="1" x14ac:dyDescent="0.3">
      <c r="B21" s="144" t="s">
        <v>19</v>
      </c>
      <c r="C21" s="145">
        <f t="shared" ref="C21:N21" si="2">SUM(C11:C20)</f>
        <v>0</v>
      </c>
      <c r="D21" s="146">
        <f t="shared" si="2"/>
        <v>0</v>
      </c>
      <c r="E21" s="146">
        <f t="shared" si="2"/>
        <v>0</v>
      </c>
      <c r="F21" s="146">
        <f t="shared" si="2"/>
        <v>0</v>
      </c>
      <c r="G21" s="146">
        <f t="shared" si="2"/>
        <v>0</v>
      </c>
      <c r="H21" s="146">
        <f t="shared" si="2"/>
        <v>0</v>
      </c>
      <c r="I21" s="146">
        <f t="shared" si="2"/>
        <v>0</v>
      </c>
      <c r="J21" s="146">
        <f t="shared" si="2"/>
        <v>0</v>
      </c>
      <c r="K21" s="146">
        <f t="shared" si="2"/>
        <v>0</v>
      </c>
      <c r="L21" s="146">
        <f t="shared" si="2"/>
        <v>0</v>
      </c>
      <c r="M21" s="146">
        <f t="shared" si="2"/>
        <v>0</v>
      </c>
      <c r="N21" s="146">
        <f t="shared" si="2"/>
        <v>0</v>
      </c>
      <c r="O21" s="147">
        <f>SUM(C21:N21)</f>
        <v>0</v>
      </c>
      <c r="P21" s="148"/>
    </row>
    <row r="22" spans="2:16" ht="15.95" customHeight="1" x14ac:dyDescent="0.25"/>
    <row r="23" spans="2:16" ht="15.95" customHeight="1" x14ac:dyDescent="0.25">
      <c r="C23" s="17" t="s">
        <v>40</v>
      </c>
    </row>
    <row r="24" spans="2:16" ht="15.95" customHeight="1" thickBot="1" x14ac:dyDescent="0.3"/>
    <row r="25" spans="2:16" ht="15.95" customHeight="1" thickBot="1" x14ac:dyDescent="0.3">
      <c r="B25" s="127" t="s">
        <v>18</v>
      </c>
      <c r="C25" s="128" t="str">
        <f>UPDATE!C$10</f>
        <v>４月</v>
      </c>
      <c r="D25" s="128" t="str">
        <f>UPDATE!D$10</f>
        <v>５月</v>
      </c>
      <c r="E25" s="128" t="str">
        <f>UPDATE!E$10</f>
        <v>６月</v>
      </c>
      <c r="F25" s="128" t="str">
        <f>UPDATE!F$10</f>
        <v>７月</v>
      </c>
      <c r="G25" s="128" t="str">
        <f>UPDATE!G$10</f>
        <v>８月</v>
      </c>
      <c r="H25" s="128" t="str">
        <f>UPDATE!H$10</f>
        <v>９月</v>
      </c>
      <c r="I25" s="128" t="str">
        <f>UPDATE!I$10</f>
        <v>１０月</v>
      </c>
      <c r="J25" s="128" t="str">
        <f>UPDATE!J$10</f>
        <v>１１月</v>
      </c>
      <c r="K25" s="128" t="str">
        <f>UPDATE!K$10</f>
        <v>１２月</v>
      </c>
      <c r="L25" s="128" t="str">
        <f>UPDATE!L$10</f>
        <v>１月</v>
      </c>
      <c r="M25" s="128" t="str">
        <f>UPDATE!M$10</f>
        <v>２月</v>
      </c>
      <c r="N25" s="128" t="str">
        <f>UPDATE!N$10</f>
        <v>３月</v>
      </c>
      <c r="O25" s="130" t="s">
        <v>5</v>
      </c>
      <c r="P25" s="131" t="s">
        <v>4</v>
      </c>
    </row>
    <row r="26" spans="2:16" ht="15.95" customHeight="1" thickTop="1" x14ac:dyDescent="0.25">
      <c r="B26" s="97" t="str">
        <f>IF(科目設定!AJ21="","",科目設定!AJ21)</f>
        <v>会議費</v>
      </c>
      <c r="C26" s="48">
        <f>SUMIFS(預金入力!$H:$H,預金入力!$E:$E,"="&amp;$B26,預金入力!$B:$B,"="&amp;UPDATE!C11)-SUMIFS(預金入力!$G:$G,預金入力!$E:$E,"="&amp;$B26,預金入力!$B:$B,"="&amp;UPDATE!C11)</f>
        <v>0</v>
      </c>
      <c r="D26" s="48">
        <f>SUMIFS(預金入力!$H:$H,預金入力!$E:$E,"="&amp;$B26,預金入力!$B:$B,"="&amp;UPDATE!D11)-SUMIFS(預金入力!$G:$G,預金入力!$E:$E,"="&amp;$B26,預金入力!$B:$B,"="&amp;UPDATE!D11)</f>
        <v>0</v>
      </c>
      <c r="E26" s="48">
        <f>SUMIFS(預金入力!$H:$H,預金入力!$E:$E,"="&amp;$B26,預金入力!$B:$B,"="&amp;UPDATE!E11)-SUMIFS(預金入力!$G:$G,預金入力!$E:$E,"="&amp;$B26,預金入力!$B:$B,"="&amp;UPDATE!E11)</f>
        <v>0</v>
      </c>
      <c r="F26" s="48">
        <f>SUMIFS(預金入力!$H:$H,預金入力!$E:$E,"="&amp;$B26,預金入力!$B:$B,"="&amp;UPDATE!F11)-SUMIFS(預金入力!$G:$G,預金入力!$E:$E,"="&amp;$B26,預金入力!$B:$B,"="&amp;UPDATE!F11)</f>
        <v>0</v>
      </c>
      <c r="G26" s="48">
        <f>SUMIFS(預金入力!$H:$H,預金入力!$E:$E,"="&amp;$B26,預金入力!$B:$B,"="&amp;UPDATE!G11)-SUMIFS(預金入力!$G:$G,預金入力!$E:$E,"="&amp;$B26,預金入力!$B:$B,"="&amp;UPDATE!G11)</f>
        <v>0</v>
      </c>
      <c r="H26" s="48">
        <f>SUMIFS(預金入力!$H:$H,預金入力!$E:$E,"="&amp;$B26,預金入力!$B:$B,"="&amp;UPDATE!H11)-SUMIFS(預金入力!$G:$G,預金入力!$E:$E,"="&amp;$B26,預金入力!$B:$B,"="&amp;UPDATE!H11)</f>
        <v>0</v>
      </c>
      <c r="I26" s="48">
        <f>SUMIFS(預金入力!$H:$H,預金入力!$E:$E,"="&amp;$B26,預金入力!$B:$B,"="&amp;UPDATE!I11)-SUMIFS(預金入力!$G:$G,預金入力!$E:$E,"="&amp;$B26,預金入力!$B:$B,"="&amp;UPDATE!I11)</f>
        <v>0</v>
      </c>
      <c r="J26" s="48">
        <f>SUMIFS(預金入力!$H:$H,預金入力!$E:$E,"="&amp;$B26,預金入力!$B:$B,"="&amp;UPDATE!J11)-SUMIFS(預金入力!$G:$G,預金入力!$E:$E,"="&amp;$B26,預金入力!$B:$B,"="&amp;UPDATE!J11)</f>
        <v>0</v>
      </c>
      <c r="K26" s="48">
        <f>SUMIFS(預金入力!$H:$H,預金入力!$E:$E,"="&amp;$B26,預金入力!$B:$B,"="&amp;UPDATE!K11)-SUMIFS(預金入力!$G:$G,預金入力!$E:$E,"="&amp;$B26,預金入力!$B:$B,"="&amp;UPDATE!K11)</f>
        <v>0</v>
      </c>
      <c r="L26" s="48">
        <f>SUMIFS(預金入力!$H:$H,預金入力!$E:$E,"="&amp;$B26,預金入力!$B:$B,"="&amp;UPDATE!L11)-SUMIFS(預金入力!$G:$G,預金入力!$E:$E,"="&amp;$B26,預金入力!$B:$B,"="&amp;UPDATE!L11)</f>
        <v>0</v>
      </c>
      <c r="M26" s="48">
        <f>SUMIFS(預金入力!$H:$H,預金入力!$E:$E,"="&amp;$B26,預金入力!$B:$B,"="&amp;UPDATE!M11)-SUMIFS(預金入力!$G:$G,預金入力!$E:$E,"="&amp;$B26,預金入力!$B:$B,"="&amp;UPDATE!M11)</f>
        <v>0</v>
      </c>
      <c r="N26" s="48">
        <f>SUMIFS(預金入力!$H:$H,預金入力!$E:$E,"="&amp;$B26,預金入力!$B:$B,"="&amp;UPDATE!N11)-SUMIFS(預金入力!$G:$G,預金入力!$E:$E,"="&amp;$B26,預金入力!$B:$B,"="&amp;UPDATE!N11)</f>
        <v>0</v>
      </c>
      <c r="O26" s="90">
        <f t="shared" ref="O26:O46" si="3">SUM(C26:N26)</f>
        <v>0</v>
      </c>
      <c r="P26" s="91">
        <f>IF(O26=0,0,O26/SUM(O26:O41))</f>
        <v>0</v>
      </c>
    </row>
    <row r="27" spans="2:16" ht="15.95" customHeight="1" x14ac:dyDescent="0.25">
      <c r="B27" s="98" t="str">
        <f>IF(科目設定!AJ22="","",科目設定!AJ22)</f>
        <v>消耗品費</v>
      </c>
      <c r="C27" s="94">
        <f>SUMIFS(預金入力!$H:$H,預金入力!$E:$E,"="&amp;$B27,預金入力!$B:$B,"="&amp;UPDATE!C11)-SUMIFS(預金入力!$G:$G,預金入力!$E:$E,"="&amp;$B27,預金入力!$B:$B,"="&amp;UPDATE!C11)</f>
        <v>0</v>
      </c>
      <c r="D27" s="94">
        <f>SUMIFS(預金入力!$H:$H,預金入力!$E:$E,"="&amp;$B27,預金入力!$B:$B,"="&amp;UPDATE!D11)-SUMIFS(預金入力!$G:$G,預金入力!$E:$E,"="&amp;$B27,預金入力!$B:$B,"="&amp;UPDATE!D11)</f>
        <v>0</v>
      </c>
      <c r="E27" s="94">
        <f>SUMIFS(預金入力!$H:$H,預金入力!$E:$E,"="&amp;$B27,預金入力!$B:$B,"="&amp;UPDATE!E11)-SUMIFS(預金入力!$G:$G,預金入力!$E:$E,"="&amp;$B27,預金入力!$B:$B,"="&amp;UPDATE!E11)</f>
        <v>0</v>
      </c>
      <c r="F27" s="94">
        <f>SUMIFS(預金入力!$H:$H,預金入力!$E:$E,"="&amp;$B27,預金入力!$B:$B,"="&amp;UPDATE!F11)-SUMIFS(預金入力!$G:$G,預金入力!$E:$E,"="&amp;$B27,預金入力!$B:$B,"="&amp;UPDATE!F11)</f>
        <v>0</v>
      </c>
      <c r="G27" s="94">
        <f>SUMIFS(預金入力!$H:$H,預金入力!$E:$E,"="&amp;$B27,預金入力!$B:$B,"="&amp;UPDATE!G11)-SUMIFS(預金入力!$G:$G,預金入力!$E:$E,"="&amp;$B27,預金入力!$B:$B,"="&amp;UPDATE!G11)</f>
        <v>0</v>
      </c>
      <c r="H27" s="94">
        <f>SUMIFS(預金入力!$H:$H,預金入力!$E:$E,"="&amp;$B27,預金入力!$B:$B,"="&amp;UPDATE!H11)-SUMIFS(預金入力!$G:$G,預金入力!$E:$E,"="&amp;$B27,預金入力!$B:$B,"="&amp;UPDATE!H11)</f>
        <v>0</v>
      </c>
      <c r="I27" s="94">
        <f>SUMIFS(預金入力!$H:$H,預金入力!$E:$E,"="&amp;$B27,預金入力!$B:$B,"="&amp;UPDATE!I11)-SUMIFS(預金入力!$G:$G,預金入力!$E:$E,"="&amp;$B27,預金入力!$B:$B,"="&amp;UPDATE!I11)</f>
        <v>0</v>
      </c>
      <c r="J27" s="94">
        <f>SUMIFS(預金入力!$H:$H,預金入力!$E:$E,"="&amp;$B27,預金入力!$B:$B,"="&amp;UPDATE!J11)-SUMIFS(預金入力!$G:$G,預金入力!$E:$E,"="&amp;$B27,預金入力!$B:$B,"="&amp;UPDATE!J11)</f>
        <v>0</v>
      </c>
      <c r="K27" s="94">
        <f>SUMIFS(預金入力!$H:$H,預金入力!$E:$E,"="&amp;$B27,預金入力!$B:$B,"="&amp;UPDATE!K11)-SUMIFS(預金入力!$G:$G,預金入力!$E:$E,"="&amp;$B27,預金入力!$B:$B,"="&amp;UPDATE!K11)</f>
        <v>0</v>
      </c>
      <c r="L27" s="94">
        <f>SUMIFS(預金入力!$H:$H,預金入力!$E:$E,"="&amp;$B27,預金入力!$B:$B,"="&amp;UPDATE!L11)-SUMIFS(預金入力!$G:$G,預金入力!$E:$E,"="&amp;$B27,預金入力!$B:$B,"="&amp;UPDATE!L11)</f>
        <v>0</v>
      </c>
      <c r="M27" s="94">
        <f>SUMIFS(預金入力!$H:$H,預金入力!$E:$E,"="&amp;$B27,預金入力!$B:$B,"="&amp;UPDATE!M11)-SUMIFS(預金入力!$G:$G,預金入力!$E:$E,"="&amp;$B27,預金入力!$B:$B,"="&amp;UPDATE!M11)</f>
        <v>0</v>
      </c>
      <c r="N27" s="94">
        <f>SUMIFS(預金入力!$H:$H,預金入力!$E:$E,"="&amp;$B27,預金入力!$B:$B,"="&amp;UPDATE!N11)-SUMIFS(預金入力!$G:$G,預金入力!$E:$E,"="&amp;$B27,預金入力!$B:$B,"="&amp;UPDATE!N11)</f>
        <v>0</v>
      </c>
      <c r="O27" s="95">
        <f t="shared" si="3"/>
        <v>0</v>
      </c>
      <c r="P27" s="96">
        <f>IF(O27=0,0,O27/SUM(O26:O41))</f>
        <v>0</v>
      </c>
    </row>
    <row r="28" spans="2:16" ht="15.95" customHeight="1" x14ac:dyDescent="0.25">
      <c r="B28" s="98" t="str">
        <f>IF(科目設定!AJ23="","",科目設定!AJ23)</f>
        <v>事務費</v>
      </c>
      <c r="C28" s="94">
        <f>SUMIFS(預金入力!$H:$H,預金入力!$E:$E,"="&amp;$B28,預金入力!$B:$B,"="&amp;UPDATE!C11)-SUMIFS(預金入力!$G:$G,預金入力!$E:$E,"="&amp;$B28,預金入力!$B:$B,"="&amp;UPDATE!C11)</f>
        <v>0</v>
      </c>
      <c r="D28" s="94">
        <f>SUMIFS(預金入力!$H:$H,預金入力!$E:$E,"="&amp;$B28,預金入力!$B:$B,"="&amp;UPDATE!D11)-SUMIFS(預金入力!$G:$G,預金入力!$E:$E,"="&amp;$B28,預金入力!$B:$B,"="&amp;UPDATE!D11)</f>
        <v>0</v>
      </c>
      <c r="E28" s="94">
        <f>SUMIFS(預金入力!$H:$H,預金入力!$E:$E,"="&amp;$B28,預金入力!$B:$B,"="&amp;UPDATE!E11)-SUMIFS(預金入力!$G:$G,預金入力!$E:$E,"="&amp;$B28,預金入力!$B:$B,"="&amp;UPDATE!E11)</f>
        <v>0</v>
      </c>
      <c r="F28" s="94">
        <f>SUMIFS(預金入力!$H:$H,預金入力!$E:$E,"="&amp;$B28,預金入力!$B:$B,"="&amp;UPDATE!F11)-SUMIFS(預金入力!$G:$G,預金入力!$E:$E,"="&amp;$B28,預金入力!$B:$B,"="&amp;UPDATE!F11)</f>
        <v>0</v>
      </c>
      <c r="G28" s="94">
        <f>SUMIFS(預金入力!$H:$H,預金入力!$E:$E,"="&amp;$B28,預金入力!$B:$B,"="&amp;UPDATE!G11)-SUMIFS(預金入力!$G:$G,預金入力!$E:$E,"="&amp;$B28,預金入力!$B:$B,"="&amp;UPDATE!G11)</f>
        <v>0</v>
      </c>
      <c r="H28" s="94">
        <f>SUMIFS(預金入力!$H:$H,預金入力!$E:$E,"="&amp;$B28,預金入力!$B:$B,"="&amp;UPDATE!H11)-SUMIFS(預金入力!$G:$G,預金入力!$E:$E,"="&amp;$B28,預金入力!$B:$B,"="&amp;UPDATE!H11)</f>
        <v>0</v>
      </c>
      <c r="I28" s="94">
        <f>SUMIFS(預金入力!$H:$H,預金入力!$E:$E,"="&amp;$B28,預金入力!$B:$B,"="&amp;UPDATE!I11)-SUMIFS(預金入力!$G:$G,預金入力!$E:$E,"="&amp;$B28,預金入力!$B:$B,"="&amp;UPDATE!I11)</f>
        <v>0</v>
      </c>
      <c r="J28" s="94">
        <f>SUMIFS(預金入力!$H:$H,預金入力!$E:$E,"="&amp;$B28,預金入力!$B:$B,"="&amp;UPDATE!J11)-SUMIFS(預金入力!$G:$G,預金入力!$E:$E,"="&amp;$B28,預金入力!$B:$B,"="&amp;UPDATE!J11)</f>
        <v>0</v>
      </c>
      <c r="K28" s="94">
        <f>SUMIFS(預金入力!$H:$H,預金入力!$E:$E,"="&amp;$B28,預金入力!$B:$B,"="&amp;UPDATE!K11)-SUMIFS(預金入力!$G:$G,預金入力!$E:$E,"="&amp;$B28,預金入力!$B:$B,"="&amp;UPDATE!K11)</f>
        <v>0</v>
      </c>
      <c r="L28" s="94">
        <f>SUMIFS(預金入力!$H:$H,預金入力!$E:$E,"="&amp;$B28,預金入力!$B:$B,"="&amp;UPDATE!L11)-SUMIFS(預金入力!$G:$G,預金入力!$E:$E,"="&amp;$B28,預金入力!$B:$B,"="&amp;UPDATE!L11)</f>
        <v>0</v>
      </c>
      <c r="M28" s="94">
        <f>SUMIFS(預金入力!$H:$H,預金入力!$E:$E,"="&amp;$B28,預金入力!$B:$B,"="&amp;UPDATE!M11)-SUMIFS(預金入力!$G:$G,預金入力!$E:$E,"="&amp;$B28,預金入力!$B:$B,"="&amp;UPDATE!M11)</f>
        <v>0</v>
      </c>
      <c r="N28" s="94">
        <f>SUMIFS(預金入力!$H:$H,預金入力!$E:$E,"="&amp;$B28,預金入力!$B:$B,"="&amp;UPDATE!N11)-SUMIFS(預金入力!$G:$G,預金入力!$E:$E,"="&amp;$B28,預金入力!$B:$B,"="&amp;UPDATE!N11)</f>
        <v>0</v>
      </c>
      <c r="O28" s="95">
        <f t="shared" si="3"/>
        <v>0</v>
      </c>
      <c r="P28" s="96">
        <f>IF(O28=0,0,O28/SUM(O26:O41))</f>
        <v>0</v>
      </c>
    </row>
    <row r="29" spans="2:16" ht="15.95" customHeight="1" x14ac:dyDescent="0.25">
      <c r="B29" s="98" t="str">
        <f>IF(科目設定!AJ24="","",科目設定!AJ24)</f>
        <v>備品費</v>
      </c>
      <c r="C29" s="94">
        <f>SUMIFS(預金入力!$H:$H,預金入力!$E:$E,"="&amp;$B29,預金入力!$B:$B,"="&amp;UPDATE!C11)-SUMIFS(預金入力!$G:$G,預金入力!$E:$E,"="&amp;$B29,預金入力!$B:$B,"="&amp;UPDATE!C11)</f>
        <v>0</v>
      </c>
      <c r="D29" s="94">
        <f>SUMIFS(預金入力!$H:$H,預金入力!$E:$E,"="&amp;$B29,預金入力!$B:$B,"="&amp;UPDATE!D11)-SUMIFS(預金入力!$G:$G,預金入力!$E:$E,"="&amp;$B29,預金入力!$B:$B,"="&amp;UPDATE!D11)</f>
        <v>0</v>
      </c>
      <c r="E29" s="94">
        <f>SUMIFS(預金入力!$H:$H,預金入力!$E:$E,"="&amp;$B29,預金入力!$B:$B,"="&amp;UPDATE!E11)-SUMIFS(預金入力!$G:$G,預金入力!$E:$E,"="&amp;$B29,預金入力!$B:$B,"="&amp;UPDATE!E11)</f>
        <v>0</v>
      </c>
      <c r="F29" s="94">
        <f>SUMIFS(預金入力!$H:$H,預金入力!$E:$E,"="&amp;$B29,預金入力!$B:$B,"="&amp;UPDATE!F11)-SUMIFS(預金入力!$G:$G,預金入力!$E:$E,"="&amp;$B29,預金入力!$B:$B,"="&amp;UPDATE!F11)</f>
        <v>0</v>
      </c>
      <c r="G29" s="94">
        <f>SUMIFS(預金入力!$H:$H,預金入力!$E:$E,"="&amp;$B29,預金入力!$B:$B,"="&amp;UPDATE!G11)-SUMIFS(預金入力!$G:$G,預金入力!$E:$E,"="&amp;$B29,預金入力!$B:$B,"="&amp;UPDATE!G11)</f>
        <v>0</v>
      </c>
      <c r="H29" s="94">
        <f>SUMIFS(預金入力!$H:$H,預金入力!$E:$E,"="&amp;$B29,預金入力!$B:$B,"="&amp;UPDATE!H11)-SUMIFS(預金入力!$G:$G,預金入力!$E:$E,"="&amp;$B29,預金入力!$B:$B,"="&amp;UPDATE!H11)</f>
        <v>0</v>
      </c>
      <c r="I29" s="94">
        <f>SUMIFS(預金入力!$H:$H,預金入力!$E:$E,"="&amp;$B29,預金入力!$B:$B,"="&amp;UPDATE!I11)-SUMIFS(預金入力!$G:$G,預金入力!$E:$E,"="&amp;$B29,預金入力!$B:$B,"="&amp;UPDATE!I11)</f>
        <v>0</v>
      </c>
      <c r="J29" s="94">
        <f>SUMIFS(預金入力!$H:$H,預金入力!$E:$E,"="&amp;$B29,預金入力!$B:$B,"="&amp;UPDATE!J11)-SUMIFS(預金入力!$G:$G,預金入力!$E:$E,"="&amp;$B29,預金入力!$B:$B,"="&amp;UPDATE!J11)</f>
        <v>0</v>
      </c>
      <c r="K29" s="94">
        <f>SUMIFS(預金入力!$H:$H,預金入力!$E:$E,"="&amp;$B29,預金入力!$B:$B,"="&amp;UPDATE!K11)-SUMIFS(預金入力!$G:$G,預金入力!$E:$E,"="&amp;$B29,預金入力!$B:$B,"="&amp;UPDATE!K11)</f>
        <v>0</v>
      </c>
      <c r="L29" s="94">
        <f>SUMIFS(預金入力!$H:$H,預金入力!$E:$E,"="&amp;$B29,預金入力!$B:$B,"="&amp;UPDATE!L11)-SUMIFS(預金入力!$G:$G,預金入力!$E:$E,"="&amp;$B29,預金入力!$B:$B,"="&amp;UPDATE!L11)</f>
        <v>0</v>
      </c>
      <c r="M29" s="94">
        <f>SUMIFS(預金入力!$H:$H,預金入力!$E:$E,"="&amp;$B29,預金入力!$B:$B,"="&amp;UPDATE!M11)-SUMIFS(預金入力!$G:$G,預金入力!$E:$E,"="&amp;$B29,預金入力!$B:$B,"="&amp;UPDATE!M11)</f>
        <v>0</v>
      </c>
      <c r="N29" s="94">
        <f>SUMIFS(預金入力!$H:$H,預金入力!$E:$E,"="&amp;$B29,預金入力!$B:$B,"="&amp;UPDATE!N11)-SUMIFS(預金入力!$G:$G,預金入力!$E:$E,"="&amp;$B29,預金入力!$B:$B,"="&amp;UPDATE!N11)</f>
        <v>0</v>
      </c>
      <c r="O29" s="95">
        <f t="shared" si="3"/>
        <v>0</v>
      </c>
      <c r="P29" s="96">
        <f>IF(O29=0,0,O29/SUM(O26:O41))</f>
        <v>0</v>
      </c>
    </row>
    <row r="30" spans="2:16" ht="15.95" customHeight="1" x14ac:dyDescent="0.25">
      <c r="B30" s="98" t="str">
        <f>IF(科目設定!AJ25="","",科目設定!AJ25)</f>
        <v>慶弔費</v>
      </c>
      <c r="C30" s="94">
        <f>SUMIFS(預金入力!$H:$H,預金入力!$E:$E,"="&amp;$B30,預金入力!$B:$B,"="&amp;UPDATE!C11)-SUMIFS(預金入力!$G:$G,預金入力!$E:$E,"="&amp;$B30,預金入力!$B:$B,"="&amp;UPDATE!C11)</f>
        <v>0</v>
      </c>
      <c r="D30" s="94">
        <f>SUMIFS(預金入力!$H:$H,預金入力!$E:$E,"="&amp;$B30,預金入力!$B:$B,"="&amp;UPDATE!D11)-SUMIFS(預金入力!$G:$G,預金入力!$E:$E,"="&amp;$B30,預金入力!$B:$B,"="&amp;UPDATE!D11)</f>
        <v>0</v>
      </c>
      <c r="E30" s="94">
        <f>SUMIFS(預金入力!$H:$H,預金入力!$E:$E,"="&amp;$B30,預金入力!$B:$B,"="&amp;UPDATE!E11)-SUMIFS(預金入力!$G:$G,預金入力!$E:$E,"="&amp;$B30,預金入力!$B:$B,"="&amp;UPDATE!E11)</f>
        <v>0</v>
      </c>
      <c r="F30" s="94">
        <f>SUMIFS(預金入力!$H:$H,預金入力!$E:$E,"="&amp;$B30,預金入力!$B:$B,"="&amp;UPDATE!F11)-SUMIFS(預金入力!$G:$G,預金入力!$E:$E,"="&amp;$B30,預金入力!$B:$B,"="&amp;UPDATE!F11)</f>
        <v>0</v>
      </c>
      <c r="G30" s="94">
        <f>SUMIFS(預金入力!$H:$H,預金入力!$E:$E,"="&amp;$B30,預金入力!$B:$B,"="&amp;UPDATE!G11)-SUMIFS(預金入力!$G:$G,預金入力!$E:$E,"="&amp;$B30,預金入力!$B:$B,"="&amp;UPDATE!G11)</f>
        <v>0</v>
      </c>
      <c r="H30" s="94">
        <f>SUMIFS(預金入力!$H:$H,預金入力!$E:$E,"="&amp;$B30,預金入力!$B:$B,"="&amp;UPDATE!H11)-SUMIFS(預金入力!$G:$G,預金入力!$E:$E,"="&amp;$B30,預金入力!$B:$B,"="&amp;UPDATE!H11)</f>
        <v>0</v>
      </c>
      <c r="I30" s="94">
        <f>SUMIFS(預金入力!$H:$H,預金入力!$E:$E,"="&amp;$B30,預金入力!$B:$B,"="&amp;UPDATE!I11)-SUMIFS(預金入力!$G:$G,預金入力!$E:$E,"="&amp;$B30,預金入力!$B:$B,"="&amp;UPDATE!I11)</f>
        <v>0</v>
      </c>
      <c r="J30" s="94">
        <f>SUMIFS(預金入力!$H:$H,預金入力!$E:$E,"="&amp;$B30,預金入力!$B:$B,"="&amp;UPDATE!J11)-SUMIFS(預金入力!$G:$G,預金入力!$E:$E,"="&amp;$B30,預金入力!$B:$B,"="&amp;UPDATE!J11)</f>
        <v>0</v>
      </c>
      <c r="K30" s="94">
        <f>SUMIFS(預金入力!$H:$H,預金入力!$E:$E,"="&amp;$B30,預金入力!$B:$B,"="&amp;UPDATE!K11)-SUMIFS(預金入力!$G:$G,預金入力!$E:$E,"="&amp;$B30,預金入力!$B:$B,"="&amp;UPDATE!K11)</f>
        <v>0</v>
      </c>
      <c r="L30" s="94">
        <f>SUMIFS(預金入力!$H:$H,預金入力!$E:$E,"="&amp;$B30,預金入力!$B:$B,"="&amp;UPDATE!L11)-SUMIFS(預金入力!$G:$G,預金入力!$E:$E,"="&amp;$B30,預金入力!$B:$B,"="&amp;UPDATE!L11)</f>
        <v>0</v>
      </c>
      <c r="M30" s="94">
        <f>SUMIFS(預金入力!$H:$H,預金入力!$E:$E,"="&amp;$B30,預金入力!$B:$B,"="&amp;UPDATE!M11)-SUMIFS(預金入力!$G:$G,預金入力!$E:$E,"="&amp;$B30,預金入力!$B:$B,"="&amp;UPDATE!M11)</f>
        <v>0</v>
      </c>
      <c r="N30" s="94">
        <f>SUMIFS(預金入力!$H:$H,預金入力!$E:$E,"="&amp;$B30,預金入力!$B:$B,"="&amp;UPDATE!N11)-SUMIFS(預金入力!$G:$G,預金入力!$E:$E,"="&amp;$B30,預金入力!$B:$B,"="&amp;UPDATE!N11)</f>
        <v>0</v>
      </c>
      <c r="O30" s="95">
        <f t="shared" si="3"/>
        <v>0</v>
      </c>
      <c r="P30" s="96">
        <f>IF(O30=0,0,O30/SUM(O26:O41))</f>
        <v>0</v>
      </c>
    </row>
    <row r="31" spans="2:16" ht="15.95" customHeight="1" x14ac:dyDescent="0.25">
      <c r="B31" s="98" t="str">
        <f>IF(科目設定!AJ26="","",科目設定!AJ26)</f>
        <v>水道光熱費</v>
      </c>
      <c r="C31" s="94">
        <f>SUMIFS(預金入力!$H:$H,預金入力!$E:$E,"="&amp;$B31,預金入力!$B:$B,"="&amp;UPDATE!C11)-SUMIFS(預金入力!$G:$G,預金入力!$E:$E,"="&amp;$B31,預金入力!$B:$B,"="&amp;UPDATE!C11)</f>
        <v>0</v>
      </c>
      <c r="D31" s="94">
        <f>SUMIFS(預金入力!$H:$H,預金入力!$E:$E,"="&amp;$B31,預金入力!$B:$B,"="&amp;UPDATE!D11)-SUMIFS(預金入力!$G:$G,預金入力!$E:$E,"="&amp;$B31,預金入力!$B:$B,"="&amp;UPDATE!D11)</f>
        <v>0</v>
      </c>
      <c r="E31" s="94">
        <f>SUMIFS(預金入力!$H:$H,預金入力!$E:$E,"="&amp;$B31,預金入力!$B:$B,"="&amp;UPDATE!E11)-SUMIFS(預金入力!$G:$G,預金入力!$E:$E,"="&amp;$B31,預金入力!$B:$B,"="&amp;UPDATE!E11)</f>
        <v>0</v>
      </c>
      <c r="F31" s="94">
        <f>SUMIFS(預金入力!$H:$H,預金入力!$E:$E,"="&amp;$B31,預金入力!$B:$B,"="&amp;UPDATE!F11)-SUMIFS(預金入力!$G:$G,預金入力!$E:$E,"="&amp;$B31,預金入力!$B:$B,"="&amp;UPDATE!F11)</f>
        <v>0</v>
      </c>
      <c r="G31" s="94">
        <f>SUMIFS(預金入力!$H:$H,預金入力!$E:$E,"="&amp;$B31,預金入力!$B:$B,"="&amp;UPDATE!G11)-SUMIFS(預金入力!$G:$G,預金入力!$E:$E,"="&amp;$B31,預金入力!$B:$B,"="&amp;UPDATE!G11)</f>
        <v>0</v>
      </c>
      <c r="H31" s="94">
        <f>SUMIFS(預金入力!$H:$H,預金入力!$E:$E,"="&amp;$B31,預金入力!$B:$B,"="&amp;UPDATE!H11)-SUMIFS(預金入力!$G:$G,預金入力!$E:$E,"="&amp;$B31,預金入力!$B:$B,"="&amp;UPDATE!H11)</f>
        <v>0</v>
      </c>
      <c r="I31" s="94">
        <f>SUMIFS(預金入力!$H:$H,預金入力!$E:$E,"="&amp;$B31,預金入力!$B:$B,"="&amp;UPDATE!I11)-SUMIFS(預金入力!$G:$G,預金入力!$E:$E,"="&amp;$B31,預金入力!$B:$B,"="&amp;UPDATE!I11)</f>
        <v>0</v>
      </c>
      <c r="J31" s="94">
        <f>SUMIFS(預金入力!$H:$H,預金入力!$E:$E,"="&amp;$B31,預金入力!$B:$B,"="&amp;UPDATE!J11)-SUMIFS(預金入力!$G:$G,預金入力!$E:$E,"="&amp;$B31,預金入力!$B:$B,"="&amp;UPDATE!J11)</f>
        <v>0</v>
      </c>
      <c r="K31" s="94">
        <f>SUMIFS(預金入力!$H:$H,預金入力!$E:$E,"="&amp;$B31,預金入力!$B:$B,"="&amp;UPDATE!K11)-SUMIFS(預金入力!$G:$G,預金入力!$E:$E,"="&amp;$B31,預金入力!$B:$B,"="&amp;UPDATE!K11)</f>
        <v>0</v>
      </c>
      <c r="L31" s="94">
        <f>SUMIFS(預金入力!$H:$H,預金入力!$E:$E,"="&amp;$B31,預金入力!$B:$B,"="&amp;UPDATE!L11)-SUMIFS(預金入力!$G:$G,預金入力!$E:$E,"="&amp;$B31,預金入力!$B:$B,"="&amp;UPDATE!L11)</f>
        <v>0</v>
      </c>
      <c r="M31" s="94">
        <f>SUMIFS(預金入力!$H:$H,預金入力!$E:$E,"="&amp;$B31,預金入力!$B:$B,"="&amp;UPDATE!M11)-SUMIFS(預金入力!$G:$G,預金入力!$E:$E,"="&amp;$B31,預金入力!$B:$B,"="&amp;UPDATE!M11)</f>
        <v>0</v>
      </c>
      <c r="N31" s="94">
        <f>SUMIFS(預金入力!$H:$H,預金入力!$E:$E,"="&amp;$B31,預金入力!$B:$B,"="&amp;UPDATE!N11)-SUMIFS(預金入力!$G:$G,預金入力!$E:$E,"="&amp;$B31,預金入力!$B:$B,"="&amp;UPDATE!N11)</f>
        <v>0</v>
      </c>
      <c r="O31" s="95">
        <f t="shared" si="3"/>
        <v>0</v>
      </c>
      <c r="P31" s="96">
        <f>IF(O31=0,0,O31/SUM(O26:O41))</f>
        <v>0</v>
      </c>
    </row>
    <row r="32" spans="2:16" ht="15.95" customHeight="1" x14ac:dyDescent="0.25">
      <c r="B32" s="98" t="str">
        <f>IF(科目設定!AJ27="","",科目設定!AJ27)</f>
        <v>行事費</v>
      </c>
      <c r="C32" s="94">
        <f>SUMIFS(預金入力!$H:$H,預金入力!$E:$E,"="&amp;$B32,預金入力!$B:$B,"="&amp;UPDATE!C11)-SUMIFS(預金入力!$G:$G,預金入力!$E:$E,"="&amp;$B32,預金入力!$B:$B,"="&amp;UPDATE!C11)</f>
        <v>0</v>
      </c>
      <c r="D32" s="94">
        <f>SUMIFS(預金入力!$H:$H,預金入力!$E:$E,"="&amp;$B32,預金入力!$B:$B,"="&amp;UPDATE!D11)-SUMIFS(預金入力!$G:$G,預金入力!$E:$E,"="&amp;$B32,預金入力!$B:$B,"="&amp;UPDATE!D11)</f>
        <v>0</v>
      </c>
      <c r="E32" s="94">
        <f>SUMIFS(預金入力!$H:$H,預金入力!$E:$E,"="&amp;$B32,預金入力!$B:$B,"="&amp;UPDATE!E11)-SUMIFS(預金入力!$G:$G,預金入力!$E:$E,"="&amp;$B32,預金入力!$B:$B,"="&amp;UPDATE!E11)</f>
        <v>0</v>
      </c>
      <c r="F32" s="94">
        <f>SUMIFS(預金入力!$H:$H,預金入力!$E:$E,"="&amp;$B32,預金入力!$B:$B,"="&amp;UPDATE!F11)-SUMIFS(預金入力!$G:$G,預金入力!$E:$E,"="&amp;$B32,預金入力!$B:$B,"="&amp;UPDATE!F11)</f>
        <v>0</v>
      </c>
      <c r="G32" s="94">
        <f>SUMIFS(預金入力!$H:$H,預金入力!$E:$E,"="&amp;$B32,預金入力!$B:$B,"="&amp;UPDATE!G11)-SUMIFS(預金入力!$G:$G,預金入力!$E:$E,"="&amp;$B32,預金入力!$B:$B,"="&amp;UPDATE!G11)</f>
        <v>0</v>
      </c>
      <c r="H32" s="94">
        <f>SUMIFS(預金入力!$H:$H,預金入力!$E:$E,"="&amp;$B32,預金入力!$B:$B,"="&amp;UPDATE!H11)-SUMIFS(預金入力!$G:$G,預金入力!$E:$E,"="&amp;$B32,預金入力!$B:$B,"="&amp;UPDATE!H11)</f>
        <v>0</v>
      </c>
      <c r="I32" s="94">
        <f>SUMIFS(預金入力!$H:$H,預金入力!$E:$E,"="&amp;$B32,預金入力!$B:$B,"="&amp;UPDATE!I11)-SUMIFS(預金入力!$G:$G,預金入力!$E:$E,"="&amp;$B32,預金入力!$B:$B,"="&amp;UPDATE!I11)</f>
        <v>0</v>
      </c>
      <c r="J32" s="94">
        <f>SUMIFS(預金入力!$H:$H,預金入力!$E:$E,"="&amp;$B32,預金入力!$B:$B,"="&amp;UPDATE!J11)-SUMIFS(預金入力!$G:$G,預金入力!$E:$E,"="&amp;$B32,預金入力!$B:$B,"="&amp;UPDATE!J11)</f>
        <v>0</v>
      </c>
      <c r="K32" s="94">
        <f>SUMIFS(預金入力!$H:$H,預金入力!$E:$E,"="&amp;$B32,預金入力!$B:$B,"="&amp;UPDATE!K11)-SUMIFS(預金入力!$G:$G,預金入力!$E:$E,"="&amp;$B32,預金入力!$B:$B,"="&amp;UPDATE!K11)</f>
        <v>0</v>
      </c>
      <c r="L32" s="94">
        <f>SUMIFS(預金入力!$H:$H,預金入力!$E:$E,"="&amp;$B32,預金入力!$B:$B,"="&amp;UPDATE!L11)-SUMIFS(預金入力!$G:$G,預金入力!$E:$E,"="&amp;$B32,預金入力!$B:$B,"="&amp;UPDATE!L11)</f>
        <v>0</v>
      </c>
      <c r="M32" s="94">
        <f>SUMIFS(預金入力!$H:$H,預金入力!$E:$E,"="&amp;$B32,預金入力!$B:$B,"="&amp;UPDATE!M11)-SUMIFS(預金入力!$G:$G,預金入力!$E:$E,"="&amp;$B32,預金入力!$B:$B,"="&amp;UPDATE!M11)</f>
        <v>0</v>
      </c>
      <c r="N32" s="94">
        <f>SUMIFS(預金入力!$H:$H,預金入力!$E:$E,"="&amp;$B32,預金入力!$B:$B,"="&amp;UPDATE!N11)-SUMIFS(預金入力!$G:$G,預金入力!$E:$E,"="&amp;$B32,預金入力!$B:$B,"="&amp;UPDATE!N11)</f>
        <v>0</v>
      </c>
      <c r="O32" s="95">
        <f t="shared" si="3"/>
        <v>0</v>
      </c>
      <c r="P32" s="96">
        <f>IF(O32=0,0,O32/SUM(O26:O41))</f>
        <v>0</v>
      </c>
    </row>
    <row r="33" spans="2:16" ht="15.95" customHeight="1" x14ac:dyDescent="0.25">
      <c r="B33" s="98" t="str">
        <f>IF(科目設定!AJ28="","",科目設定!AJ28)</f>
        <v>イベント費</v>
      </c>
      <c r="C33" s="94">
        <f>SUMIFS(預金入力!$H:$H,預金入力!$E:$E,"="&amp;$B33,預金入力!$B:$B,"="&amp;UPDATE!C11)-SUMIFS(預金入力!$G:$G,預金入力!$E:$E,"="&amp;$B33,預金入力!$B:$B,"="&amp;UPDATE!C11)</f>
        <v>0</v>
      </c>
      <c r="D33" s="94">
        <f>SUMIFS(預金入力!$H:$H,預金入力!$E:$E,"="&amp;$B33,預金入力!$B:$B,"="&amp;UPDATE!D11)-SUMIFS(預金入力!$G:$G,預金入力!$E:$E,"="&amp;$B33,預金入力!$B:$B,"="&amp;UPDATE!D11)</f>
        <v>0</v>
      </c>
      <c r="E33" s="94">
        <f>SUMIFS(預金入力!$H:$H,預金入力!$E:$E,"="&amp;$B33,預金入力!$B:$B,"="&amp;UPDATE!E11)-SUMIFS(預金入力!$G:$G,預金入力!$E:$E,"="&amp;$B33,預金入力!$B:$B,"="&amp;UPDATE!E11)</f>
        <v>0</v>
      </c>
      <c r="F33" s="94">
        <f>SUMIFS(預金入力!$H:$H,預金入力!$E:$E,"="&amp;$B33,預金入力!$B:$B,"="&amp;UPDATE!F11)-SUMIFS(預金入力!$G:$G,預金入力!$E:$E,"="&amp;$B33,預金入力!$B:$B,"="&amp;UPDATE!F11)</f>
        <v>0</v>
      </c>
      <c r="G33" s="94">
        <f>SUMIFS(預金入力!$H:$H,預金入力!$E:$E,"="&amp;$B33,預金入力!$B:$B,"="&amp;UPDATE!G11)-SUMIFS(預金入力!$G:$G,預金入力!$E:$E,"="&amp;$B33,預金入力!$B:$B,"="&amp;UPDATE!G11)</f>
        <v>0</v>
      </c>
      <c r="H33" s="94">
        <f>SUMIFS(預金入力!$H:$H,預金入力!$E:$E,"="&amp;$B33,預金入力!$B:$B,"="&amp;UPDATE!H11)-SUMIFS(預金入力!$G:$G,預金入力!$E:$E,"="&amp;$B33,預金入力!$B:$B,"="&amp;UPDATE!H11)</f>
        <v>0</v>
      </c>
      <c r="I33" s="94">
        <f>SUMIFS(預金入力!$H:$H,預金入力!$E:$E,"="&amp;$B33,預金入力!$B:$B,"="&amp;UPDATE!I11)-SUMIFS(預金入力!$G:$G,預金入力!$E:$E,"="&amp;$B33,預金入力!$B:$B,"="&amp;UPDATE!I11)</f>
        <v>0</v>
      </c>
      <c r="J33" s="94">
        <f>SUMIFS(預金入力!$H:$H,預金入力!$E:$E,"="&amp;$B33,預金入力!$B:$B,"="&amp;UPDATE!J11)-SUMIFS(預金入力!$G:$G,預金入力!$E:$E,"="&amp;$B33,預金入力!$B:$B,"="&amp;UPDATE!J11)</f>
        <v>0</v>
      </c>
      <c r="K33" s="94">
        <f>SUMIFS(預金入力!$H:$H,預金入力!$E:$E,"="&amp;$B33,預金入力!$B:$B,"="&amp;UPDATE!K11)-SUMIFS(預金入力!$G:$G,預金入力!$E:$E,"="&amp;$B33,預金入力!$B:$B,"="&amp;UPDATE!K11)</f>
        <v>0</v>
      </c>
      <c r="L33" s="94">
        <f>SUMIFS(預金入力!$H:$H,預金入力!$E:$E,"="&amp;$B33,預金入力!$B:$B,"="&amp;UPDATE!L11)-SUMIFS(預金入力!$G:$G,預金入力!$E:$E,"="&amp;$B33,預金入力!$B:$B,"="&amp;UPDATE!L11)</f>
        <v>0</v>
      </c>
      <c r="M33" s="94">
        <f>SUMIFS(預金入力!$H:$H,預金入力!$E:$E,"="&amp;$B33,預金入力!$B:$B,"="&amp;UPDATE!M11)-SUMIFS(預金入力!$G:$G,預金入力!$E:$E,"="&amp;$B33,預金入力!$B:$B,"="&amp;UPDATE!M11)</f>
        <v>0</v>
      </c>
      <c r="N33" s="94">
        <f>SUMIFS(預金入力!$H:$H,預金入力!$E:$E,"="&amp;$B33,預金入力!$B:$B,"="&amp;UPDATE!N11)-SUMIFS(預金入力!$G:$G,預金入力!$E:$E,"="&amp;$B33,預金入力!$B:$B,"="&amp;UPDATE!N11)</f>
        <v>0</v>
      </c>
      <c r="O33" s="95">
        <f t="shared" si="3"/>
        <v>0</v>
      </c>
      <c r="P33" s="96">
        <f>IF(O33=0,0,O33/SUM(O26:O41))</f>
        <v>0</v>
      </c>
    </row>
    <row r="34" spans="2:16" ht="15.95" customHeight="1" x14ac:dyDescent="0.25">
      <c r="B34" s="98" t="str">
        <f>IF(科目設定!AJ29="","",科目設定!AJ29)</f>
        <v>渉外費</v>
      </c>
      <c r="C34" s="94">
        <f>SUMIFS(預金入力!$H:$H,預金入力!$E:$E,"="&amp;$B34,預金入力!$B:$B,"="&amp;UPDATE!C11)-SUMIFS(預金入力!$G:$G,預金入力!$E:$E,"="&amp;$B34,預金入力!$B:$B,"="&amp;UPDATE!C11)</f>
        <v>0</v>
      </c>
      <c r="D34" s="94">
        <f>SUMIFS(預金入力!$H:$H,預金入力!$E:$E,"="&amp;$B34,預金入力!$B:$B,"="&amp;UPDATE!D11)-SUMIFS(預金入力!$G:$G,預金入力!$E:$E,"="&amp;$B34,預金入力!$B:$B,"="&amp;UPDATE!D11)</f>
        <v>0</v>
      </c>
      <c r="E34" s="94">
        <f>SUMIFS(預金入力!$H:$H,預金入力!$E:$E,"="&amp;$B34,預金入力!$B:$B,"="&amp;UPDATE!E11)-SUMIFS(預金入力!$G:$G,預金入力!$E:$E,"="&amp;$B34,預金入力!$B:$B,"="&amp;UPDATE!E11)</f>
        <v>0</v>
      </c>
      <c r="F34" s="94">
        <f>SUMIFS(預金入力!$H:$H,預金入力!$E:$E,"="&amp;$B34,預金入力!$B:$B,"="&amp;UPDATE!F11)-SUMIFS(預金入力!$G:$G,預金入力!$E:$E,"="&amp;$B34,預金入力!$B:$B,"="&amp;UPDATE!F11)</f>
        <v>0</v>
      </c>
      <c r="G34" s="94">
        <f>SUMIFS(預金入力!$H:$H,預金入力!$E:$E,"="&amp;$B34,預金入力!$B:$B,"="&amp;UPDATE!G11)-SUMIFS(預金入力!$G:$G,預金入力!$E:$E,"="&amp;$B34,預金入力!$B:$B,"="&amp;UPDATE!G11)</f>
        <v>0</v>
      </c>
      <c r="H34" s="94">
        <f>SUMIFS(預金入力!$H:$H,預金入力!$E:$E,"="&amp;$B34,預金入力!$B:$B,"="&amp;UPDATE!H11)-SUMIFS(預金入力!$G:$G,預金入力!$E:$E,"="&amp;$B34,預金入力!$B:$B,"="&amp;UPDATE!H11)</f>
        <v>0</v>
      </c>
      <c r="I34" s="94">
        <f>SUMIFS(預金入力!$H:$H,預金入力!$E:$E,"="&amp;$B34,預金入力!$B:$B,"="&amp;UPDATE!I11)-SUMIFS(預金入力!$G:$G,預金入力!$E:$E,"="&amp;$B34,預金入力!$B:$B,"="&amp;UPDATE!I11)</f>
        <v>0</v>
      </c>
      <c r="J34" s="94">
        <f>SUMIFS(預金入力!$H:$H,預金入力!$E:$E,"="&amp;$B34,預金入力!$B:$B,"="&amp;UPDATE!J11)-SUMIFS(預金入力!$G:$G,預金入力!$E:$E,"="&amp;$B34,預金入力!$B:$B,"="&amp;UPDATE!J11)</f>
        <v>0</v>
      </c>
      <c r="K34" s="94">
        <f>SUMIFS(預金入力!$H:$H,預金入力!$E:$E,"="&amp;$B34,預金入力!$B:$B,"="&amp;UPDATE!K11)-SUMIFS(預金入力!$G:$G,預金入力!$E:$E,"="&amp;$B34,預金入力!$B:$B,"="&amp;UPDATE!K11)</f>
        <v>0</v>
      </c>
      <c r="L34" s="94">
        <f>SUMIFS(預金入力!$H:$H,預金入力!$E:$E,"="&amp;$B34,預金入力!$B:$B,"="&amp;UPDATE!L11)-SUMIFS(預金入力!$G:$G,預金入力!$E:$E,"="&amp;$B34,預金入力!$B:$B,"="&amp;UPDATE!L11)</f>
        <v>0</v>
      </c>
      <c r="M34" s="94">
        <f>SUMIFS(預金入力!$H:$H,預金入力!$E:$E,"="&amp;$B34,預金入力!$B:$B,"="&amp;UPDATE!M11)-SUMIFS(預金入力!$G:$G,預金入力!$E:$E,"="&amp;$B34,預金入力!$B:$B,"="&amp;UPDATE!M11)</f>
        <v>0</v>
      </c>
      <c r="N34" s="94">
        <f>SUMIFS(預金入力!$H:$H,預金入力!$E:$E,"="&amp;$B34,預金入力!$B:$B,"="&amp;UPDATE!N11)-SUMIFS(預金入力!$G:$G,預金入力!$E:$E,"="&amp;$B34,預金入力!$B:$B,"="&amp;UPDATE!N11)</f>
        <v>0</v>
      </c>
      <c r="O34" s="95">
        <f t="shared" si="3"/>
        <v>0</v>
      </c>
      <c r="P34" s="96">
        <f>IF(O34=0,0,O34/SUM(O26:O41))</f>
        <v>0</v>
      </c>
    </row>
    <row r="35" spans="2:16" ht="15.95" customHeight="1" x14ac:dyDescent="0.25">
      <c r="B35" s="98" t="str">
        <f>IF(科目設定!AJ30="","",科目設定!AJ30)</f>
        <v>負担金</v>
      </c>
      <c r="C35" s="94">
        <f>SUMIFS(預金入力!$H:$H,預金入力!$E:$E,"="&amp;$B35,預金入力!$B:$B,"="&amp;UPDATE!C11)-SUMIFS(預金入力!$G:$G,預金入力!$E:$E,"="&amp;$B35,預金入力!$B:$B,"="&amp;UPDATE!C11)</f>
        <v>0</v>
      </c>
      <c r="D35" s="94">
        <f>SUMIFS(預金入力!$H:$H,預金入力!$E:$E,"="&amp;$B35,預金入力!$B:$B,"="&amp;UPDATE!D11)-SUMIFS(預金入力!$G:$G,預金入力!$E:$E,"="&amp;$B35,預金入力!$B:$B,"="&amp;UPDATE!D11)</f>
        <v>0</v>
      </c>
      <c r="E35" s="94">
        <f>SUMIFS(預金入力!$H:$H,預金入力!$E:$E,"="&amp;$B35,預金入力!$B:$B,"="&amp;UPDATE!E11)-SUMIFS(預金入力!$G:$G,預金入力!$E:$E,"="&amp;$B35,預金入力!$B:$B,"="&amp;UPDATE!E11)</f>
        <v>0</v>
      </c>
      <c r="F35" s="94">
        <f>SUMIFS(預金入力!$H:$H,預金入力!$E:$E,"="&amp;$B35,預金入力!$B:$B,"="&amp;UPDATE!F11)-SUMIFS(預金入力!$G:$G,預金入力!$E:$E,"="&amp;$B35,預金入力!$B:$B,"="&amp;UPDATE!F11)</f>
        <v>0</v>
      </c>
      <c r="G35" s="94">
        <f>SUMIFS(預金入力!$H:$H,預金入力!$E:$E,"="&amp;$B35,預金入力!$B:$B,"="&amp;UPDATE!G11)-SUMIFS(預金入力!$G:$G,預金入力!$E:$E,"="&amp;$B35,預金入力!$B:$B,"="&amp;UPDATE!G11)</f>
        <v>0</v>
      </c>
      <c r="H35" s="94">
        <f>SUMIFS(預金入力!$H:$H,預金入力!$E:$E,"="&amp;$B35,預金入力!$B:$B,"="&amp;UPDATE!H11)-SUMIFS(預金入力!$G:$G,預金入力!$E:$E,"="&amp;$B35,預金入力!$B:$B,"="&amp;UPDATE!H11)</f>
        <v>0</v>
      </c>
      <c r="I35" s="94">
        <f>SUMIFS(預金入力!$H:$H,預金入力!$E:$E,"="&amp;$B35,預金入力!$B:$B,"="&amp;UPDATE!I11)-SUMIFS(預金入力!$G:$G,預金入力!$E:$E,"="&amp;$B35,預金入力!$B:$B,"="&amp;UPDATE!I11)</f>
        <v>0</v>
      </c>
      <c r="J35" s="94">
        <f>SUMIFS(預金入力!$H:$H,預金入力!$E:$E,"="&amp;$B35,預金入力!$B:$B,"="&amp;UPDATE!J11)-SUMIFS(預金入力!$G:$G,預金入力!$E:$E,"="&amp;$B35,預金入力!$B:$B,"="&amp;UPDATE!J11)</f>
        <v>0</v>
      </c>
      <c r="K35" s="94">
        <f>SUMIFS(預金入力!$H:$H,預金入力!$E:$E,"="&amp;$B35,預金入力!$B:$B,"="&amp;UPDATE!K11)-SUMIFS(預金入力!$G:$G,預金入力!$E:$E,"="&amp;$B35,預金入力!$B:$B,"="&amp;UPDATE!K11)</f>
        <v>0</v>
      </c>
      <c r="L35" s="94">
        <f>SUMIFS(預金入力!$H:$H,預金入力!$E:$E,"="&amp;$B35,預金入力!$B:$B,"="&amp;UPDATE!L11)-SUMIFS(預金入力!$G:$G,預金入力!$E:$E,"="&amp;$B35,預金入力!$B:$B,"="&amp;UPDATE!L11)</f>
        <v>0</v>
      </c>
      <c r="M35" s="94">
        <f>SUMIFS(預金入力!$H:$H,預金入力!$E:$E,"="&amp;$B35,預金入力!$B:$B,"="&amp;UPDATE!M11)-SUMIFS(預金入力!$G:$G,預金入力!$E:$E,"="&amp;$B35,預金入力!$B:$B,"="&amp;UPDATE!M11)</f>
        <v>0</v>
      </c>
      <c r="N35" s="94">
        <f>SUMIFS(預金入力!$H:$H,預金入力!$E:$E,"="&amp;$B35,預金入力!$B:$B,"="&amp;UPDATE!N11)-SUMIFS(預金入力!$G:$G,預金入力!$E:$E,"="&amp;$B35,預金入力!$B:$B,"="&amp;UPDATE!N11)</f>
        <v>0</v>
      </c>
      <c r="O35" s="95">
        <f t="shared" si="3"/>
        <v>0</v>
      </c>
      <c r="P35" s="96">
        <f>IF(O35=0,0,O35/SUM(O26:O41))</f>
        <v>0</v>
      </c>
    </row>
    <row r="36" spans="2:16" ht="15.95" customHeight="1" x14ac:dyDescent="0.25">
      <c r="B36" s="98" t="str">
        <f>IF(科目設定!AJ31="","",科目設定!AJ31)</f>
        <v>部会費</v>
      </c>
      <c r="C36" s="94">
        <f>SUMIFS(預金入力!$H:$H,預金入力!$E:$E,"="&amp;$B36,預金入力!$B:$B,"="&amp;UPDATE!C11)-SUMIFS(預金入力!$G:$G,預金入力!$E:$E,"="&amp;$B36,預金入力!$B:$B,"="&amp;UPDATE!C11)</f>
        <v>0</v>
      </c>
      <c r="D36" s="94">
        <f>SUMIFS(預金入力!$H:$H,預金入力!$E:$E,"="&amp;$B36,預金入力!$B:$B,"="&amp;UPDATE!D11)-SUMIFS(預金入力!$G:$G,預金入力!$E:$E,"="&amp;$B36,預金入力!$B:$B,"="&amp;UPDATE!D11)</f>
        <v>0</v>
      </c>
      <c r="E36" s="94">
        <f>SUMIFS(預金入力!$H:$H,預金入力!$E:$E,"="&amp;$B36,預金入力!$B:$B,"="&amp;UPDATE!E11)-SUMIFS(預金入力!$G:$G,預金入力!$E:$E,"="&amp;$B36,預金入力!$B:$B,"="&amp;UPDATE!E11)</f>
        <v>0</v>
      </c>
      <c r="F36" s="94">
        <f>SUMIFS(預金入力!$H:$H,預金入力!$E:$E,"="&amp;$B36,預金入力!$B:$B,"="&amp;UPDATE!F11)-SUMIFS(預金入力!$G:$G,預金入力!$E:$E,"="&amp;$B36,預金入力!$B:$B,"="&amp;UPDATE!F11)</f>
        <v>0</v>
      </c>
      <c r="G36" s="94">
        <f>SUMIFS(預金入力!$H:$H,預金入力!$E:$E,"="&amp;$B36,預金入力!$B:$B,"="&amp;UPDATE!G11)-SUMIFS(預金入力!$G:$G,預金入力!$E:$E,"="&amp;$B36,預金入力!$B:$B,"="&amp;UPDATE!G11)</f>
        <v>0</v>
      </c>
      <c r="H36" s="94">
        <f>SUMIFS(預金入力!$H:$H,預金入力!$E:$E,"="&amp;$B36,預金入力!$B:$B,"="&amp;UPDATE!H11)-SUMIFS(預金入力!$G:$G,預金入力!$E:$E,"="&amp;$B36,預金入力!$B:$B,"="&amp;UPDATE!H11)</f>
        <v>0</v>
      </c>
      <c r="I36" s="94">
        <f>SUMIFS(預金入力!$H:$H,預金入力!$E:$E,"="&amp;$B36,預金入力!$B:$B,"="&amp;UPDATE!I11)-SUMIFS(預金入力!$G:$G,預金入力!$E:$E,"="&amp;$B36,預金入力!$B:$B,"="&amp;UPDATE!I11)</f>
        <v>0</v>
      </c>
      <c r="J36" s="94">
        <f>SUMIFS(預金入力!$H:$H,預金入力!$E:$E,"="&amp;$B36,預金入力!$B:$B,"="&amp;UPDATE!J11)-SUMIFS(預金入力!$G:$G,預金入力!$E:$E,"="&amp;$B36,預金入力!$B:$B,"="&amp;UPDATE!J11)</f>
        <v>0</v>
      </c>
      <c r="K36" s="94">
        <f>SUMIFS(預金入力!$H:$H,預金入力!$E:$E,"="&amp;$B36,預金入力!$B:$B,"="&amp;UPDATE!K11)-SUMIFS(預金入力!$G:$G,預金入力!$E:$E,"="&amp;$B36,預金入力!$B:$B,"="&amp;UPDATE!K11)</f>
        <v>0</v>
      </c>
      <c r="L36" s="94">
        <f>SUMIFS(預金入力!$H:$H,預金入力!$E:$E,"="&amp;$B36,預金入力!$B:$B,"="&amp;UPDATE!L11)-SUMIFS(預金入力!$G:$G,預金入力!$E:$E,"="&amp;$B36,預金入力!$B:$B,"="&amp;UPDATE!L11)</f>
        <v>0</v>
      </c>
      <c r="M36" s="94">
        <f>SUMIFS(預金入力!$H:$H,預金入力!$E:$E,"="&amp;$B36,預金入力!$B:$B,"="&amp;UPDATE!M11)-SUMIFS(預金入力!$G:$G,預金入力!$E:$E,"="&amp;$B36,預金入力!$B:$B,"="&amp;UPDATE!M11)</f>
        <v>0</v>
      </c>
      <c r="N36" s="94">
        <f>SUMIFS(預金入力!$H:$H,預金入力!$E:$E,"="&amp;$B36,預金入力!$B:$B,"="&amp;UPDATE!N11)-SUMIFS(預金入力!$G:$G,預金入力!$E:$E,"="&amp;$B36,預金入力!$B:$B,"="&amp;UPDATE!N11)</f>
        <v>0</v>
      </c>
      <c r="O36" s="95">
        <f t="shared" si="3"/>
        <v>0</v>
      </c>
      <c r="P36" s="96">
        <f>IF(O36=0,0,O36/SUM(O26:O41))</f>
        <v>0</v>
      </c>
    </row>
    <row r="37" spans="2:16" ht="15.95" customHeight="1" x14ac:dyDescent="0.25">
      <c r="B37" s="98" t="str">
        <f>IF(科目設定!AJ32="","",科目設定!AJ32)</f>
        <v>補助費</v>
      </c>
      <c r="C37" s="94">
        <f>SUMIFS(預金入力!$H:$H,預金入力!$E:$E,"="&amp;$B37,預金入力!$B:$B,"="&amp;UPDATE!C11)-SUMIFS(預金入力!$G:$G,預金入力!$E:$E,"="&amp;$B37,預金入力!$B:$B,"="&amp;UPDATE!C11)</f>
        <v>0</v>
      </c>
      <c r="D37" s="94">
        <f>SUMIFS(預金入力!$H:$H,預金入力!$E:$E,"="&amp;$B37,預金入力!$B:$B,"="&amp;UPDATE!D11)-SUMIFS(預金入力!$G:$G,預金入力!$E:$E,"="&amp;$B37,預金入力!$B:$B,"="&amp;UPDATE!D11)</f>
        <v>0</v>
      </c>
      <c r="E37" s="94">
        <f>SUMIFS(預金入力!$H:$H,預金入力!$E:$E,"="&amp;$B37,預金入力!$B:$B,"="&amp;UPDATE!E11)-SUMIFS(預金入力!$G:$G,預金入力!$E:$E,"="&amp;$B37,預金入力!$B:$B,"="&amp;UPDATE!E11)</f>
        <v>0</v>
      </c>
      <c r="F37" s="94">
        <f>SUMIFS(預金入力!$H:$H,預金入力!$E:$E,"="&amp;$B37,預金入力!$B:$B,"="&amp;UPDATE!F11)-SUMIFS(預金入力!$G:$G,預金入力!$E:$E,"="&amp;$B37,預金入力!$B:$B,"="&amp;UPDATE!F11)</f>
        <v>0</v>
      </c>
      <c r="G37" s="94">
        <f>SUMIFS(預金入力!$H:$H,預金入力!$E:$E,"="&amp;$B37,預金入力!$B:$B,"="&amp;UPDATE!G11)-SUMIFS(預金入力!$G:$G,預金入力!$E:$E,"="&amp;$B37,預金入力!$B:$B,"="&amp;UPDATE!G11)</f>
        <v>0</v>
      </c>
      <c r="H37" s="94">
        <f>SUMIFS(預金入力!$H:$H,預金入力!$E:$E,"="&amp;$B37,預金入力!$B:$B,"="&amp;UPDATE!H11)-SUMIFS(預金入力!$G:$G,預金入力!$E:$E,"="&amp;$B37,預金入力!$B:$B,"="&amp;UPDATE!H11)</f>
        <v>0</v>
      </c>
      <c r="I37" s="94">
        <f>SUMIFS(預金入力!$H:$H,預金入力!$E:$E,"="&amp;$B37,預金入力!$B:$B,"="&amp;UPDATE!I11)-SUMIFS(預金入力!$G:$G,預金入力!$E:$E,"="&amp;$B37,預金入力!$B:$B,"="&amp;UPDATE!I11)</f>
        <v>0</v>
      </c>
      <c r="J37" s="94">
        <f>SUMIFS(預金入力!$H:$H,預金入力!$E:$E,"="&amp;$B37,預金入力!$B:$B,"="&amp;UPDATE!J11)-SUMIFS(預金入力!$G:$G,預金入力!$E:$E,"="&amp;$B37,預金入力!$B:$B,"="&amp;UPDATE!J11)</f>
        <v>0</v>
      </c>
      <c r="K37" s="94">
        <f>SUMIFS(預金入力!$H:$H,預金入力!$E:$E,"="&amp;$B37,預金入力!$B:$B,"="&amp;UPDATE!K11)-SUMIFS(預金入力!$G:$G,預金入力!$E:$E,"="&amp;$B37,預金入力!$B:$B,"="&amp;UPDATE!K11)</f>
        <v>0</v>
      </c>
      <c r="L37" s="94">
        <f>SUMIFS(預金入力!$H:$H,預金入力!$E:$E,"="&amp;$B37,預金入力!$B:$B,"="&amp;UPDATE!L11)-SUMIFS(預金入力!$G:$G,預金入力!$E:$E,"="&amp;$B37,預金入力!$B:$B,"="&amp;UPDATE!L11)</f>
        <v>0</v>
      </c>
      <c r="M37" s="94">
        <f>SUMIFS(預金入力!$H:$H,預金入力!$E:$E,"="&amp;$B37,預金入力!$B:$B,"="&amp;UPDATE!M11)-SUMIFS(預金入力!$G:$G,預金入力!$E:$E,"="&amp;$B37,預金入力!$B:$B,"="&amp;UPDATE!M11)</f>
        <v>0</v>
      </c>
      <c r="N37" s="94">
        <f>SUMIFS(預金入力!$H:$H,預金入力!$E:$E,"="&amp;$B37,預金入力!$B:$B,"="&amp;UPDATE!N11)-SUMIFS(預金入力!$G:$G,預金入力!$E:$E,"="&amp;$B37,預金入力!$B:$B,"="&amp;UPDATE!N11)</f>
        <v>0</v>
      </c>
      <c r="O37" s="95">
        <f t="shared" si="3"/>
        <v>0</v>
      </c>
      <c r="P37" s="96">
        <f>IF(O37=0,0,O37/SUM(O26:O41))</f>
        <v>0</v>
      </c>
    </row>
    <row r="38" spans="2:16" ht="15.95" customHeight="1" x14ac:dyDescent="0.25">
      <c r="B38" s="98">
        <f>IF(科目設定!AJ33="","",科目設定!AJ33)</f>
        <v>0</v>
      </c>
      <c r="C38" s="94">
        <f>SUMIFS(預金入力!$H:$H,預金入力!$E:$E,"="&amp;$B38,預金入力!$B:$B,"="&amp;UPDATE!C11)-SUMIFS(預金入力!$G:$G,預金入力!$E:$E,"="&amp;$B38,預金入力!$B:$B,"="&amp;UPDATE!C11)</f>
        <v>0</v>
      </c>
      <c r="D38" s="94">
        <f>SUMIFS(預金入力!$H:$H,預金入力!$E:$E,"="&amp;$B38,預金入力!$B:$B,"="&amp;UPDATE!D11)-SUMIFS(預金入力!$G:$G,預金入力!$E:$E,"="&amp;$B38,預金入力!$B:$B,"="&amp;UPDATE!D11)</f>
        <v>0</v>
      </c>
      <c r="E38" s="94">
        <f>SUMIFS(預金入力!$H:$H,預金入力!$E:$E,"="&amp;$B38,預金入力!$B:$B,"="&amp;UPDATE!E11)-SUMIFS(預金入力!$G:$G,預金入力!$E:$E,"="&amp;$B38,預金入力!$B:$B,"="&amp;UPDATE!E11)</f>
        <v>0</v>
      </c>
      <c r="F38" s="94">
        <f>SUMIFS(預金入力!$H:$H,預金入力!$E:$E,"="&amp;$B38,預金入力!$B:$B,"="&amp;UPDATE!F11)-SUMIFS(預金入力!$G:$G,預金入力!$E:$E,"="&amp;$B38,預金入力!$B:$B,"="&amp;UPDATE!F11)</f>
        <v>0</v>
      </c>
      <c r="G38" s="94">
        <f>SUMIFS(預金入力!$H:$H,預金入力!$E:$E,"="&amp;$B38,預金入力!$B:$B,"="&amp;UPDATE!G11)-SUMIFS(預金入力!$G:$G,預金入力!$E:$E,"="&amp;$B38,預金入力!$B:$B,"="&amp;UPDATE!G11)</f>
        <v>0</v>
      </c>
      <c r="H38" s="94">
        <f>SUMIFS(預金入力!$H:$H,預金入力!$E:$E,"="&amp;$B38,預金入力!$B:$B,"="&amp;UPDATE!H11)-SUMIFS(預金入力!$G:$G,預金入力!$E:$E,"="&amp;$B38,預金入力!$B:$B,"="&amp;UPDATE!H11)</f>
        <v>0</v>
      </c>
      <c r="I38" s="94">
        <f>SUMIFS(預金入力!$H:$H,預金入力!$E:$E,"="&amp;$B38,預金入力!$B:$B,"="&amp;UPDATE!I11)-SUMIFS(預金入力!$G:$G,預金入力!$E:$E,"="&amp;$B38,預金入力!$B:$B,"="&amp;UPDATE!I11)</f>
        <v>0</v>
      </c>
      <c r="J38" s="94">
        <f>SUMIFS(預金入力!$H:$H,預金入力!$E:$E,"="&amp;$B38,預金入力!$B:$B,"="&amp;UPDATE!J11)-SUMIFS(預金入力!$G:$G,預金入力!$E:$E,"="&amp;$B38,預金入力!$B:$B,"="&amp;UPDATE!J11)</f>
        <v>0</v>
      </c>
      <c r="K38" s="94">
        <f>SUMIFS(預金入力!$H:$H,預金入力!$E:$E,"="&amp;$B38,預金入力!$B:$B,"="&amp;UPDATE!K11)-SUMIFS(預金入力!$G:$G,預金入力!$E:$E,"="&amp;$B38,預金入力!$B:$B,"="&amp;UPDATE!K11)</f>
        <v>0</v>
      </c>
      <c r="L38" s="94">
        <f>SUMIFS(預金入力!$H:$H,預金入力!$E:$E,"="&amp;$B38,預金入力!$B:$B,"="&amp;UPDATE!L11)-SUMIFS(預金入力!$G:$G,預金入力!$E:$E,"="&amp;$B38,預金入力!$B:$B,"="&amp;UPDATE!L11)</f>
        <v>0</v>
      </c>
      <c r="M38" s="94">
        <f>SUMIFS(預金入力!$H:$H,預金入力!$E:$E,"="&amp;$B38,預金入力!$B:$B,"="&amp;UPDATE!M11)-SUMIFS(預金入力!$G:$G,預金入力!$E:$E,"="&amp;$B38,預金入力!$B:$B,"="&amp;UPDATE!M11)</f>
        <v>0</v>
      </c>
      <c r="N38" s="94">
        <f>SUMIFS(預金入力!$H:$H,預金入力!$E:$E,"="&amp;$B38,預金入力!$B:$B,"="&amp;UPDATE!N11)-SUMIFS(預金入力!$G:$G,預金入力!$E:$E,"="&amp;$B38,預金入力!$B:$B,"="&amp;UPDATE!N11)</f>
        <v>0</v>
      </c>
      <c r="O38" s="95">
        <f t="shared" si="3"/>
        <v>0</v>
      </c>
      <c r="P38" s="96">
        <f>IF(O38=0,0,O38/SUM(O26:O41))</f>
        <v>0</v>
      </c>
    </row>
    <row r="39" spans="2:16" ht="15.95" customHeight="1" x14ac:dyDescent="0.25">
      <c r="B39" s="98" t="str">
        <f>IF(科目設定!AJ34="","",科目設定!AJ34)</f>
        <v>予備費</v>
      </c>
      <c r="C39" s="94">
        <f>SUMIFS(預金入力!$H:$H,預金入力!$E:$E,"="&amp;$B39,預金入力!$B:$B,"="&amp;UPDATE!C11)-SUMIFS(預金入力!$G:$G,預金入力!$E:$E,"="&amp;$B39,預金入力!$B:$B,"="&amp;UPDATE!C11)</f>
        <v>0</v>
      </c>
      <c r="D39" s="94">
        <f>SUMIFS(預金入力!$H:$H,預金入力!$E:$E,"="&amp;$B39,預金入力!$B:$B,"="&amp;UPDATE!D11)-SUMIFS(預金入力!$G:$G,預金入力!$E:$E,"="&amp;$B39,預金入力!$B:$B,"="&amp;UPDATE!D11)</f>
        <v>0</v>
      </c>
      <c r="E39" s="94">
        <f>SUMIFS(預金入力!$H:$H,預金入力!$E:$E,"="&amp;$B39,預金入力!$B:$B,"="&amp;UPDATE!E11)-SUMIFS(預金入力!$G:$G,預金入力!$E:$E,"="&amp;$B39,預金入力!$B:$B,"="&amp;UPDATE!E11)</f>
        <v>0</v>
      </c>
      <c r="F39" s="94">
        <f>SUMIFS(預金入力!$H:$H,預金入力!$E:$E,"="&amp;$B39,預金入力!$B:$B,"="&amp;UPDATE!F11)-SUMIFS(預金入力!$G:$G,預金入力!$E:$E,"="&amp;$B39,預金入力!$B:$B,"="&amp;UPDATE!F11)</f>
        <v>0</v>
      </c>
      <c r="G39" s="94">
        <f>SUMIFS(預金入力!$H:$H,預金入力!$E:$E,"="&amp;$B39,預金入力!$B:$B,"="&amp;UPDATE!G11)-SUMIFS(預金入力!$G:$G,預金入力!$E:$E,"="&amp;$B39,預金入力!$B:$B,"="&amp;UPDATE!G11)</f>
        <v>0</v>
      </c>
      <c r="H39" s="94">
        <f>SUMIFS(預金入力!$H:$H,預金入力!$E:$E,"="&amp;$B39,預金入力!$B:$B,"="&amp;UPDATE!H11)-SUMIFS(預金入力!$G:$G,預金入力!$E:$E,"="&amp;$B39,預金入力!$B:$B,"="&amp;UPDATE!H11)</f>
        <v>0</v>
      </c>
      <c r="I39" s="94">
        <f>SUMIFS(預金入力!$H:$H,預金入力!$E:$E,"="&amp;$B39,預金入力!$B:$B,"="&amp;UPDATE!I11)-SUMIFS(預金入力!$G:$G,預金入力!$E:$E,"="&amp;$B39,預金入力!$B:$B,"="&amp;UPDATE!I11)</f>
        <v>0</v>
      </c>
      <c r="J39" s="94">
        <f>SUMIFS(預金入力!$H:$H,預金入力!$E:$E,"="&amp;$B39,預金入力!$B:$B,"="&amp;UPDATE!J11)-SUMIFS(預金入力!$G:$G,預金入力!$E:$E,"="&amp;$B39,預金入力!$B:$B,"="&amp;UPDATE!J11)</f>
        <v>0</v>
      </c>
      <c r="K39" s="94">
        <f>SUMIFS(預金入力!$H:$H,預金入力!$E:$E,"="&amp;$B39,預金入力!$B:$B,"="&amp;UPDATE!K11)-SUMIFS(預金入力!$G:$G,預金入力!$E:$E,"="&amp;$B39,預金入力!$B:$B,"="&amp;UPDATE!K11)</f>
        <v>0</v>
      </c>
      <c r="L39" s="94">
        <f>SUMIFS(預金入力!$H:$H,預金入力!$E:$E,"="&amp;$B39,預金入力!$B:$B,"="&amp;UPDATE!L11)-SUMIFS(預金入力!$G:$G,預金入力!$E:$E,"="&amp;$B39,預金入力!$B:$B,"="&amp;UPDATE!L11)</f>
        <v>0</v>
      </c>
      <c r="M39" s="94">
        <f>SUMIFS(預金入力!$H:$H,預金入力!$E:$E,"="&amp;$B39,預金入力!$B:$B,"="&amp;UPDATE!M11)-SUMIFS(預金入力!$G:$G,預金入力!$E:$E,"="&amp;$B39,預金入力!$B:$B,"="&amp;UPDATE!M11)</f>
        <v>0</v>
      </c>
      <c r="N39" s="94">
        <f>SUMIFS(預金入力!$H:$H,預金入力!$E:$E,"="&amp;$B39,預金入力!$B:$B,"="&amp;UPDATE!N11)-SUMIFS(預金入力!$G:$G,預金入力!$E:$E,"="&amp;$B39,預金入力!$B:$B,"="&amp;UPDATE!N11)</f>
        <v>0</v>
      </c>
      <c r="O39" s="95">
        <f t="shared" si="3"/>
        <v>0</v>
      </c>
      <c r="P39" s="96">
        <f>IF(O39=0,0,O39/SUM(O26:O41))</f>
        <v>0</v>
      </c>
    </row>
    <row r="40" spans="2:16" ht="15.95" customHeight="1" x14ac:dyDescent="0.25">
      <c r="B40" s="98" t="str">
        <f>IF(科目設定!AJ35="","",科目設定!AJ35)</f>
        <v>雑費</v>
      </c>
      <c r="C40" s="94">
        <f>SUMIFS(預金入力!$H:$H,預金入力!$E:$E,"="&amp;$B40,預金入力!$B:$B,"="&amp;UPDATE!C11)-SUMIFS(預金入力!$G:$G,預金入力!$E:$E,"="&amp;$B40,預金入力!$B:$B,"="&amp;UPDATE!C11)</f>
        <v>0</v>
      </c>
      <c r="D40" s="94">
        <f>SUMIFS(預金入力!$H:$H,預金入力!$E:$E,"="&amp;$B40,預金入力!$B:$B,"="&amp;UPDATE!D11)-SUMIFS(預金入力!$G:$G,預金入力!$E:$E,"="&amp;$B40,預金入力!$B:$B,"="&amp;UPDATE!D11)</f>
        <v>0</v>
      </c>
      <c r="E40" s="94">
        <f>SUMIFS(預金入力!$H:$H,預金入力!$E:$E,"="&amp;$B40,預金入力!$B:$B,"="&amp;UPDATE!E11)-SUMIFS(預金入力!$G:$G,預金入力!$E:$E,"="&amp;$B40,預金入力!$B:$B,"="&amp;UPDATE!E11)</f>
        <v>0</v>
      </c>
      <c r="F40" s="94">
        <f>SUMIFS(預金入力!$H:$H,預金入力!$E:$E,"="&amp;$B40,預金入力!$B:$B,"="&amp;UPDATE!F11)-SUMIFS(預金入力!$G:$G,預金入力!$E:$E,"="&amp;$B40,預金入力!$B:$B,"="&amp;UPDATE!F11)</f>
        <v>0</v>
      </c>
      <c r="G40" s="94">
        <f>SUMIFS(預金入力!$H:$H,預金入力!$E:$E,"="&amp;$B40,預金入力!$B:$B,"="&amp;UPDATE!G11)-SUMIFS(預金入力!$G:$G,預金入力!$E:$E,"="&amp;$B40,預金入力!$B:$B,"="&amp;UPDATE!G11)</f>
        <v>0</v>
      </c>
      <c r="H40" s="94">
        <f>SUMIFS(預金入力!$H:$H,預金入力!$E:$E,"="&amp;$B40,預金入力!$B:$B,"="&amp;UPDATE!H11)-SUMIFS(預金入力!$G:$G,預金入力!$E:$E,"="&amp;$B40,預金入力!$B:$B,"="&amp;UPDATE!H11)</f>
        <v>0</v>
      </c>
      <c r="I40" s="94">
        <f>SUMIFS(預金入力!$H:$H,預金入力!$E:$E,"="&amp;$B40,預金入力!$B:$B,"="&amp;UPDATE!I11)-SUMIFS(預金入力!$G:$G,預金入力!$E:$E,"="&amp;$B40,預金入力!$B:$B,"="&amp;UPDATE!I11)</f>
        <v>0</v>
      </c>
      <c r="J40" s="94">
        <f>SUMIFS(預金入力!$H:$H,預金入力!$E:$E,"="&amp;$B40,預金入力!$B:$B,"="&amp;UPDATE!J11)-SUMIFS(預金入力!$G:$G,預金入力!$E:$E,"="&amp;$B40,預金入力!$B:$B,"="&amp;UPDATE!J11)</f>
        <v>0</v>
      </c>
      <c r="K40" s="94">
        <f>SUMIFS(預金入力!$H:$H,預金入力!$E:$E,"="&amp;$B40,預金入力!$B:$B,"="&amp;UPDATE!K11)-SUMIFS(預金入力!$G:$G,預金入力!$E:$E,"="&amp;$B40,預金入力!$B:$B,"="&amp;UPDATE!K11)</f>
        <v>0</v>
      </c>
      <c r="L40" s="94">
        <f>SUMIFS(預金入力!$H:$H,預金入力!$E:$E,"="&amp;$B40,預金入力!$B:$B,"="&amp;UPDATE!L11)-SUMIFS(預金入力!$G:$G,預金入力!$E:$E,"="&amp;$B40,預金入力!$B:$B,"="&amp;UPDATE!L11)</f>
        <v>0</v>
      </c>
      <c r="M40" s="94">
        <f>SUMIFS(預金入力!$H:$H,預金入力!$E:$E,"="&amp;$B40,預金入力!$B:$B,"="&amp;UPDATE!M11)-SUMIFS(預金入力!$G:$G,預金入力!$E:$E,"="&amp;$B40,預金入力!$B:$B,"="&amp;UPDATE!M11)</f>
        <v>0</v>
      </c>
      <c r="N40" s="94">
        <f>SUMIFS(預金入力!$H:$H,預金入力!$E:$E,"="&amp;$B40,預金入力!$B:$B,"="&amp;UPDATE!N11)-SUMIFS(預金入力!$G:$G,預金入力!$E:$E,"="&amp;$B40,預金入力!$B:$B,"="&amp;UPDATE!N11)</f>
        <v>0</v>
      </c>
      <c r="O40" s="95">
        <f t="shared" si="3"/>
        <v>0</v>
      </c>
      <c r="P40" s="96">
        <f>IF(O40=0,0,O40/SUM(O26:O41))</f>
        <v>0</v>
      </c>
    </row>
    <row r="41" spans="2:16" ht="15.95" customHeight="1" x14ac:dyDescent="0.25">
      <c r="B41" s="247">
        <f>IF(科目設定!AJ36="","",科目設定!AJ36)</f>
        <v>0</v>
      </c>
      <c r="C41" s="243">
        <f>SUMIFS(預金入力!$H:$H,預金入力!$E:$E,"="&amp;$B41,預金入力!$B:$B,"="&amp;UPDATE!C11)-SUMIFS(預金入力!$G:$G,預金入力!$E:$E,"="&amp;$B41,預金入力!$B:$B,"="&amp;UPDATE!C11)</f>
        <v>0</v>
      </c>
      <c r="D41" s="243">
        <f>SUMIFS(預金入力!$H:$H,預金入力!$E:$E,"="&amp;$B41,預金入力!$B:$B,"="&amp;UPDATE!D11)-SUMIFS(預金入力!$G:$G,預金入力!$E:$E,"="&amp;$B41,預金入力!$B:$B,"="&amp;UPDATE!D11)</f>
        <v>0</v>
      </c>
      <c r="E41" s="243">
        <f>SUMIFS(預金入力!$H:$H,預金入力!$E:$E,"="&amp;$B41,預金入力!$B:$B,"="&amp;UPDATE!E11)-SUMIFS(預金入力!$G:$G,預金入力!$E:$E,"="&amp;$B41,預金入力!$B:$B,"="&amp;UPDATE!E11)</f>
        <v>0</v>
      </c>
      <c r="F41" s="243">
        <f>SUMIFS(預金入力!$H:$H,預金入力!$E:$E,"="&amp;$B41,預金入力!$B:$B,"="&amp;UPDATE!F11)-SUMIFS(預金入力!$G:$G,預金入力!$E:$E,"="&amp;$B41,預金入力!$B:$B,"="&amp;UPDATE!F11)</f>
        <v>0</v>
      </c>
      <c r="G41" s="243">
        <f>SUMIFS(預金入力!$H:$H,預金入力!$E:$E,"="&amp;$B41,預金入力!$B:$B,"="&amp;UPDATE!G11)-SUMIFS(預金入力!$G:$G,預金入力!$E:$E,"="&amp;$B41,預金入力!$B:$B,"="&amp;UPDATE!G11)</f>
        <v>0</v>
      </c>
      <c r="H41" s="243">
        <f>SUMIFS(預金入力!$H:$H,預金入力!$E:$E,"="&amp;$B41,預金入力!$B:$B,"="&amp;UPDATE!H11)-SUMIFS(預金入力!$G:$G,預金入力!$E:$E,"="&amp;$B41,預金入力!$B:$B,"="&amp;UPDATE!H11)</f>
        <v>0</v>
      </c>
      <c r="I41" s="243">
        <f>SUMIFS(預金入力!$H:$H,預金入力!$E:$E,"="&amp;$B41,預金入力!$B:$B,"="&amp;UPDATE!I11)-SUMIFS(預金入力!$G:$G,預金入力!$E:$E,"="&amp;$B41,預金入力!$B:$B,"="&amp;UPDATE!I11)</f>
        <v>0</v>
      </c>
      <c r="J41" s="243">
        <f>SUMIFS(預金入力!$H:$H,預金入力!$E:$E,"="&amp;$B41,預金入力!$B:$B,"="&amp;UPDATE!J11)-SUMIFS(預金入力!$G:$G,預金入力!$E:$E,"="&amp;$B41,預金入力!$B:$B,"="&amp;UPDATE!J11)</f>
        <v>0</v>
      </c>
      <c r="K41" s="243">
        <f>SUMIFS(預金入力!$H:$H,預金入力!$E:$E,"="&amp;$B41,預金入力!$B:$B,"="&amp;UPDATE!K11)-SUMIFS(預金入力!$G:$G,預金入力!$E:$E,"="&amp;$B41,預金入力!$B:$B,"="&amp;UPDATE!K11)</f>
        <v>0</v>
      </c>
      <c r="L41" s="243">
        <f>SUMIFS(預金入力!$H:$H,預金入力!$E:$E,"="&amp;$B41,預金入力!$B:$B,"="&amp;UPDATE!L11)-SUMIFS(預金入力!$G:$G,預金入力!$E:$E,"="&amp;$B41,預金入力!$B:$B,"="&amp;UPDATE!L11)</f>
        <v>0</v>
      </c>
      <c r="M41" s="243">
        <f>SUMIFS(預金入力!$H:$H,預金入力!$E:$E,"="&amp;$B41,預金入力!$B:$B,"="&amp;UPDATE!M11)-SUMIFS(預金入力!$G:$G,預金入力!$E:$E,"="&amp;$B41,預金入力!$B:$B,"="&amp;UPDATE!M11)</f>
        <v>0</v>
      </c>
      <c r="N41" s="243">
        <f>SUMIFS(預金入力!$H:$H,預金入力!$E:$E,"="&amp;$B41,預金入力!$B:$B,"="&amp;UPDATE!N11)-SUMIFS(預金入力!$G:$G,預金入力!$E:$E,"="&amp;$B41,預金入力!$B:$B,"="&amp;UPDATE!N11)</f>
        <v>0</v>
      </c>
      <c r="O41" s="244">
        <f t="shared" si="3"/>
        <v>0</v>
      </c>
      <c r="P41" s="245">
        <f>IF(O41=0,0,O41/SUM(O26:O41))</f>
        <v>0</v>
      </c>
    </row>
    <row r="42" spans="2:16" ht="15.95" customHeight="1" x14ac:dyDescent="0.25">
      <c r="B42" s="246" t="str">
        <f>IF(科目設定!AJ37="","",科目設定!AJ37)</f>
        <v>預金預入</v>
      </c>
      <c r="C42" s="239">
        <f>SUMIFS(預金入力!$H:$H,預金入力!$E:$E,"="&amp;$B42,預金入力!$B:$B,"="&amp;UPDATE!C11)-SUMIFS(預金入力!$G:$G,預金入力!$E:$E,"="&amp;$B42,預金入力!$B:$B,"="&amp;UPDATE!C11)</f>
        <v>0</v>
      </c>
      <c r="D42" s="239">
        <f>SUMIFS(預金入力!$H:$H,預金入力!$E:$E,"="&amp;$B42,預金入力!$B:$B,"="&amp;UPDATE!D11)-SUMIFS(預金入力!$G:$G,預金入力!$E:$E,"="&amp;$B42,預金入力!$B:$B,"="&amp;UPDATE!D11)</f>
        <v>0</v>
      </c>
      <c r="E42" s="239">
        <f>SUMIFS(預金入力!$H:$H,預金入力!$E:$E,"="&amp;$B42,預金入力!$B:$B,"="&amp;UPDATE!E11)-SUMIFS(預金入力!$G:$G,預金入力!$E:$E,"="&amp;$B42,預金入力!$B:$B,"="&amp;UPDATE!E11)</f>
        <v>0</v>
      </c>
      <c r="F42" s="239">
        <f>SUMIFS(預金入力!$H:$H,預金入力!$E:$E,"="&amp;$B42,預金入力!$B:$B,"="&amp;UPDATE!F11)-SUMIFS(預金入力!$G:$G,預金入力!$E:$E,"="&amp;$B42,預金入力!$B:$B,"="&amp;UPDATE!F11)</f>
        <v>0</v>
      </c>
      <c r="G42" s="239">
        <f>SUMIFS(預金入力!$H:$H,預金入力!$E:$E,"="&amp;$B42,預金入力!$B:$B,"="&amp;UPDATE!G11)-SUMIFS(預金入力!$G:$G,預金入力!$E:$E,"="&amp;$B42,預金入力!$B:$B,"="&amp;UPDATE!G11)</f>
        <v>0</v>
      </c>
      <c r="H42" s="239">
        <f>SUMIFS(預金入力!$H:$H,預金入力!$E:$E,"="&amp;$B42,預金入力!$B:$B,"="&amp;UPDATE!H11)-SUMIFS(預金入力!$G:$G,預金入力!$E:$E,"="&amp;$B42,預金入力!$B:$B,"="&amp;UPDATE!H11)</f>
        <v>0</v>
      </c>
      <c r="I42" s="239">
        <f>SUMIFS(預金入力!$H:$H,預金入力!$E:$E,"="&amp;$B42,預金入力!$B:$B,"="&amp;UPDATE!I11)-SUMIFS(預金入力!$G:$G,預金入力!$E:$E,"="&amp;$B42,預金入力!$B:$B,"="&amp;UPDATE!I11)</f>
        <v>0</v>
      </c>
      <c r="J42" s="239">
        <f>SUMIFS(預金入力!$H:$H,預金入力!$E:$E,"="&amp;$B42,預金入力!$B:$B,"="&amp;UPDATE!J11)-SUMIFS(預金入力!$G:$G,預金入力!$E:$E,"="&amp;$B42,預金入力!$B:$B,"="&amp;UPDATE!J11)</f>
        <v>0</v>
      </c>
      <c r="K42" s="239">
        <f>SUMIFS(預金入力!$H:$H,預金入力!$E:$E,"="&amp;$B42,預金入力!$B:$B,"="&amp;UPDATE!K11)-SUMIFS(預金入力!$G:$G,預金入力!$E:$E,"="&amp;$B42,預金入力!$B:$B,"="&amp;UPDATE!K11)</f>
        <v>0</v>
      </c>
      <c r="L42" s="239">
        <f>SUMIFS(預金入力!$H:$H,預金入力!$E:$E,"="&amp;$B42,預金入力!$B:$B,"="&amp;UPDATE!L11)-SUMIFS(預金入力!$G:$G,預金入力!$E:$E,"="&amp;$B42,預金入力!$B:$B,"="&amp;UPDATE!L11)</f>
        <v>0</v>
      </c>
      <c r="M42" s="239">
        <f>SUMIFS(預金入力!$H:$H,預金入力!$E:$E,"="&amp;$B42,預金入力!$B:$B,"="&amp;UPDATE!M11)-SUMIFS(預金入力!$G:$G,預金入力!$E:$E,"="&amp;$B42,預金入力!$B:$B,"="&amp;UPDATE!M11)</f>
        <v>0</v>
      </c>
      <c r="N42" s="239">
        <f>SUMIFS(預金入力!$H:$H,預金入力!$E:$E,"="&amp;$B42,預金入力!$B:$B,"="&amp;UPDATE!N11)-SUMIFS(預金入力!$G:$G,預金入力!$E:$E,"="&amp;$B42,預金入力!$B:$B,"="&amp;UPDATE!N11)</f>
        <v>0</v>
      </c>
      <c r="O42" s="240">
        <f t="shared" si="3"/>
        <v>0</v>
      </c>
      <c r="P42" s="241"/>
    </row>
    <row r="43" spans="2:16" ht="15.95" customHeight="1" x14ac:dyDescent="0.25">
      <c r="B43" s="98" t="str">
        <f>IF(科目設定!AJ38="","",科目設定!AJ38)</f>
        <v>定期預入</v>
      </c>
      <c r="C43" s="94">
        <f>SUMIFS(預金入力!$H:$H,預金入力!$E:$E,"="&amp;$B43,預金入力!$B:$B,"="&amp;UPDATE!C11)-SUMIFS(預金入力!$G:$G,預金入力!$E:$E,"="&amp;$B43,預金入力!$B:$B,"="&amp;UPDATE!C11)</f>
        <v>0</v>
      </c>
      <c r="D43" s="94">
        <f>SUMIFS(預金入力!$H:$H,預金入力!$E:$E,"="&amp;$B43,預金入力!$B:$B,"="&amp;UPDATE!D11)-SUMIFS(預金入力!$G:$G,預金入力!$E:$E,"="&amp;$B43,預金入力!$B:$B,"="&amp;UPDATE!D11)</f>
        <v>0</v>
      </c>
      <c r="E43" s="94">
        <f>SUMIFS(預金入力!$H:$H,預金入力!$E:$E,"="&amp;$B43,預金入力!$B:$B,"="&amp;UPDATE!E11)-SUMIFS(預金入力!$G:$G,預金入力!$E:$E,"="&amp;$B43,預金入力!$B:$B,"="&amp;UPDATE!E11)</f>
        <v>0</v>
      </c>
      <c r="F43" s="94">
        <f>SUMIFS(預金入力!$H:$H,預金入力!$E:$E,"="&amp;$B43,預金入力!$B:$B,"="&amp;UPDATE!F11)-SUMIFS(預金入力!$G:$G,預金入力!$E:$E,"="&amp;$B43,預金入力!$B:$B,"="&amp;UPDATE!F11)</f>
        <v>0</v>
      </c>
      <c r="G43" s="94">
        <f>SUMIFS(預金入力!$H:$H,預金入力!$E:$E,"="&amp;$B43,預金入力!$B:$B,"="&amp;UPDATE!G11)-SUMIFS(預金入力!$G:$G,預金入力!$E:$E,"="&amp;$B43,預金入力!$B:$B,"="&amp;UPDATE!G11)</f>
        <v>0</v>
      </c>
      <c r="H43" s="94">
        <f>SUMIFS(預金入力!$H:$H,預金入力!$E:$E,"="&amp;$B43,預金入力!$B:$B,"="&amp;UPDATE!H11)-SUMIFS(預金入力!$G:$G,預金入力!$E:$E,"="&amp;$B43,預金入力!$B:$B,"="&amp;UPDATE!H11)</f>
        <v>0</v>
      </c>
      <c r="I43" s="94">
        <f>SUMIFS(預金入力!$H:$H,預金入力!$E:$E,"="&amp;$B43,預金入力!$B:$B,"="&amp;UPDATE!I11)-SUMIFS(預金入力!$G:$G,預金入力!$E:$E,"="&amp;$B43,預金入力!$B:$B,"="&amp;UPDATE!I11)</f>
        <v>0</v>
      </c>
      <c r="J43" s="94">
        <f>SUMIFS(預金入力!$H:$H,預金入力!$E:$E,"="&amp;$B43,預金入力!$B:$B,"="&amp;UPDATE!J11)-SUMIFS(預金入力!$G:$G,預金入力!$E:$E,"="&amp;$B43,預金入力!$B:$B,"="&amp;UPDATE!J11)</f>
        <v>0</v>
      </c>
      <c r="K43" s="94">
        <f>SUMIFS(預金入力!$H:$H,預金入力!$E:$E,"="&amp;$B43,預金入力!$B:$B,"="&amp;UPDATE!K11)-SUMIFS(預金入力!$G:$G,預金入力!$E:$E,"="&amp;$B43,預金入力!$B:$B,"="&amp;UPDATE!K11)</f>
        <v>0</v>
      </c>
      <c r="L43" s="94">
        <f>SUMIFS(預金入力!$H:$H,預金入力!$E:$E,"="&amp;$B43,預金入力!$B:$B,"="&amp;UPDATE!L11)-SUMIFS(預金入力!$G:$G,預金入力!$E:$E,"="&amp;$B43,預金入力!$B:$B,"="&amp;UPDATE!L11)</f>
        <v>0</v>
      </c>
      <c r="M43" s="94">
        <f>SUMIFS(預金入力!$H:$H,預金入力!$E:$E,"="&amp;$B43,預金入力!$B:$B,"="&amp;UPDATE!M11)-SUMIFS(預金入力!$G:$G,預金入力!$E:$E,"="&amp;$B43,預金入力!$B:$B,"="&amp;UPDATE!M11)</f>
        <v>0</v>
      </c>
      <c r="N43" s="94">
        <f>SUMIFS(預金入力!$H:$H,預金入力!$E:$E,"="&amp;$B43,預金入力!$B:$B,"="&amp;UPDATE!N11)-SUMIFS(預金入力!$G:$G,預金入力!$E:$E,"="&amp;$B43,預金入力!$B:$B,"="&amp;UPDATE!N11)</f>
        <v>0</v>
      </c>
      <c r="O43" s="95">
        <f t="shared" si="3"/>
        <v>0</v>
      </c>
      <c r="P43" s="96"/>
    </row>
    <row r="44" spans="2:16" ht="15.95" customHeight="1" x14ac:dyDescent="0.25">
      <c r="B44" s="98" t="str">
        <f>IF(科目設定!AJ39="","",科目設定!AJ39)</f>
        <v>繰越金積立</v>
      </c>
      <c r="C44" s="94">
        <f>SUMIFS(預金入力!$H:$H,預金入力!$E:$E,"="&amp;$B44,預金入力!$B:$B,"="&amp;UPDATE!C11)-SUMIFS(預金入力!$G:$G,預金入力!$E:$E,"="&amp;$B44,預金入力!$B:$B,"="&amp;UPDATE!C11)</f>
        <v>0</v>
      </c>
      <c r="D44" s="94">
        <f>SUMIFS(預金入力!$H:$H,預金入力!$E:$E,"="&amp;$B44,預金入力!$B:$B,"="&amp;UPDATE!D11)-SUMIFS(預金入力!$G:$G,預金入力!$E:$E,"="&amp;$B44,預金入力!$B:$B,"="&amp;UPDATE!D11)</f>
        <v>0</v>
      </c>
      <c r="E44" s="94">
        <f>SUMIFS(預金入力!$H:$H,預金入力!$E:$E,"="&amp;$B44,預金入力!$B:$B,"="&amp;UPDATE!E11)-SUMIFS(預金入力!$G:$G,預金入力!$E:$E,"="&amp;$B44,預金入力!$B:$B,"="&amp;UPDATE!E11)</f>
        <v>0</v>
      </c>
      <c r="F44" s="94">
        <f>SUMIFS(預金入力!$H:$H,預金入力!$E:$E,"="&amp;$B44,預金入力!$B:$B,"="&amp;UPDATE!F11)-SUMIFS(預金入力!$G:$G,預金入力!$E:$E,"="&amp;$B44,預金入力!$B:$B,"="&amp;UPDATE!F11)</f>
        <v>0</v>
      </c>
      <c r="G44" s="94">
        <f>SUMIFS(預金入力!$H:$H,預金入力!$E:$E,"="&amp;$B44,預金入力!$B:$B,"="&amp;UPDATE!G11)-SUMIFS(預金入力!$G:$G,預金入力!$E:$E,"="&amp;$B44,預金入力!$B:$B,"="&amp;UPDATE!G11)</f>
        <v>0</v>
      </c>
      <c r="H44" s="94">
        <f>SUMIFS(預金入力!$H:$H,預金入力!$E:$E,"="&amp;$B44,預金入力!$B:$B,"="&amp;UPDATE!H11)-SUMIFS(預金入力!$G:$G,預金入力!$E:$E,"="&amp;$B44,預金入力!$B:$B,"="&amp;UPDATE!H11)</f>
        <v>0</v>
      </c>
      <c r="I44" s="94">
        <f>SUMIFS(預金入力!$H:$H,預金入力!$E:$E,"="&amp;$B44,預金入力!$B:$B,"="&amp;UPDATE!I11)-SUMIFS(預金入力!$G:$G,預金入力!$E:$E,"="&amp;$B44,預金入力!$B:$B,"="&amp;UPDATE!I11)</f>
        <v>0</v>
      </c>
      <c r="J44" s="94">
        <f>SUMIFS(預金入力!$H:$H,預金入力!$E:$E,"="&amp;$B44,預金入力!$B:$B,"="&amp;UPDATE!J11)-SUMIFS(預金入力!$G:$G,預金入力!$E:$E,"="&amp;$B44,預金入力!$B:$B,"="&amp;UPDATE!J11)</f>
        <v>0</v>
      </c>
      <c r="K44" s="94">
        <f>SUMIFS(預金入力!$H:$H,預金入力!$E:$E,"="&amp;$B44,預金入力!$B:$B,"="&amp;UPDATE!K11)-SUMIFS(預金入力!$G:$G,預金入力!$E:$E,"="&amp;$B44,預金入力!$B:$B,"="&amp;UPDATE!K11)</f>
        <v>0</v>
      </c>
      <c r="L44" s="94">
        <f>SUMIFS(預金入力!$H:$H,預金入力!$E:$E,"="&amp;$B44,預金入力!$B:$B,"="&amp;UPDATE!L11)-SUMIFS(預金入力!$G:$G,預金入力!$E:$E,"="&amp;$B44,預金入力!$B:$B,"="&amp;UPDATE!L11)</f>
        <v>0</v>
      </c>
      <c r="M44" s="94">
        <f>SUMIFS(預金入力!$H:$H,預金入力!$E:$E,"="&amp;$B44,預金入力!$B:$B,"="&amp;UPDATE!M11)-SUMIFS(預金入力!$G:$G,預金入力!$E:$E,"="&amp;$B44,預金入力!$B:$B,"="&amp;UPDATE!M11)</f>
        <v>0</v>
      </c>
      <c r="N44" s="94">
        <f>SUMIFS(預金入力!$H:$H,預金入力!$E:$E,"="&amp;$B44,預金入力!$B:$B,"="&amp;UPDATE!N11)-SUMIFS(預金入力!$G:$G,預金入力!$E:$E,"="&amp;$B44,預金入力!$B:$B,"="&amp;UPDATE!N11)</f>
        <v>0</v>
      </c>
      <c r="O44" s="95">
        <f t="shared" si="3"/>
        <v>0</v>
      </c>
      <c r="P44" s="96"/>
    </row>
    <row r="45" spans="2:16" ht="15.95" customHeight="1" thickBot="1" x14ac:dyDescent="0.3">
      <c r="B45" s="16" t="str">
        <f>IF(科目設定!AJ40="","",科目設定!AJ40)</f>
        <v>積立金積立</v>
      </c>
      <c r="C45" s="92">
        <f>SUMIFS(預金入力!$H:$H,預金入力!$E:$E,"="&amp;$B45,預金入力!$B:$B,"="&amp;UPDATE!C11)-SUMIFS(預金入力!$G:$G,預金入力!$E:$E,"="&amp;$B45,預金入力!$B:$B,"="&amp;UPDATE!C11)</f>
        <v>0</v>
      </c>
      <c r="D45" s="92">
        <f>SUMIFS(預金入力!$H:$H,預金入力!$E:$E,"="&amp;$B45,預金入力!$B:$B,"="&amp;UPDATE!D11)-SUMIFS(預金入力!$G:$G,預金入力!$E:$E,"="&amp;$B45,預金入力!$B:$B,"="&amp;UPDATE!D11)</f>
        <v>0</v>
      </c>
      <c r="E45" s="92">
        <f>SUMIFS(預金入力!$H:$H,預金入力!$E:$E,"="&amp;$B45,預金入力!$B:$B,"="&amp;UPDATE!E11)-SUMIFS(預金入力!$G:$G,預金入力!$E:$E,"="&amp;$B45,預金入力!$B:$B,"="&amp;UPDATE!E11)</f>
        <v>0</v>
      </c>
      <c r="F45" s="92">
        <f>SUMIFS(預金入力!$H:$H,預金入力!$E:$E,"="&amp;$B45,預金入力!$B:$B,"="&amp;UPDATE!F11)-SUMIFS(預金入力!$G:$G,預金入力!$E:$E,"="&amp;$B45,預金入力!$B:$B,"="&amp;UPDATE!F11)</f>
        <v>0</v>
      </c>
      <c r="G45" s="92">
        <f>SUMIFS(預金入力!$H:$H,預金入力!$E:$E,"="&amp;$B45,預金入力!$B:$B,"="&amp;UPDATE!G11)-SUMIFS(預金入力!$G:$G,預金入力!$E:$E,"="&amp;$B45,預金入力!$B:$B,"="&amp;UPDATE!G11)</f>
        <v>0</v>
      </c>
      <c r="H45" s="92">
        <f>SUMIFS(預金入力!$H:$H,預金入力!$E:$E,"="&amp;$B45,預金入力!$B:$B,"="&amp;UPDATE!H11)-SUMIFS(預金入力!$G:$G,預金入力!$E:$E,"="&amp;$B45,預金入力!$B:$B,"="&amp;UPDATE!H11)</f>
        <v>0</v>
      </c>
      <c r="I45" s="92">
        <f>SUMIFS(預金入力!$H:$H,預金入力!$E:$E,"="&amp;$B45,預金入力!$B:$B,"="&amp;UPDATE!I11)-SUMIFS(預金入力!$G:$G,預金入力!$E:$E,"="&amp;$B45,預金入力!$B:$B,"="&amp;UPDATE!I11)</f>
        <v>0</v>
      </c>
      <c r="J45" s="92">
        <f>SUMIFS(預金入力!$H:$H,預金入力!$E:$E,"="&amp;$B45,預金入力!$B:$B,"="&amp;UPDATE!J11)-SUMIFS(預金入力!$G:$G,預金入力!$E:$E,"="&amp;$B45,預金入力!$B:$B,"="&amp;UPDATE!J11)</f>
        <v>0</v>
      </c>
      <c r="K45" s="92">
        <f>SUMIFS(預金入力!$H:$H,預金入力!$E:$E,"="&amp;$B45,預金入力!$B:$B,"="&amp;UPDATE!K11)-SUMIFS(預金入力!$G:$G,預金入力!$E:$E,"="&amp;$B45,預金入力!$B:$B,"="&amp;UPDATE!K11)</f>
        <v>0</v>
      </c>
      <c r="L45" s="92">
        <f>SUMIFS(預金入力!$H:$H,預金入力!$E:$E,"="&amp;$B45,預金入力!$B:$B,"="&amp;UPDATE!L11)-SUMIFS(預金入力!$G:$G,預金入力!$E:$E,"="&amp;$B45,預金入力!$B:$B,"="&amp;UPDATE!L11)</f>
        <v>0</v>
      </c>
      <c r="M45" s="92">
        <f>SUMIFS(預金入力!$H:$H,預金入力!$E:$E,"="&amp;$B45,預金入力!$B:$B,"="&amp;UPDATE!M11)-SUMIFS(預金入力!$G:$G,預金入力!$E:$E,"="&amp;$B45,預金入力!$B:$B,"="&amp;UPDATE!M11)</f>
        <v>0</v>
      </c>
      <c r="N45" s="92">
        <f>SUMIFS(預金入力!$H:$H,預金入力!$E:$E,"="&amp;$B45,預金入力!$B:$B,"="&amp;UPDATE!N11)-SUMIFS(預金入力!$G:$G,預金入力!$E:$E,"="&amp;$B45,預金入力!$B:$B,"="&amp;UPDATE!N11)</f>
        <v>0</v>
      </c>
      <c r="O45" s="90">
        <f t="shared" si="3"/>
        <v>0</v>
      </c>
      <c r="P45" s="91"/>
    </row>
    <row r="46" spans="2:16" ht="15.95" customHeight="1" thickTop="1" thickBot="1" x14ac:dyDescent="0.3">
      <c r="B46" s="132" t="s">
        <v>3</v>
      </c>
      <c r="C46" s="133">
        <f t="shared" ref="C46:N46" si="4">SUM(C26:C45)</f>
        <v>0</v>
      </c>
      <c r="D46" s="134">
        <f t="shared" si="4"/>
        <v>0</v>
      </c>
      <c r="E46" s="134">
        <f t="shared" si="4"/>
        <v>0</v>
      </c>
      <c r="F46" s="134">
        <f t="shared" si="4"/>
        <v>0</v>
      </c>
      <c r="G46" s="134">
        <f t="shared" si="4"/>
        <v>0</v>
      </c>
      <c r="H46" s="134">
        <f t="shared" si="4"/>
        <v>0</v>
      </c>
      <c r="I46" s="134">
        <f t="shared" si="4"/>
        <v>0</v>
      </c>
      <c r="J46" s="134">
        <f t="shared" si="4"/>
        <v>0</v>
      </c>
      <c r="K46" s="134">
        <f t="shared" si="4"/>
        <v>0</v>
      </c>
      <c r="L46" s="134">
        <f t="shared" si="4"/>
        <v>0</v>
      </c>
      <c r="M46" s="134">
        <f t="shared" si="4"/>
        <v>0</v>
      </c>
      <c r="N46" s="134">
        <f t="shared" si="4"/>
        <v>0</v>
      </c>
      <c r="O46" s="135">
        <f t="shared" si="3"/>
        <v>0</v>
      </c>
      <c r="P46" s="136"/>
    </row>
    <row r="47" spans="2:16" ht="15.95" customHeight="1" x14ac:dyDescent="0.25"/>
    <row r="48" spans="2:16" ht="15.95" customHeight="1" x14ac:dyDescent="0.25">
      <c r="B48" s="49"/>
      <c r="C48" s="17" t="s">
        <v>41</v>
      </c>
      <c r="D48" s="49"/>
      <c r="E48" s="49"/>
      <c r="F48" s="49"/>
      <c r="G48" s="49"/>
      <c r="H48" s="49"/>
      <c r="I48" s="49"/>
      <c r="J48" s="49"/>
      <c r="K48" s="49"/>
      <c r="L48" s="49"/>
      <c r="M48" s="49"/>
      <c r="N48" s="49"/>
      <c r="O48" s="49"/>
      <c r="P48" s="49"/>
    </row>
    <row r="49" spans="2:16" ht="15.95" customHeight="1" thickBot="1" x14ac:dyDescent="0.3">
      <c r="B49" s="49"/>
      <c r="D49" s="49"/>
      <c r="E49" s="49"/>
      <c r="F49" s="49"/>
      <c r="G49" s="49"/>
      <c r="H49" s="49"/>
      <c r="I49" s="49"/>
      <c r="J49" s="49"/>
      <c r="K49" s="49"/>
      <c r="L49" s="49"/>
      <c r="M49" s="49"/>
      <c r="N49" s="49"/>
      <c r="O49" s="49"/>
      <c r="P49" s="49"/>
    </row>
    <row r="50" spans="2:16" ht="15.95" customHeight="1" thickBot="1" x14ac:dyDescent="0.3">
      <c r="B50" s="19" t="s">
        <v>38</v>
      </c>
      <c r="C50" s="62">
        <f t="shared" ref="C50:O50" si="5">C21-C46</f>
        <v>0</v>
      </c>
      <c r="D50" s="63">
        <f t="shared" si="5"/>
        <v>0</v>
      </c>
      <c r="E50" s="63">
        <f t="shared" si="5"/>
        <v>0</v>
      </c>
      <c r="F50" s="63">
        <f t="shared" si="5"/>
        <v>0</v>
      </c>
      <c r="G50" s="63">
        <f t="shared" si="5"/>
        <v>0</v>
      </c>
      <c r="H50" s="63">
        <f t="shared" si="5"/>
        <v>0</v>
      </c>
      <c r="I50" s="63">
        <f t="shared" si="5"/>
        <v>0</v>
      </c>
      <c r="J50" s="63">
        <f t="shared" si="5"/>
        <v>0</v>
      </c>
      <c r="K50" s="63">
        <f t="shared" si="5"/>
        <v>0</v>
      </c>
      <c r="L50" s="63">
        <f t="shared" si="5"/>
        <v>0</v>
      </c>
      <c r="M50" s="63">
        <f t="shared" si="5"/>
        <v>0</v>
      </c>
      <c r="N50" s="63">
        <f t="shared" si="5"/>
        <v>0</v>
      </c>
      <c r="O50" s="64">
        <f t="shared" si="5"/>
        <v>0</v>
      </c>
      <c r="P50" s="65"/>
    </row>
  </sheetData>
  <sheetProtection algorithmName="SHA-512" hashValue="iLXuQe/P4K5Toplou5misy4Hv07bC8De8/fzIK+ktb0fWeRo24qGS9XRHah0nPPnhlYb2LUfyejnuUusTlUv1g==" saltValue="Xgm93DFTGrEyDmJ7l3f0kw==" spinCount="100000" sheet="1" selectLockedCells="1"/>
  <mergeCells count="1">
    <mergeCell ref="C8:E9"/>
  </mergeCells>
  <phoneticPr fontId="12"/>
  <conditionalFormatting sqref="B11:P20 B26:P45">
    <cfRule type="expression" dxfId="15" priority="2">
      <formula>MOD(ROW(),2)=0</formula>
    </cfRule>
  </conditionalFormatting>
  <printOptions horizontalCentered="1"/>
  <pageMargins left="0.39370078740157483" right="0" top="0.39370078740157483" bottom="0" header="0.11811023622047245" footer="0.11811023622047245"/>
  <pageSetup paperSize="9" scale="8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BV84"/>
  <sheetViews>
    <sheetView showGridLines="0" showZeros="0" workbookViewId="0">
      <pane xSplit="1" ySplit="10" topLeftCell="B11" activePane="bottomRight" state="frozen"/>
      <selection activeCell="D16" sqref="D16"/>
      <selection pane="topRight" activeCell="D16" sqref="D16"/>
      <selection pane="bottomLeft" activeCell="D16" sqref="D16"/>
      <selection pane="bottomRight"/>
    </sheetView>
  </sheetViews>
  <sheetFormatPr defaultColWidth="9" defaultRowHeight="12.75" x14ac:dyDescent="0.25"/>
  <cols>
    <col min="1" max="1" width="4.6640625" style="13" customWidth="1"/>
    <col min="2" max="2" width="9.6640625" style="14" customWidth="1"/>
    <col min="3" max="15" width="9.6640625" style="12" customWidth="1"/>
    <col min="16" max="16" width="9.6640625" style="13" customWidth="1"/>
    <col min="17" max="16384" width="9" style="13"/>
  </cols>
  <sheetData>
    <row r="1" spans="1:74" ht="12" customHeight="1" thickBot="1" x14ac:dyDescent="0.3">
      <c r="A1" s="153"/>
      <c r="B1" s="155"/>
      <c r="C1" s="155"/>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6"/>
    </row>
    <row r="2" spans="1:74" ht="12" customHeight="1" x14ac:dyDescent="0.25">
      <c r="A2" s="157"/>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c r="BP2" s="158"/>
      <c r="BQ2" s="158"/>
      <c r="BR2" s="158"/>
      <c r="BS2" s="158"/>
      <c r="BT2" s="158"/>
      <c r="BU2" s="158"/>
      <c r="BV2" s="159"/>
    </row>
    <row r="3" spans="1:74" ht="12" customHeight="1" x14ac:dyDescent="0.25">
      <c r="A3" s="160"/>
      <c r="B3" s="161"/>
      <c r="C3" s="161"/>
      <c r="D3" s="161"/>
      <c r="E3" s="161" t="s">
        <v>46</v>
      </c>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2"/>
    </row>
    <row r="4" spans="1:74" ht="12" customHeight="1" thickBot="1" x14ac:dyDescent="0.3">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5"/>
    </row>
    <row r="5" spans="1:74" ht="12" customHeight="1" thickBot="1" x14ac:dyDescent="0.3"/>
    <row r="6" spans="1:74" s="15" customFormat="1" ht="12" customHeight="1" x14ac:dyDescent="0.25">
      <c r="B6" s="444" t="str">
        <f>メニュー!A2</f>
        <v>SIMPLE 会計報告 ２０２６</v>
      </c>
      <c r="C6" s="5"/>
      <c r="D6" s="5"/>
      <c r="E6" s="5"/>
      <c r="F6" s="172" t="s">
        <v>126</v>
      </c>
      <c r="G6" s="173"/>
      <c r="H6" s="173"/>
      <c r="I6" s="174"/>
    </row>
    <row r="7" spans="1:74" ht="12" customHeight="1" thickBot="1" x14ac:dyDescent="0.3">
      <c r="B7" s="5" t="s">
        <v>369</v>
      </c>
      <c r="C7" s="5"/>
      <c r="D7" s="5"/>
      <c r="E7" s="5"/>
      <c r="F7" s="175"/>
      <c r="G7" s="176"/>
      <c r="H7" s="176"/>
      <c r="I7" s="177"/>
    </row>
    <row r="8" spans="1:74" ht="12" customHeight="1" x14ac:dyDescent="0.25">
      <c r="B8" s="190"/>
      <c r="C8" s="510">
        <f>科目設定!$I$11</f>
        <v>0</v>
      </c>
      <c r="D8" s="510"/>
      <c r="E8" s="510"/>
    </row>
    <row r="9" spans="1:74" ht="12" customHeight="1" thickBot="1" x14ac:dyDescent="0.3">
      <c r="C9" s="514"/>
      <c r="D9" s="514"/>
      <c r="E9" s="514"/>
    </row>
    <row r="10" spans="1:74" ht="15.95" customHeight="1" thickBot="1" x14ac:dyDescent="0.3">
      <c r="B10" s="140" t="s">
        <v>20</v>
      </c>
      <c r="C10" s="141" t="str">
        <f>UPDATE!C$10</f>
        <v>４月</v>
      </c>
      <c r="D10" s="141" t="str">
        <f>UPDATE!D$10</f>
        <v>５月</v>
      </c>
      <c r="E10" s="141" t="str">
        <f>UPDATE!E$10</f>
        <v>６月</v>
      </c>
      <c r="F10" s="141" t="str">
        <f>UPDATE!F$10</f>
        <v>７月</v>
      </c>
      <c r="G10" s="141" t="str">
        <f>UPDATE!G$10</f>
        <v>８月</v>
      </c>
      <c r="H10" s="141" t="str">
        <f>UPDATE!H$10</f>
        <v>９月</v>
      </c>
      <c r="I10" s="141" t="str">
        <f>UPDATE!I$10</f>
        <v>１０月</v>
      </c>
      <c r="J10" s="141" t="str">
        <f>UPDATE!J$10</f>
        <v>１１月</v>
      </c>
      <c r="K10" s="141" t="str">
        <f>UPDATE!K$10</f>
        <v>１２月</v>
      </c>
      <c r="L10" s="141" t="str">
        <f>UPDATE!L$10</f>
        <v>１月</v>
      </c>
      <c r="M10" s="141" t="str">
        <f>UPDATE!M$10</f>
        <v>２月</v>
      </c>
      <c r="N10" s="141" t="str">
        <f>UPDATE!N$10</f>
        <v>３月</v>
      </c>
      <c r="O10" s="142" t="s">
        <v>5</v>
      </c>
      <c r="P10" s="143" t="s">
        <v>4</v>
      </c>
    </row>
    <row r="11" spans="1:74" ht="15.95" customHeight="1" thickTop="1" x14ac:dyDescent="0.25">
      <c r="B11" s="97" t="str">
        <f>IF(科目設定!AJ11="","",科目設定!AJ11)</f>
        <v>会費</v>
      </c>
      <c r="C11" s="18">
        <f>預金集計!C11+現金集計!C11</f>
        <v>0</v>
      </c>
      <c r="D11" s="18">
        <f>預金集計!D11+現金集計!D11</f>
        <v>0</v>
      </c>
      <c r="E11" s="18">
        <f>預金集計!E11+現金集計!E11</f>
        <v>0</v>
      </c>
      <c r="F11" s="18">
        <f>預金集計!F11+現金集計!F11</f>
        <v>0</v>
      </c>
      <c r="G11" s="18">
        <f>預金集計!G11+現金集計!G11</f>
        <v>0</v>
      </c>
      <c r="H11" s="18">
        <f>預金集計!H11+現金集計!H11</f>
        <v>0</v>
      </c>
      <c r="I11" s="18">
        <f>預金集計!I11+現金集計!I11</f>
        <v>0</v>
      </c>
      <c r="J11" s="18">
        <f>預金集計!J11+現金集計!J11</f>
        <v>0</v>
      </c>
      <c r="K11" s="18">
        <f>預金集計!K11+現金集計!K11</f>
        <v>0</v>
      </c>
      <c r="L11" s="18">
        <f>預金集計!L11+現金集計!L11</f>
        <v>0</v>
      </c>
      <c r="M11" s="18">
        <f>預金集計!M11+現金集計!M11</f>
        <v>0</v>
      </c>
      <c r="N11" s="18">
        <f>預金集計!N11+現金集計!N11</f>
        <v>0</v>
      </c>
      <c r="O11" s="99">
        <f t="shared" ref="O11:O21" si="0">SUM(C11:N11)</f>
        <v>0</v>
      </c>
      <c r="P11" s="106">
        <f>IF(O11=0,0,O11/SUM(O11:O16))</f>
        <v>0</v>
      </c>
    </row>
    <row r="12" spans="1:74" ht="15.95" customHeight="1" x14ac:dyDescent="0.25">
      <c r="B12" s="98" t="str">
        <f>IF(科目設定!AJ12="","",科目設定!AJ12)</f>
        <v>交付金</v>
      </c>
      <c r="C12" s="103">
        <f>預金集計!C12+現金集計!C12</f>
        <v>0</v>
      </c>
      <c r="D12" s="103">
        <f>預金集計!D12+現金集計!D12</f>
        <v>0</v>
      </c>
      <c r="E12" s="103">
        <f>預金集計!E12+現金集計!E12</f>
        <v>0</v>
      </c>
      <c r="F12" s="103">
        <f>預金集計!F12+現金集計!F12</f>
        <v>0</v>
      </c>
      <c r="G12" s="103">
        <f>預金集計!G12+現金集計!G12</f>
        <v>0</v>
      </c>
      <c r="H12" s="103">
        <f>預金集計!H12+現金集計!H12</f>
        <v>0</v>
      </c>
      <c r="I12" s="103">
        <f>預金集計!I12+現金集計!I12</f>
        <v>0</v>
      </c>
      <c r="J12" s="103">
        <f>預金集計!J12+現金集計!J12</f>
        <v>0</v>
      </c>
      <c r="K12" s="103">
        <f>預金集計!K12+現金集計!K12</f>
        <v>0</v>
      </c>
      <c r="L12" s="103">
        <f>預金集計!L12+現金集計!L12</f>
        <v>0</v>
      </c>
      <c r="M12" s="103">
        <f>預金集計!M12+現金集計!M12</f>
        <v>0</v>
      </c>
      <c r="N12" s="103">
        <f>預金集計!N12+現金集計!N12</f>
        <v>0</v>
      </c>
      <c r="O12" s="104">
        <f t="shared" si="0"/>
        <v>0</v>
      </c>
      <c r="P12" s="105">
        <f>IF(O12=0,0,O12/SUM(O11:O16))</f>
        <v>0</v>
      </c>
    </row>
    <row r="13" spans="1:74" ht="15.95" customHeight="1" x14ac:dyDescent="0.25">
      <c r="B13" s="98" t="str">
        <f>IF(科目設定!AJ13="","",科目設定!AJ13)</f>
        <v>寄付金</v>
      </c>
      <c r="C13" s="103">
        <f>預金集計!C13+現金集計!C13</f>
        <v>0</v>
      </c>
      <c r="D13" s="103">
        <f>預金集計!D13+現金集計!D13</f>
        <v>0</v>
      </c>
      <c r="E13" s="103">
        <f>預金集計!E13+現金集計!E13</f>
        <v>0</v>
      </c>
      <c r="F13" s="103">
        <f>預金集計!F13+現金集計!F13</f>
        <v>0</v>
      </c>
      <c r="G13" s="103">
        <f>預金集計!G13+現金集計!G13</f>
        <v>0</v>
      </c>
      <c r="H13" s="103">
        <f>預金集計!H13+現金集計!H13</f>
        <v>0</v>
      </c>
      <c r="I13" s="103">
        <f>預金集計!I13+現金集計!I13</f>
        <v>0</v>
      </c>
      <c r="J13" s="103">
        <f>預金集計!J13+現金集計!J13</f>
        <v>0</v>
      </c>
      <c r="K13" s="103">
        <f>預金集計!K13+現金集計!K13</f>
        <v>0</v>
      </c>
      <c r="L13" s="103">
        <f>預金集計!L13+現金集計!L13</f>
        <v>0</v>
      </c>
      <c r="M13" s="103">
        <f>預金集計!M13+現金集計!M13</f>
        <v>0</v>
      </c>
      <c r="N13" s="103">
        <f>預金集計!N13+現金集計!N13</f>
        <v>0</v>
      </c>
      <c r="O13" s="104">
        <f t="shared" si="0"/>
        <v>0</v>
      </c>
      <c r="P13" s="105">
        <f>IF(O13=0,0,O13/SUM(O11:O16))</f>
        <v>0</v>
      </c>
    </row>
    <row r="14" spans="1:74" ht="15.95" customHeight="1" x14ac:dyDescent="0.25">
      <c r="B14" s="98" t="str">
        <f>IF(科目設定!AJ14="","",科目設定!AJ14)</f>
        <v>利息</v>
      </c>
      <c r="C14" s="103">
        <f>預金集計!C14+現金集計!C14</f>
        <v>0</v>
      </c>
      <c r="D14" s="103">
        <f>預金集計!D14+現金集計!D14</f>
        <v>0</v>
      </c>
      <c r="E14" s="103">
        <f>預金集計!E14+現金集計!E14</f>
        <v>0</v>
      </c>
      <c r="F14" s="103">
        <f>預金集計!F14+現金集計!F14</f>
        <v>0</v>
      </c>
      <c r="G14" s="103">
        <f>預金集計!G14+現金集計!G14</f>
        <v>0</v>
      </c>
      <c r="H14" s="103">
        <f>預金集計!H14+現金集計!H14</f>
        <v>0</v>
      </c>
      <c r="I14" s="103">
        <f>預金集計!I14+現金集計!I14</f>
        <v>0</v>
      </c>
      <c r="J14" s="103">
        <f>預金集計!J14+現金集計!J14</f>
        <v>0</v>
      </c>
      <c r="K14" s="103">
        <f>預金集計!K14+現金集計!K14</f>
        <v>0</v>
      </c>
      <c r="L14" s="103">
        <f>預金集計!L14+現金集計!L14</f>
        <v>0</v>
      </c>
      <c r="M14" s="103">
        <f>預金集計!M14+現金集計!M14</f>
        <v>0</v>
      </c>
      <c r="N14" s="103">
        <f>預金集計!N14+現金集計!N14</f>
        <v>0</v>
      </c>
      <c r="O14" s="104">
        <f t="shared" si="0"/>
        <v>0</v>
      </c>
      <c r="P14" s="105">
        <f>IF(O14=0,0,O14/SUM(O11:O16))</f>
        <v>0</v>
      </c>
    </row>
    <row r="15" spans="1:74" ht="15.95" customHeight="1" x14ac:dyDescent="0.25">
      <c r="B15" s="98" t="str">
        <f>IF(科目設定!AJ15="","",科目設定!AJ15)</f>
        <v>雑収入</v>
      </c>
      <c r="C15" s="103">
        <f>預金集計!C15+現金集計!C15</f>
        <v>0</v>
      </c>
      <c r="D15" s="103">
        <f>預金集計!D15+現金集計!D15</f>
        <v>0</v>
      </c>
      <c r="E15" s="103">
        <f>預金集計!E15+現金集計!E15</f>
        <v>0</v>
      </c>
      <c r="F15" s="103">
        <f>預金集計!F15+現金集計!F15</f>
        <v>0</v>
      </c>
      <c r="G15" s="103">
        <f>預金集計!G15+現金集計!G15</f>
        <v>0</v>
      </c>
      <c r="H15" s="103">
        <f>預金集計!H15+現金集計!H15</f>
        <v>0</v>
      </c>
      <c r="I15" s="103">
        <f>預金集計!I15+現金集計!I15</f>
        <v>0</v>
      </c>
      <c r="J15" s="103">
        <f>預金集計!J15+現金集計!J15</f>
        <v>0</v>
      </c>
      <c r="K15" s="103">
        <f>預金集計!K15+現金集計!K15</f>
        <v>0</v>
      </c>
      <c r="L15" s="103">
        <f>預金集計!L15+現金集計!L15</f>
        <v>0</v>
      </c>
      <c r="M15" s="103">
        <f>預金集計!M15+現金集計!M15</f>
        <v>0</v>
      </c>
      <c r="N15" s="103">
        <f>預金集計!N15+現金集計!N15</f>
        <v>0</v>
      </c>
      <c r="O15" s="104">
        <f t="shared" ref="O15:O20" si="1">SUM(C15:N15)</f>
        <v>0</v>
      </c>
      <c r="P15" s="105">
        <f>IF(O15=0,0,O15/SUM(O11:O16))</f>
        <v>0</v>
      </c>
    </row>
    <row r="16" spans="1:74" ht="15.95" customHeight="1" x14ac:dyDescent="0.25">
      <c r="B16" s="247">
        <f>IF(科目設定!AJ16="","",科目設定!AJ16)</f>
        <v>0</v>
      </c>
      <c r="C16" s="251">
        <f>預金集計!C16+現金集計!C16</f>
        <v>0</v>
      </c>
      <c r="D16" s="251">
        <f>預金集計!D16+現金集計!D16</f>
        <v>0</v>
      </c>
      <c r="E16" s="251">
        <f>預金集計!E16+現金集計!E16</f>
        <v>0</v>
      </c>
      <c r="F16" s="251">
        <f>預金集計!F16+現金集計!F16</f>
        <v>0</v>
      </c>
      <c r="G16" s="251">
        <f>預金集計!G16+現金集計!G16</f>
        <v>0</v>
      </c>
      <c r="H16" s="251">
        <f>預金集計!H16+現金集計!H16</f>
        <v>0</v>
      </c>
      <c r="I16" s="251">
        <f>預金集計!I16+現金集計!I16</f>
        <v>0</v>
      </c>
      <c r="J16" s="251">
        <f>預金集計!J16+現金集計!J16</f>
        <v>0</v>
      </c>
      <c r="K16" s="251">
        <f>預金集計!K16+現金集計!K16</f>
        <v>0</v>
      </c>
      <c r="L16" s="251">
        <f>預金集計!L16+現金集計!L16</f>
        <v>0</v>
      </c>
      <c r="M16" s="251">
        <f>預金集計!M16+現金集計!M16</f>
        <v>0</v>
      </c>
      <c r="N16" s="251">
        <f>預金集計!N16+現金集計!N16</f>
        <v>0</v>
      </c>
      <c r="O16" s="252">
        <f t="shared" si="1"/>
        <v>0</v>
      </c>
      <c r="P16" s="253">
        <f>IF(O16=0,0,O16/SUM(O11:O16))</f>
        <v>0</v>
      </c>
    </row>
    <row r="17" spans="2:16" ht="15.95" customHeight="1" x14ac:dyDescent="0.25">
      <c r="B17" s="246" t="str">
        <f>IF(科目設定!AJ17="","",科目設定!AJ17)</f>
        <v>預金引出</v>
      </c>
      <c r="C17" s="248">
        <f>預金集計!C17+現金集計!C17</f>
        <v>0</v>
      </c>
      <c r="D17" s="248">
        <f>預金集計!D17+現金集計!D17</f>
        <v>0</v>
      </c>
      <c r="E17" s="248">
        <f>預金集計!E17+現金集計!E17</f>
        <v>0</v>
      </c>
      <c r="F17" s="248">
        <f>預金集計!F17+現金集計!F17</f>
        <v>0</v>
      </c>
      <c r="G17" s="248">
        <f>預金集計!G17+現金集計!G17</f>
        <v>0</v>
      </c>
      <c r="H17" s="248">
        <f>預金集計!H17+現金集計!H17</f>
        <v>0</v>
      </c>
      <c r="I17" s="248">
        <f>預金集計!I17+現金集計!I17</f>
        <v>0</v>
      </c>
      <c r="J17" s="248">
        <f>預金集計!J17+現金集計!J17</f>
        <v>0</v>
      </c>
      <c r="K17" s="248">
        <f>預金集計!K17+現金集計!K17</f>
        <v>0</v>
      </c>
      <c r="L17" s="248">
        <f>預金集計!L17+現金集計!L17</f>
        <v>0</v>
      </c>
      <c r="M17" s="248">
        <f>預金集計!M17+現金集計!M17</f>
        <v>0</v>
      </c>
      <c r="N17" s="248">
        <f>預金集計!N17+現金集計!N17</f>
        <v>0</v>
      </c>
      <c r="O17" s="249">
        <f t="shared" si="1"/>
        <v>0</v>
      </c>
      <c r="P17" s="250"/>
    </row>
    <row r="18" spans="2:16" ht="15.95" customHeight="1" x14ac:dyDescent="0.25">
      <c r="B18" s="98" t="str">
        <f>IF(科目設定!AJ18="","",科目設定!AJ18)</f>
        <v>定期引出</v>
      </c>
      <c r="C18" s="103">
        <f>預金集計!C18+現金集計!C18</f>
        <v>0</v>
      </c>
      <c r="D18" s="103">
        <f>預金集計!D18+現金集計!D18</f>
        <v>0</v>
      </c>
      <c r="E18" s="103">
        <f>預金集計!E18+現金集計!E18</f>
        <v>0</v>
      </c>
      <c r="F18" s="103">
        <f>預金集計!F18+現金集計!F18</f>
        <v>0</v>
      </c>
      <c r="G18" s="103">
        <f>預金集計!G18+現金集計!G18</f>
        <v>0</v>
      </c>
      <c r="H18" s="103">
        <f>預金集計!H18+現金集計!H18</f>
        <v>0</v>
      </c>
      <c r="I18" s="103">
        <f>預金集計!I18+現金集計!I18</f>
        <v>0</v>
      </c>
      <c r="J18" s="103">
        <f>預金集計!J18+現金集計!J18</f>
        <v>0</v>
      </c>
      <c r="K18" s="103">
        <f>預金集計!K18+現金集計!K18</f>
        <v>0</v>
      </c>
      <c r="L18" s="103">
        <f>預金集計!L18+現金集計!L18</f>
        <v>0</v>
      </c>
      <c r="M18" s="103">
        <f>預金集計!M18+現金集計!M18</f>
        <v>0</v>
      </c>
      <c r="N18" s="103">
        <f>預金集計!N18+現金集計!N18</f>
        <v>0</v>
      </c>
      <c r="O18" s="104">
        <f t="shared" si="1"/>
        <v>0</v>
      </c>
      <c r="P18" s="105"/>
    </row>
    <row r="19" spans="2:16" ht="15.95" customHeight="1" x14ac:dyDescent="0.25">
      <c r="B19" s="98" t="str">
        <f>IF(科目設定!AJ19="","",科目設定!AJ19)</f>
        <v>繰越金取崩</v>
      </c>
      <c r="C19" s="103">
        <f>預金集計!C19+現金集計!C19</f>
        <v>0</v>
      </c>
      <c r="D19" s="103">
        <f>預金集計!D19+現金集計!D19</f>
        <v>0</v>
      </c>
      <c r="E19" s="103">
        <f>預金集計!E19+現金集計!E19</f>
        <v>0</v>
      </c>
      <c r="F19" s="103">
        <f>預金集計!F19+現金集計!F19</f>
        <v>0</v>
      </c>
      <c r="G19" s="103">
        <f>預金集計!G19+現金集計!G19</f>
        <v>0</v>
      </c>
      <c r="H19" s="103">
        <f>預金集計!H19+現金集計!H19</f>
        <v>0</v>
      </c>
      <c r="I19" s="103">
        <f>預金集計!I19+現金集計!I19</f>
        <v>0</v>
      </c>
      <c r="J19" s="103">
        <f>預金集計!J19+現金集計!J19</f>
        <v>0</v>
      </c>
      <c r="K19" s="103">
        <f>預金集計!K19+現金集計!K19</f>
        <v>0</v>
      </c>
      <c r="L19" s="103">
        <f>預金集計!L19+現金集計!L19</f>
        <v>0</v>
      </c>
      <c r="M19" s="103">
        <f>預金集計!M19+現金集計!M19</f>
        <v>0</v>
      </c>
      <c r="N19" s="103">
        <f>預金集計!N19+現金集計!N19</f>
        <v>0</v>
      </c>
      <c r="O19" s="104">
        <f t="shared" si="1"/>
        <v>0</v>
      </c>
      <c r="P19" s="105"/>
    </row>
    <row r="20" spans="2:16" ht="15.95" customHeight="1" thickBot="1" x14ac:dyDescent="0.3">
      <c r="B20" s="98" t="str">
        <f>IF(科目設定!AJ20="","",科目設定!AJ20)</f>
        <v>積立金取崩</v>
      </c>
      <c r="C20" s="103">
        <f>預金集計!C20+現金集計!C20</f>
        <v>0</v>
      </c>
      <c r="D20" s="103">
        <f>預金集計!D20+現金集計!D20</f>
        <v>0</v>
      </c>
      <c r="E20" s="103">
        <f>預金集計!E20+現金集計!E20</f>
        <v>0</v>
      </c>
      <c r="F20" s="103">
        <f>預金集計!F20+現金集計!F20</f>
        <v>0</v>
      </c>
      <c r="G20" s="103">
        <f>預金集計!G20+現金集計!G20</f>
        <v>0</v>
      </c>
      <c r="H20" s="103">
        <f>預金集計!H20+現金集計!H20</f>
        <v>0</v>
      </c>
      <c r="I20" s="103">
        <f>預金集計!I20+現金集計!I20</f>
        <v>0</v>
      </c>
      <c r="J20" s="103">
        <f>預金集計!J20+現金集計!J20</f>
        <v>0</v>
      </c>
      <c r="K20" s="103">
        <f>預金集計!K20+現金集計!K20</f>
        <v>0</v>
      </c>
      <c r="L20" s="103">
        <f>預金集計!L20+現金集計!L20</f>
        <v>0</v>
      </c>
      <c r="M20" s="103">
        <f>預金集計!M20+現金集計!M20</f>
        <v>0</v>
      </c>
      <c r="N20" s="103">
        <f>預金集計!N20+現金集計!N20</f>
        <v>0</v>
      </c>
      <c r="O20" s="104">
        <f t="shared" si="1"/>
        <v>0</v>
      </c>
      <c r="P20" s="105"/>
    </row>
    <row r="21" spans="2:16" ht="15.95" customHeight="1" thickTop="1" thickBot="1" x14ac:dyDescent="0.3">
      <c r="B21" s="144" t="s">
        <v>19</v>
      </c>
      <c r="C21" s="145">
        <f t="shared" ref="C21:N21" si="2">SUM(C11:C20)</f>
        <v>0</v>
      </c>
      <c r="D21" s="146">
        <f t="shared" si="2"/>
        <v>0</v>
      </c>
      <c r="E21" s="146">
        <f t="shared" si="2"/>
        <v>0</v>
      </c>
      <c r="F21" s="146">
        <f t="shared" si="2"/>
        <v>0</v>
      </c>
      <c r="G21" s="146">
        <f t="shared" si="2"/>
        <v>0</v>
      </c>
      <c r="H21" s="146">
        <f t="shared" si="2"/>
        <v>0</v>
      </c>
      <c r="I21" s="146">
        <f t="shared" si="2"/>
        <v>0</v>
      </c>
      <c r="J21" s="146">
        <f t="shared" si="2"/>
        <v>0</v>
      </c>
      <c r="K21" s="146">
        <f t="shared" si="2"/>
        <v>0</v>
      </c>
      <c r="L21" s="146">
        <f t="shared" si="2"/>
        <v>0</v>
      </c>
      <c r="M21" s="146">
        <f t="shared" si="2"/>
        <v>0</v>
      </c>
      <c r="N21" s="146">
        <f t="shared" si="2"/>
        <v>0</v>
      </c>
      <c r="O21" s="147">
        <f t="shared" si="0"/>
        <v>0</v>
      </c>
      <c r="P21" s="148"/>
    </row>
    <row r="22" spans="2:16" ht="15.95" customHeight="1" x14ac:dyDescent="0.25"/>
    <row r="23" spans="2:16" ht="15.95" customHeight="1" x14ac:dyDescent="0.25"/>
    <row r="24" spans="2:16" ht="15.95" customHeight="1" thickBot="1" x14ac:dyDescent="0.3"/>
    <row r="25" spans="2:16" ht="15.95" customHeight="1" thickBot="1" x14ac:dyDescent="0.3">
      <c r="B25" s="127" t="s">
        <v>18</v>
      </c>
      <c r="C25" s="128" t="str">
        <f>UPDATE!C$10</f>
        <v>４月</v>
      </c>
      <c r="D25" s="128" t="str">
        <f>UPDATE!D$10</f>
        <v>５月</v>
      </c>
      <c r="E25" s="128" t="str">
        <f>UPDATE!E$10</f>
        <v>６月</v>
      </c>
      <c r="F25" s="128" t="str">
        <f>UPDATE!F$10</f>
        <v>７月</v>
      </c>
      <c r="G25" s="128" t="str">
        <f>UPDATE!G$10</f>
        <v>８月</v>
      </c>
      <c r="H25" s="128" t="str">
        <f>UPDATE!H$10</f>
        <v>９月</v>
      </c>
      <c r="I25" s="128" t="str">
        <f>UPDATE!I$10</f>
        <v>１０月</v>
      </c>
      <c r="J25" s="128" t="str">
        <f>UPDATE!J$10</f>
        <v>１１月</v>
      </c>
      <c r="K25" s="128" t="str">
        <f>UPDATE!K$10</f>
        <v>１２月</v>
      </c>
      <c r="L25" s="128" t="str">
        <f>UPDATE!L$10</f>
        <v>１月</v>
      </c>
      <c r="M25" s="128" t="str">
        <f>UPDATE!M$10</f>
        <v>２月</v>
      </c>
      <c r="N25" s="128" t="str">
        <f>UPDATE!N$10</f>
        <v>３月</v>
      </c>
      <c r="O25" s="130" t="s">
        <v>5</v>
      </c>
      <c r="P25" s="131" t="s">
        <v>4</v>
      </c>
    </row>
    <row r="26" spans="2:16" ht="15.95" customHeight="1" thickTop="1" x14ac:dyDescent="0.25">
      <c r="B26" s="97" t="str">
        <f>IF(科目設定!AJ21="","",科目設定!AJ21)</f>
        <v>会議費</v>
      </c>
      <c r="C26" s="18">
        <f>預金集計!C26+現金集計!C26</f>
        <v>0</v>
      </c>
      <c r="D26" s="18">
        <f>預金集計!D26+現金集計!D26</f>
        <v>0</v>
      </c>
      <c r="E26" s="18">
        <f>預金集計!E26+現金集計!E26</f>
        <v>0</v>
      </c>
      <c r="F26" s="18">
        <f>預金集計!F26+現金集計!F26</f>
        <v>0</v>
      </c>
      <c r="G26" s="18">
        <f>預金集計!G26+現金集計!G26</f>
        <v>0</v>
      </c>
      <c r="H26" s="18">
        <f>預金集計!H26+現金集計!H26</f>
        <v>0</v>
      </c>
      <c r="I26" s="18">
        <f>預金集計!I26+現金集計!I26</f>
        <v>0</v>
      </c>
      <c r="J26" s="18">
        <f>預金集計!J26+現金集計!J26</f>
        <v>0</v>
      </c>
      <c r="K26" s="18">
        <f>預金集計!K26+現金集計!K26</f>
        <v>0</v>
      </c>
      <c r="L26" s="18">
        <f>預金集計!L26+現金集計!L26</f>
        <v>0</v>
      </c>
      <c r="M26" s="18">
        <f>預金集計!M26+現金集計!M26</f>
        <v>0</v>
      </c>
      <c r="N26" s="18">
        <f>預金集計!N26+現金集計!N26</f>
        <v>0</v>
      </c>
      <c r="O26" s="99">
        <f t="shared" ref="O26:O46" si="3">SUM(C26:N26)</f>
        <v>0</v>
      </c>
      <c r="P26" s="100">
        <f>IF(O26=0,0,O26/SUM(O26:O41))</f>
        <v>0</v>
      </c>
    </row>
    <row r="27" spans="2:16" ht="15.95" customHeight="1" x14ac:dyDescent="0.25">
      <c r="B27" s="98" t="str">
        <f>IF(科目設定!AJ22="","",科目設定!AJ22)</f>
        <v>消耗品費</v>
      </c>
      <c r="C27" s="103">
        <f>預金集計!C27+現金集計!C27</f>
        <v>0</v>
      </c>
      <c r="D27" s="103">
        <f>預金集計!D27+現金集計!D27</f>
        <v>0</v>
      </c>
      <c r="E27" s="103">
        <f>預金集計!E27+現金集計!E27</f>
        <v>0</v>
      </c>
      <c r="F27" s="103">
        <f>預金集計!F27+現金集計!F27</f>
        <v>0</v>
      </c>
      <c r="G27" s="103">
        <f>預金集計!G27+現金集計!G27</f>
        <v>0</v>
      </c>
      <c r="H27" s="103">
        <f>預金集計!H27+現金集計!H27</f>
        <v>0</v>
      </c>
      <c r="I27" s="103">
        <f>預金集計!I27+現金集計!I27</f>
        <v>0</v>
      </c>
      <c r="J27" s="103">
        <f>預金集計!J27+現金集計!J27</f>
        <v>0</v>
      </c>
      <c r="K27" s="103">
        <f>預金集計!K27+現金集計!K27</f>
        <v>0</v>
      </c>
      <c r="L27" s="103">
        <f>預金集計!L27+現金集計!L27</f>
        <v>0</v>
      </c>
      <c r="M27" s="103">
        <f>預金集計!M27+現金集計!M27</f>
        <v>0</v>
      </c>
      <c r="N27" s="103">
        <f>預金集計!N27+現金集計!N27</f>
        <v>0</v>
      </c>
      <c r="O27" s="104">
        <f t="shared" si="3"/>
        <v>0</v>
      </c>
      <c r="P27" s="105">
        <f>IF(O27=0,0,O27/SUM(O26:O41))</f>
        <v>0</v>
      </c>
    </row>
    <row r="28" spans="2:16" ht="15.95" customHeight="1" x14ac:dyDescent="0.25">
      <c r="B28" s="98" t="str">
        <f>IF(科目設定!AJ23="","",科目設定!AJ23)</f>
        <v>事務費</v>
      </c>
      <c r="C28" s="103">
        <f>預金集計!C28+現金集計!C28</f>
        <v>0</v>
      </c>
      <c r="D28" s="103">
        <f>預金集計!D28+現金集計!D28</f>
        <v>0</v>
      </c>
      <c r="E28" s="103">
        <f>預金集計!E28+現金集計!E28</f>
        <v>0</v>
      </c>
      <c r="F28" s="103">
        <f>預金集計!F28+現金集計!F28</f>
        <v>0</v>
      </c>
      <c r="G28" s="103">
        <f>預金集計!G28+現金集計!G28</f>
        <v>0</v>
      </c>
      <c r="H28" s="103">
        <f>預金集計!H28+現金集計!H28</f>
        <v>0</v>
      </c>
      <c r="I28" s="103">
        <f>預金集計!I28+現金集計!I28</f>
        <v>0</v>
      </c>
      <c r="J28" s="103">
        <f>預金集計!J28+現金集計!J28</f>
        <v>0</v>
      </c>
      <c r="K28" s="103">
        <f>預金集計!K28+現金集計!K28</f>
        <v>0</v>
      </c>
      <c r="L28" s="103">
        <f>預金集計!L28+現金集計!L28</f>
        <v>0</v>
      </c>
      <c r="M28" s="103">
        <f>預金集計!M28+現金集計!M28</f>
        <v>0</v>
      </c>
      <c r="N28" s="103">
        <f>預金集計!N28+現金集計!N28</f>
        <v>0</v>
      </c>
      <c r="O28" s="104">
        <f t="shared" si="3"/>
        <v>0</v>
      </c>
      <c r="P28" s="105">
        <f>IF(O28=0,0,O28/SUM(O26:O41))</f>
        <v>0</v>
      </c>
    </row>
    <row r="29" spans="2:16" ht="15.95" customHeight="1" x14ac:dyDescent="0.25">
      <c r="B29" s="98" t="str">
        <f>IF(科目設定!AJ24="","",科目設定!AJ24)</f>
        <v>備品費</v>
      </c>
      <c r="C29" s="103">
        <f>預金集計!C29+現金集計!C29</f>
        <v>0</v>
      </c>
      <c r="D29" s="103">
        <f>預金集計!D29+現金集計!D29</f>
        <v>0</v>
      </c>
      <c r="E29" s="103">
        <f>預金集計!E29+現金集計!E29</f>
        <v>0</v>
      </c>
      <c r="F29" s="103">
        <f>預金集計!F29+現金集計!F29</f>
        <v>0</v>
      </c>
      <c r="G29" s="103">
        <f>預金集計!G29+現金集計!G29</f>
        <v>0</v>
      </c>
      <c r="H29" s="103">
        <f>預金集計!H29+現金集計!H29</f>
        <v>0</v>
      </c>
      <c r="I29" s="103">
        <f>預金集計!I29+現金集計!I29</f>
        <v>0</v>
      </c>
      <c r="J29" s="103">
        <f>預金集計!J29+現金集計!J29</f>
        <v>0</v>
      </c>
      <c r="K29" s="103">
        <f>預金集計!K29+現金集計!K29</f>
        <v>0</v>
      </c>
      <c r="L29" s="103">
        <f>預金集計!L29+現金集計!L29</f>
        <v>0</v>
      </c>
      <c r="M29" s="103">
        <f>預金集計!M29+現金集計!M29</f>
        <v>0</v>
      </c>
      <c r="N29" s="103">
        <f>預金集計!N29+現金集計!N29</f>
        <v>0</v>
      </c>
      <c r="O29" s="104">
        <f t="shared" si="3"/>
        <v>0</v>
      </c>
      <c r="P29" s="105">
        <f>IF(O29=0,0,O29/SUM(O26:O41))</f>
        <v>0</v>
      </c>
    </row>
    <row r="30" spans="2:16" ht="15.95" customHeight="1" x14ac:dyDescent="0.25">
      <c r="B30" s="98" t="str">
        <f>IF(科目設定!AJ25="","",科目設定!AJ25)</f>
        <v>慶弔費</v>
      </c>
      <c r="C30" s="103">
        <f>預金集計!C30+現金集計!C30</f>
        <v>0</v>
      </c>
      <c r="D30" s="103">
        <f>預金集計!D30+現金集計!D30</f>
        <v>0</v>
      </c>
      <c r="E30" s="103">
        <f>預金集計!E30+現金集計!E30</f>
        <v>0</v>
      </c>
      <c r="F30" s="103">
        <f>預金集計!F30+現金集計!F30</f>
        <v>0</v>
      </c>
      <c r="G30" s="103">
        <f>預金集計!G30+現金集計!G30</f>
        <v>0</v>
      </c>
      <c r="H30" s="103">
        <f>預金集計!H30+現金集計!H30</f>
        <v>0</v>
      </c>
      <c r="I30" s="103">
        <f>預金集計!I30+現金集計!I30</f>
        <v>0</v>
      </c>
      <c r="J30" s="103">
        <f>預金集計!J30+現金集計!J30</f>
        <v>0</v>
      </c>
      <c r="K30" s="103">
        <f>預金集計!K30+現金集計!K30</f>
        <v>0</v>
      </c>
      <c r="L30" s="103">
        <f>預金集計!L30+現金集計!L30</f>
        <v>0</v>
      </c>
      <c r="M30" s="103">
        <f>預金集計!M30+現金集計!M30</f>
        <v>0</v>
      </c>
      <c r="N30" s="103">
        <f>預金集計!N30+現金集計!N30</f>
        <v>0</v>
      </c>
      <c r="O30" s="104">
        <f t="shared" si="3"/>
        <v>0</v>
      </c>
      <c r="P30" s="105">
        <f>IF(O30=0,0,O30/SUM(O26:O41))</f>
        <v>0</v>
      </c>
    </row>
    <row r="31" spans="2:16" ht="15.95" customHeight="1" x14ac:dyDescent="0.25">
      <c r="B31" s="98" t="str">
        <f>IF(科目設定!AJ26="","",科目設定!AJ26)</f>
        <v>水道光熱費</v>
      </c>
      <c r="C31" s="103">
        <f>預金集計!C31+現金集計!C31</f>
        <v>0</v>
      </c>
      <c r="D31" s="103">
        <f>預金集計!D31+現金集計!D31</f>
        <v>0</v>
      </c>
      <c r="E31" s="103">
        <f>預金集計!E31+現金集計!E31</f>
        <v>0</v>
      </c>
      <c r="F31" s="103">
        <f>預金集計!F31+現金集計!F31</f>
        <v>0</v>
      </c>
      <c r="G31" s="103">
        <f>預金集計!G31+現金集計!G31</f>
        <v>0</v>
      </c>
      <c r="H31" s="103">
        <f>預金集計!H31+現金集計!H31</f>
        <v>0</v>
      </c>
      <c r="I31" s="103">
        <f>預金集計!I31+現金集計!I31</f>
        <v>0</v>
      </c>
      <c r="J31" s="103">
        <f>預金集計!J31+現金集計!J31</f>
        <v>0</v>
      </c>
      <c r="K31" s="103">
        <f>預金集計!K31+現金集計!K31</f>
        <v>0</v>
      </c>
      <c r="L31" s="103">
        <f>預金集計!L31+現金集計!L31</f>
        <v>0</v>
      </c>
      <c r="M31" s="103">
        <f>預金集計!M31+現金集計!M31</f>
        <v>0</v>
      </c>
      <c r="N31" s="103">
        <f>預金集計!N31+現金集計!N31</f>
        <v>0</v>
      </c>
      <c r="O31" s="104">
        <f t="shared" si="3"/>
        <v>0</v>
      </c>
      <c r="P31" s="105">
        <f>IF(O31=0,0,O31/SUM(O26:O41))</f>
        <v>0</v>
      </c>
    </row>
    <row r="32" spans="2:16" ht="15.95" customHeight="1" x14ac:dyDescent="0.25">
      <c r="B32" s="98" t="str">
        <f>IF(科目設定!AJ27="","",科目設定!AJ27)</f>
        <v>行事費</v>
      </c>
      <c r="C32" s="103">
        <f>預金集計!C32+現金集計!C32</f>
        <v>0</v>
      </c>
      <c r="D32" s="103">
        <f>預金集計!D32+現金集計!D32</f>
        <v>0</v>
      </c>
      <c r="E32" s="103">
        <f>預金集計!E32+現金集計!E32</f>
        <v>0</v>
      </c>
      <c r="F32" s="103">
        <f>預金集計!F32+現金集計!F32</f>
        <v>0</v>
      </c>
      <c r="G32" s="103">
        <f>預金集計!G32+現金集計!G32</f>
        <v>0</v>
      </c>
      <c r="H32" s="103">
        <f>預金集計!H32+現金集計!H32</f>
        <v>0</v>
      </c>
      <c r="I32" s="103">
        <f>預金集計!I32+現金集計!I32</f>
        <v>0</v>
      </c>
      <c r="J32" s="103">
        <f>預金集計!J32+現金集計!J32</f>
        <v>0</v>
      </c>
      <c r="K32" s="103">
        <f>預金集計!K32+現金集計!K32</f>
        <v>0</v>
      </c>
      <c r="L32" s="103">
        <f>預金集計!L32+現金集計!L32</f>
        <v>0</v>
      </c>
      <c r="M32" s="103">
        <f>預金集計!M32+現金集計!M32</f>
        <v>0</v>
      </c>
      <c r="N32" s="103">
        <f>預金集計!N32+現金集計!N32</f>
        <v>0</v>
      </c>
      <c r="O32" s="104">
        <f t="shared" si="3"/>
        <v>0</v>
      </c>
      <c r="P32" s="105">
        <f>IF(O32=0,0,O32/SUM(O26:O41))</f>
        <v>0</v>
      </c>
    </row>
    <row r="33" spans="1:16" ht="15.95" customHeight="1" x14ac:dyDescent="0.25">
      <c r="B33" s="98" t="str">
        <f>IF(科目設定!AJ28="","",科目設定!AJ28)</f>
        <v>イベント費</v>
      </c>
      <c r="C33" s="103">
        <f>預金集計!C33+現金集計!C33</f>
        <v>0</v>
      </c>
      <c r="D33" s="103">
        <f>預金集計!D33+現金集計!D33</f>
        <v>0</v>
      </c>
      <c r="E33" s="103">
        <f>預金集計!E33+現金集計!E33</f>
        <v>0</v>
      </c>
      <c r="F33" s="103">
        <f>預金集計!F33+現金集計!F33</f>
        <v>0</v>
      </c>
      <c r="G33" s="103">
        <f>預金集計!G33+現金集計!G33</f>
        <v>0</v>
      </c>
      <c r="H33" s="103">
        <f>預金集計!H33+現金集計!H33</f>
        <v>0</v>
      </c>
      <c r="I33" s="103">
        <f>預金集計!I33+現金集計!I33</f>
        <v>0</v>
      </c>
      <c r="J33" s="103">
        <f>預金集計!J33+現金集計!J33</f>
        <v>0</v>
      </c>
      <c r="K33" s="103">
        <f>預金集計!K33+現金集計!K33</f>
        <v>0</v>
      </c>
      <c r="L33" s="103">
        <f>預金集計!L33+現金集計!L33</f>
        <v>0</v>
      </c>
      <c r="M33" s="103">
        <f>預金集計!M33+現金集計!M33</f>
        <v>0</v>
      </c>
      <c r="N33" s="103">
        <f>預金集計!N33+現金集計!N33</f>
        <v>0</v>
      </c>
      <c r="O33" s="104">
        <f t="shared" si="3"/>
        <v>0</v>
      </c>
      <c r="P33" s="105">
        <f>IF(O33=0,0,O33/SUM(O26:O41))</f>
        <v>0</v>
      </c>
    </row>
    <row r="34" spans="1:16" ht="15.95" customHeight="1" x14ac:dyDescent="0.25">
      <c r="B34" s="98" t="str">
        <f>IF(科目設定!AJ29="","",科目設定!AJ29)</f>
        <v>渉外費</v>
      </c>
      <c r="C34" s="103">
        <f>預金集計!C34+現金集計!C34</f>
        <v>0</v>
      </c>
      <c r="D34" s="103">
        <f>預金集計!D34+現金集計!D34</f>
        <v>0</v>
      </c>
      <c r="E34" s="103">
        <f>預金集計!E34+現金集計!E34</f>
        <v>0</v>
      </c>
      <c r="F34" s="103">
        <f>預金集計!F34+現金集計!F34</f>
        <v>0</v>
      </c>
      <c r="G34" s="103">
        <f>預金集計!G34+現金集計!G34</f>
        <v>0</v>
      </c>
      <c r="H34" s="103">
        <f>預金集計!H34+現金集計!H34</f>
        <v>0</v>
      </c>
      <c r="I34" s="103">
        <f>預金集計!I34+現金集計!I34</f>
        <v>0</v>
      </c>
      <c r="J34" s="103">
        <f>預金集計!J34+現金集計!J34</f>
        <v>0</v>
      </c>
      <c r="K34" s="103">
        <f>預金集計!K34+現金集計!K34</f>
        <v>0</v>
      </c>
      <c r="L34" s="103">
        <f>預金集計!L34+現金集計!L34</f>
        <v>0</v>
      </c>
      <c r="M34" s="103">
        <f>預金集計!M34+現金集計!M34</f>
        <v>0</v>
      </c>
      <c r="N34" s="103">
        <f>預金集計!N34+現金集計!N34</f>
        <v>0</v>
      </c>
      <c r="O34" s="104">
        <f t="shared" si="3"/>
        <v>0</v>
      </c>
      <c r="P34" s="105">
        <f>IF(O34=0,0,O34/SUM(O26:O41))</f>
        <v>0</v>
      </c>
    </row>
    <row r="35" spans="1:16" ht="15.95" customHeight="1" x14ac:dyDescent="0.25">
      <c r="B35" s="98" t="str">
        <f>IF(科目設定!AJ30="","",科目設定!AJ30)</f>
        <v>負担金</v>
      </c>
      <c r="C35" s="103">
        <f>預金集計!C35+現金集計!C35</f>
        <v>0</v>
      </c>
      <c r="D35" s="103">
        <f>預金集計!D35+現金集計!D35</f>
        <v>0</v>
      </c>
      <c r="E35" s="103">
        <f>預金集計!E35+現金集計!E35</f>
        <v>0</v>
      </c>
      <c r="F35" s="103">
        <f>預金集計!F35+現金集計!F35</f>
        <v>0</v>
      </c>
      <c r="G35" s="103">
        <f>預金集計!G35+現金集計!G35</f>
        <v>0</v>
      </c>
      <c r="H35" s="103">
        <f>預金集計!H35+現金集計!H35</f>
        <v>0</v>
      </c>
      <c r="I35" s="103">
        <f>預金集計!I35+現金集計!I35</f>
        <v>0</v>
      </c>
      <c r="J35" s="103">
        <f>預金集計!J35+現金集計!J35</f>
        <v>0</v>
      </c>
      <c r="K35" s="103">
        <f>預金集計!K35+現金集計!K35</f>
        <v>0</v>
      </c>
      <c r="L35" s="103">
        <f>預金集計!L35+現金集計!L35</f>
        <v>0</v>
      </c>
      <c r="M35" s="103">
        <f>預金集計!M35+現金集計!M35</f>
        <v>0</v>
      </c>
      <c r="N35" s="103">
        <f>預金集計!N35+現金集計!N35</f>
        <v>0</v>
      </c>
      <c r="O35" s="104">
        <f t="shared" si="3"/>
        <v>0</v>
      </c>
      <c r="P35" s="105">
        <f>IF(O35=0,0,O35/SUM(O26:O41))</f>
        <v>0</v>
      </c>
    </row>
    <row r="36" spans="1:16" ht="15.95" customHeight="1" x14ac:dyDescent="0.25">
      <c r="B36" s="98" t="str">
        <f>IF(科目設定!AJ31="","",科目設定!AJ31)</f>
        <v>部会費</v>
      </c>
      <c r="C36" s="103">
        <f>預金集計!C36+現金集計!C36</f>
        <v>0</v>
      </c>
      <c r="D36" s="103">
        <f>預金集計!D36+現金集計!D36</f>
        <v>0</v>
      </c>
      <c r="E36" s="103">
        <f>預金集計!E36+現金集計!E36</f>
        <v>0</v>
      </c>
      <c r="F36" s="103">
        <f>預金集計!F36+現金集計!F36</f>
        <v>0</v>
      </c>
      <c r="G36" s="103">
        <f>預金集計!G36+現金集計!G36</f>
        <v>0</v>
      </c>
      <c r="H36" s="103">
        <f>預金集計!H36+現金集計!H36</f>
        <v>0</v>
      </c>
      <c r="I36" s="103">
        <f>預金集計!I36+現金集計!I36</f>
        <v>0</v>
      </c>
      <c r="J36" s="103">
        <f>預金集計!J36+現金集計!J36</f>
        <v>0</v>
      </c>
      <c r="K36" s="103">
        <f>預金集計!K36+現金集計!K36</f>
        <v>0</v>
      </c>
      <c r="L36" s="103">
        <f>預金集計!L36+現金集計!L36</f>
        <v>0</v>
      </c>
      <c r="M36" s="103">
        <f>預金集計!M36+現金集計!M36</f>
        <v>0</v>
      </c>
      <c r="N36" s="103">
        <f>預金集計!N36+現金集計!N36</f>
        <v>0</v>
      </c>
      <c r="O36" s="104">
        <f t="shared" si="3"/>
        <v>0</v>
      </c>
      <c r="P36" s="105">
        <f>IF(O36=0,0,O36/SUM(O26:O41))</f>
        <v>0</v>
      </c>
    </row>
    <row r="37" spans="1:16" ht="15.95" customHeight="1" x14ac:dyDescent="0.25">
      <c r="B37" s="98" t="str">
        <f>IF(科目設定!AJ32="","",科目設定!AJ32)</f>
        <v>補助費</v>
      </c>
      <c r="C37" s="103">
        <f>預金集計!C37+現金集計!C37</f>
        <v>0</v>
      </c>
      <c r="D37" s="103">
        <f>預金集計!D37+現金集計!D37</f>
        <v>0</v>
      </c>
      <c r="E37" s="103">
        <f>預金集計!E37+現金集計!E37</f>
        <v>0</v>
      </c>
      <c r="F37" s="103">
        <f>預金集計!F37+現金集計!F37</f>
        <v>0</v>
      </c>
      <c r="G37" s="103">
        <f>預金集計!G37+現金集計!G37</f>
        <v>0</v>
      </c>
      <c r="H37" s="103">
        <f>預金集計!H37+現金集計!H37</f>
        <v>0</v>
      </c>
      <c r="I37" s="103">
        <f>預金集計!I37+現金集計!I37</f>
        <v>0</v>
      </c>
      <c r="J37" s="103">
        <f>預金集計!J37+現金集計!J37</f>
        <v>0</v>
      </c>
      <c r="K37" s="103">
        <f>預金集計!K37+現金集計!K37</f>
        <v>0</v>
      </c>
      <c r="L37" s="103">
        <f>預金集計!L37+現金集計!L37</f>
        <v>0</v>
      </c>
      <c r="M37" s="103">
        <f>預金集計!M37+現金集計!M37</f>
        <v>0</v>
      </c>
      <c r="N37" s="103">
        <f>預金集計!N37+現金集計!N37</f>
        <v>0</v>
      </c>
      <c r="O37" s="104">
        <f t="shared" si="3"/>
        <v>0</v>
      </c>
      <c r="P37" s="105">
        <f>IF(O37=0,0,O37/SUM(O26:O41))</f>
        <v>0</v>
      </c>
    </row>
    <row r="38" spans="1:16" ht="15.95" customHeight="1" x14ac:dyDescent="0.25">
      <c r="B38" s="98">
        <f>IF(科目設定!AJ33="","",科目設定!AJ33)</f>
        <v>0</v>
      </c>
      <c r="C38" s="103">
        <f>預金集計!C38+現金集計!C38</f>
        <v>0</v>
      </c>
      <c r="D38" s="103">
        <f>預金集計!D38+現金集計!D38</f>
        <v>0</v>
      </c>
      <c r="E38" s="103">
        <f>預金集計!E38+現金集計!E38</f>
        <v>0</v>
      </c>
      <c r="F38" s="103">
        <f>預金集計!F38+現金集計!F38</f>
        <v>0</v>
      </c>
      <c r="G38" s="103">
        <f>預金集計!G38+現金集計!G38</f>
        <v>0</v>
      </c>
      <c r="H38" s="103">
        <f>預金集計!H38+現金集計!H38</f>
        <v>0</v>
      </c>
      <c r="I38" s="103">
        <f>預金集計!I38+現金集計!I38</f>
        <v>0</v>
      </c>
      <c r="J38" s="103">
        <f>預金集計!J38+現金集計!J38</f>
        <v>0</v>
      </c>
      <c r="K38" s="103">
        <f>預金集計!K38+現金集計!K38</f>
        <v>0</v>
      </c>
      <c r="L38" s="103">
        <f>預金集計!L38+現金集計!L38</f>
        <v>0</v>
      </c>
      <c r="M38" s="103">
        <f>預金集計!M38+現金集計!M38</f>
        <v>0</v>
      </c>
      <c r="N38" s="103">
        <f>預金集計!N38+現金集計!N38</f>
        <v>0</v>
      </c>
      <c r="O38" s="104">
        <f t="shared" si="3"/>
        <v>0</v>
      </c>
      <c r="P38" s="105">
        <f>IF(O38=0,0,O38/SUM(O26:O41))</f>
        <v>0</v>
      </c>
    </row>
    <row r="39" spans="1:16" ht="15.95" customHeight="1" x14ac:dyDescent="0.25">
      <c r="B39" s="98" t="str">
        <f>IF(科目設定!AJ34="","",科目設定!AJ34)</f>
        <v>予備費</v>
      </c>
      <c r="C39" s="103">
        <f>預金集計!C39+現金集計!C39</f>
        <v>0</v>
      </c>
      <c r="D39" s="103">
        <f>預金集計!D39+現金集計!D39</f>
        <v>0</v>
      </c>
      <c r="E39" s="103">
        <f>預金集計!E39+現金集計!E39</f>
        <v>0</v>
      </c>
      <c r="F39" s="103">
        <f>預金集計!F39+現金集計!F39</f>
        <v>0</v>
      </c>
      <c r="G39" s="103">
        <f>預金集計!G39+現金集計!G39</f>
        <v>0</v>
      </c>
      <c r="H39" s="103">
        <f>預金集計!H39+現金集計!H39</f>
        <v>0</v>
      </c>
      <c r="I39" s="103">
        <f>預金集計!I39+現金集計!I39</f>
        <v>0</v>
      </c>
      <c r="J39" s="103">
        <f>預金集計!J39+現金集計!J39</f>
        <v>0</v>
      </c>
      <c r="K39" s="103">
        <f>預金集計!K39+現金集計!K39</f>
        <v>0</v>
      </c>
      <c r="L39" s="103">
        <f>預金集計!L39+現金集計!L39</f>
        <v>0</v>
      </c>
      <c r="M39" s="103">
        <f>預金集計!M39+現金集計!M39</f>
        <v>0</v>
      </c>
      <c r="N39" s="103">
        <f>預金集計!N39+現金集計!N39</f>
        <v>0</v>
      </c>
      <c r="O39" s="104">
        <f t="shared" si="3"/>
        <v>0</v>
      </c>
      <c r="P39" s="105">
        <f>IF(O39=0,0,O39/SUM(O26:O41))</f>
        <v>0</v>
      </c>
    </row>
    <row r="40" spans="1:16" ht="15.95" customHeight="1" x14ac:dyDescent="0.25">
      <c r="B40" s="98" t="str">
        <f>IF(科目設定!AJ35="","",科目設定!AJ35)</f>
        <v>雑費</v>
      </c>
      <c r="C40" s="103">
        <f>預金集計!C40+現金集計!C40</f>
        <v>0</v>
      </c>
      <c r="D40" s="103">
        <f>預金集計!D40+現金集計!D40</f>
        <v>0</v>
      </c>
      <c r="E40" s="103">
        <f>預金集計!E40+現金集計!E40</f>
        <v>0</v>
      </c>
      <c r="F40" s="103">
        <f>預金集計!F40+現金集計!F40</f>
        <v>0</v>
      </c>
      <c r="G40" s="103">
        <f>預金集計!G40+現金集計!G40</f>
        <v>0</v>
      </c>
      <c r="H40" s="103">
        <f>預金集計!H40+現金集計!H40</f>
        <v>0</v>
      </c>
      <c r="I40" s="103">
        <f>預金集計!I40+現金集計!I40</f>
        <v>0</v>
      </c>
      <c r="J40" s="103">
        <f>預金集計!J40+現金集計!J40</f>
        <v>0</v>
      </c>
      <c r="K40" s="103">
        <f>預金集計!K40+現金集計!K40</f>
        <v>0</v>
      </c>
      <c r="L40" s="103">
        <f>預金集計!L40+現金集計!L40</f>
        <v>0</v>
      </c>
      <c r="M40" s="103">
        <f>預金集計!M40+現金集計!M40</f>
        <v>0</v>
      </c>
      <c r="N40" s="103">
        <f>預金集計!N40+現金集計!N40</f>
        <v>0</v>
      </c>
      <c r="O40" s="104">
        <f t="shared" si="3"/>
        <v>0</v>
      </c>
      <c r="P40" s="105">
        <f>IF(O40=0,0,O40/SUM(O26:O41))</f>
        <v>0</v>
      </c>
    </row>
    <row r="41" spans="1:16" ht="15.95" customHeight="1" x14ac:dyDescent="0.25">
      <c r="B41" s="247">
        <f>IF(科目設定!AJ36="","",科目設定!AJ36)</f>
        <v>0</v>
      </c>
      <c r="C41" s="251">
        <f>預金集計!C41+現金集計!C41</f>
        <v>0</v>
      </c>
      <c r="D41" s="251">
        <f>預金集計!D41+現金集計!D41</f>
        <v>0</v>
      </c>
      <c r="E41" s="251">
        <f>預金集計!E41+現金集計!E41</f>
        <v>0</v>
      </c>
      <c r="F41" s="251">
        <f>預金集計!F41+現金集計!F41</f>
        <v>0</v>
      </c>
      <c r="G41" s="251">
        <f>預金集計!G41+現金集計!G41</f>
        <v>0</v>
      </c>
      <c r="H41" s="251">
        <f>預金集計!H41+現金集計!H41</f>
        <v>0</v>
      </c>
      <c r="I41" s="251">
        <f>預金集計!I41+現金集計!I41</f>
        <v>0</v>
      </c>
      <c r="J41" s="251">
        <f>預金集計!J41+現金集計!J41</f>
        <v>0</v>
      </c>
      <c r="K41" s="251">
        <f>預金集計!K41+現金集計!K41</f>
        <v>0</v>
      </c>
      <c r="L41" s="251">
        <f>預金集計!L41+現金集計!L41</f>
        <v>0</v>
      </c>
      <c r="M41" s="251">
        <f>預金集計!M41+現金集計!M41</f>
        <v>0</v>
      </c>
      <c r="N41" s="251">
        <f>預金集計!N41+現金集計!N41</f>
        <v>0</v>
      </c>
      <c r="O41" s="252">
        <f t="shared" si="3"/>
        <v>0</v>
      </c>
      <c r="P41" s="253">
        <f>IF(O41=0,0,O41/SUM(O26:O41))</f>
        <v>0</v>
      </c>
    </row>
    <row r="42" spans="1:16" ht="15.95" customHeight="1" x14ac:dyDescent="0.25">
      <c r="B42" s="246" t="str">
        <f>IF(科目設定!AJ37="","",科目設定!AJ37)</f>
        <v>預金預入</v>
      </c>
      <c r="C42" s="248">
        <f>預金集計!C42+現金集計!C42</f>
        <v>0</v>
      </c>
      <c r="D42" s="248">
        <f>預金集計!D42+現金集計!D42</f>
        <v>0</v>
      </c>
      <c r="E42" s="248">
        <f>預金集計!E42+現金集計!E42</f>
        <v>0</v>
      </c>
      <c r="F42" s="248">
        <f>預金集計!F42+現金集計!F42</f>
        <v>0</v>
      </c>
      <c r="G42" s="248">
        <f>預金集計!G42+現金集計!G42</f>
        <v>0</v>
      </c>
      <c r="H42" s="248">
        <f>預金集計!H42+現金集計!H42</f>
        <v>0</v>
      </c>
      <c r="I42" s="248">
        <f>預金集計!I42+現金集計!I42</f>
        <v>0</v>
      </c>
      <c r="J42" s="248">
        <f>預金集計!J42+現金集計!J42</f>
        <v>0</v>
      </c>
      <c r="K42" s="248">
        <f>預金集計!K42+現金集計!K42</f>
        <v>0</v>
      </c>
      <c r="L42" s="248">
        <f>預金集計!L42+現金集計!L42</f>
        <v>0</v>
      </c>
      <c r="M42" s="248">
        <f>預金集計!M42+現金集計!M42</f>
        <v>0</v>
      </c>
      <c r="N42" s="248">
        <f>預金集計!N42+現金集計!N42</f>
        <v>0</v>
      </c>
      <c r="O42" s="249">
        <f t="shared" si="3"/>
        <v>0</v>
      </c>
      <c r="P42" s="250"/>
    </row>
    <row r="43" spans="1:16" ht="15.95" customHeight="1" x14ac:dyDescent="0.25">
      <c r="A43" s="15"/>
      <c r="B43" s="98" t="str">
        <f>IF(科目設定!AJ38="","",科目設定!AJ38)</f>
        <v>定期預入</v>
      </c>
      <c r="C43" s="103">
        <f>預金集計!C43+現金集計!C43</f>
        <v>0</v>
      </c>
      <c r="D43" s="103">
        <f>預金集計!D43+現金集計!D43</f>
        <v>0</v>
      </c>
      <c r="E43" s="103">
        <f>預金集計!E43+現金集計!E43</f>
        <v>0</v>
      </c>
      <c r="F43" s="103">
        <f>預金集計!F43+現金集計!F43</f>
        <v>0</v>
      </c>
      <c r="G43" s="103">
        <f>預金集計!G43+現金集計!G43</f>
        <v>0</v>
      </c>
      <c r="H43" s="103">
        <f>預金集計!H43+現金集計!H43</f>
        <v>0</v>
      </c>
      <c r="I43" s="103">
        <f>預金集計!I43+現金集計!I43</f>
        <v>0</v>
      </c>
      <c r="J43" s="103">
        <f>預金集計!J43+現金集計!J43</f>
        <v>0</v>
      </c>
      <c r="K43" s="103">
        <f>預金集計!K43+現金集計!K43</f>
        <v>0</v>
      </c>
      <c r="L43" s="103">
        <f>預金集計!L43+現金集計!L43</f>
        <v>0</v>
      </c>
      <c r="M43" s="103">
        <f>預金集計!M43+現金集計!M43</f>
        <v>0</v>
      </c>
      <c r="N43" s="103">
        <f>預金集計!N43+現金集計!N43</f>
        <v>0</v>
      </c>
      <c r="O43" s="104">
        <f t="shared" si="3"/>
        <v>0</v>
      </c>
      <c r="P43" s="105"/>
    </row>
    <row r="44" spans="1:16" ht="15.95" customHeight="1" x14ac:dyDescent="0.25">
      <c r="B44" s="98" t="str">
        <f>IF(科目設定!AJ39="","",科目設定!AJ39)</f>
        <v>繰越金積立</v>
      </c>
      <c r="C44" s="103">
        <f>預金集計!C44+現金集計!C44</f>
        <v>0</v>
      </c>
      <c r="D44" s="103">
        <f>預金集計!D44+現金集計!D44</f>
        <v>0</v>
      </c>
      <c r="E44" s="103">
        <f>預金集計!E44+現金集計!E44</f>
        <v>0</v>
      </c>
      <c r="F44" s="103">
        <f>預金集計!F44+現金集計!F44</f>
        <v>0</v>
      </c>
      <c r="G44" s="103">
        <f>預金集計!G44+現金集計!G44</f>
        <v>0</v>
      </c>
      <c r="H44" s="103">
        <f>預金集計!H44+現金集計!H44</f>
        <v>0</v>
      </c>
      <c r="I44" s="103">
        <f>預金集計!I44+現金集計!I44</f>
        <v>0</v>
      </c>
      <c r="J44" s="103">
        <f>預金集計!J44+現金集計!J44</f>
        <v>0</v>
      </c>
      <c r="K44" s="103">
        <f>預金集計!K44+現金集計!K44</f>
        <v>0</v>
      </c>
      <c r="L44" s="103">
        <f>預金集計!L44+現金集計!L44</f>
        <v>0</v>
      </c>
      <c r="M44" s="103">
        <f>預金集計!M44+現金集計!M44</f>
        <v>0</v>
      </c>
      <c r="N44" s="103">
        <f>預金集計!N44+現金集計!N44</f>
        <v>0</v>
      </c>
      <c r="O44" s="104">
        <f t="shared" si="3"/>
        <v>0</v>
      </c>
      <c r="P44" s="105"/>
    </row>
    <row r="45" spans="1:16" ht="15.95" customHeight="1" thickBot="1" x14ac:dyDescent="0.3">
      <c r="B45" s="97" t="str">
        <f>IF(科目設定!AJ40="","",科目設定!AJ40)</f>
        <v>積立金積立</v>
      </c>
      <c r="C45" s="101">
        <f>預金集計!C45+現金集計!C45</f>
        <v>0</v>
      </c>
      <c r="D45" s="101">
        <f>預金集計!D45+現金集計!D45</f>
        <v>0</v>
      </c>
      <c r="E45" s="101">
        <f>預金集計!E45+現金集計!E45</f>
        <v>0</v>
      </c>
      <c r="F45" s="101">
        <f>預金集計!F45+現金集計!F45</f>
        <v>0</v>
      </c>
      <c r="G45" s="101">
        <f>預金集計!G45+現金集計!G45</f>
        <v>0</v>
      </c>
      <c r="H45" s="101">
        <f>預金集計!H45+現金集計!H45</f>
        <v>0</v>
      </c>
      <c r="I45" s="101">
        <f>預金集計!I45+現金集計!I45</f>
        <v>0</v>
      </c>
      <c r="J45" s="101">
        <f>預金集計!J45+現金集計!J45</f>
        <v>0</v>
      </c>
      <c r="K45" s="101">
        <f>預金集計!K45+現金集計!K45</f>
        <v>0</v>
      </c>
      <c r="L45" s="101">
        <f>預金集計!L45+現金集計!L45</f>
        <v>0</v>
      </c>
      <c r="M45" s="101">
        <f>預金集計!M45+現金集計!M45</f>
        <v>0</v>
      </c>
      <c r="N45" s="101">
        <f>預金集計!N45+現金集計!N45</f>
        <v>0</v>
      </c>
      <c r="O45" s="99">
        <f t="shared" si="3"/>
        <v>0</v>
      </c>
      <c r="P45" s="102"/>
    </row>
    <row r="46" spans="1:16" ht="15.95" customHeight="1" thickTop="1" thickBot="1" x14ac:dyDescent="0.3">
      <c r="B46" s="132" t="s">
        <v>3</v>
      </c>
      <c r="C46" s="133">
        <f t="shared" ref="C46:N46" si="4">SUM(C26:C45)</f>
        <v>0</v>
      </c>
      <c r="D46" s="134">
        <f t="shared" si="4"/>
        <v>0</v>
      </c>
      <c r="E46" s="134">
        <f t="shared" si="4"/>
        <v>0</v>
      </c>
      <c r="F46" s="134">
        <f t="shared" si="4"/>
        <v>0</v>
      </c>
      <c r="G46" s="134">
        <f t="shared" si="4"/>
        <v>0</v>
      </c>
      <c r="H46" s="134">
        <f t="shared" si="4"/>
        <v>0</v>
      </c>
      <c r="I46" s="134">
        <f t="shared" si="4"/>
        <v>0</v>
      </c>
      <c r="J46" s="134">
        <f t="shared" si="4"/>
        <v>0</v>
      </c>
      <c r="K46" s="134">
        <f t="shared" si="4"/>
        <v>0</v>
      </c>
      <c r="L46" s="134">
        <f t="shared" si="4"/>
        <v>0</v>
      </c>
      <c r="M46" s="134">
        <f t="shared" si="4"/>
        <v>0</v>
      </c>
      <c r="N46" s="134">
        <f t="shared" si="4"/>
        <v>0</v>
      </c>
      <c r="O46" s="135">
        <f t="shared" si="3"/>
        <v>0</v>
      </c>
      <c r="P46" s="136"/>
    </row>
    <row r="47" spans="1:16" ht="15.95" customHeight="1" x14ac:dyDescent="0.25"/>
    <row r="48" spans="1:16" ht="15.95" customHeight="1" x14ac:dyDescent="0.25"/>
    <row r="49" spans="2:16" ht="15.95" customHeight="1" thickBot="1" x14ac:dyDescent="0.3">
      <c r="C49" s="66"/>
      <c r="D49" s="66"/>
      <c r="E49" s="66"/>
      <c r="F49" s="66"/>
      <c r="G49" s="66"/>
      <c r="H49" s="66"/>
      <c r="I49" s="66"/>
      <c r="J49" s="66"/>
      <c r="K49" s="66"/>
      <c r="L49" s="66"/>
      <c r="M49" s="66"/>
      <c r="N49" s="66"/>
      <c r="O49" s="66"/>
      <c r="P49" s="67"/>
    </row>
    <row r="50" spans="2:16" ht="15.95" customHeight="1" thickBot="1" x14ac:dyDescent="0.3">
      <c r="B50" s="19" t="s">
        <v>38</v>
      </c>
      <c r="C50" s="62">
        <f t="shared" ref="C50:O50" si="5">C21-C46</f>
        <v>0</v>
      </c>
      <c r="D50" s="63">
        <f t="shared" si="5"/>
        <v>0</v>
      </c>
      <c r="E50" s="63">
        <f t="shared" si="5"/>
        <v>0</v>
      </c>
      <c r="F50" s="63">
        <f t="shared" si="5"/>
        <v>0</v>
      </c>
      <c r="G50" s="63">
        <f t="shared" si="5"/>
        <v>0</v>
      </c>
      <c r="H50" s="63">
        <f t="shared" si="5"/>
        <v>0</v>
      </c>
      <c r="I50" s="63">
        <f t="shared" si="5"/>
        <v>0</v>
      </c>
      <c r="J50" s="63">
        <f t="shared" si="5"/>
        <v>0</v>
      </c>
      <c r="K50" s="63">
        <f t="shared" si="5"/>
        <v>0</v>
      </c>
      <c r="L50" s="63">
        <f t="shared" si="5"/>
        <v>0</v>
      </c>
      <c r="M50" s="63">
        <f t="shared" si="5"/>
        <v>0</v>
      </c>
      <c r="N50" s="63">
        <f t="shared" si="5"/>
        <v>0</v>
      </c>
      <c r="O50" s="64">
        <f t="shared" si="5"/>
        <v>0</v>
      </c>
      <c r="P50" s="65"/>
    </row>
    <row r="58" spans="2:16" x14ac:dyDescent="0.25">
      <c r="F58" s="13"/>
      <c r="G58" s="13"/>
      <c r="H58" s="13"/>
      <c r="I58" s="13"/>
    </row>
    <row r="64" spans="2:16" x14ac:dyDescent="0.25">
      <c r="B64" s="13"/>
      <c r="C64" s="13"/>
      <c r="D64" s="13"/>
      <c r="E64" s="13"/>
      <c r="F64" s="13"/>
      <c r="G64" s="13"/>
      <c r="H64" s="13"/>
      <c r="I64" s="13"/>
      <c r="J64" s="13"/>
      <c r="K64" s="13"/>
      <c r="L64" s="13"/>
      <c r="M64" s="13"/>
      <c r="N64" s="13"/>
      <c r="O64" s="13"/>
    </row>
    <row r="65" s="13" customFormat="1" x14ac:dyDescent="0.25"/>
    <row r="66" s="13" customFormat="1" x14ac:dyDescent="0.25"/>
    <row r="67" s="13" customFormat="1" x14ac:dyDescent="0.25"/>
    <row r="68" s="13" customFormat="1" x14ac:dyDescent="0.25"/>
    <row r="69" s="13" customFormat="1" x14ac:dyDescent="0.25"/>
    <row r="70" s="13" customFormat="1" x14ac:dyDescent="0.25"/>
    <row r="71" s="13" customFormat="1" x14ac:dyDescent="0.25"/>
    <row r="72" s="13" customFormat="1" x14ac:dyDescent="0.25"/>
    <row r="73" s="13" customFormat="1" x14ac:dyDescent="0.25"/>
    <row r="74" s="13" customFormat="1" x14ac:dyDescent="0.25"/>
    <row r="75" s="13" customFormat="1" x14ac:dyDescent="0.25"/>
    <row r="76" s="13" customFormat="1" x14ac:dyDescent="0.25"/>
    <row r="77" s="13" customFormat="1" x14ac:dyDescent="0.25"/>
    <row r="78" s="13" customFormat="1" x14ac:dyDescent="0.25"/>
    <row r="79" s="13" customFormat="1" x14ac:dyDescent="0.25"/>
    <row r="80" s="13" customFormat="1" x14ac:dyDescent="0.25"/>
    <row r="81" s="13" customFormat="1" x14ac:dyDescent="0.25"/>
    <row r="82" s="13" customFormat="1" x14ac:dyDescent="0.25"/>
    <row r="83" s="13" customFormat="1" x14ac:dyDescent="0.25"/>
    <row r="84" s="13" customFormat="1" x14ac:dyDescent="0.25"/>
  </sheetData>
  <sheetProtection algorithmName="SHA-512" hashValue="RinkqQqMEYymhoaMxyiPWh5lABHh2ifROfO/SpDApaU2isALjsapEqhPLgErLddNmm1sye6hqXWMXuttD+VRFQ==" saltValue="0TTK95CVjf+llxVkwuOOFQ==" spinCount="100000" sheet="1" selectLockedCells="1"/>
  <mergeCells count="1">
    <mergeCell ref="C8:E9"/>
  </mergeCells>
  <phoneticPr fontId="12"/>
  <conditionalFormatting sqref="B11:P20 B26:P45">
    <cfRule type="expression" dxfId="14" priority="2">
      <formula>MOD(ROW(),2)=0</formula>
    </cfRule>
  </conditionalFormatting>
  <dataValidations count="2">
    <dataValidation type="whole" allowBlank="1" showInputMessage="1" showErrorMessage="1" error="整数を入力して下さい。" sqref="C26:O45 C11:N20" xr:uid="{00000000-0002-0000-0600-000000000000}">
      <formula1>0</formula1>
      <formula2>9.99999999999999E+43</formula2>
    </dataValidation>
    <dataValidation type="whole" allowBlank="1" showInputMessage="1" showErrorMessage="1" error="整数を入力して下さい" sqref="O11:O20" xr:uid="{00000000-0002-0000-0600-000001000000}">
      <formula1>0</formula1>
      <formula2>999999999999999000</formula2>
    </dataValidation>
  </dataValidations>
  <printOptions horizontalCentered="1"/>
  <pageMargins left="0.39370078740157483" right="0" top="0.39370078740157483" bottom="0" header="0.11811023622047245" footer="0.11811023622047245"/>
  <pageSetup paperSize="9" scale="89" orientation="landscape" horizontalDpi="4294967293"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15</vt:i4>
      </vt:variant>
    </vt:vector>
  </HeadingPairs>
  <TitlesOfParts>
    <vt:vector size="29" baseType="lpstr">
      <vt:lpstr>メニュー</vt:lpstr>
      <vt:lpstr>UPDATE</vt:lpstr>
      <vt:lpstr>科目設定</vt:lpstr>
      <vt:lpstr>現金入力</vt:lpstr>
      <vt:lpstr>預金入力</vt:lpstr>
      <vt:lpstr>会計報告</vt:lpstr>
      <vt:lpstr>現金集計</vt:lpstr>
      <vt:lpstr>預金集計</vt:lpstr>
      <vt:lpstr>年間集計</vt:lpstr>
      <vt:lpstr>予算設定</vt:lpstr>
      <vt:lpstr>予算グラフ</vt:lpstr>
      <vt:lpstr>前年収支</vt:lpstr>
      <vt:lpstr>前年グラフ</vt:lpstr>
      <vt:lpstr>入力ヘルプ</vt:lpstr>
      <vt:lpstr>科目設定!Print_Area</vt:lpstr>
      <vt:lpstr>会計報告!Print_Area</vt:lpstr>
      <vt:lpstr>現金集計!Print_Area</vt:lpstr>
      <vt:lpstr>現金入力!Print_Area</vt:lpstr>
      <vt:lpstr>前年グラフ!Print_Area</vt:lpstr>
      <vt:lpstr>前年収支!Print_Area</vt:lpstr>
      <vt:lpstr>入力ヘルプ!Print_Area</vt:lpstr>
      <vt:lpstr>年間集計!Print_Area</vt:lpstr>
      <vt:lpstr>予算グラフ!Print_Area</vt:lpstr>
      <vt:lpstr>予算設定!Print_Area</vt:lpstr>
      <vt:lpstr>預金集計!Print_Area</vt:lpstr>
      <vt:lpstr>預金入力!Print_Area</vt:lpstr>
      <vt:lpstr>現金入力!Print_Titles</vt:lpstr>
      <vt:lpstr>入力ヘルプ!Print_Titles</vt:lpstr>
      <vt:lpstr>預金入力!Print_Titles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soft-j.com</dc:creator>
  <cp:lastModifiedBy>surface soft-j</cp:lastModifiedBy>
  <cp:lastPrinted>2025-12-23T10:29:27Z</cp:lastPrinted>
  <dcterms:created xsi:type="dcterms:W3CDTF">2010-07-14T04:52:02Z</dcterms:created>
  <dcterms:modified xsi:type="dcterms:W3CDTF">2026-01-06T09:30:24Z</dcterms:modified>
</cp:coreProperties>
</file>